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tabRatio="917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H20" i="24" l="1"/>
  <c r="E33" i="25" l="1"/>
  <c r="E30" i="25"/>
  <c r="E28" i="25"/>
  <c r="B38" i="26" l="1"/>
  <c r="B36" i="26"/>
  <c r="B33" i="26"/>
  <c r="B31" i="26"/>
  <c r="B29" i="26"/>
  <c r="B27" i="26"/>
  <c r="B23" i="26"/>
  <c r="B17" i="26" s="1"/>
  <c r="B22" i="26"/>
  <c r="B21" i="26"/>
  <c r="B20" i="26"/>
  <c r="B18" i="26"/>
  <c r="B16" i="26"/>
  <c r="B28" i="26" l="1"/>
  <c r="I39" i="1"/>
  <c r="I35" i="1"/>
  <c r="I53" i="1" s="1"/>
  <c r="I66" i="1" s="1"/>
  <c r="J46" i="2"/>
  <c r="J59" i="2" s="1"/>
  <c r="J41" i="2"/>
  <c r="L41" i="2"/>
  <c r="L46" i="2" s="1"/>
  <c r="L59" i="2" s="1"/>
  <c r="J21" i="2"/>
  <c r="L21" i="2"/>
  <c r="L223" i="4"/>
  <c r="L221" i="4"/>
  <c r="N221" i="4"/>
  <c r="N223" i="4" s="1"/>
  <c r="L168" i="4"/>
  <c r="N168" i="4"/>
  <c r="L132" i="4"/>
  <c r="L176" i="4" s="1"/>
  <c r="L226" i="4" s="1"/>
  <c r="N132" i="4"/>
  <c r="N176" i="4" s="1"/>
  <c r="N226" i="4" s="1"/>
  <c r="F126" i="5"/>
  <c r="H126" i="5"/>
  <c r="F121" i="5"/>
  <c r="F128" i="5" s="1"/>
  <c r="H121" i="5"/>
  <c r="H128" i="5" s="1"/>
  <c r="F72" i="5"/>
  <c r="H72" i="5"/>
  <c r="F47" i="5"/>
  <c r="H47" i="5"/>
  <c r="F27" i="5"/>
  <c r="F80" i="5" s="1"/>
  <c r="H27" i="5"/>
  <c r="H80" i="5" s="1"/>
  <c r="H131" i="5" s="1"/>
  <c r="E108" i="6"/>
  <c r="G108" i="6"/>
  <c r="E80" i="6"/>
  <c r="E113" i="6" s="1"/>
  <c r="G80" i="6"/>
  <c r="G113" i="6" s="1"/>
  <c r="E51" i="6"/>
  <c r="G51" i="6"/>
  <c r="E39" i="6"/>
  <c r="G39" i="6"/>
  <c r="E29" i="6"/>
  <c r="E62" i="6" s="1"/>
  <c r="E116" i="6" s="1"/>
  <c r="G29" i="6"/>
  <c r="G62" i="6" s="1"/>
  <c r="H38" i="7"/>
  <c r="H40" i="7" s="1"/>
  <c r="J38" i="7"/>
  <c r="J40" i="7" s="1"/>
  <c r="H23" i="7"/>
  <c r="H43" i="7" s="1"/>
  <c r="J23" i="7"/>
  <c r="H21" i="7"/>
  <c r="J21" i="7"/>
  <c r="L38" i="11"/>
  <c r="L63" i="11" s="1"/>
  <c r="N38" i="11"/>
  <c r="N63" i="11" s="1"/>
  <c r="L21" i="11"/>
  <c r="N21" i="11"/>
  <c r="L90" i="12"/>
  <c r="L77" i="12"/>
  <c r="J66" i="12"/>
  <c r="J77" i="12" s="1"/>
  <c r="J90" i="12" s="1"/>
  <c r="L66" i="12"/>
  <c r="L46" i="14"/>
  <c r="L33" i="14"/>
  <c r="N33" i="14"/>
  <c r="N46" i="14" s="1"/>
  <c r="L31" i="14"/>
  <c r="N31" i="14"/>
  <c r="L21" i="14"/>
  <c r="N21" i="14"/>
  <c r="G50" i="16"/>
  <c r="I50" i="16"/>
  <c r="G42" i="16"/>
  <c r="I42" i="16"/>
  <c r="G24" i="16"/>
  <c r="G32" i="16" s="1"/>
  <c r="G53" i="16" s="1"/>
  <c r="I24" i="16"/>
  <c r="I32" i="16" s="1"/>
  <c r="I53" i="16" s="1"/>
  <c r="I66" i="19"/>
  <c r="I47" i="19"/>
  <c r="G39" i="19"/>
  <c r="I39" i="19"/>
  <c r="G34" i="19"/>
  <c r="G47" i="19" s="1"/>
  <c r="G66" i="19" s="1"/>
  <c r="I34" i="19"/>
  <c r="L76" i="21"/>
  <c r="J71" i="21"/>
  <c r="J76" i="21" s="1"/>
  <c r="L71" i="21"/>
  <c r="J58" i="21"/>
  <c r="J79" i="21" s="1"/>
  <c r="J56" i="21"/>
  <c r="L56" i="21"/>
  <c r="J39" i="21"/>
  <c r="L39" i="21"/>
  <c r="J21" i="21"/>
  <c r="L21" i="21"/>
  <c r="L58" i="21" s="1"/>
  <c r="L79" i="21" s="1"/>
  <c r="M21" i="21"/>
  <c r="F131" i="5" l="1"/>
  <c r="J43" i="7"/>
  <c r="G116" i="6"/>
  <c r="H21" i="24"/>
  <c r="H23" i="24" s="1"/>
  <c r="H33" i="24" s="1"/>
  <c r="B41" i="26" s="1"/>
  <c r="B42" i="26" l="1"/>
  <c r="P218" i="4" s="1"/>
  <c r="J95" i="5"/>
  <c r="J44" i="5"/>
  <c r="P194" i="4"/>
  <c r="P167" i="4"/>
  <c r="P155" i="4"/>
  <c r="P143" i="4"/>
  <c r="P142" i="4"/>
  <c r="P131" i="4"/>
  <c r="P126" i="4"/>
  <c r="P123" i="4"/>
  <c r="P120" i="4"/>
  <c r="P115" i="4"/>
  <c r="P114" i="4"/>
  <c r="P112" i="4"/>
  <c r="P108" i="4"/>
  <c r="P107" i="4"/>
  <c r="P104" i="4"/>
  <c r="P102" i="4"/>
  <c r="P99" i="4"/>
  <c r="P98" i="4"/>
  <c r="P94" i="4"/>
  <c r="P92" i="4"/>
  <c r="P91" i="4"/>
  <c r="P87" i="4"/>
  <c r="P86" i="4"/>
  <c r="P83" i="4"/>
  <c r="P80" i="4"/>
  <c r="P78" i="4"/>
  <c r="P76" i="4"/>
  <c r="P72" i="4"/>
  <c r="P71" i="4"/>
  <c r="P70" i="4"/>
  <c r="P66" i="4"/>
  <c r="P64" i="4"/>
  <c r="P62" i="4"/>
  <c r="P60" i="4"/>
  <c r="P59" i="4"/>
  <c r="P56" i="4"/>
  <c r="P55" i="4"/>
  <c r="P54" i="4"/>
  <c r="P51" i="4"/>
  <c r="P50" i="4"/>
  <c r="P48" i="4"/>
  <c r="P46" i="4"/>
  <c r="P44" i="4"/>
  <c r="P43" i="4"/>
  <c r="P40" i="4"/>
  <c r="P39" i="4"/>
  <c r="P38" i="4"/>
  <c r="P35" i="4"/>
  <c r="P34" i="4"/>
  <c r="P32" i="4"/>
  <c r="P30" i="4"/>
  <c r="P28" i="4"/>
  <c r="P27" i="4"/>
  <c r="P24" i="4"/>
  <c r="P23" i="4"/>
  <c r="P22" i="4"/>
  <c r="P39" i="3"/>
  <c r="P36" i="3"/>
  <c r="P29" i="3"/>
  <c r="P23" i="3"/>
  <c r="P20" i="3"/>
  <c r="N54" i="2"/>
  <c r="N44" i="2"/>
  <c r="N40" i="2"/>
  <c r="N39" i="2"/>
  <c r="N37" i="2"/>
  <c r="N36" i="2"/>
  <c r="N35" i="2"/>
  <c r="N33" i="2"/>
  <c r="N32" i="2"/>
  <c r="N31" i="2"/>
  <c r="N29" i="2"/>
  <c r="N28" i="2"/>
  <c r="N27" i="2"/>
  <c r="N25" i="2"/>
  <c r="N24" i="2"/>
  <c r="N20" i="2"/>
  <c r="N21" i="2" s="1"/>
  <c r="J58" i="1"/>
  <c r="J51" i="1"/>
  <c r="J48" i="1"/>
  <c r="J42" i="1"/>
  <c r="J38" i="1"/>
  <c r="J39" i="1" s="1"/>
  <c r="J34" i="1"/>
  <c r="J32" i="1"/>
  <c r="J31" i="1"/>
  <c r="J30" i="1"/>
  <c r="J28" i="1"/>
  <c r="J27" i="1"/>
  <c r="J26" i="1"/>
  <c r="J24" i="1"/>
  <c r="J23" i="1"/>
  <c r="J20" i="1"/>
  <c r="P119" i="4" l="1"/>
  <c r="P130" i="4"/>
  <c r="P147" i="4"/>
  <c r="I88" i="6"/>
  <c r="P67" i="4"/>
  <c r="P75" i="4"/>
  <c r="P82" i="4"/>
  <c r="P88" i="4"/>
  <c r="P96" i="4"/>
  <c r="P103" i="4"/>
  <c r="P110" i="4"/>
  <c r="P118" i="4"/>
  <c r="P124" i="4"/>
  <c r="P137" i="4"/>
  <c r="P154" i="4"/>
  <c r="P207" i="4"/>
  <c r="M55" i="21"/>
  <c r="P139" i="4"/>
  <c r="P149" i="4"/>
  <c r="P158" i="4"/>
  <c r="P186" i="4"/>
  <c r="P196" i="4"/>
  <c r="P208" i="4"/>
  <c r="J22" i="5"/>
  <c r="J56" i="5"/>
  <c r="J108" i="5"/>
  <c r="I111" i="6"/>
  <c r="P150" i="4"/>
  <c r="P162" i="4"/>
  <c r="P187" i="4"/>
  <c r="P199" i="4"/>
  <c r="P214" i="4"/>
  <c r="J23" i="5"/>
  <c r="J65" i="5"/>
  <c r="I20" i="6"/>
  <c r="P55" i="11"/>
  <c r="P165" i="4"/>
  <c r="P188" i="4"/>
  <c r="P203" i="4"/>
  <c r="P215" i="4"/>
  <c r="J33" i="5"/>
  <c r="J87" i="5"/>
  <c r="I47" i="6"/>
  <c r="N64" i="12"/>
  <c r="J37" i="5"/>
  <c r="J46" i="5"/>
  <c r="J57" i="5"/>
  <c r="J68" i="5"/>
  <c r="J88" i="5"/>
  <c r="J98" i="5"/>
  <c r="J110" i="5"/>
  <c r="I24" i="6"/>
  <c r="I50" i="6"/>
  <c r="I89" i="6"/>
  <c r="L30" i="7"/>
  <c r="N32" i="12"/>
  <c r="P26" i="13"/>
  <c r="J30" i="5"/>
  <c r="J38" i="5"/>
  <c r="J51" i="5"/>
  <c r="J61" i="5"/>
  <c r="J71" i="5"/>
  <c r="J90" i="5"/>
  <c r="J100" i="5"/>
  <c r="J115" i="5"/>
  <c r="I35" i="6"/>
  <c r="I71" i="6"/>
  <c r="I97" i="6"/>
  <c r="J20" i="9"/>
  <c r="N41" i="12"/>
  <c r="K29" i="18"/>
  <c r="P128" i="4"/>
  <c r="P138" i="4"/>
  <c r="P145" i="4"/>
  <c r="P153" i="4"/>
  <c r="P159" i="4"/>
  <c r="P174" i="4"/>
  <c r="P192" i="4"/>
  <c r="P202" i="4"/>
  <c r="P210" i="4"/>
  <c r="P220" i="4"/>
  <c r="J32" i="5"/>
  <c r="J41" i="5"/>
  <c r="J55" i="5"/>
  <c r="J63" i="5"/>
  <c r="J75" i="5"/>
  <c r="J94" i="5"/>
  <c r="J103" i="5"/>
  <c r="J116" i="5"/>
  <c r="I36" i="6"/>
  <c r="I75" i="6"/>
  <c r="I100" i="6"/>
  <c r="P20" i="11"/>
  <c r="N52" i="12"/>
  <c r="J52" i="19"/>
  <c r="J27" i="8"/>
  <c r="J23" i="9"/>
  <c r="N24" i="12"/>
  <c r="N44" i="12"/>
  <c r="N65" i="12"/>
  <c r="K37" i="16"/>
  <c r="J61" i="19"/>
  <c r="M24" i="21"/>
  <c r="P27" i="11"/>
  <c r="N33" i="12"/>
  <c r="N56" i="12"/>
  <c r="P39" i="13"/>
  <c r="K32" i="18"/>
  <c r="M36" i="21"/>
  <c r="J104" i="5"/>
  <c r="J111" i="5"/>
  <c r="J119" i="5"/>
  <c r="I25" i="6"/>
  <c r="I42" i="6"/>
  <c r="I67" i="6"/>
  <c r="I76" i="6"/>
  <c r="I92" i="6"/>
  <c r="I104" i="6"/>
  <c r="L31" i="7"/>
  <c r="J36" i="9"/>
  <c r="P43" i="11"/>
  <c r="N25" i="12"/>
  <c r="N36" i="12"/>
  <c r="N48" i="12"/>
  <c r="N57" i="12"/>
  <c r="N75" i="12"/>
  <c r="J20" i="15"/>
  <c r="K40" i="16"/>
  <c r="K45" i="18"/>
  <c r="P32" i="20"/>
  <c r="M38" i="21"/>
  <c r="J25" i="1"/>
  <c r="J29" i="1"/>
  <c r="J33" i="1"/>
  <c r="J45" i="1"/>
  <c r="J61" i="1"/>
  <c r="N26" i="2"/>
  <c r="N30" i="2"/>
  <c r="N34" i="2"/>
  <c r="N38" i="2"/>
  <c r="N51" i="2"/>
  <c r="P26" i="3"/>
  <c r="P20" i="4"/>
  <c r="P26" i="4"/>
  <c r="P31" i="4"/>
  <c r="P36" i="4"/>
  <c r="P42" i="4"/>
  <c r="P47" i="4"/>
  <c r="P52" i="4"/>
  <c r="P58" i="4"/>
  <c r="P63" i="4"/>
  <c r="P68" i="4"/>
  <c r="P74" i="4"/>
  <c r="P79" i="4"/>
  <c r="P84" i="4"/>
  <c r="P90" i="4"/>
  <c r="P95" i="4"/>
  <c r="P100" i="4"/>
  <c r="P106" i="4"/>
  <c r="P111" i="4"/>
  <c r="P116" i="4"/>
  <c r="P122" i="4"/>
  <c r="P127" i="4"/>
  <c r="P135" i="4"/>
  <c r="P141" i="4"/>
  <c r="P146" i="4"/>
  <c r="P151" i="4"/>
  <c r="P157" i="4"/>
  <c r="P163" i="4"/>
  <c r="P181" i="4"/>
  <c r="P191" i="4"/>
  <c r="P198" i="4"/>
  <c r="P204" i="4"/>
  <c r="P212" i="4"/>
  <c r="P219" i="4"/>
  <c r="J25" i="5"/>
  <c r="J36" i="5"/>
  <c r="J42" i="5"/>
  <c r="J52" i="5"/>
  <c r="J60" i="5"/>
  <c r="J67" i="5"/>
  <c r="J78" i="5"/>
  <c r="J92" i="5"/>
  <c r="J99" i="5"/>
  <c r="J106" i="5"/>
  <c r="J114" i="5"/>
  <c r="J120" i="5"/>
  <c r="I28" i="6"/>
  <c r="I46" i="6"/>
  <c r="I68" i="6"/>
  <c r="I79" i="6"/>
  <c r="I96" i="6"/>
  <c r="I105" i="6"/>
  <c r="L34" i="7"/>
  <c r="J48" i="9"/>
  <c r="P46" i="11"/>
  <c r="N28" i="12"/>
  <c r="N40" i="12"/>
  <c r="N49" i="12"/>
  <c r="N60" i="12"/>
  <c r="P23" i="13"/>
  <c r="J27" i="15"/>
  <c r="K48" i="16"/>
  <c r="J45" i="19"/>
  <c r="P42" i="20"/>
  <c r="M66" i="21"/>
  <c r="M30" i="21"/>
  <c r="P23" i="20"/>
  <c r="K48" i="18"/>
  <c r="K27" i="17"/>
  <c r="K23" i="16"/>
  <c r="K24" i="16" s="1"/>
  <c r="K32" i="16" s="1"/>
  <c r="P20" i="14"/>
  <c r="P21" i="14" s="1"/>
  <c r="N82" i="12"/>
  <c r="N61" i="12"/>
  <c r="N53" i="12"/>
  <c r="N45" i="12"/>
  <c r="N37" i="12"/>
  <c r="N29" i="12"/>
  <c r="P58" i="11"/>
  <c r="P30" i="11"/>
  <c r="J39" i="9"/>
  <c r="L35" i="7"/>
  <c r="L20" i="7"/>
  <c r="L21" i="7" s="1"/>
  <c r="L23" i="7" s="1"/>
  <c r="I101" i="6"/>
  <c r="I93" i="6"/>
  <c r="I83" i="6"/>
  <c r="I72" i="6"/>
  <c r="I54" i="6"/>
  <c r="I43" i="6"/>
  <c r="I32" i="6"/>
  <c r="I21" i="6"/>
  <c r="J118" i="5"/>
  <c r="J112" i="5"/>
  <c r="J107" i="5"/>
  <c r="J102" i="5"/>
  <c r="J96" i="5"/>
  <c r="J91" i="5"/>
  <c r="J86" i="5"/>
  <c r="J69" i="5"/>
  <c r="J64" i="5"/>
  <c r="J59" i="5"/>
  <c r="J53" i="5"/>
  <c r="J45" i="5"/>
  <c r="J40" i="5"/>
  <c r="J34" i="5"/>
  <c r="J26" i="5"/>
  <c r="J21" i="5"/>
  <c r="P216" i="4"/>
  <c r="P211" i="4"/>
  <c r="P206" i="4"/>
  <c r="P200" i="4"/>
  <c r="P195" i="4"/>
  <c r="P190" i="4"/>
  <c r="P184" i="4"/>
  <c r="P166" i="4"/>
  <c r="P161" i="4"/>
  <c r="P156" i="4"/>
  <c r="P152" i="4"/>
  <c r="P148" i="4"/>
  <c r="P144" i="4"/>
  <c r="P140" i="4"/>
  <c r="P136" i="4"/>
  <c r="P129" i="4"/>
  <c r="P125" i="4"/>
  <c r="P121" i="4"/>
  <c r="P117" i="4"/>
  <c r="P113" i="4"/>
  <c r="P109" i="4"/>
  <c r="P105" i="4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41" i="4"/>
  <c r="P37" i="4"/>
  <c r="P33" i="4"/>
  <c r="P29" i="4"/>
  <c r="P25" i="4"/>
  <c r="P21" i="4"/>
  <c r="M39" i="22"/>
  <c r="M23" i="22"/>
  <c r="M51" i="21"/>
  <c r="M34" i="21"/>
  <c r="P54" i="20"/>
  <c r="P29" i="20"/>
  <c r="J58" i="19"/>
  <c r="J42" i="19"/>
  <c r="K42" i="18"/>
  <c r="K26" i="18"/>
  <c r="K45" i="16"/>
  <c r="K30" i="16"/>
  <c r="J20" i="8"/>
  <c r="P27" i="14"/>
  <c r="P36" i="13"/>
  <c r="P20" i="13"/>
  <c r="N72" i="12"/>
  <c r="N63" i="12"/>
  <c r="N59" i="12"/>
  <c r="N55" i="12"/>
  <c r="N51" i="12"/>
  <c r="N47" i="12"/>
  <c r="N43" i="12"/>
  <c r="N39" i="12"/>
  <c r="N35" i="12"/>
  <c r="N31" i="12"/>
  <c r="N27" i="12"/>
  <c r="N23" i="12"/>
  <c r="P52" i="11"/>
  <c r="P36" i="11"/>
  <c r="P24" i="11"/>
  <c r="J45" i="9"/>
  <c r="J29" i="9"/>
  <c r="L37" i="7"/>
  <c r="L33" i="7"/>
  <c r="L29" i="7"/>
  <c r="I107" i="6"/>
  <c r="I103" i="6"/>
  <c r="I99" i="6"/>
  <c r="I95" i="6"/>
  <c r="I91" i="6"/>
  <c r="I87" i="6"/>
  <c r="I78" i="6"/>
  <c r="I74" i="6"/>
  <c r="I70" i="6"/>
  <c r="I60" i="6"/>
  <c r="I49" i="6"/>
  <c r="I45" i="6"/>
  <c r="I38" i="6"/>
  <c r="I34" i="6"/>
  <c r="I27" i="6"/>
  <c r="I23" i="6"/>
  <c r="J125" i="5"/>
  <c r="M70" i="21"/>
  <c r="M45" i="21"/>
  <c r="M32" i="21"/>
  <c r="P48" i="20"/>
  <c r="P26" i="20"/>
  <c r="J55" i="19"/>
  <c r="K51" i="18"/>
  <c r="K39" i="18"/>
  <c r="K23" i="18"/>
  <c r="K41" i="16"/>
  <c r="K27" i="16"/>
  <c r="J30" i="15"/>
  <c r="P24" i="14"/>
  <c r="P29" i="13"/>
  <c r="N85" i="12"/>
  <c r="N69" i="12"/>
  <c r="N62" i="12"/>
  <c r="N58" i="12"/>
  <c r="N54" i="12"/>
  <c r="N50" i="12"/>
  <c r="N46" i="12"/>
  <c r="N42" i="12"/>
  <c r="N38" i="12"/>
  <c r="N34" i="12"/>
  <c r="N30" i="12"/>
  <c r="N26" i="12"/>
  <c r="N20" i="12"/>
  <c r="P49" i="11"/>
  <c r="P33" i="11"/>
  <c r="P21" i="11"/>
  <c r="J42" i="9"/>
  <c r="J26" i="9"/>
  <c r="L36" i="7"/>
  <c r="L32" i="7"/>
  <c r="L28" i="7"/>
  <c r="I106" i="6"/>
  <c r="I102" i="6"/>
  <c r="I98" i="6"/>
  <c r="I94" i="6"/>
  <c r="I90" i="6"/>
  <c r="I86" i="6"/>
  <c r="I77" i="6"/>
  <c r="I73" i="6"/>
  <c r="I69" i="6"/>
  <c r="I57" i="6"/>
  <c r="I48" i="6"/>
  <c r="I44" i="6"/>
  <c r="I37" i="6"/>
  <c r="I33" i="6"/>
  <c r="I26" i="6"/>
  <c r="I22" i="6"/>
  <c r="J124" i="5"/>
  <c r="J126" i="5" s="1"/>
  <c r="J117" i="5"/>
  <c r="J113" i="5"/>
  <c r="J109" i="5"/>
  <c r="J105" i="5"/>
  <c r="J101" i="5"/>
  <c r="J97" i="5"/>
  <c r="J93" i="5"/>
  <c r="J89" i="5"/>
  <c r="J85" i="5"/>
  <c r="J70" i="5"/>
  <c r="J66" i="5"/>
  <c r="J62" i="5"/>
  <c r="J58" i="5"/>
  <c r="J54" i="5"/>
  <c r="J50" i="5"/>
  <c r="J43" i="5"/>
  <c r="J39" i="5"/>
  <c r="J35" i="5"/>
  <c r="J31" i="5"/>
  <c r="J24" i="5"/>
  <c r="J20" i="5"/>
  <c r="P217" i="4"/>
  <c r="P213" i="4"/>
  <c r="P209" i="4"/>
  <c r="P205" i="4"/>
  <c r="P201" i="4"/>
  <c r="P197" i="4"/>
  <c r="P193" i="4"/>
  <c r="P189" i="4"/>
  <c r="P185" i="4"/>
  <c r="P171" i="4"/>
  <c r="P164" i="4"/>
  <c r="P160" i="4"/>
  <c r="M29" i="22"/>
  <c r="I28" i="24"/>
  <c r="J26" i="19"/>
  <c r="J37" i="19"/>
  <c r="J24" i="19"/>
  <c r="J28" i="19"/>
  <c r="J32" i="19"/>
  <c r="J25" i="19"/>
  <c r="J29" i="19"/>
  <c r="J33" i="19"/>
  <c r="J38" i="19"/>
  <c r="J30" i="19"/>
  <c r="J23" i="19"/>
  <c r="J27" i="19"/>
  <c r="J31" i="19"/>
  <c r="P30" i="14"/>
  <c r="P31" i="14" s="1"/>
  <c r="P33" i="14" s="1"/>
  <c r="P46" i="14" s="1"/>
  <c r="P35" i="20"/>
  <c r="P51" i="20"/>
  <c r="M27" i="21"/>
  <c r="M33" i="21"/>
  <c r="M37" i="21"/>
  <c r="M48" i="21"/>
  <c r="M63" i="21"/>
  <c r="M74" i="21"/>
  <c r="M32" i="22"/>
  <c r="P45" i="20"/>
  <c r="P57" i="20"/>
  <c r="M31" i="21"/>
  <c r="M35" i="21"/>
  <c r="M42" i="21"/>
  <c r="M54" i="21"/>
  <c r="M56" i="21" s="1"/>
  <c r="M69" i="21"/>
  <c r="M26" i="22"/>
  <c r="H23" i="23"/>
  <c r="H33" i="23"/>
  <c r="H30" i="23"/>
  <c r="I20" i="24"/>
  <c r="I21" i="24" s="1"/>
  <c r="C17" i="26"/>
  <c r="C19" i="26"/>
  <c r="C21" i="26"/>
  <c r="C23" i="26"/>
  <c r="C25" i="26"/>
  <c r="C27" i="26"/>
  <c r="C29" i="26"/>
  <c r="C31" i="26"/>
  <c r="C33" i="26"/>
  <c r="C35" i="26"/>
  <c r="C37" i="26"/>
  <c r="C39" i="26"/>
  <c r="C18" i="26"/>
  <c r="C20" i="26"/>
  <c r="C22" i="26"/>
  <c r="C24" i="26"/>
  <c r="C26" i="26"/>
  <c r="C28" i="26"/>
  <c r="C30" i="26"/>
  <c r="C32" i="26"/>
  <c r="C34" i="26"/>
  <c r="C36" i="26"/>
  <c r="C38" i="26"/>
  <c r="C40" i="26"/>
  <c r="C16" i="26"/>
  <c r="C41" i="26"/>
  <c r="K42" i="16" l="1"/>
  <c r="K50" i="16" s="1"/>
  <c r="K53" i="16" s="1"/>
  <c r="J27" i="5"/>
  <c r="P221" i="4"/>
  <c r="P223" i="4" s="1"/>
  <c r="L38" i="7"/>
  <c r="L40" i="7" s="1"/>
  <c r="L43" i="7" s="1"/>
  <c r="N66" i="12"/>
  <c r="N77" i="12" s="1"/>
  <c r="N90" i="12" s="1"/>
  <c r="P132" i="4"/>
  <c r="P168" i="4"/>
  <c r="J121" i="5"/>
  <c r="J128" i="5" s="1"/>
  <c r="N41" i="2"/>
  <c r="N46" i="2" s="1"/>
  <c r="N59" i="2" s="1"/>
  <c r="I39" i="6"/>
  <c r="J35" i="1"/>
  <c r="J53" i="1" s="1"/>
  <c r="J66" i="1" s="1"/>
  <c r="J47" i="5"/>
  <c r="J72" i="5"/>
  <c r="I29" i="6"/>
  <c r="I51" i="6"/>
  <c r="I80" i="6"/>
  <c r="I108" i="6"/>
  <c r="M71" i="21"/>
  <c r="M76" i="21" s="1"/>
  <c r="J39" i="19"/>
  <c r="M39" i="21"/>
  <c r="M58" i="21" s="1"/>
  <c r="J34" i="19"/>
  <c r="I23" i="24"/>
  <c r="I33" i="24" s="1"/>
  <c r="C42" i="26"/>
  <c r="P176" i="4" l="1"/>
  <c r="P226" i="4" s="1"/>
  <c r="I113" i="6"/>
  <c r="J80" i="5"/>
  <c r="J131" i="5" s="1"/>
  <c r="M79" i="21"/>
  <c r="I62" i="6"/>
  <c r="J47" i="19"/>
  <c r="J66" i="19" s="1"/>
  <c r="I116" i="6" l="1"/>
</calcChain>
</file>

<file path=xl/sharedStrings.xml><?xml version="1.0" encoding="utf-8"?>
<sst xmlns="http://schemas.openxmlformats.org/spreadsheetml/2006/main" count="3351" uniqueCount="1388">
  <si>
    <t>רשימת נכסים ליום ל-31/12/2014 בקבוצה מקיפה - כללי</t>
  </si>
  <si>
    <t>מזומנים ושווי מזומנים</t>
  </si>
  <si>
    <t>הופק ב 10:31 11/02/2015</t>
  </si>
  <si>
    <t>תאריך פעולה אחרון: 11/02/2015, תאריך עידכון שערים: 10/02/2015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</si>
  <si>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</si>
  <si>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</si>
  <si>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</si>
  <si>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</si>
  <si>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</si>
  <si>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</si>
  <si>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</si>
  <si>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</si>
  <si>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</si>
  <si>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</si>
  <si>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</si>
  <si>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</si>
  <si>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</si>
  <si>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</si>
  <si>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</si>
  <si>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</si>
  <si>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</si>
  <si>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אוסטרלי</t>
  </si>
  <si>
    <t>12-01000470</t>
  </si>
  <si>
    <t>גמול</t>
  </si>
  <si>
    <t>AAA</t>
  </si>
  <si>
    <t>דולר לקבל</t>
  </si>
  <si>
    <t>12-01000355</t>
  </si>
  <si>
    <t>דולר ארה"ב</t>
  </si>
  <si>
    <t>דולר ניו זילנד</t>
  </si>
  <si>
    <t>12-01000587</t>
  </si>
  <si>
    <t>דולר פת"ז</t>
  </si>
  <si>
    <t>12-01000280</t>
  </si>
  <si>
    <t>דולר פת"ז התחיבות</t>
  </si>
  <si>
    <t>יורו עתידי</t>
  </si>
  <si>
    <t>12-00005010</t>
  </si>
  <si>
    <t>פועלים</t>
  </si>
  <si>
    <t>אירו</t>
  </si>
  <si>
    <t>יורו פת"ז</t>
  </si>
  <si>
    <t>12-01000298</t>
  </si>
  <si>
    <t>מזומן אירו</t>
  </si>
  <si>
    <t>12-00001010</t>
  </si>
  <si>
    <t>מזומן דולר ארה"ב</t>
  </si>
  <si>
    <t>12-00000014</t>
  </si>
  <si>
    <t>מזומן פזו מקסיקני</t>
  </si>
  <si>
    <t>12-00001021</t>
  </si>
  <si>
    <t>פזו מקסיקני</t>
  </si>
  <si>
    <t>מזומן שטרלינג</t>
  </si>
  <si>
    <t>12-00001004</t>
  </si>
  <si>
    <t>שטרלינג</t>
  </si>
  <si>
    <t>פזו מקסיקני-מזו</t>
  </si>
  <si>
    <t>12-01000868</t>
  </si>
  <si>
    <t>סה"כ יתרות מזומנים ועו"ש נקובים במט"ח</t>
  </si>
  <si>
    <t>פח"ק/פר"י</t>
  </si>
  <si>
    <t>פר"י - 21851</t>
  </si>
  <si>
    <t>12-00010190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</si>
  <si>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</si>
  <si>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</si>
  <si>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</si>
  <si>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</si>
  <si>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</si>
  <si>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</si>
  <si>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</si>
  <si>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</si>
  <si>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</si>
  <si>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</si>
  <si>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</si>
  <si>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</si>
  <si>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</si>
  <si>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</si>
  <si>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</si>
  <si>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</si>
  <si>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</si>
  <si>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</si>
  <si>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</si>
  <si>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</si>
  <si>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</si>
  <si>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</si>
  <si>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</si>
  <si>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</si>
  <si>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</si>
  <si>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</si>
  <si>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</si>
  <si>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</si>
  <si>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 צמודה 0922</t>
  </si>
  <si>
    <t>RF</t>
  </si>
  <si>
    <t>סה"כ ממשלתי צמוד מדד</t>
  </si>
  <si>
    <t>ממשלתי לא צמוד</t>
  </si>
  <si>
    <t>מ.ק.מ 1015</t>
  </si>
  <si>
    <t>מ.ק.מ 1115</t>
  </si>
  <si>
    <t>מ.ק.מ 1215</t>
  </si>
  <si>
    <t>מ.ק.מ 215</t>
  </si>
  <si>
    <t>מ.ק.מ 615</t>
  </si>
  <si>
    <t>מ.ק.מ 725</t>
  </si>
  <si>
    <t>מ.ק.מ 815</t>
  </si>
  <si>
    <t>מ.ק.מ 915</t>
  </si>
  <si>
    <t>ממשלתי שקלי 0115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</si>
  <si>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</si>
  <si>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</si>
  <si>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</si>
  <si>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</si>
  <si>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</si>
  <si>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</si>
  <si>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</si>
  <si>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</si>
  <si>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</si>
  <si>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</si>
  <si>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</si>
  <si>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</si>
  <si>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</si>
  <si>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</si>
  <si>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</si>
  <si>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</si>
  <si>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</si>
  <si>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</si>
  <si>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</si>
  <si>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</si>
  <si>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</si>
  <si>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</si>
  <si>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</si>
  <si>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</si>
  <si>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</si>
  <si>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</si>
  <si>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</si>
  <si>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</si>
  <si>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</si>
  <si>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</si>
  <si>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</si>
  <si>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</si>
  <si>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</si>
  <si>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</si>
  <si>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</si>
  <si>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</si>
  <si>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</si>
  <si>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</si>
  <si>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</si>
  <si>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</si>
  <si>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</si>
  <si>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</si>
  <si>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</si>
  <si>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</si>
  <si>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</si>
  <si>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</si>
  <si>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</si>
  <si>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</si>
  <si>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</si>
  <si>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</si>
  <si>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</si>
  <si>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</si>
  <si>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</si>
  <si>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פעלה.ק31</t>
  </si>
  <si>
    <t>לאומי מימון הת10</t>
  </si>
  <si>
    <t>לאומי חברה למימון‎</t>
  </si>
  <si>
    <t>AA+</t>
  </si>
  <si>
    <t>לאומי מימון התח ח</t>
  </si>
  <si>
    <t>למן.ק14</t>
  </si>
  <si>
    <t>מזהנ.ק30</t>
  </si>
  <si>
    <t>פועלים הנפ הת14</t>
  </si>
  <si>
    <t>ארפורט אג1</t>
  </si>
  <si>
    <t>איירפורט סיטי בעמ</t>
  </si>
  <si>
    <t>נדל"ן ובינוי</t>
  </si>
  <si>
    <t>AA</t>
  </si>
  <si>
    <t>בזק אג5</t>
  </si>
  <si>
    <t>בזק החברה הישראלית לתקשורת בעמ</t>
  </si>
  <si>
    <t>תקשורת ומדיה</t>
  </si>
  <si>
    <t>בינלאומי הנפקות הת20</t>
  </si>
  <si>
    <t>הבינלאומי הראשון הנפקות בעמ</t>
  </si>
  <si>
    <t>מידרוג</t>
  </si>
  <si>
    <t>הראל הנפקות אג1</t>
  </si>
  <si>
    <t>הראל ביטוח מימון והנפקות בעמ</t>
  </si>
  <si>
    <t>ביטוח</t>
  </si>
  <si>
    <t>לאומי מימון שה300</t>
  </si>
  <si>
    <t>נצבא אג5</t>
  </si>
  <si>
    <t>נצבא‎</t>
  </si>
  <si>
    <t>אגוד הנפקות סד' ו</t>
  </si>
  <si>
    <t>אגוד הנפקות בעמ</t>
  </si>
  <si>
    <t>AA-</t>
  </si>
  <si>
    <t>אמות אג3</t>
  </si>
  <si>
    <t>אמות השקעות בעמ</t>
  </si>
  <si>
    <t>גב ים אג5</t>
  </si>
  <si>
    <t>גב ים‎</t>
  </si>
  <si>
    <t>גב ים אג6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</si>
  <si>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</si>
  <si>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</si>
  <si>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</si>
  <si>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</si>
  <si>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</si>
  <si>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הת8</t>
  </si>
  <si>
    <t>דיסקונט מנפיקים בעמ</t>
  </si>
  <si>
    <t>דסקונט מנפקים</t>
  </si>
  <si>
    <t>דסקמנ.ק4</t>
  </si>
  <si>
    <t>דקאהנ.ק7</t>
  </si>
  <si>
    <t>דקסיה ישראל הנפקות בעמ</t>
  </si>
  <si>
    <t>הראל הנפקות אג7</t>
  </si>
  <si>
    <t>כללביט אג3</t>
  </si>
  <si>
    <t>כללביט מימון בעמ</t>
  </si>
  <si>
    <t>כללביט מימון ז'</t>
  </si>
  <si>
    <t>מנורה מבטחים אג1</t>
  </si>
  <si>
    <t>מנורה מבטחים החזקות בעמ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</si>
  <si>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</si>
  <si>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</si>
  <si>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</si>
  <si>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</si>
  <si>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</si>
  <si>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</si>
  <si>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</si>
  <si>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</si>
  <si>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</si>
  <si>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1מזט.ק</t>
  </si>
  <si>
    <t>בנק מזרחי טפחות בעמ</t>
  </si>
  <si>
    <t>A+</t>
  </si>
  <si>
    <t>1מזט.ק לקבל</t>
  </si>
  <si>
    <t>6אלחץ.ק</t>
  </si>
  <si>
    <t>אלוני-חץ נכסים והשקעות בעמ</t>
  </si>
  <si>
    <t>אגוד הנפקות הת19</t>
  </si>
  <si>
    <t>ביג אג3</t>
  </si>
  <si>
    <t>ביג מרכזי קניות (2004) בעמ</t>
  </si>
  <si>
    <t>ביג אג4</t>
  </si>
  <si>
    <t>ביג אג4 לקבל</t>
  </si>
  <si>
    <t>בריטיש ישראל אג1</t>
  </si>
  <si>
    <t>בריטיש-ישראל השקעות בעמ</t>
  </si>
  <si>
    <t>בריטיש ישראל אג3</t>
  </si>
  <si>
    <t>חברה לישראל אג6</t>
  </si>
  <si>
    <t>החברה לישראל בעמ</t>
  </si>
  <si>
    <t>השקעה ואחזקות</t>
  </si>
  <si>
    <t>ירושלים הנפקות סדרה  לקבל</t>
  </si>
  <si>
    <t>ירושלים מימון והנפקות (2005) ב</t>
  </si>
  <si>
    <t>ירושלים הנפקות סדרה ט</t>
  </si>
  <si>
    <t>מליסרון אג8</t>
  </si>
  <si>
    <t>מליסרון בעמ</t>
  </si>
  <si>
    <t>מליסרון אג8 לקבל</t>
  </si>
  <si>
    <t>מליסרון סד' ד</t>
  </si>
  <si>
    <t>סלקום אג4</t>
  </si>
  <si>
    <t>סלקום ישראל בעמ</t>
  </si>
  <si>
    <t>סלקום אגח ו</t>
  </si>
  <si>
    <t>סלקום אגח ו לקבל</t>
  </si>
  <si>
    <t>סלקום סדרה ח' 4</t>
  </si>
  <si>
    <t>חקלאות</t>
  </si>
  <si>
    <t>סלקום סדרה ח' 4 לקבל</t>
  </si>
  <si>
    <t>רבוע נדלן אג1</t>
  </si>
  <si>
    <t>רבוע כחול נדלן בעמ</t>
  </si>
  <si>
    <t>רבוע נדלן אג2</t>
  </si>
  <si>
    <t>רבוע נדלן אג3</t>
  </si>
  <si>
    <t>רבוע נדלן אג4</t>
  </si>
  <si>
    <t>שופרסל אג2</t>
  </si>
  <si>
    <t>שופרסל בעמ</t>
  </si>
  <si>
    <t>מסחר</t>
  </si>
  <si>
    <t>שיכון ובנוי אג"ח 5</t>
  </si>
  <si>
    <t>שיכון ובינוי בעמ</t>
  </si>
  <si>
    <t>5אשנכ.ק</t>
  </si>
  <si>
    <t>אשטרום נכסים בעמ</t>
  </si>
  <si>
    <t>A</t>
  </si>
  <si>
    <t>אגוד הנפקות שה1</t>
  </si>
  <si>
    <t>אלרוב נדל"ן סד' א'</t>
  </si>
  <si>
    <t>אלרוב נדלן ומלונאות בעמ</t>
  </si>
  <si>
    <t>אלרוב נדלן אג"ח ג</t>
  </si>
  <si>
    <t>אפריקה ישראל נכסים</t>
  </si>
  <si>
    <t>אפריקה ישראל נכסים בעמ</t>
  </si>
  <si>
    <t>אשטרום נכסים אג7</t>
  </si>
  <si>
    <t>אשטרום נכסים אג7 לקבל</t>
  </si>
  <si>
    <t>גירון אג3</t>
  </si>
  <si>
    <t>גירון פיתוח ובניה בעמ</t>
  </si>
  <si>
    <t>דיסקונט מנפיקים שה1</t>
  </si>
  <si>
    <t>דקסיה סד' יג'</t>
  </si>
  <si>
    <t>דקסיה סד' יג' לקבל</t>
  </si>
  <si>
    <t>ישפרו אג2</t>
  </si>
  <si>
    <t>ישפרו‎</t>
  </si>
  <si>
    <t>ישפרו אג2 לקבל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</si>
  <si>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</si>
  <si>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</si>
  <si>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</si>
  <si>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</si>
  <si>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</si>
  <si>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</si>
  <si>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</si>
  <si>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</si>
  <si>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</si>
  <si>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</si>
  <si>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</si>
  <si>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אדגר אג8 לקבל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</si>
  <si>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</si>
  <si>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</si>
  <si>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</si>
  <si>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</si>
  <si>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</si>
  <si>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</si>
  <si>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</si>
  <si>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אלבר אג8</t>
  </si>
  <si>
    <t>אפריקה אגח כז</t>
  </si>
  <si>
    <t>אפריקה-ישראל להשקעות בעמ</t>
  </si>
  <si>
    <t>אפריקה השקעות אג26</t>
  </si>
  <si>
    <t>אפריקה נכסים אג5</t>
  </si>
  <si>
    <t>ירושלים מימון סדרה 1</t>
  </si>
  <si>
    <t>דיסקונט השקעות אג6</t>
  </si>
  <si>
    <t>דיסקונט השקעות‎</t>
  </si>
  <si>
    <t>BBB+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</si>
  <si>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</si>
  <si>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</si>
  <si>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</si>
  <si>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</si>
  <si>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</si>
  <si>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</si>
  <si>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</si>
  <si>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אדרי-אל אג2</t>
  </si>
  <si>
    <t>אדרי-אל החזקות בעמ</t>
  </si>
  <si>
    <t>B+</t>
  </si>
  <si>
    <t>אדרי-אל אג2 לקבל</t>
  </si>
  <si>
    <t>פטרוכימים אג4</t>
  </si>
  <si>
    <t>מפעלים פטרוכימיים בישראל בעמ</t>
  </si>
  <si>
    <t>CC</t>
  </si>
  <si>
    <t>פלאזה אג2</t>
  </si>
  <si>
    <t>פלאזה סנטרס אן.וי</t>
  </si>
  <si>
    <t>D</t>
  </si>
  <si>
    <t>פלאזה אג2 לקבל</t>
  </si>
  <si>
    <t>5חלל.ק</t>
  </si>
  <si>
    <t>חלל-תקשורת בעמ</t>
  </si>
  <si>
    <t>אורתם סהר אג4</t>
  </si>
  <si>
    <t>אורתם סהר הנדסה בעמ</t>
  </si>
  <si>
    <t>דור אלון אג2</t>
  </si>
  <si>
    <t>דור אלון אנרגיה בישראל (1988)</t>
  </si>
  <si>
    <t>דלק אנרגיה אג3</t>
  </si>
  <si>
    <t>דלק מערכות אנרגיה בעמ</t>
  </si>
  <si>
    <t>חיפושי נפט וגז</t>
  </si>
  <si>
    <t>דלק אנרגיה אג5</t>
  </si>
  <si>
    <t>חבס אג4</t>
  </si>
  <si>
    <t>חבס ח.צ. השקעות )0691( בעמ</t>
  </si>
  <si>
    <t>חלל אג2</t>
  </si>
  <si>
    <t>יאיר אג2</t>
  </si>
  <si>
    <t>ב.יאיר חברה קבלנית לעבודות בני</t>
  </si>
  <si>
    <t>נפטא אג1</t>
  </si>
  <si>
    <t>נפטא</t>
  </si>
  <si>
    <t>סה"כ אגרות חוב קונצרניות צמודות</t>
  </si>
  <si>
    <t>אגרות חוב קונצרניות לא צמודות</t>
  </si>
  <si>
    <t>מזרחי הנפקות אג34</t>
  </si>
  <si>
    <t>פועלים הנפקות אג29</t>
  </si>
  <si>
    <t>פועלים הנפקות אג30</t>
  </si>
  <si>
    <t>אלביט מערכות אג1</t>
  </si>
  <si>
    <t>אלביט מערכות‎</t>
  </si>
  <si>
    <t>טכנולוגיה</t>
  </si>
  <si>
    <t>למן.ק13</t>
  </si>
  <si>
    <t>פועלים הנפ אג11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</si>
  <si>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</si>
  <si>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</si>
  <si>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</si>
  <si>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</si>
  <si>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</si>
  <si>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דקסיה ישראל הנפקות א</t>
  </si>
  <si>
    <t>דקסיה סד' ח'</t>
  </si>
  <si>
    <t>וילאר אג5</t>
  </si>
  <si>
    <t>וילאר אינטרנשיונל בעמ</t>
  </si>
  <si>
    <t>כללביט אג6</t>
  </si>
  <si>
    <t>פרטנר אג5</t>
  </si>
  <si>
    <t>אגוד הנפקות הת18</t>
  </si>
  <si>
    <t>אגוד הנפקות הת3</t>
  </si>
  <si>
    <t>דלק קבוצה אג16</t>
  </si>
  <si>
    <t>סלקום אג5</t>
  </si>
  <si>
    <t>סלקום אג5 לקבל</t>
  </si>
  <si>
    <t>סלקום אגח ז</t>
  </si>
  <si>
    <t>סלקום אגח ז לקבל</t>
  </si>
  <si>
    <t>סלקום סד' ט' 25</t>
  </si>
  <si>
    <t>סלקום סד' ט' 25 לקבל</t>
  </si>
  <si>
    <t>פז נפט אג3</t>
  </si>
  <si>
    <t>פז חברת הנפט בעמ</t>
  </si>
  <si>
    <t>שופרסל אג3</t>
  </si>
  <si>
    <t>אבגול אג2</t>
  </si>
  <si>
    <t>אבגול תעשיות 1953 בעמ</t>
  </si>
  <si>
    <t>תעשיה</t>
  </si>
  <si>
    <t>אלבר אג12</t>
  </si>
  <si>
    <t>ויליפוד אג4</t>
  </si>
  <si>
    <t>וילי פוד השקעות בעמ</t>
  </si>
  <si>
    <t>נייר חדרה אג5</t>
  </si>
  <si>
    <t>נייר חדרה בעמ</t>
  </si>
  <si>
    <t>עץ דפוס ונייר</t>
  </si>
  <si>
    <t>אידיבי פתוח אג10</t>
  </si>
  <si>
    <t>אידיבי פיתוח‎</t>
  </si>
  <si>
    <t>BB</t>
  </si>
  <si>
    <t>דלק אנרגיה אג4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</si>
  <si>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</si>
  <si>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</si>
  <si>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</si>
  <si>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</si>
  <si>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</si>
  <si>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</si>
  <si>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</si>
  <si>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</si>
  <si>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</si>
  <si>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</si>
  <si>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EIB 10 1/2 12/2</t>
  </si>
  <si>
    <t>XS1014703851</t>
  </si>
  <si>
    <t>EUROPEAN INVT BK</t>
  </si>
  <si>
    <t>אג"ח חו"ל</t>
  </si>
  <si>
    <t>S&amp;P</t>
  </si>
  <si>
    <t>ריאל ברזיל</t>
  </si>
  <si>
    <t>KFW 6 03/15/16</t>
  </si>
  <si>
    <t>XS0875150871</t>
  </si>
  <si>
    <t>KFW</t>
  </si>
  <si>
    <t>ABNANV 4.75 19</t>
  </si>
  <si>
    <t>AU3CB0218345</t>
  </si>
  <si>
    <t>ABN AMRO</t>
  </si>
  <si>
    <t>ANZ FLOAT 6/23</t>
  </si>
  <si>
    <t>AU3FN0017612</t>
  </si>
  <si>
    <t>AUST &amp; NZ BANKING GROUP</t>
  </si>
  <si>
    <t>JPM 4.25 11/18</t>
  </si>
  <si>
    <t>XS0925035692</t>
  </si>
  <si>
    <t>JPMORGAN CHASE</t>
  </si>
  <si>
    <t>MBONO 6.5 06/22</t>
  </si>
  <si>
    <t>MX0MGO0000Q0</t>
  </si>
  <si>
    <t>MEXICAN BONOS</t>
  </si>
  <si>
    <t>EDF 5 1/4 01/29</t>
  </si>
  <si>
    <t>USF2893TAF33</t>
  </si>
  <si>
    <t>ELEC DE FRANCE</t>
  </si>
  <si>
    <t>Utilities (5510)</t>
  </si>
  <si>
    <t>GS 5 08/19</t>
  </si>
  <si>
    <t>AU3CB0218709</t>
  </si>
  <si>
    <t>GOLDMAN SACHS GP</t>
  </si>
  <si>
    <t>Diversified Financials (4020)</t>
  </si>
  <si>
    <t>PRUFIN6.5%06/49</t>
  </si>
  <si>
    <t>XS0170488992</t>
  </si>
  <si>
    <t>PRUDENTIAL PLC</t>
  </si>
  <si>
    <t>Insurance (4030)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</si>
  <si>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</si>
  <si>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</si>
  <si>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</si>
  <si>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</si>
  <si>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</si>
  <si>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</si>
  <si>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</si>
  <si>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</si>
  <si>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</si>
  <si>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</si>
  <si>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</si>
  <si>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</si>
  <si>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</si>
  <si>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</si>
  <si>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</si>
  <si>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</si>
  <si>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</si>
  <si>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</si>
  <si>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</si>
  <si>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</si>
  <si>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</si>
  <si>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</si>
  <si>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</si>
  <si>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</si>
  <si>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4.2 08/24</t>
  </si>
  <si>
    <t>US06051GFH74</t>
  </si>
  <si>
    <t>BANK OF AMERICA</t>
  </si>
  <si>
    <t>BRFSBZ 5 7/8 06</t>
  </si>
  <si>
    <t>USP1905CAA82</t>
  </si>
  <si>
    <t>BRF SA</t>
  </si>
  <si>
    <t>Food, Beverage &amp; Tobacco (3020)</t>
  </si>
  <si>
    <t>C 0 08/25/36</t>
  </si>
  <si>
    <t>US172967DS78</t>
  </si>
  <si>
    <t>CITIGROUP</t>
  </si>
  <si>
    <t>Banks (4010)</t>
  </si>
  <si>
    <t>HSBC 5.625 LD</t>
  </si>
  <si>
    <t>US404280AR04</t>
  </si>
  <si>
    <t>HSBC HOLDINGS</t>
  </si>
  <si>
    <t>LLOYDS 5.75  25</t>
  </si>
  <si>
    <t>XS0195762991</t>
  </si>
  <si>
    <t>LLOYDS</t>
  </si>
  <si>
    <t>MS 4 7/8 11/01/</t>
  </si>
  <si>
    <t>US6174824M37</t>
  </si>
  <si>
    <t>MORGAN STANLEY</t>
  </si>
  <si>
    <t>NNGRNV 4 1/2 07</t>
  </si>
  <si>
    <t>XS1028950290</t>
  </si>
  <si>
    <t>NN GROUP NV</t>
  </si>
  <si>
    <t>NWL 4 06/22</t>
  </si>
  <si>
    <t>NWL</t>
  </si>
  <si>
    <t>Consumer Services (2530)</t>
  </si>
  <si>
    <t>PETBRA 5.375 21</t>
  </si>
  <si>
    <t>US71645WAR25</t>
  </si>
  <si>
    <t>PETROBRAS INTL</t>
  </si>
  <si>
    <t>PTTEPT 4.875 49</t>
  </si>
  <si>
    <t>USY7145PCN60</t>
  </si>
  <si>
    <t>PTT EXPLOR</t>
  </si>
  <si>
    <t>אנרגיה</t>
  </si>
  <si>
    <t>SAMMIN 4 1/8 11</t>
  </si>
  <si>
    <t>USP84050AA46</t>
  </si>
  <si>
    <t>SAMARCO MINERACA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</si>
  <si>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</si>
  <si>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</si>
  <si>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</si>
  <si>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</si>
  <si>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</si>
  <si>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</si>
  <si>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</si>
  <si>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URKARM 3.723 04</t>
  </si>
  <si>
    <t>XS0922883318</t>
  </si>
  <si>
    <t>URALKALI OJSC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</si>
  <si>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</si>
  <si>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</si>
  <si>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</si>
  <si>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</si>
  <si>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</si>
  <si>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</si>
  <si>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</si>
  <si>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</si>
  <si>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</si>
  <si>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</si>
  <si>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</si>
  <si>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</si>
  <si>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</si>
  <si>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</si>
  <si>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</si>
  <si>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SOCGEN 7 7/8 12</t>
  </si>
  <si>
    <t>USF8586CRW49</t>
  </si>
  <si>
    <t>SOCIETE GENERALE</t>
  </si>
  <si>
    <t>GS 0 08/07/15</t>
  </si>
  <si>
    <t>XS1013141624</t>
  </si>
  <si>
    <t>GOLDMAN SACHS</t>
  </si>
  <si>
    <t>PRMCTY 4 11/13/</t>
  </si>
  <si>
    <t>XS1137260086</t>
  </si>
  <si>
    <t>PRIMECITY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</si>
  <si>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</si>
  <si>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</si>
  <si>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</si>
  <si>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</si>
  <si>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</si>
  <si>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</si>
  <si>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</si>
  <si>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</si>
  <si>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</si>
  <si>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</si>
  <si>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</si>
  <si>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</si>
  <si>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</si>
  <si>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</si>
  <si>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</si>
  <si>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</si>
  <si>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</si>
  <si>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פז נפט</t>
  </si>
  <si>
    <t>נייס</t>
  </si>
  <si>
    <t>נייס מערכות בעמ</t>
  </si>
  <si>
    <t>תוכנה ואינטרנט</t>
  </si>
  <si>
    <t>סה"כ מניות תל אביב 25</t>
  </si>
  <si>
    <t>מניות תל אביב 75</t>
  </si>
  <si>
    <t>פיבי</t>
  </si>
  <si>
    <t>פ.י.ב.י. אחזקות בעמ</t>
  </si>
  <si>
    <t>שופרסל</t>
  </si>
  <si>
    <t>אלוני חץ</t>
  </si>
  <si>
    <t>אמות</t>
  </si>
  <si>
    <t>אפריקה נכסים</t>
  </si>
  <si>
    <t>אשטרום נכסים</t>
  </si>
  <si>
    <t>גב ים</t>
  </si>
  <si>
    <t>נכסים בנין</t>
  </si>
  <si>
    <t>נצבא</t>
  </si>
  <si>
    <t>ריט1</t>
  </si>
  <si>
    <t>דלתא גליל</t>
  </si>
  <si>
    <t>דלתא-גליל תעשיות בעמ</t>
  </si>
  <si>
    <t>אופנה והלבשה</t>
  </si>
  <si>
    <t>פלסאון תעשיות</t>
  </si>
  <si>
    <t>פלסאון תעשיות בעמ</t>
  </si>
  <si>
    <t>אבגול</t>
  </si>
  <si>
    <t>סלקום</t>
  </si>
  <si>
    <t>פרטנר</t>
  </si>
  <si>
    <t>אורמת</t>
  </si>
  <si>
    <t>אורמת תעשיות בעמ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</si>
  <si>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</si>
  <si>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</si>
  <si>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</si>
  <si>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</si>
  <si>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</si>
  <si>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</si>
  <si>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ברימאג</t>
  </si>
  <si>
    <t>ברימאג דיגיטל אייג בעמ</t>
  </si>
  <si>
    <t>טלסיס</t>
  </si>
  <si>
    <t>טלסיס בעמ</t>
  </si>
  <si>
    <t>דנאל כא</t>
  </si>
  <si>
    <t>חבס</t>
  </si>
  <si>
    <t>פלאזה סנטר</t>
  </si>
  <si>
    <t>מעברות</t>
  </si>
  <si>
    <t>מעברות‎</t>
  </si>
  <si>
    <t>נטו</t>
  </si>
  <si>
    <t>נטו מ.ע. אחזקות בעמ</t>
  </si>
  <si>
    <t>בריל</t>
  </si>
  <si>
    <t>בריל תעשיות נעליים  בעמ</t>
  </si>
  <si>
    <t>פמס</t>
  </si>
  <si>
    <t>מפעלי פ.מ.ס. מיגון בעמ</t>
  </si>
  <si>
    <t>המלט</t>
  </si>
  <si>
    <t>המ-לט )ישראל-קנדה( בעמ</t>
  </si>
  <si>
    <t>מרחב</t>
  </si>
  <si>
    <t>מרחב-מרכז חומרי בניה וקרמיקה ב</t>
  </si>
  <si>
    <t>קליל</t>
  </si>
  <si>
    <t>קליל‎</t>
  </si>
  <si>
    <t>ארד</t>
  </si>
  <si>
    <t>ארד בעמ</t>
  </si>
  <si>
    <t>אלקטרוניקה ואופטיקה</t>
  </si>
  <si>
    <t>מיטרוניקס</t>
  </si>
  <si>
    <t>ספקטרוניקס</t>
  </si>
  <si>
    <t>סנו 1</t>
  </si>
  <si>
    <t>סנו‎</t>
  </si>
  <si>
    <t>רימוני</t>
  </si>
  <si>
    <t>רימוני תעשיות בעמ</t>
  </si>
  <si>
    <t>אמת</t>
  </si>
  <si>
    <t>א.מ.ת. מיחשוב בעמ</t>
  </si>
  <si>
    <t>טלדור</t>
  </si>
  <si>
    <t>טלדור מערכות מחשבים )6891( בעמ</t>
  </si>
  <si>
    <t>אפקון תעשיות 1</t>
  </si>
  <si>
    <t>אפקון תעשיות בעמ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</si>
  <si>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</si>
  <si>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</si>
  <si>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</si>
  <si>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</si>
  <si>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</si>
  <si>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</si>
  <si>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</si>
  <si>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</si>
  <si>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</si>
  <si>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MKT LN</t>
  </si>
  <si>
    <t>GG00BSSWD59X</t>
  </si>
  <si>
    <t>BAKER HUGHES IN</t>
  </si>
  <si>
    <t>US0572241075</t>
  </si>
  <si>
    <t>BAKER HUGHES INC</t>
  </si>
  <si>
    <t>Energy (1010)</t>
  </si>
  <si>
    <t>CAMECO CORP</t>
  </si>
  <si>
    <t>CA13321L1085</t>
  </si>
  <si>
    <t>CAMECO CORP לקבל</t>
  </si>
  <si>
    <t>HALLIBURTON CO</t>
  </si>
  <si>
    <t>US4062161017</t>
  </si>
  <si>
    <t>HALLIBURTON</t>
  </si>
  <si>
    <t>SCHLUMBERGER LT</t>
  </si>
  <si>
    <t>SLB US</t>
  </si>
  <si>
    <t>ISRAEL CHEMICAL</t>
  </si>
  <si>
    <t>IL0002810146</t>
  </si>
  <si>
    <t>ISRAEL CHHEMICALS</t>
  </si>
  <si>
    <t>Materials (1510)</t>
  </si>
  <si>
    <t>DEUTSCHE POST A</t>
  </si>
  <si>
    <t>DE0005552004</t>
  </si>
  <si>
    <t>DEUTSCHE POST-RG</t>
  </si>
  <si>
    <t>Transportation (2030)</t>
  </si>
  <si>
    <t>GENERAL MOTORS</t>
  </si>
  <si>
    <t>US37045V1008</t>
  </si>
  <si>
    <t>Automobiles &amp; Components (2510)</t>
  </si>
  <si>
    <t>VOLKSWAGEN AG</t>
  </si>
  <si>
    <t>DE0007664039</t>
  </si>
  <si>
    <t>VOLKSWAGEN-PREF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</si>
  <si>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</si>
  <si>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</si>
  <si>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</si>
  <si>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</si>
  <si>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</si>
  <si>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</si>
  <si>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</si>
  <si>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</si>
  <si>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</si>
  <si>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</si>
  <si>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</si>
  <si>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</si>
  <si>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</si>
  <si>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</si>
  <si>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</si>
  <si>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</si>
  <si>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</si>
  <si>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</si>
  <si>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</si>
  <si>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</si>
  <si>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</si>
  <si>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</si>
  <si>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</si>
  <si>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</si>
  <si>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</si>
  <si>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</si>
  <si>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</si>
  <si>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NOVARTIS AG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</si>
  <si>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</si>
  <si>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</si>
  <si>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</si>
  <si>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</si>
  <si>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</si>
  <si>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</si>
  <si>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</si>
  <si>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</si>
  <si>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CITIGROUP INC</t>
  </si>
  <si>
    <t>US1729674242</t>
  </si>
  <si>
    <t>US0605051046</t>
  </si>
  <si>
    <t>AMERICAN INTERN</t>
  </si>
  <si>
    <t>US0268747849</t>
  </si>
  <si>
    <t>AMERICAN INTERNA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</si>
  <si>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</si>
  <si>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</si>
  <si>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</si>
  <si>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</si>
  <si>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</si>
  <si>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</si>
  <si>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</si>
  <si>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</si>
  <si>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</si>
  <si>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</si>
  <si>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</si>
  <si>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</si>
  <si>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</si>
  <si>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US38259P5089</t>
  </si>
  <si>
    <t>GOOGLE INC-A</t>
  </si>
  <si>
    <t>US38259P7069</t>
  </si>
  <si>
    <t>GOOGLE INC-C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</si>
  <si>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</si>
  <si>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</si>
  <si>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</si>
  <si>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</si>
  <si>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</si>
  <si>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</si>
  <si>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</si>
  <si>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</si>
  <si>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</si>
  <si>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</si>
  <si>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</si>
  <si>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</si>
  <si>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</si>
  <si>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</si>
  <si>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DEUTSCHE X-TRAC</t>
  </si>
  <si>
    <t>US2330518794</t>
  </si>
  <si>
    <t>DEUTSCHE X TRACKERS</t>
  </si>
  <si>
    <t>תעודות סל</t>
  </si>
  <si>
    <t>סה"כ מניות חברות ישראליות בחו"ל</t>
  </si>
  <si>
    <t>מניות חברות זרות בחו"ל</t>
  </si>
  <si>
    <t>FRANKLIN TEMPLE</t>
  </si>
  <si>
    <t>LU0195953152</t>
  </si>
  <si>
    <t>TEMP-FT GTR-IA$</t>
  </si>
  <si>
    <t>קרן נאמנות</t>
  </si>
  <si>
    <t>ROBECO CAPITAL</t>
  </si>
  <si>
    <t>LU0398248921</t>
  </si>
  <si>
    <t>ROB-HY BD-I$</t>
  </si>
  <si>
    <t>סה"כ מניות חברות זרות בחו"ל</t>
  </si>
  <si>
    <t>סה"כ מניות בחו"ל</t>
  </si>
  <si>
    <t>סה"כ מניות</t>
  </si>
  <si>
    <t>סחיר - 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</si>
  <si>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</si>
  <si>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</si>
  <si>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</si>
  <si>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</si>
  <si>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בנקים</t>
  </si>
  <si>
    <t>הראל סל בעמ</t>
  </si>
  <si>
    <t>הראל סל תא 25</t>
  </si>
  <si>
    <t>הראל סל תא100</t>
  </si>
  <si>
    <t>מט100.ס2</t>
  </si>
  <si>
    <t>פסגות מוצרי מדדים בעמ</t>
  </si>
  <si>
    <t>מט25.ס1</t>
  </si>
  <si>
    <t>קסם תא 100</t>
  </si>
  <si>
    <t>קסם תעודות סל ומוצרי מדדים בעמ</t>
  </si>
  <si>
    <t>תכלית תא 100</t>
  </si>
  <si>
    <t>תכלית תעודות סל בעמ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</si>
  <si>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</si>
  <si>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</si>
  <si>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</si>
  <si>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</si>
  <si>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פסגות מדד קפג</t>
  </si>
  <si>
    <t>פסגות תעודות סל מדדים בעמ</t>
  </si>
  <si>
    <t>פסגות סל 500S&amp;P</t>
  </si>
  <si>
    <t>פסגות סל 600 STOXX E</t>
  </si>
  <si>
    <t>פסגות סל US BUYBACK</t>
  </si>
  <si>
    <t>פסגות סל שקלי 500 S&amp;</t>
  </si>
  <si>
    <t>תכלית נסדק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</si>
  <si>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</si>
  <si>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</si>
  <si>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</si>
  <si>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מבט תל בונד</t>
  </si>
  <si>
    <t>מבט תל בנד שקלי REIN</t>
  </si>
  <si>
    <t>פסגות סל בונד 60 סד1</t>
  </si>
  <si>
    <t>פסגות סל בונד שקלי ס</t>
  </si>
  <si>
    <t>פסגות סל תל בונד תשו</t>
  </si>
  <si>
    <t>תאמ4.ס12</t>
  </si>
  <si>
    <t>תכלית תל בונד שקלי</t>
  </si>
  <si>
    <t>תכלית גלובל בעמ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</si>
  <si>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</si>
  <si>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</si>
  <si>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</si>
  <si>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</si>
  <si>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</si>
  <si>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</si>
  <si>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</si>
  <si>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</si>
  <si>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</si>
  <si>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</si>
  <si>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</si>
  <si>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DAXEX</t>
  </si>
  <si>
    <t>DE0005933931</t>
  </si>
  <si>
    <t>PIMCO EMRG LOCAL BD</t>
  </si>
  <si>
    <t>ISHARES JAP</t>
  </si>
  <si>
    <t>US4642868487</t>
  </si>
  <si>
    <t>ISHARES MSCI JPN</t>
  </si>
  <si>
    <t>ISHARES MSCI SO</t>
  </si>
  <si>
    <t>US4642867729</t>
  </si>
  <si>
    <t>ISHARES MSCI SOUTH KOREA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</si>
  <si>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</si>
  <si>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</si>
  <si>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</si>
  <si>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</si>
  <si>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</si>
  <si>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</si>
  <si>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</si>
  <si>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</si>
  <si>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</si>
  <si>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NASDAQ</t>
  </si>
  <si>
    <t>US73935A1043</t>
  </si>
  <si>
    <t>POWERSH-QQQ</t>
  </si>
  <si>
    <t>POWERSHRES)PBJ</t>
  </si>
  <si>
    <t>US7395X8496</t>
  </si>
  <si>
    <t>POWERSH-FOOD&amp;BEV</t>
  </si>
  <si>
    <t>SPDR DIVIDE -SDY</t>
  </si>
  <si>
    <t>US78464A7634</t>
  </si>
  <si>
    <t>BAC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</si>
  <si>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</si>
  <si>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</si>
  <si>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</si>
  <si>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</si>
  <si>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</si>
  <si>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</si>
  <si>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</si>
  <si>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</si>
  <si>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</si>
  <si>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</si>
  <si>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סה"כ תעודות סל שמחקות מדדי מניות</t>
  </si>
  <si>
    <t>תעודות סל שמחקות מדדים אחרים</t>
  </si>
  <si>
    <t>סה"כ תעודות סל שמחקות מדדים אחרים</t>
  </si>
  <si>
    <t>CONSUMER DISCRE</t>
  </si>
  <si>
    <t>US81369Y4070</t>
  </si>
  <si>
    <t>SPDR-CONS DISCRE</t>
  </si>
  <si>
    <t>EGSHARES EMERGI</t>
  </si>
  <si>
    <t>US2684617796</t>
  </si>
  <si>
    <t>EGS EM CONSUMER</t>
  </si>
  <si>
    <t>EGSHARES EMERGI לקבל</t>
  </si>
  <si>
    <t>ENERGY SELECT S</t>
  </si>
  <si>
    <t>US81369Y5069</t>
  </si>
  <si>
    <t>SPDR-ENERGY SEL</t>
  </si>
  <si>
    <t>FINANC SPDR</t>
  </si>
  <si>
    <t>US81369Y605</t>
  </si>
  <si>
    <t>SPDR-FINL SELECT</t>
  </si>
  <si>
    <t>HEALTH CARE SEL</t>
  </si>
  <si>
    <t>US81369Y2090</t>
  </si>
  <si>
    <t>SPDR-HEALTH CARE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</si>
  <si>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</si>
  <si>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</si>
  <si>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</si>
  <si>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</si>
  <si>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</si>
  <si>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</si>
  <si>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MSCI IN</t>
  </si>
  <si>
    <t>US46429B5984</t>
  </si>
  <si>
    <t>ISHARES MSCI</t>
  </si>
  <si>
    <t>ISHARES MSCI SW</t>
  </si>
  <si>
    <t>US4642867497</t>
  </si>
  <si>
    <t>ISHARES MSCI SWI</t>
  </si>
  <si>
    <t>ISHARES RUSSELL</t>
  </si>
  <si>
    <t>US4642876308</t>
  </si>
  <si>
    <t>JAPAN SMALLER C</t>
  </si>
  <si>
    <t>US47109U1043</t>
  </si>
  <si>
    <t>JAPAN SM CAP FD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</si>
  <si>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</si>
  <si>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</si>
  <si>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</si>
  <si>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</si>
  <si>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</si>
  <si>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</si>
  <si>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</si>
  <si>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</si>
  <si>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</si>
  <si>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</si>
  <si>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</si>
  <si>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</si>
  <si>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</si>
  <si>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S&amp;P RETAIL</t>
  </si>
  <si>
    <t>VANGUARD FTSE E</t>
  </si>
  <si>
    <t>US9220428745</t>
  </si>
  <si>
    <t>VANGUARD FTSE EU</t>
  </si>
  <si>
    <t>US9220428588</t>
  </si>
  <si>
    <t>VANGUARD FTSE EM</t>
  </si>
  <si>
    <t>WISDOMTREE JAPA</t>
  </si>
  <si>
    <t>US97717W8516</t>
  </si>
  <si>
    <t>WISDOMTREE JPN H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</si>
  <si>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</si>
  <si>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</si>
  <si>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</si>
  <si>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</si>
  <si>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</si>
  <si>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</si>
  <si>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</si>
  <si>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</si>
  <si>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</si>
  <si>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</si>
  <si>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</si>
  <si>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</si>
  <si>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</si>
  <si>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</si>
  <si>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</si>
  <si>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CIM FUND VIII</t>
  </si>
  <si>
    <t>XS5444FF1111</t>
  </si>
  <si>
    <t>קרן נדלן</t>
  </si>
  <si>
    <t>CREDIT SUISSE N</t>
  </si>
  <si>
    <t>LU0635707705</t>
  </si>
  <si>
    <t>CS-NOVA G SL-MB$</t>
  </si>
  <si>
    <t>HEPTAGON FUND P</t>
  </si>
  <si>
    <t>IE00B6ZZNB36</t>
  </si>
  <si>
    <t>HEPT-OPP D M-CUS</t>
  </si>
  <si>
    <t>INVESCO ZODIAC</t>
  </si>
  <si>
    <t>LU0564079282</t>
  </si>
  <si>
    <t>LNVESCO ZOBIAC</t>
  </si>
  <si>
    <t>קרן חו"ל</t>
  </si>
  <si>
    <t>PIMCO )PIMGAII(</t>
  </si>
  <si>
    <t>IE00B4QHG263</t>
  </si>
  <si>
    <t>PIMCO-G INV-IAH</t>
  </si>
  <si>
    <t>POLAR CAP JAP</t>
  </si>
  <si>
    <t>IE00B3FH9T88</t>
  </si>
  <si>
    <t>POLAR-JPN-I$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</si>
  <si>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</si>
  <si>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</si>
  <si>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</si>
  <si>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</si>
  <si>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</si>
  <si>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</si>
  <si>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</si>
  <si>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</si>
  <si>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</si>
  <si>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</si>
  <si>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</si>
  <si>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</si>
  <si>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</si>
  <si>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</si>
  <si>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</si>
  <si>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</si>
  <si>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</si>
  <si>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</si>
  <si>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</si>
  <si>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</si>
  <si>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</si>
  <si>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</si>
  <si>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</si>
  <si>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</si>
  <si>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</si>
  <si>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</si>
  <si>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</si>
  <si>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</si>
  <si>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</si>
  <si>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</si>
  <si>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</si>
  <si>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</si>
  <si>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</si>
  <si>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</si>
  <si>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</si>
  <si>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</si>
  <si>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</si>
  <si>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</si>
  <si>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</si>
  <si>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</si>
  <si>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</si>
  <si>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</si>
  <si>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</si>
  <si>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</si>
  <si>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</si>
  <si>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</si>
  <si>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</si>
  <si>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</si>
  <si>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</si>
  <si>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</si>
  <si>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</si>
  <si>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</si>
  <si>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</si>
  <si>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</si>
  <si>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גלילה אג3</t>
  </si>
  <si>
    <t>גלילה הפקדות בעמ</t>
  </si>
  <si>
    <t>אחר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</si>
  <si>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</si>
  <si>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</si>
  <si>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</si>
  <si>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</si>
  <si>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</si>
  <si>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</si>
  <si>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</si>
  <si>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</si>
  <si>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</si>
  <si>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</si>
  <si>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</si>
  <si>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</si>
  <si>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</si>
  <si>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</si>
  <si>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</si>
  <si>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</si>
  <si>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</si>
  <si>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</si>
  <si>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</si>
  <si>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</si>
  <si>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</si>
  <si>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</si>
  <si>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</si>
  <si>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</si>
  <si>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</si>
  <si>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</si>
  <si>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</si>
  <si>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</si>
  <si>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</si>
  <si>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</si>
  <si>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</si>
  <si>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</si>
  <si>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</si>
  <si>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</si>
  <si>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</si>
  <si>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</si>
  <si>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</si>
  <si>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</si>
  <si>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</si>
  <si>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</si>
  <si>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</si>
  <si>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</si>
  <si>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</si>
  <si>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</si>
  <si>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</si>
  <si>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</si>
  <si>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</si>
  <si>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</si>
  <si>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</si>
  <si>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</si>
  <si>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</si>
  <si>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</si>
  <si>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</si>
  <si>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</si>
  <si>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</si>
  <si>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</si>
  <si>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</si>
  <si>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</si>
  <si>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</si>
  <si>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</si>
  <si>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</si>
  <si>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</si>
  <si>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</si>
  <si>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</si>
  <si>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</si>
  <si>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</si>
  <si>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</si>
  <si>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</si>
  <si>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</si>
  <si>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</si>
  <si>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</si>
  <si>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</si>
  <si>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</si>
  <si>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</si>
  <si>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</si>
  <si>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</si>
  <si>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</si>
  <si>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</si>
  <si>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</si>
  <si>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</si>
  <si>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</si>
  <si>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</si>
  <si>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</si>
  <si>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</si>
  <si>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</si>
  <si>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</si>
  <si>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</si>
  <si>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</si>
  <si>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</si>
  <si>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</si>
  <si>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</si>
  <si>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</si>
  <si>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</si>
  <si>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</si>
  <si>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</si>
  <si>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</si>
  <si>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</si>
  <si>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</si>
  <si>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</si>
  <si>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</si>
  <si>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</si>
  <si>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</si>
  <si>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</si>
  <si>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</si>
  <si>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</si>
  <si>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</si>
  <si>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</si>
  <si>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</si>
  <si>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</si>
  <si>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</si>
  <si>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</si>
  <si>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</si>
  <si>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</si>
  <si>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</si>
  <si>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</si>
  <si>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</si>
  <si>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</si>
  <si>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</si>
  <si>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</si>
  <si>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</si>
  <si>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</si>
  <si>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</si>
  <si>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</si>
  <si>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</si>
  <si>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</si>
  <si>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</si>
  <si>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</si>
  <si>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</si>
  <si>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</si>
  <si>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</si>
  <si>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</si>
  <si>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</si>
  <si>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</si>
  <si>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</si>
  <si>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</si>
  <si>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</si>
  <si>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</si>
  <si>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</si>
  <si>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</si>
  <si>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חבס אג"ח 12</t>
  </si>
  <si>
    <t>29/05/2007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</si>
  <si>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</si>
  <si>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</si>
  <si>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</si>
  <si>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</si>
  <si>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</si>
  <si>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</si>
  <si>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אמקור סד' א 022</t>
  </si>
  <si>
    <t>21/09/2014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</si>
  <si>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</si>
  <si>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</si>
  <si>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</si>
  <si>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</si>
  <si>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</si>
  <si>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</si>
  <si>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</si>
  <si>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</si>
  <si>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</si>
  <si>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</si>
  <si>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</si>
  <si>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</si>
  <si>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</si>
  <si>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</si>
  <si>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</si>
  <si>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</si>
  <si>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</si>
  <si>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</si>
  <si>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</si>
  <si>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</si>
  <si>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</si>
  <si>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</si>
  <si>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</si>
  <si>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אלפא</t>
  </si>
  <si>
    <t>קרן גידור</t>
  </si>
  <si>
    <t>12/04/2007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</si>
  <si>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</si>
  <si>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</si>
  <si>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</si>
  <si>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</si>
  <si>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</si>
  <si>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</si>
  <si>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</si>
  <si>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GOLDEN TREE PS</t>
  </si>
  <si>
    <t>XS222555XXX1</t>
  </si>
  <si>
    <t>THIRD POINT</t>
  </si>
  <si>
    <t>XS522255XXXX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</si>
  <si>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</si>
  <si>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</si>
  <si>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</si>
  <si>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</si>
  <si>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</si>
  <si>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</si>
  <si>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</si>
  <si>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</si>
  <si>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</si>
  <si>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</si>
  <si>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</si>
  <si>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</si>
  <si>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</si>
  <si>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</si>
  <si>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</si>
  <si>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</si>
  <si>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</si>
  <si>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</si>
  <si>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</si>
  <si>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</si>
  <si>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</si>
  <si>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</si>
  <si>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</si>
  <si>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</si>
  <si>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</si>
  <si>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</si>
  <si>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</si>
  <si>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</si>
  <si>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</si>
  <si>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</si>
  <si>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</si>
  <si>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</si>
  <si>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</si>
  <si>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</si>
  <si>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</si>
  <si>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</si>
  <si>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10/03FW3.49820$</t>
  </si>
  <si>
    <t>18/08/2014</t>
  </si>
  <si>
    <t>E16/04FW4.68450</t>
  </si>
  <si>
    <t>E16/04FW4.85030</t>
  </si>
  <si>
    <t>27/11/2014</t>
  </si>
  <si>
    <t>FX FORWARD</t>
  </si>
  <si>
    <t>24/10/2014</t>
  </si>
  <si>
    <t>FX SWAP</t>
  </si>
  <si>
    <t>16/01/2014</t>
  </si>
  <si>
    <t>10/04/2014</t>
  </si>
  <si>
    <t>12/06/2014</t>
  </si>
  <si>
    <t>5/06/2014</t>
  </si>
  <si>
    <t>21/05/2014</t>
  </si>
  <si>
    <t>8/04/2014</t>
  </si>
  <si>
    <t>18/03/2014</t>
  </si>
  <si>
    <t>סה"כ חוזים ₪ / מט"ח</t>
  </si>
  <si>
    <t>חוזים מט"ח/ מט"ח</t>
  </si>
  <si>
    <t>בראקליס 2026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</si>
  <si>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</si>
  <si>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</si>
  <si>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</si>
  <si>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</si>
  <si>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</si>
  <si>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</si>
  <si>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</si>
  <si>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</si>
  <si>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</si>
  <si>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</si>
  <si>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</si>
  <si>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</si>
  <si>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</si>
  <si>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</si>
  <si>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</si>
  <si>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</si>
  <si>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</si>
  <si>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</si>
  <si>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</si>
  <si>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</si>
  <si>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</si>
  <si>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</si>
  <si>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</si>
  <si>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</si>
  <si>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</si>
  <si>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</si>
  <si>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</si>
  <si>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</si>
  <si>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</si>
  <si>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</si>
  <si>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</si>
  <si>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ALON-B2</t>
  </si>
  <si>
    <t>מגלים סולאר אנר</t>
  </si>
  <si>
    <t>ORBOTECH INC</t>
  </si>
  <si>
    <t>ORBOTECH</t>
  </si>
  <si>
    <t>יורוקום נדלן 1</t>
  </si>
  <si>
    <t>יורוקום נדל"ן 1</t>
  </si>
  <si>
    <t>יורוקום נדלן 2</t>
  </si>
  <si>
    <t>יורוקום נדל"ן 2</t>
  </si>
  <si>
    <t>יורוקום נדלן 3</t>
  </si>
  <si>
    <t>יורוקום נדל"ן 3</t>
  </si>
  <si>
    <t>גלובוס מקס משיכ</t>
  </si>
  <si>
    <t>אלדן הלוואה 016</t>
  </si>
  <si>
    <t>אלדן תחבורה בע"מ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</si>
  <si>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</si>
  <si>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</si>
  <si>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</si>
  <si>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</si>
  <si>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</si>
  <si>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</si>
  <si>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</si>
  <si>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</si>
  <si>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</si>
  <si>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</si>
  <si>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הלו</t>
  </si>
  <si>
    <t>חמית הנפקות 12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</si>
  <si>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</si>
  <si>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</si>
  <si>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</si>
  <si>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</si>
  <si>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</si>
  <si>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</si>
  <si>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</si>
  <si>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</si>
  <si>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</si>
  <si>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US</t>
  </si>
  <si>
    <t>ALON-B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</si>
  <si>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</si>
  <si>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</si>
  <si>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</si>
  <si>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</si>
  <si>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</si>
  <si>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</si>
  <si>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</si>
  <si>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</si>
  <si>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</si>
  <si>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</si>
  <si>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</si>
  <si>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</si>
  <si>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</si>
  <si>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</si>
  <si>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</si>
  <si>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</si>
  <si>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</si>
  <si>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</si>
  <si>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</si>
  <si>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</si>
  <si>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</si>
  <si>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</si>
  <si>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</si>
  <si>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</si>
  <si>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</si>
  <si>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</si>
  <si>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</si>
  <si>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</si>
  <si>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</si>
  <si>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</si>
  <si>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</si>
  <si>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</si>
  <si>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</si>
  <si>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</si>
  <si>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</si>
  <si>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</si>
  <si>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</si>
  <si>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</si>
  <si>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</si>
  <si>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</si>
  <si>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</si>
  <si>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</si>
  <si>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</si>
  <si>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</si>
  <si>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</si>
  <si>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</si>
  <si>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</si>
  <si>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</si>
  <si>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</si>
  <si>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</si>
  <si>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</si>
  <si>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</si>
  <si>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</si>
  <si>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</si>
  <si>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</si>
  <si>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</si>
  <si>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</si>
  <si>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מקיפה - כללי, מספר אישור: 1531, קידוד: 513765347-00000000001531-0001, תאריך הפקת דוח: 11/02/2015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</si>
  <si>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</si>
  <si>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</si>
  <si>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</si>
  <si>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</si>
  <si>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</si>
  <si>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</si>
  <si>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</si>
  <si>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</si>
  <si>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</si>
  <si>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</si>
  <si>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</si>
  <si>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</si>
  <si>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</si>
  <si>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</si>
  <si>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</si>
  <si>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</si>
  <si>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</si>
  <si>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</si>
  <si>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</si>
  <si>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</si>
  <si>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</si>
  <si>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</si>
  <si>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</si>
  <si>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</si>
  <si>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</si>
  <si>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</si>
  <si>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</si>
  <si>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</si>
  <si>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</si>
  <si>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</si>
  <si>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</si>
  <si>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</si>
  <si>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</si>
  <si>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</si>
  <si>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</si>
  <si>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</si>
  <si>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</si>
  <si>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</si>
  <si>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</si>
  <si>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</si>
  <si>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</si>
  <si>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</si>
  <si>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</si>
  <si>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</si>
  <si>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</si>
  <si>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</si>
  <si>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</si>
  <si>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</si>
  <si>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</si>
  <si>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</si>
  <si>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</si>
  <si>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</si>
  <si>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</si>
  <si>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</si>
  <si>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</si>
  <si>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</si>
  <si>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 xml:space="preserve">לא מדורג </t>
  </si>
  <si>
    <t>לא מדורג</t>
  </si>
  <si>
    <t xml:space="preserve">אמקור </t>
  </si>
  <si>
    <t xml:space="preserve">מגלים </t>
  </si>
  <si>
    <t>גלובס</t>
  </si>
  <si>
    <t xml:space="preserve">חמית הנפקות </t>
  </si>
  <si>
    <t xml:space="preserve"> לא מדורג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</si>
</sst>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2" applyFont="1"/>
    <xf numFmtId="10" fontId="9" fillId="0" borderId="0" xfId="1" applyNumberFormat="1" applyFont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0" xfId="0" applyNumberFormat="1" applyFont="1" applyAlignment="1">
      <alignment horizontal="right" readingOrder="2"/>
    </xf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4" fillId="0" borderId="0" xfId="1" applyNumberFormat="1" applyFont="1" applyAlignment="1">
      <alignment horizontal="right" readingOrder="2"/>
    </xf>
    <xf numFmtId="4" fontId="5" fillId="0" borderId="0" xfId="1" applyNumberFormat="1" applyFont="1" applyAlignment="1">
      <alignment horizontal="right" readingOrder="2"/>
    </xf>
    <xf numFmtId="4" fontId="5" fillId="0" borderId="2" xfId="1" applyNumberFormat="1" applyFont="1" applyBorder="1" applyAlignment="1">
      <alignment horizontal="right" readingOrder="2"/>
    </xf>
    <xf numFmtId="4" fontId="0" fillId="0" borderId="0" xfId="1" applyNumberFormat="1" applyFont="1"/>
    <xf numFmtId="4" fontId="4" fillId="0" borderId="2" xfId="1" applyNumberFormat="1" applyFont="1" applyBorder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0" fontId="0" fillId="0" borderId="2" xfId="0" applyNumberFormat="1" applyBorder="1"/>
    <xf numFmtId="4" fontId="0" fillId="0" borderId="2" xfId="0" applyNumberFormat="1" applyBorder="1"/>
    <xf numFmtId="4" fontId="6" fillId="0" borderId="0" xfId="1" applyNumberFormat="1" applyFont="1" applyAlignment="1">
      <alignment horizontal="right" readingOrder="2"/>
    </xf>
    <xf numFmtId="4" fontId="5" fillId="0" borderId="0" xfId="0" applyNumberFormat="1" applyFont="1" applyBorder="1" applyAlignment="1">
      <alignment horizontal="right" readingOrder="2"/>
    </xf>
    <xf numFmtId="10" fontId="5" fillId="0" borderId="0" xfId="0" applyNumberFormat="1" applyFont="1" applyBorder="1" applyAlignment="1">
      <alignment horizontal="right" readingOrder="2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rightToLeft="1" topLeftCell="A40" workbookViewId="0">
      <selection activeCell="A73" sqref="A73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style="24" customWidth="1"/>
    <col min="8" max="8" width="16.7109375" style="24" customWidth="1"/>
    <col min="9" max="9" width="12.7109375" style="27" customWidth="1"/>
    <col min="10" max="10" width="20.7109375" style="24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5" t="s">
        <v>10</v>
      </c>
      <c r="H11" s="25" t="s">
        <v>11</v>
      </c>
      <c r="I11" s="28" t="s">
        <v>12</v>
      </c>
      <c r="J11" s="25" t="s">
        <v>13</v>
      </c>
    </row>
    <row r="12" spans="1:10">
      <c r="A12" s="5"/>
      <c r="B12" s="5"/>
      <c r="C12" s="5"/>
      <c r="D12" s="5"/>
      <c r="E12" s="5"/>
      <c r="F12" s="5"/>
      <c r="G12" s="26" t="s">
        <v>14</v>
      </c>
      <c r="H12" s="26" t="s">
        <v>14</v>
      </c>
      <c r="I12" s="29" t="s">
        <v>15</v>
      </c>
      <c r="J12" s="26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5"/>
      <c r="H15" s="25"/>
      <c r="I15" s="28"/>
      <c r="J15" s="25"/>
    </row>
    <row r="18" spans="1:10">
      <c r="A18" s="4" t="s">
        <v>17</v>
      </c>
      <c r="B18" s="4"/>
      <c r="C18" s="4"/>
      <c r="D18" s="4"/>
      <c r="E18" s="4"/>
      <c r="F18" s="4"/>
      <c r="G18" s="25"/>
      <c r="H18" s="25"/>
      <c r="I18" s="28"/>
      <c r="J18" s="25"/>
    </row>
    <row r="19" spans="1:10">
      <c r="A19" s="6" t="s">
        <v>18</v>
      </c>
      <c r="B19" s="6"/>
      <c r="C19" s="6"/>
      <c r="D19" s="6"/>
      <c r="E19" s="6"/>
      <c r="F19" s="6"/>
      <c r="G19" s="13"/>
      <c r="H19" s="13"/>
      <c r="I19" s="40"/>
      <c r="J19" s="13"/>
    </row>
    <row r="20" spans="1:10" ht="13.5" thickBot="1">
      <c r="A20" s="6" t="s">
        <v>19</v>
      </c>
      <c r="B20" s="6"/>
      <c r="C20" s="6"/>
      <c r="D20" s="6"/>
      <c r="E20" s="6"/>
      <c r="F20" s="6"/>
      <c r="G20" s="13"/>
      <c r="H20" s="13"/>
      <c r="I20" s="36">
        <v>0</v>
      </c>
      <c r="J20" s="14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3"/>
      <c r="H22" s="13"/>
      <c r="I22" s="40"/>
      <c r="J22" s="13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38">
        <v>0</v>
      </c>
      <c r="F23" s="7" t="s">
        <v>21</v>
      </c>
      <c r="G23" s="39">
        <v>0</v>
      </c>
      <c r="H23" s="39">
        <v>0</v>
      </c>
      <c r="I23" s="35">
        <v>41.32</v>
      </c>
      <c r="J23" s="12">
        <f>I23/סיכום!$B$42</f>
        <v>7.3764506989954678E-5</v>
      </c>
    </row>
    <row r="24" spans="1:10">
      <c r="A24" s="7" t="s">
        <v>25</v>
      </c>
      <c r="B24" s="7" t="s">
        <v>26</v>
      </c>
      <c r="C24" s="7" t="s">
        <v>23</v>
      </c>
      <c r="D24" s="7" t="s">
        <v>24</v>
      </c>
      <c r="E24" s="38">
        <v>0</v>
      </c>
      <c r="F24" s="7" t="s">
        <v>27</v>
      </c>
      <c r="G24" s="39">
        <v>0</v>
      </c>
      <c r="H24" s="39">
        <v>0</v>
      </c>
      <c r="I24" s="35">
        <v>257.74</v>
      </c>
      <c r="J24" s="12">
        <f>I24/סיכום!$B$42</f>
        <v>4.6011771615660501E-4</v>
      </c>
    </row>
    <row r="25" spans="1:10">
      <c r="A25" s="7" t="s">
        <v>28</v>
      </c>
      <c r="B25" s="7" t="s">
        <v>29</v>
      </c>
      <c r="C25" s="7" t="s">
        <v>23</v>
      </c>
      <c r="D25" s="7" t="s">
        <v>24</v>
      </c>
      <c r="E25" s="38">
        <v>0</v>
      </c>
      <c r="F25" s="7" t="s">
        <v>28</v>
      </c>
      <c r="G25" s="39">
        <v>0</v>
      </c>
      <c r="H25" s="39">
        <v>0</v>
      </c>
      <c r="I25" s="35">
        <v>22.62</v>
      </c>
      <c r="J25" s="12">
        <f>I25/סיכום!$B$42</f>
        <v>4.0381247534191066E-5</v>
      </c>
    </row>
    <row r="26" spans="1:10">
      <c r="A26" s="7" t="s">
        <v>30</v>
      </c>
      <c r="B26" s="7" t="s">
        <v>31</v>
      </c>
      <c r="C26" s="7" t="s">
        <v>23</v>
      </c>
      <c r="D26" s="7" t="s">
        <v>24</v>
      </c>
      <c r="E26" s="38">
        <v>0</v>
      </c>
      <c r="F26" s="7" t="s">
        <v>27</v>
      </c>
      <c r="G26" s="39">
        <v>0</v>
      </c>
      <c r="H26" s="39">
        <v>0</v>
      </c>
      <c r="I26" s="35">
        <v>7984.11</v>
      </c>
      <c r="J26" s="12">
        <f>I26/סיכום!$B$42</f>
        <v>1.4253241478789133E-2</v>
      </c>
    </row>
    <row r="27" spans="1:10">
      <c r="A27" s="7" t="s">
        <v>32</v>
      </c>
      <c r="B27" s="7">
        <v>1000363</v>
      </c>
      <c r="C27" s="7" t="s">
        <v>23</v>
      </c>
      <c r="D27" s="7" t="s">
        <v>24</v>
      </c>
      <c r="E27" s="38">
        <v>0</v>
      </c>
      <c r="F27" s="7" t="s">
        <v>27</v>
      </c>
      <c r="G27" s="39">
        <v>0</v>
      </c>
      <c r="H27" s="39">
        <v>0</v>
      </c>
      <c r="I27" s="35">
        <v>-261.63</v>
      </c>
      <c r="J27" s="12">
        <f>I27/סיכום!$B$42</f>
        <v>-4.6706214820381995E-4</v>
      </c>
    </row>
    <row r="28" spans="1:10">
      <c r="A28" s="7" t="s">
        <v>33</v>
      </c>
      <c r="B28" s="7" t="s">
        <v>34</v>
      </c>
      <c r="C28" s="7" t="s">
        <v>35</v>
      </c>
      <c r="D28" s="7" t="s">
        <v>24</v>
      </c>
      <c r="E28" s="38">
        <v>0</v>
      </c>
      <c r="F28" s="7" t="s">
        <v>36</v>
      </c>
      <c r="G28" s="39">
        <v>0</v>
      </c>
      <c r="H28" s="39">
        <v>0</v>
      </c>
      <c r="I28" s="35">
        <v>806.13</v>
      </c>
      <c r="J28" s="12">
        <f>I28/סיכום!$B$42</f>
        <v>1.439104114709878E-3</v>
      </c>
    </row>
    <row r="29" spans="1:10">
      <c r="A29" s="7" t="s">
        <v>37</v>
      </c>
      <c r="B29" s="7" t="s">
        <v>38</v>
      </c>
      <c r="C29" s="7" t="s">
        <v>23</v>
      </c>
      <c r="D29" s="7" t="s">
        <v>24</v>
      </c>
      <c r="E29" s="38">
        <v>0</v>
      </c>
      <c r="F29" s="7" t="s">
        <v>36</v>
      </c>
      <c r="G29" s="39">
        <v>0</v>
      </c>
      <c r="H29" s="39">
        <v>0</v>
      </c>
      <c r="I29" s="35">
        <v>1855.29</v>
      </c>
      <c r="J29" s="12">
        <f>I29/סיכום!$B$42</f>
        <v>3.3120656382718541E-3</v>
      </c>
    </row>
    <row r="30" spans="1:10">
      <c r="A30" s="7" t="s">
        <v>39</v>
      </c>
      <c r="B30" s="7" t="s">
        <v>40</v>
      </c>
      <c r="C30" s="7" t="s">
        <v>35</v>
      </c>
      <c r="D30" s="7" t="s">
        <v>24</v>
      </c>
      <c r="E30" s="38">
        <v>0</v>
      </c>
      <c r="F30" s="7" t="s">
        <v>36</v>
      </c>
      <c r="G30" s="39">
        <v>0</v>
      </c>
      <c r="H30" s="39">
        <v>0</v>
      </c>
      <c r="I30" s="35">
        <v>614.44000000000005</v>
      </c>
      <c r="J30" s="12">
        <f>I30/סיכום!$B$42</f>
        <v>1.0968989272726948E-3</v>
      </c>
    </row>
    <row r="31" spans="1:10">
      <c r="A31" s="7" t="s">
        <v>41</v>
      </c>
      <c r="B31" s="7" t="s">
        <v>42</v>
      </c>
      <c r="C31" s="7" t="s">
        <v>35</v>
      </c>
      <c r="D31" s="7" t="s">
        <v>24</v>
      </c>
      <c r="E31" s="38">
        <v>0</v>
      </c>
      <c r="F31" s="7" t="s">
        <v>27</v>
      </c>
      <c r="G31" s="39">
        <v>0</v>
      </c>
      <c r="H31" s="39">
        <v>0</v>
      </c>
      <c r="I31" s="35">
        <v>378.74</v>
      </c>
      <c r="J31" s="12">
        <f>I31/סיכום!$B$42</f>
        <v>6.7612704204684008E-4</v>
      </c>
    </row>
    <row r="32" spans="1:10">
      <c r="A32" s="7" t="s">
        <v>43</v>
      </c>
      <c r="B32" s="7" t="s">
        <v>44</v>
      </c>
      <c r="C32" s="7" t="s">
        <v>35</v>
      </c>
      <c r="D32" s="7" t="s">
        <v>24</v>
      </c>
      <c r="E32" s="38">
        <v>0</v>
      </c>
      <c r="F32" s="7" t="s">
        <v>45</v>
      </c>
      <c r="G32" s="39">
        <v>0</v>
      </c>
      <c r="H32" s="39">
        <v>0</v>
      </c>
      <c r="I32" s="35">
        <v>0</v>
      </c>
      <c r="J32" s="12">
        <f>I32/סיכום!$B$42</f>
        <v>0</v>
      </c>
    </row>
    <row r="33" spans="1:10">
      <c r="A33" s="7" t="s">
        <v>46</v>
      </c>
      <c r="B33" s="7" t="s">
        <v>47</v>
      </c>
      <c r="C33" s="7" t="s">
        <v>35</v>
      </c>
      <c r="D33" s="7" t="s">
        <v>24</v>
      </c>
      <c r="E33" s="38">
        <v>0</v>
      </c>
      <c r="F33" s="7" t="s">
        <v>48</v>
      </c>
      <c r="G33" s="39">
        <v>0</v>
      </c>
      <c r="H33" s="39">
        <v>0</v>
      </c>
      <c r="I33" s="35">
        <v>667</v>
      </c>
      <c r="J33" s="12">
        <f>I33/סיכום!$B$42</f>
        <v>1.190729093956916E-3</v>
      </c>
    </row>
    <row r="34" spans="1:10">
      <c r="A34" s="7" t="s">
        <v>49</v>
      </c>
      <c r="B34" s="7" t="s">
        <v>50</v>
      </c>
      <c r="C34" s="7" t="s">
        <v>23</v>
      </c>
      <c r="D34" s="7" t="s">
        <v>24</v>
      </c>
      <c r="E34" s="38">
        <v>0</v>
      </c>
      <c r="F34" s="7" t="s">
        <v>45</v>
      </c>
      <c r="G34" s="39">
        <v>0</v>
      </c>
      <c r="H34" s="39">
        <v>0</v>
      </c>
      <c r="I34" s="35">
        <v>240.87</v>
      </c>
      <c r="J34" s="12">
        <f>I34/סיכום!$B$42</f>
        <v>4.3000137460480112E-4</v>
      </c>
    </row>
    <row r="35" spans="1:10" ht="13.5" thickBot="1">
      <c r="A35" s="6" t="s">
        <v>51</v>
      </c>
      <c r="B35" s="6"/>
      <c r="C35" s="6"/>
      <c r="D35" s="6"/>
      <c r="E35" s="6"/>
      <c r="F35" s="6"/>
      <c r="G35" s="13"/>
      <c r="H35" s="13"/>
      <c r="I35" s="36">
        <f>SUM(I23:I34)</f>
        <v>12606.63</v>
      </c>
      <c r="J35" s="14">
        <f>SUM(J23:J34)</f>
        <v>2.250536899212905E-2</v>
      </c>
    </row>
    <row r="36" spans="1:10" ht="13.5" thickTop="1"/>
    <row r="37" spans="1:10">
      <c r="A37" s="6" t="s">
        <v>52</v>
      </c>
      <c r="B37" s="6"/>
      <c r="C37" s="6"/>
      <c r="D37" s="6"/>
      <c r="E37" s="6"/>
      <c r="F37" s="6"/>
      <c r="G37" s="13"/>
      <c r="H37" s="13"/>
      <c r="I37" s="40"/>
      <c r="J37" s="13"/>
    </row>
    <row r="38" spans="1:10">
      <c r="A38" s="7" t="s">
        <v>53</v>
      </c>
      <c r="B38" s="7" t="s">
        <v>54</v>
      </c>
      <c r="C38" s="7" t="s">
        <v>23</v>
      </c>
      <c r="D38" s="7" t="s">
        <v>24</v>
      </c>
      <c r="E38" s="38">
        <v>0</v>
      </c>
      <c r="F38" s="7" t="s">
        <v>55</v>
      </c>
      <c r="G38" s="39">
        <v>0</v>
      </c>
      <c r="H38" s="39">
        <v>0</v>
      </c>
      <c r="I38" s="35">
        <v>30333.9</v>
      </c>
      <c r="J38" s="12">
        <f>I38/סיכום!$B$42</f>
        <v>5.4152109839849617E-2</v>
      </c>
    </row>
    <row r="39" spans="1:10" ht="13.5" thickBot="1">
      <c r="A39" s="6" t="s">
        <v>56</v>
      </c>
      <c r="B39" s="6"/>
      <c r="C39" s="6"/>
      <c r="D39" s="6"/>
      <c r="E39" s="6"/>
      <c r="F39" s="6"/>
      <c r="G39" s="13"/>
      <c r="H39" s="13"/>
      <c r="I39" s="36">
        <f>SUM(I38)</f>
        <v>30333.9</v>
      </c>
      <c r="J39" s="14">
        <f>SUM(J38)</f>
        <v>5.4152109839849617E-2</v>
      </c>
    </row>
    <row r="40" spans="1:10" ht="13.5" thickTop="1"/>
    <row r="41" spans="1:10">
      <c r="A41" s="6" t="s">
        <v>57</v>
      </c>
      <c r="B41" s="6"/>
      <c r="C41" s="6"/>
      <c r="D41" s="6"/>
      <c r="E41" s="6"/>
      <c r="F41" s="6"/>
      <c r="G41" s="13"/>
      <c r="H41" s="13"/>
      <c r="I41" s="40"/>
      <c r="J41" s="13"/>
    </row>
    <row r="42" spans="1:10" ht="13.5" thickBot="1">
      <c r="A42" s="6" t="s">
        <v>58</v>
      </c>
      <c r="B42" s="6"/>
      <c r="C42" s="6"/>
      <c r="D42" s="6"/>
      <c r="E42" s="6"/>
      <c r="F42" s="6"/>
      <c r="G42" s="13"/>
      <c r="H42" s="13"/>
      <c r="I42" s="36">
        <v>0</v>
      </c>
      <c r="J42" s="14">
        <f>I42/סיכום!$B$42</f>
        <v>0</v>
      </c>
    </row>
    <row r="43" spans="1:10" ht="13.5" thickTop="1"/>
    <row r="44" spans="1:10">
      <c r="A44" s="6" t="s">
        <v>59</v>
      </c>
      <c r="B44" s="6"/>
      <c r="C44" s="6"/>
      <c r="D44" s="6"/>
      <c r="E44" s="6"/>
      <c r="F44" s="6"/>
      <c r="G44" s="13"/>
      <c r="H44" s="13"/>
      <c r="I44" s="40"/>
      <c r="J44" s="13"/>
    </row>
    <row r="45" spans="1:10" ht="13.5" thickBot="1">
      <c r="A45" s="6" t="s">
        <v>60</v>
      </c>
      <c r="B45" s="6"/>
      <c r="C45" s="6"/>
      <c r="D45" s="6"/>
      <c r="E45" s="6"/>
      <c r="F45" s="6"/>
      <c r="G45" s="13"/>
      <c r="H45" s="13"/>
      <c r="I45" s="36">
        <v>0</v>
      </c>
      <c r="J45" s="14">
        <f>I45/סיכום!$B$42</f>
        <v>0</v>
      </c>
    </row>
    <row r="46" spans="1:10" ht="13.5" thickTop="1"/>
    <row r="47" spans="1:10">
      <c r="A47" s="6" t="s">
        <v>61</v>
      </c>
      <c r="B47" s="6"/>
      <c r="C47" s="6"/>
      <c r="D47" s="6"/>
      <c r="E47" s="6"/>
      <c r="F47" s="6"/>
      <c r="G47" s="13"/>
      <c r="H47" s="13"/>
      <c r="I47" s="40"/>
      <c r="J47" s="13"/>
    </row>
    <row r="48" spans="1:10" ht="13.5" thickBot="1">
      <c r="A48" s="6" t="s">
        <v>62</v>
      </c>
      <c r="B48" s="6"/>
      <c r="C48" s="6"/>
      <c r="D48" s="6"/>
      <c r="E48" s="6"/>
      <c r="F48" s="6"/>
      <c r="G48" s="13"/>
      <c r="H48" s="13"/>
      <c r="I48" s="36">
        <v>0</v>
      </c>
      <c r="J48" s="14">
        <f>I48/סיכום!$B$42</f>
        <v>0</v>
      </c>
    </row>
    <row r="49" spans="1:10" ht="13.5" thickTop="1"/>
    <row r="50" spans="1:10">
      <c r="A50" s="6" t="s">
        <v>63</v>
      </c>
      <c r="B50" s="6"/>
      <c r="C50" s="6"/>
      <c r="D50" s="6"/>
      <c r="E50" s="6"/>
      <c r="F50" s="6"/>
      <c r="G50" s="13"/>
      <c r="H50" s="13"/>
      <c r="I50" s="40"/>
      <c r="J50" s="13"/>
    </row>
    <row r="51" spans="1:10" ht="13.5" thickBot="1">
      <c r="A51" s="6" t="s">
        <v>64</v>
      </c>
      <c r="B51" s="6"/>
      <c r="C51" s="6"/>
      <c r="D51" s="6"/>
      <c r="E51" s="6"/>
      <c r="F51" s="6"/>
      <c r="G51" s="13"/>
      <c r="H51" s="13"/>
      <c r="I51" s="36">
        <v>0</v>
      </c>
      <c r="J51" s="14">
        <f>I51/סיכום!$B$42</f>
        <v>0</v>
      </c>
    </row>
    <row r="52" spans="1:10" ht="13.5" thickTop="1"/>
    <row r="53" spans="1:10" ht="13.5" thickBot="1">
      <c r="A53" s="4" t="s">
        <v>65</v>
      </c>
      <c r="B53" s="4"/>
      <c r="C53" s="4"/>
      <c r="D53" s="4"/>
      <c r="E53" s="4"/>
      <c r="F53" s="4"/>
      <c r="G53" s="25"/>
      <c r="H53" s="25"/>
      <c r="I53" s="37">
        <f>SUM(I35+I39)</f>
        <v>42940.53</v>
      </c>
      <c r="J53" s="19">
        <f>SUM(J35+J39)</f>
        <v>7.6657478831978668E-2</v>
      </c>
    </row>
    <row r="54" spans="1:10" ht="13.5" thickTop="1"/>
    <row r="56" spans="1:10">
      <c r="A56" s="4" t="s">
        <v>66</v>
      </c>
      <c r="B56" s="4"/>
      <c r="C56" s="4"/>
      <c r="D56" s="4"/>
      <c r="E56" s="4"/>
      <c r="F56" s="4"/>
      <c r="G56" s="25"/>
      <c r="H56" s="25"/>
      <c r="I56" s="28"/>
      <c r="J56" s="25"/>
    </row>
    <row r="57" spans="1:10">
      <c r="A57" s="6" t="s">
        <v>20</v>
      </c>
      <c r="B57" s="6"/>
      <c r="C57" s="6"/>
      <c r="D57" s="6"/>
      <c r="E57" s="6"/>
      <c r="F57" s="6"/>
      <c r="G57" s="13"/>
      <c r="H57" s="13"/>
      <c r="I57" s="40"/>
      <c r="J57" s="13"/>
    </row>
    <row r="58" spans="1:10" ht="13.5" thickBot="1">
      <c r="A58" s="6" t="s">
        <v>51</v>
      </c>
      <c r="B58" s="6"/>
      <c r="C58" s="6"/>
      <c r="D58" s="6"/>
      <c r="E58" s="6"/>
      <c r="F58" s="6"/>
      <c r="G58" s="13"/>
      <c r="H58" s="13"/>
      <c r="I58" s="36">
        <v>0</v>
      </c>
      <c r="J58" s="14">
        <f>I58/סיכום!$B$42</f>
        <v>0</v>
      </c>
    </row>
    <row r="59" spans="1:10" ht="13.5" thickTop="1"/>
    <row r="60" spans="1:10">
      <c r="A60" s="6" t="s">
        <v>63</v>
      </c>
      <c r="B60" s="6"/>
      <c r="C60" s="6"/>
      <c r="D60" s="6"/>
      <c r="E60" s="6"/>
      <c r="F60" s="6"/>
      <c r="G60" s="13"/>
      <c r="H60" s="13"/>
      <c r="I60" s="40"/>
      <c r="J60" s="13"/>
    </row>
    <row r="61" spans="1:10" ht="13.5" thickBot="1">
      <c r="A61" s="6" t="s">
        <v>64</v>
      </c>
      <c r="B61" s="6"/>
      <c r="C61" s="6"/>
      <c r="D61" s="6"/>
      <c r="E61" s="6"/>
      <c r="F61" s="6"/>
      <c r="G61" s="13"/>
      <c r="H61" s="13"/>
      <c r="I61" s="36">
        <v>0</v>
      </c>
      <c r="J61" s="14">
        <f>I61/סיכום!$B$42</f>
        <v>0</v>
      </c>
    </row>
    <row r="62" spans="1:10" ht="13.5" thickTop="1"/>
    <row r="63" spans="1:10" ht="13.5" thickBot="1">
      <c r="A63" s="4" t="s">
        <v>67</v>
      </c>
      <c r="B63" s="4"/>
      <c r="C63" s="4"/>
      <c r="D63" s="4"/>
      <c r="E63" s="4"/>
      <c r="F63" s="4"/>
      <c r="G63" s="25"/>
      <c r="H63" s="25"/>
      <c r="I63" s="37">
        <v>0</v>
      </c>
      <c r="J63" s="19">
        <v>0</v>
      </c>
    </row>
    <row r="64" spans="1:10" ht="13.5" thickTop="1"/>
    <row r="66" spans="1:10" ht="13.5" thickBot="1">
      <c r="A66" s="4" t="s">
        <v>68</v>
      </c>
      <c r="B66" s="4"/>
      <c r="C66" s="4"/>
      <c r="D66" s="4"/>
      <c r="E66" s="4"/>
      <c r="F66" s="4"/>
      <c r="G66" s="25"/>
      <c r="H66" s="25"/>
      <c r="I66" s="37">
        <f>SUM(I53+I63)</f>
        <v>42940.53</v>
      </c>
      <c r="J66" s="19">
        <f>SUM(J53+J63)</f>
        <v>7.6657478831978668E-2</v>
      </c>
    </row>
    <row r="67" spans="1:10" ht="13.5" thickTop="1"/>
    <row r="69" spans="1:10">
      <c r="A69" s="7" t="s">
        <v>69</v>
      </c>
      <c r="B69" s="7"/>
      <c r="C69" s="7"/>
      <c r="D69" s="7"/>
      <c r="E69" s="7"/>
      <c r="F69" s="7"/>
      <c r="G69" s="12"/>
      <c r="H69" s="12"/>
      <c r="I69" s="35"/>
      <c r="J69" s="12"/>
    </row>
    <row r="73" spans="1:10">
      <c r="A73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B39" sqref="B39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941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73</v>
      </c>
      <c r="G11" s="4" t="s">
        <v>74</v>
      </c>
    </row>
    <row r="12" spans="1:7">
      <c r="A12" s="5"/>
      <c r="B12" s="5"/>
      <c r="C12" s="5"/>
      <c r="D12" s="5"/>
      <c r="E12" s="5"/>
      <c r="F12" s="5" t="s">
        <v>78</v>
      </c>
      <c r="G12" s="5" t="s">
        <v>79</v>
      </c>
    </row>
    <row r="15" spans="1:7">
      <c r="A15" s="4" t="s">
        <v>942</v>
      </c>
      <c r="B15" s="4"/>
      <c r="C15" s="4"/>
      <c r="D15" s="4"/>
      <c r="E15" s="4"/>
      <c r="F15" s="4"/>
      <c r="G15" s="4"/>
    </row>
    <row r="18" spans="1:7">
      <c r="A18" s="4" t="s">
        <v>943</v>
      </c>
      <c r="B18" s="4"/>
      <c r="C18" s="4"/>
      <c r="D18" s="4"/>
      <c r="E18" s="4"/>
      <c r="F18" s="4"/>
      <c r="G18" s="4"/>
    </row>
    <row r="19" spans="1:7">
      <c r="A19" s="6" t="s">
        <v>944</v>
      </c>
      <c r="B19" s="6"/>
      <c r="C19" s="6"/>
      <c r="D19" s="6"/>
      <c r="E19" s="6"/>
      <c r="F19" s="6"/>
      <c r="G19" s="6"/>
    </row>
    <row r="20" spans="1:7" ht="13.5" thickBot="1">
      <c r="A20" s="6" t="s">
        <v>945</v>
      </c>
      <c r="B20" s="6"/>
      <c r="C20" s="6"/>
      <c r="D20" s="6"/>
      <c r="E20" s="6"/>
      <c r="F20" s="22">
        <v>0</v>
      </c>
      <c r="G20" s="6"/>
    </row>
    <row r="21" spans="1:7" ht="13.5" thickTop="1"/>
    <row r="22" spans="1:7" ht="13.5" thickBot="1">
      <c r="A22" s="4" t="s">
        <v>946</v>
      </c>
      <c r="B22" s="4"/>
      <c r="C22" s="4"/>
      <c r="D22" s="4"/>
      <c r="E22" s="4"/>
      <c r="F22" s="23">
        <v>0</v>
      </c>
      <c r="G22" s="4"/>
    </row>
    <row r="23" spans="1:7" ht="13.5" thickTop="1"/>
    <row r="25" spans="1:7">
      <c r="A25" s="4" t="s">
        <v>947</v>
      </c>
      <c r="B25" s="4"/>
      <c r="C25" s="4"/>
      <c r="D25" s="4"/>
      <c r="E25" s="4"/>
      <c r="F25" s="4"/>
      <c r="G25" s="4"/>
    </row>
    <row r="26" spans="1:7">
      <c r="A26" s="6" t="s">
        <v>948</v>
      </c>
      <c r="B26" s="6"/>
      <c r="C26" s="6"/>
      <c r="D26" s="6"/>
      <c r="E26" s="6"/>
      <c r="F26" s="6"/>
      <c r="G26" s="6"/>
    </row>
    <row r="27" spans="1:7" ht="13.5" thickBot="1">
      <c r="A27" s="6" t="s">
        <v>949</v>
      </c>
      <c r="B27" s="6"/>
      <c r="C27" s="6"/>
      <c r="D27" s="6"/>
      <c r="E27" s="6"/>
      <c r="F27" s="22">
        <v>0</v>
      </c>
      <c r="G27" s="6"/>
    </row>
    <row r="28" spans="1:7" ht="13.5" thickTop="1"/>
    <row r="29" spans="1:7" ht="13.5" thickBot="1">
      <c r="A29" s="4" t="s">
        <v>950</v>
      </c>
      <c r="B29" s="4"/>
      <c r="C29" s="4"/>
      <c r="D29" s="4"/>
      <c r="E29" s="4"/>
      <c r="F29" s="23">
        <v>0</v>
      </c>
      <c r="G29" s="4"/>
    </row>
    <row r="30" spans="1:7" ht="13.5" thickTop="1"/>
    <row r="32" spans="1:7" ht="13.5" thickBot="1">
      <c r="A32" s="4" t="s">
        <v>951</v>
      </c>
      <c r="B32" s="4"/>
      <c r="C32" s="4"/>
      <c r="D32" s="4"/>
      <c r="E32" s="4"/>
      <c r="F32" s="23">
        <v>0</v>
      </c>
      <c r="G32" s="4"/>
    </row>
    <row r="33" spans="1:7" ht="13.5" thickTop="1"/>
    <row r="35" spans="1:7">
      <c r="A35" s="7" t="s">
        <v>69</v>
      </c>
      <c r="B35" s="7"/>
      <c r="C35" s="7"/>
      <c r="D35" s="7"/>
      <c r="E35" s="7"/>
      <c r="F35" s="7"/>
      <c r="G35" s="7"/>
    </row>
    <row r="39" spans="1:7">
      <c r="A39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rightToLeft="1" topLeftCell="D37" workbookViewId="0">
      <selection activeCell="E34" sqref="E34"/>
    </sheetView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4" customWidth="1"/>
    <col min="11" max="11" width="16.7109375" style="24" customWidth="1"/>
    <col min="12" max="12" width="15.7109375" style="27" customWidth="1"/>
    <col min="13" max="13" width="9.7109375" style="27" customWidth="1"/>
    <col min="14" max="14" width="11.7109375" style="27" customWidth="1"/>
    <col min="15" max="15" width="24.7109375" style="24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952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953</v>
      </c>
      <c r="E11" s="4" t="s">
        <v>7</v>
      </c>
      <c r="F11" s="4" t="s">
        <v>8</v>
      </c>
      <c r="G11" s="4" t="s">
        <v>71</v>
      </c>
      <c r="H11" s="4" t="s">
        <v>72</v>
      </c>
      <c r="I11" s="4" t="s">
        <v>9</v>
      </c>
      <c r="J11" s="25" t="s">
        <v>10</v>
      </c>
      <c r="K11" s="25" t="s">
        <v>11</v>
      </c>
      <c r="L11" s="28" t="s">
        <v>73</v>
      </c>
      <c r="M11" s="28" t="s">
        <v>74</v>
      </c>
      <c r="N11" s="28" t="s">
        <v>12</v>
      </c>
      <c r="O11" s="25" t="s">
        <v>75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5" t="s">
        <v>77</v>
      </c>
      <c r="I12" s="5"/>
      <c r="J12" s="26" t="s">
        <v>14</v>
      </c>
      <c r="K12" s="26" t="s">
        <v>14</v>
      </c>
      <c r="L12" s="29" t="s">
        <v>78</v>
      </c>
      <c r="M12" s="29" t="s">
        <v>79</v>
      </c>
      <c r="N12" s="29" t="s">
        <v>15</v>
      </c>
      <c r="O12" s="26" t="s">
        <v>14</v>
      </c>
      <c r="P12" s="5" t="s">
        <v>14</v>
      </c>
    </row>
    <row r="15" spans="1:16">
      <c r="A15" s="4" t="s">
        <v>954</v>
      </c>
      <c r="B15" s="4"/>
      <c r="C15" s="4"/>
      <c r="D15" s="4"/>
      <c r="E15" s="4"/>
      <c r="F15" s="4"/>
      <c r="G15" s="4"/>
      <c r="H15" s="4"/>
      <c r="I15" s="4"/>
      <c r="J15" s="25"/>
      <c r="K15" s="25"/>
      <c r="L15" s="28"/>
      <c r="M15" s="28"/>
      <c r="N15" s="28"/>
      <c r="O15" s="25"/>
      <c r="P15" s="4"/>
    </row>
    <row r="18" spans="1:16">
      <c r="A18" s="4" t="s">
        <v>955</v>
      </c>
      <c r="B18" s="4"/>
      <c r="C18" s="4"/>
      <c r="D18" s="4"/>
      <c r="E18" s="4"/>
      <c r="F18" s="4"/>
      <c r="G18" s="4"/>
      <c r="H18" s="4"/>
      <c r="I18" s="4"/>
      <c r="J18" s="25"/>
      <c r="K18" s="25"/>
      <c r="L18" s="28"/>
      <c r="M18" s="28"/>
      <c r="N18" s="28"/>
      <c r="O18" s="25"/>
      <c r="P18" s="4"/>
    </row>
    <row r="19" spans="1:16">
      <c r="A19" s="6" t="s">
        <v>956</v>
      </c>
      <c r="B19" s="6"/>
      <c r="C19" s="6"/>
      <c r="D19" s="6"/>
      <c r="E19" s="6"/>
      <c r="F19" s="6"/>
      <c r="G19" s="6"/>
      <c r="H19" s="6"/>
      <c r="I19" s="6"/>
      <c r="J19" s="13"/>
      <c r="K19" s="13"/>
      <c r="L19" s="40"/>
      <c r="M19" s="40"/>
      <c r="N19" s="40"/>
      <c r="O19" s="13"/>
      <c r="P19" s="6"/>
    </row>
    <row r="20" spans="1:16">
      <c r="A20" s="7" t="s">
        <v>957</v>
      </c>
      <c r="B20" s="7">
        <v>1092139</v>
      </c>
      <c r="C20" s="7" t="s">
        <v>958</v>
      </c>
      <c r="D20" s="7" t="s">
        <v>959</v>
      </c>
      <c r="E20" s="7" t="s">
        <v>160</v>
      </c>
      <c r="F20" s="7" t="s">
        <v>142</v>
      </c>
      <c r="G20" s="38">
        <v>0</v>
      </c>
      <c r="H20" s="7">
        <v>0.12</v>
      </c>
      <c r="I20" s="7" t="s">
        <v>55</v>
      </c>
      <c r="J20" s="12">
        <v>4.3499999999999997E-2</v>
      </c>
      <c r="K20" s="12">
        <v>2.4500000000000001E-2</v>
      </c>
      <c r="L20" s="35">
        <v>2456697</v>
      </c>
      <c r="M20" s="35">
        <v>124.58</v>
      </c>
      <c r="N20" s="35">
        <v>3060.55</v>
      </c>
      <c r="O20" s="12">
        <v>1E-3</v>
      </c>
      <c r="P20" s="12">
        <f>N20/סיכום!$B$42</f>
        <v>5.4636970442426373E-3</v>
      </c>
    </row>
    <row r="21" spans="1:16" ht="13.5" thickBot="1">
      <c r="A21" s="6" t="s">
        <v>960</v>
      </c>
      <c r="B21" s="6"/>
      <c r="C21" s="6"/>
      <c r="D21" s="6"/>
      <c r="E21" s="6"/>
      <c r="F21" s="6"/>
      <c r="G21" s="6"/>
      <c r="H21" s="6">
        <v>0.12</v>
      </c>
      <c r="I21" s="6"/>
      <c r="J21" s="13"/>
      <c r="K21" s="13">
        <v>2.4500000000000001E-2</v>
      </c>
      <c r="L21" s="36">
        <f>SUM(L20)</f>
        <v>2456697</v>
      </c>
      <c r="M21" s="40"/>
      <c r="N21" s="36">
        <f>SUM(N20)</f>
        <v>3060.55</v>
      </c>
      <c r="O21" s="13"/>
      <c r="P21" s="14">
        <f>N21/סיכום!$B$42</f>
        <v>5.4636970442426373E-3</v>
      </c>
    </row>
    <row r="22" spans="1:16" ht="13.5" thickTop="1"/>
    <row r="23" spans="1:16">
      <c r="A23" s="6" t="s">
        <v>961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40"/>
      <c r="M23" s="40"/>
      <c r="N23" s="40"/>
      <c r="O23" s="13"/>
      <c r="P23" s="6"/>
    </row>
    <row r="24" spans="1:16" ht="13.5" thickBot="1">
      <c r="A24" s="6" t="s">
        <v>962</v>
      </c>
      <c r="B24" s="6"/>
      <c r="C24" s="6"/>
      <c r="D24" s="6"/>
      <c r="E24" s="6"/>
      <c r="F24" s="6"/>
      <c r="G24" s="6"/>
      <c r="H24" s="6"/>
      <c r="I24" s="6"/>
      <c r="J24" s="13"/>
      <c r="K24" s="13"/>
      <c r="L24" s="36">
        <v>0</v>
      </c>
      <c r="M24" s="40"/>
      <c r="N24" s="36">
        <v>0</v>
      </c>
      <c r="O24" s="13"/>
      <c r="P24" s="14">
        <f>N24/סיכום!$B$42</f>
        <v>0</v>
      </c>
    </row>
    <row r="25" spans="1:16" ht="13.5" thickTop="1"/>
    <row r="26" spans="1:16">
      <c r="A26" s="6" t="s">
        <v>963</v>
      </c>
      <c r="B26" s="6"/>
      <c r="C26" s="6"/>
      <c r="D26" s="6"/>
      <c r="E26" s="6"/>
      <c r="F26" s="6"/>
      <c r="G26" s="6"/>
      <c r="H26" s="6"/>
      <c r="I26" s="6"/>
      <c r="J26" s="13"/>
      <c r="K26" s="13"/>
      <c r="L26" s="40"/>
      <c r="M26" s="40"/>
      <c r="N26" s="40"/>
      <c r="O26" s="13"/>
      <c r="P26" s="6"/>
    </row>
    <row r="27" spans="1:16" ht="13.5" thickBot="1">
      <c r="A27" s="6" t="s">
        <v>964</v>
      </c>
      <c r="B27" s="6"/>
      <c r="C27" s="6"/>
      <c r="D27" s="6"/>
      <c r="E27" s="6"/>
      <c r="F27" s="6"/>
      <c r="G27" s="6"/>
      <c r="H27" s="6"/>
      <c r="I27" s="6"/>
      <c r="J27" s="13"/>
      <c r="K27" s="13"/>
      <c r="L27" s="36">
        <v>0</v>
      </c>
      <c r="M27" s="40"/>
      <c r="N27" s="36">
        <v>0</v>
      </c>
      <c r="O27" s="13"/>
      <c r="P27" s="14">
        <f>N27/סיכום!$B$42</f>
        <v>0</v>
      </c>
    </row>
    <row r="28" spans="1:16" ht="13.5" thickTop="1"/>
    <row r="29" spans="1:16">
      <c r="A29" s="6" t="s">
        <v>965</v>
      </c>
      <c r="B29" s="6"/>
      <c r="C29" s="6"/>
      <c r="D29" s="6"/>
      <c r="E29" s="6"/>
      <c r="F29" s="6"/>
      <c r="G29" s="6"/>
      <c r="H29" s="6"/>
      <c r="I29" s="6"/>
      <c r="J29" s="13"/>
      <c r="K29" s="13"/>
      <c r="L29" s="40"/>
      <c r="M29" s="40"/>
      <c r="N29" s="40"/>
      <c r="O29" s="13"/>
      <c r="P29" s="6"/>
    </row>
    <row r="30" spans="1:16" ht="13.5" thickBot="1">
      <c r="A30" s="6" t="s">
        <v>966</v>
      </c>
      <c r="B30" s="6"/>
      <c r="C30" s="6"/>
      <c r="D30" s="6"/>
      <c r="E30" s="6"/>
      <c r="F30" s="6"/>
      <c r="G30" s="6"/>
      <c r="H30" s="6"/>
      <c r="I30" s="6"/>
      <c r="J30" s="13"/>
      <c r="K30" s="13"/>
      <c r="L30" s="36">
        <v>0</v>
      </c>
      <c r="M30" s="40"/>
      <c r="N30" s="36">
        <v>0</v>
      </c>
      <c r="O30" s="13"/>
      <c r="P30" s="14">
        <f>N30/סיכום!$B$42</f>
        <v>0</v>
      </c>
    </row>
    <row r="31" spans="1:16" ht="13.5" thickTop="1"/>
    <row r="32" spans="1:16">
      <c r="A32" s="6" t="s">
        <v>967</v>
      </c>
      <c r="B32" s="6"/>
      <c r="C32" s="6"/>
      <c r="D32" s="6"/>
      <c r="E32" s="6"/>
      <c r="F32" s="6"/>
      <c r="G32" s="6"/>
      <c r="H32" s="6"/>
      <c r="I32" s="6"/>
      <c r="J32" s="13"/>
      <c r="K32" s="13"/>
      <c r="L32" s="40"/>
      <c r="M32" s="40"/>
      <c r="N32" s="40"/>
      <c r="O32" s="13"/>
      <c r="P32" s="6"/>
    </row>
    <row r="33" spans="1:16" ht="13.5" thickBot="1">
      <c r="A33" s="6" t="s">
        <v>968</v>
      </c>
      <c r="B33" s="6"/>
      <c r="C33" s="6"/>
      <c r="D33" s="6"/>
      <c r="E33" s="6"/>
      <c r="F33" s="6"/>
      <c r="G33" s="6"/>
      <c r="H33" s="6"/>
      <c r="I33" s="6"/>
      <c r="J33" s="13"/>
      <c r="K33" s="13"/>
      <c r="L33" s="36">
        <v>0</v>
      </c>
      <c r="M33" s="40"/>
      <c r="N33" s="36">
        <v>0</v>
      </c>
      <c r="O33" s="13"/>
      <c r="P33" s="14">
        <f>N33/סיכום!$B$42</f>
        <v>0</v>
      </c>
    </row>
    <row r="34" spans="1:16" ht="13.5" thickTop="1"/>
    <row r="35" spans="1:16">
      <c r="A35" s="6" t="s">
        <v>969</v>
      </c>
      <c r="B35" s="6"/>
      <c r="C35" s="6"/>
      <c r="D35" s="6"/>
      <c r="E35" s="6"/>
      <c r="F35" s="6"/>
      <c r="G35" s="6"/>
      <c r="H35" s="6"/>
      <c r="I35" s="6"/>
      <c r="J35" s="13"/>
      <c r="K35" s="13"/>
      <c r="L35" s="40"/>
      <c r="M35" s="40"/>
      <c r="N35" s="40"/>
      <c r="O35" s="13"/>
      <c r="P35" s="6"/>
    </row>
    <row r="36" spans="1:16" ht="13.5" thickBot="1">
      <c r="A36" s="6" t="s">
        <v>970</v>
      </c>
      <c r="B36" s="6"/>
      <c r="C36" s="6"/>
      <c r="D36" s="6"/>
      <c r="E36" s="6"/>
      <c r="F36" s="6"/>
      <c r="G36" s="6"/>
      <c r="H36" s="6"/>
      <c r="I36" s="6"/>
      <c r="J36" s="13"/>
      <c r="K36" s="13"/>
      <c r="L36" s="36">
        <v>0</v>
      </c>
      <c r="M36" s="40"/>
      <c r="N36" s="36">
        <v>0</v>
      </c>
      <c r="O36" s="13"/>
      <c r="P36" s="14">
        <f>N36/סיכום!$B$42</f>
        <v>0</v>
      </c>
    </row>
    <row r="37" spans="1:16" ht="13.5" thickTop="1"/>
    <row r="38" spans="1:16" ht="13.5" thickBot="1">
      <c r="A38" s="4" t="s">
        <v>971</v>
      </c>
      <c r="B38" s="4"/>
      <c r="C38" s="4"/>
      <c r="D38" s="4"/>
      <c r="E38" s="4"/>
      <c r="F38" s="4"/>
      <c r="G38" s="4"/>
      <c r="H38" s="4">
        <v>0.12</v>
      </c>
      <c r="I38" s="4"/>
      <c r="J38" s="25"/>
      <c r="K38" s="25">
        <v>2.4500000000000001E-2</v>
      </c>
      <c r="L38" s="37">
        <f>SUM(L21)</f>
        <v>2456697</v>
      </c>
      <c r="M38" s="28"/>
      <c r="N38" s="37">
        <f>SUM(N21)</f>
        <v>3060.55</v>
      </c>
      <c r="O38" s="25"/>
      <c r="P38" s="19">
        <v>5.4999999999999997E-3</v>
      </c>
    </row>
    <row r="39" spans="1:16" ht="13.5" thickTop="1"/>
    <row r="41" spans="1:16">
      <c r="A41" s="4" t="s">
        <v>972</v>
      </c>
      <c r="B41" s="4"/>
      <c r="C41" s="4"/>
      <c r="D41" s="4"/>
      <c r="E41" s="4"/>
      <c r="F41" s="4"/>
      <c r="G41" s="4"/>
      <c r="H41" s="4"/>
      <c r="I41" s="4"/>
      <c r="J41" s="25"/>
      <c r="K41" s="25"/>
      <c r="L41" s="28"/>
      <c r="M41" s="28"/>
      <c r="N41" s="28"/>
      <c r="O41" s="25"/>
      <c r="P41" s="4"/>
    </row>
    <row r="42" spans="1:16">
      <c r="A42" s="6" t="s">
        <v>956</v>
      </c>
      <c r="B42" s="6"/>
      <c r="C42" s="6"/>
      <c r="D42" s="6"/>
      <c r="E42" s="6"/>
      <c r="F42" s="6"/>
      <c r="G42" s="6"/>
      <c r="H42" s="6"/>
      <c r="I42" s="6"/>
      <c r="J42" s="13"/>
      <c r="K42" s="13"/>
      <c r="L42" s="40"/>
      <c r="M42" s="40"/>
      <c r="N42" s="40"/>
      <c r="O42" s="13"/>
      <c r="P42" s="6"/>
    </row>
    <row r="43" spans="1:16" ht="13.5" thickBot="1">
      <c r="A43" s="6" t="s">
        <v>960</v>
      </c>
      <c r="B43" s="6"/>
      <c r="C43" s="6"/>
      <c r="D43" s="6"/>
      <c r="E43" s="6"/>
      <c r="F43" s="6"/>
      <c r="G43" s="6"/>
      <c r="H43" s="6"/>
      <c r="I43" s="6"/>
      <c r="J43" s="13"/>
      <c r="K43" s="13"/>
      <c r="L43" s="36">
        <v>0</v>
      </c>
      <c r="M43" s="40"/>
      <c r="N43" s="36">
        <v>0</v>
      </c>
      <c r="O43" s="13"/>
      <c r="P43" s="14">
        <f>N43/סיכום!$B$42</f>
        <v>0</v>
      </c>
    </row>
    <row r="44" spans="1:16" ht="13.5" thickTop="1"/>
    <row r="45" spans="1:16">
      <c r="A45" s="6" t="s">
        <v>961</v>
      </c>
      <c r="B45" s="6"/>
      <c r="C45" s="6"/>
      <c r="D45" s="6"/>
      <c r="E45" s="6"/>
      <c r="F45" s="6"/>
      <c r="G45" s="6"/>
      <c r="H45" s="6"/>
      <c r="I45" s="6"/>
      <c r="J45" s="13"/>
      <c r="K45" s="13"/>
      <c r="L45" s="40"/>
      <c r="M45" s="40"/>
      <c r="N45" s="40"/>
      <c r="O45" s="13"/>
      <c r="P45" s="6"/>
    </row>
    <row r="46" spans="1:16" ht="13.5" thickBot="1">
      <c r="A46" s="6" t="s">
        <v>962</v>
      </c>
      <c r="B46" s="6"/>
      <c r="C46" s="6"/>
      <c r="D46" s="6"/>
      <c r="E46" s="6"/>
      <c r="F46" s="6"/>
      <c r="G46" s="6"/>
      <c r="H46" s="6"/>
      <c r="I46" s="6"/>
      <c r="J46" s="13"/>
      <c r="K46" s="13"/>
      <c r="L46" s="36">
        <v>0</v>
      </c>
      <c r="M46" s="40"/>
      <c r="N46" s="36">
        <v>0</v>
      </c>
      <c r="O46" s="13"/>
      <c r="P46" s="14">
        <f>N46/סיכום!$B$42</f>
        <v>0</v>
      </c>
    </row>
    <row r="47" spans="1:16" ht="13.5" thickTop="1"/>
    <row r="48" spans="1:16">
      <c r="A48" s="6" t="s">
        <v>963</v>
      </c>
      <c r="B48" s="6"/>
      <c r="C48" s="6"/>
      <c r="D48" s="6"/>
      <c r="E48" s="6"/>
      <c r="F48" s="6"/>
      <c r="G48" s="6"/>
      <c r="H48" s="6"/>
      <c r="I48" s="6"/>
      <c r="J48" s="13"/>
      <c r="K48" s="13"/>
      <c r="L48" s="40"/>
      <c r="M48" s="40"/>
      <c r="N48" s="40"/>
      <c r="O48" s="13"/>
      <c r="P48" s="6"/>
    </row>
    <row r="49" spans="1:16" ht="13.5" thickBot="1">
      <c r="A49" s="6" t="s">
        <v>964</v>
      </c>
      <c r="B49" s="6"/>
      <c r="C49" s="6"/>
      <c r="D49" s="6"/>
      <c r="E49" s="6"/>
      <c r="F49" s="6"/>
      <c r="G49" s="6"/>
      <c r="H49" s="6"/>
      <c r="I49" s="6"/>
      <c r="J49" s="13"/>
      <c r="K49" s="13"/>
      <c r="L49" s="36">
        <v>0</v>
      </c>
      <c r="M49" s="40"/>
      <c r="N49" s="36">
        <v>0</v>
      </c>
      <c r="O49" s="13"/>
      <c r="P49" s="14">
        <f>N49/סיכום!$B$42</f>
        <v>0</v>
      </c>
    </row>
    <row r="50" spans="1:16" ht="13.5" thickTop="1"/>
    <row r="51" spans="1:16">
      <c r="A51" s="6" t="s">
        <v>965</v>
      </c>
      <c r="B51" s="6"/>
      <c r="C51" s="6"/>
      <c r="D51" s="6"/>
      <c r="E51" s="6"/>
      <c r="F51" s="6"/>
      <c r="G51" s="6"/>
      <c r="H51" s="6"/>
      <c r="I51" s="6"/>
      <c r="J51" s="13"/>
      <c r="K51" s="13"/>
      <c r="L51" s="40"/>
      <c r="M51" s="40"/>
      <c r="N51" s="40"/>
      <c r="O51" s="13"/>
      <c r="P51" s="6"/>
    </row>
    <row r="52" spans="1:16" ht="13.5" thickBot="1">
      <c r="A52" s="6" t="s">
        <v>966</v>
      </c>
      <c r="B52" s="6"/>
      <c r="C52" s="6"/>
      <c r="D52" s="6"/>
      <c r="E52" s="6"/>
      <c r="F52" s="6"/>
      <c r="G52" s="6"/>
      <c r="H52" s="6"/>
      <c r="I52" s="6"/>
      <c r="J52" s="13"/>
      <c r="K52" s="13"/>
      <c r="L52" s="36">
        <v>0</v>
      </c>
      <c r="M52" s="40"/>
      <c r="N52" s="36">
        <v>0</v>
      </c>
      <c r="O52" s="13"/>
      <c r="P52" s="14">
        <f>N52/סיכום!$B$42</f>
        <v>0</v>
      </c>
    </row>
    <row r="53" spans="1:16" ht="13.5" thickTop="1"/>
    <row r="54" spans="1:16">
      <c r="A54" s="6" t="s">
        <v>967</v>
      </c>
      <c r="B54" s="6"/>
      <c r="C54" s="6"/>
      <c r="D54" s="6"/>
      <c r="E54" s="6"/>
      <c r="F54" s="6"/>
      <c r="G54" s="6"/>
      <c r="H54" s="6"/>
      <c r="I54" s="6"/>
      <c r="J54" s="13"/>
      <c r="K54" s="13"/>
      <c r="L54" s="40"/>
      <c r="M54" s="40"/>
      <c r="N54" s="40"/>
      <c r="O54" s="13"/>
      <c r="P54" s="6"/>
    </row>
    <row r="55" spans="1:16" ht="13.5" thickBot="1">
      <c r="A55" s="6" t="s">
        <v>968</v>
      </c>
      <c r="B55" s="6"/>
      <c r="C55" s="6"/>
      <c r="D55" s="6"/>
      <c r="E55" s="6"/>
      <c r="F55" s="6"/>
      <c r="G55" s="6"/>
      <c r="H55" s="6"/>
      <c r="I55" s="6"/>
      <c r="J55" s="13"/>
      <c r="K55" s="13"/>
      <c r="L55" s="36">
        <v>0</v>
      </c>
      <c r="M55" s="40"/>
      <c r="N55" s="36">
        <v>0</v>
      </c>
      <c r="O55" s="13"/>
      <c r="P55" s="14">
        <f>N55/סיכום!$B$42</f>
        <v>0</v>
      </c>
    </row>
    <row r="56" spans="1:16" ht="13.5" thickTop="1"/>
    <row r="57" spans="1:16">
      <c r="A57" s="6" t="s">
        <v>969</v>
      </c>
      <c r="B57" s="6"/>
      <c r="C57" s="6"/>
      <c r="D57" s="6"/>
      <c r="E57" s="6"/>
      <c r="F57" s="6"/>
      <c r="G57" s="6"/>
      <c r="H57" s="6"/>
      <c r="I57" s="6"/>
      <c r="J57" s="13"/>
      <c r="K57" s="13"/>
      <c r="L57" s="40"/>
      <c r="M57" s="40"/>
      <c r="N57" s="40"/>
      <c r="O57" s="13"/>
      <c r="P57" s="6"/>
    </row>
    <row r="58" spans="1:16" ht="13.5" thickBot="1">
      <c r="A58" s="6" t="s">
        <v>970</v>
      </c>
      <c r="B58" s="6"/>
      <c r="C58" s="6"/>
      <c r="D58" s="6"/>
      <c r="E58" s="6"/>
      <c r="F58" s="6"/>
      <c r="G58" s="6"/>
      <c r="H58" s="6"/>
      <c r="I58" s="6"/>
      <c r="J58" s="13"/>
      <c r="K58" s="13"/>
      <c r="L58" s="36">
        <v>0</v>
      </c>
      <c r="M58" s="40"/>
      <c r="N58" s="36">
        <v>0</v>
      </c>
      <c r="O58" s="13"/>
      <c r="P58" s="14">
        <f>N58/סיכום!$B$42</f>
        <v>0</v>
      </c>
    </row>
    <row r="59" spans="1:16" ht="13.5" thickTop="1"/>
    <row r="60" spans="1:16" ht="13.5" thickBot="1">
      <c r="A60" s="4" t="s">
        <v>973</v>
      </c>
      <c r="B60" s="4"/>
      <c r="C60" s="4"/>
      <c r="D60" s="4"/>
      <c r="E60" s="4"/>
      <c r="F60" s="4"/>
      <c r="G60" s="4"/>
      <c r="H60" s="4"/>
      <c r="I60" s="4"/>
      <c r="J60" s="25"/>
      <c r="K60" s="25"/>
      <c r="L60" s="37">
        <v>0</v>
      </c>
      <c r="M60" s="28"/>
      <c r="N60" s="37">
        <v>0</v>
      </c>
      <c r="O60" s="25"/>
      <c r="P60" s="19">
        <v>0</v>
      </c>
    </row>
    <row r="61" spans="1:16" ht="13.5" thickTop="1"/>
    <row r="63" spans="1:16" ht="13.5" thickBot="1">
      <c r="A63" s="4" t="s">
        <v>974</v>
      </c>
      <c r="B63" s="4"/>
      <c r="C63" s="4"/>
      <c r="D63" s="4"/>
      <c r="E63" s="4"/>
      <c r="F63" s="4"/>
      <c r="G63" s="4"/>
      <c r="H63" s="4">
        <v>0.12</v>
      </c>
      <c r="I63" s="4"/>
      <c r="J63" s="25"/>
      <c r="K63" s="25">
        <v>2.4500000000000001E-2</v>
      </c>
      <c r="L63" s="37">
        <f>SUM(L38+L60)</f>
        <v>2456697</v>
      </c>
      <c r="M63" s="28"/>
      <c r="N63" s="37">
        <f>SUM(N38+N60)</f>
        <v>3060.55</v>
      </c>
      <c r="O63" s="25"/>
      <c r="P63" s="19">
        <v>5.4999999999999997E-3</v>
      </c>
    </row>
    <row r="64" spans="1:16" ht="13.5" thickTop="1"/>
    <row r="66" spans="1:16">
      <c r="A66" s="7" t="s">
        <v>69</v>
      </c>
      <c r="B66" s="7"/>
      <c r="C66" s="7"/>
      <c r="D66" s="7"/>
      <c r="E66" s="7"/>
      <c r="F66" s="7"/>
      <c r="G66" s="7"/>
      <c r="H66" s="7"/>
      <c r="I66" s="7"/>
      <c r="J66" s="12"/>
      <c r="K66" s="12"/>
      <c r="L66" s="35"/>
      <c r="M66" s="35"/>
      <c r="N66" s="35"/>
      <c r="O66" s="12"/>
      <c r="P66" s="7"/>
    </row>
    <row r="70" spans="1:16">
      <c r="A70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rightToLeft="1" topLeftCell="C58" workbookViewId="0">
      <selection activeCell="N49" sqref="N49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27" customWidth="1"/>
    <col min="7" max="7" width="11.7109375" customWidth="1"/>
    <col min="8" max="8" width="14.7109375" style="24" customWidth="1"/>
    <col min="9" max="9" width="16.7109375" style="24" customWidth="1"/>
    <col min="10" max="10" width="17.7109375" style="27" customWidth="1"/>
    <col min="11" max="11" width="9.7109375" style="27" customWidth="1"/>
    <col min="12" max="12" width="13.7109375" style="27" customWidth="1"/>
    <col min="13" max="13" width="24.7109375" style="24" customWidth="1"/>
    <col min="14" max="14" width="20.7109375" style="24" customWidth="1"/>
  </cols>
  <sheetData>
    <row r="2" spans="1:14" ht="18">
      <c r="A2" s="1" t="s">
        <v>0</v>
      </c>
    </row>
    <row r="4" spans="1:14" ht="18">
      <c r="A4" s="1" t="s">
        <v>975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71</v>
      </c>
      <c r="F11" s="28" t="s">
        <v>72</v>
      </c>
      <c r="G11" s="4" t="s">
        <v>9</v>
      </c>
      <c r="H11" s="25" t="s">
        <v>10</v>
      </c>
      <c r="I11" s="25" t="s">
        <v>11</v>
      </c>
      <c r="J11" s="28" t="s">
        <v>73</v>
      </c>
      <c r="K11" s="28" t="s">
        <v>74</v>
      </c>
      <c r="L11" s="28" t="s">
        <v>976</v>
      </c>
      <c r="M11" s="25" t="s">
        <v>75</v>
      </c>
      <c r="N11" s="25" t="s">
        <v>13</v>
      </c>
    </row>
    <row r="12" spans="1:14">
      <c r="A12" s="5"/>
      <c r="B12" s="5"/>
      <c r="C12" s="5"/>
      <c r="D12" s="5"/>
      <c r="E12" s="5" t="s">
        <v>76</v>
      </c>
      <c r="F12" s="29" t="s">
        <v>77</v>
      </c>
      <c r="G12" s="5"/>
      <c r="H12" s="26" t="s">
        <v>14</v>
      </c>
      <c r="I12" s="26" t="s">
        <v>14</v>
      </c>
      <c r="J12" s="29" t="s">
        <v>78</v>
      </c>
      <c r="K12" s="29" t="s">
        <v>79</v>
      </c>
      <c r="L12" s="29" t="s">
        <v>15</v>
      </c>
      <c r="M12" s="26" t="s">
        <v>14</v>
      </c>
      <c r="N12" s="26" t="s">
        <v>14</v>
      </c>
    </row>
    <row r="15" spans="1:14">
      <c r="A15" s="4" t="s">
        <v>80</v>
      </c>
      <c r="B15" s="4"/>
      <c r="C15" s="4"/>
      <c r="D15" s="4"/>
      <c r="E15" s="4"/>
      <c r="F15" s="28"/>
      <c r="G15" s="4"/>
      <c r="H15" s="25"/>
      <c r="I15" s="25"/>
      <c r="J15" s="28"/>
      <c r="K15" s="28"/>
      <c r="L15" s="28"/>
      <c r="M15" s="25"/>
      <c r="N15" s="25"/>
    </row>
    <row r="18" spans="1:14">
      <c r="A18" s="4" t="s">
        <v>977</v>
      </c>
      <c r="B18" s="4"/>
      <c r="C18" s="4"/>
      <c r="D18" s="4"/>
      <c r="E18" s="4"/>
      <c r="F18" s="28"/>
      <c r="G18" s="4"/>
      <c r="H18" s="25"/>
      <c r="I18" s="25"/>
      <c r="J18" s="28"/>
      <c r="K18" s="28"/>
      <c r="L18" s="28"/>
      <c r="M18" s="25"/>
      <c r="N18" s="25"/>
    </row>
    <row r="19" spans="1:14">
      <c r="A19" s="6" t="s">
        <v>978</v>
      </c>
      <c r="B19" s="6"/>
      <c r="C19" s="6"/>
      <c r="D19" s="6"/>
      <c r="E19" s="6"/>
      <c r="F19" s="40"/>
      <c r="G19" s="6"/>
      <c r="H19" s="13"/>
      <c r="I19" s="13"/>
      <c r="J19" s="40"/>
      <c r="K19" s="40"/>
      <c r="L19" s="40"/>
      <c r="M19" s="13"/>
      <c r="N19" s="13"/>
    </row>
    <row r="20" spans="1:14" ht="13.5" thickBot="1">
      <c r="A20" s="6" t="s">
        <v>979</v>
      </c>
      <c r="B20" s="6"/>
      <c r="C20" s="6"/>
      <c r="D20" s="6"/>
      <c r="E20" s="6"/>
      <c r="F20" s="40"/>
      <c r="G20" s="6"/>
      <c r="H20" s="13"/>
      <c r="I20" s="13"/>
      <c r="J20" s="36">
        <v>0</v>
      </c>
      <c r="K20" s="40"/>
      <c r="L20" s="36">
        <v>0</v>
      </c>
      <c r="M20" s="13"/>
      <c r="N20" s="14">
        <f>L20/סיכום!$B$42</f>
        <v>0</v>
      </c>
    </row>
    <row r="21" spans="1:14" ht="13.5" thickTop="1"/>
    <row r="22" spans="1:14">
      <c r="A22" s="6" t="s">
        <v>980</v>
      </c>
      <c r="B22" s="6"/>
      <c r="C22" s="6"/>
      <c r="D22" s="6"/>
      <c r="E22" s="6"/>
      <c r="F22" s="40"/>
      <c r="G22" s="6"/>
      <c r="H22" s="13"/>
      <c r="I22" s="13"/>
      <c r="J22" s="40"/>
      <c r="K22" s="40"/>
      <c r="L22" s="40"/>
      <c r="M22" s="13"/>
      <c r="N22" s="13"/>
    </row>
    <row r="23" spans="1:14">
      <c r="A23" s="7" t="s">
        <v>981</v>
      </c>
      <c r="B23" s="7">
        <v>8287914</v>
      </c>
      <c r="C23" s="7" t="s">
        <v>84</v>
      </c>
      <c r="D23" s="38" t="s">
        <v>1382</v>
      </c>
      <c r="E23" s="7" t="s">
        <v>982</v>
      </c>
      <c r="F23" s="35">
        <v>9.4600000000000009</v>
      </c>
      <c r="G23" s="7" t="s">
        <v>55</v>
      </c>
      <c r="H23" s="12">
        <v>4.8000000000000001E-2</v>
      </c>
      <c r="I23" s="12">
        <v>4.8599999999999997E-2</v>
      </c>
      <c r="J23" s="35">
        <v>1647000</v>
      </c>
      <c r="K23" s="35">
        <v>102.41</v>
      </c>
      <c r="L23" s="35">
        <v>1686.62</v>
      </c>
      <c r="M23" s="12">
        <v>6.3299999999999995E-2</v>
      </c>
      <c r="N23" s="12">
        <f>L23/סיכום!$B$42</f>
        <v>3.0109557787850278E-3</v>
      </c>
    </row>
    <row r="24" spans="1:14">
      <c r="A24" s="7" t="s">
        <v>983</v>
      </c>
      <c r="B24" s="7">
        <v>8287831</v>
      </c>
      <c r="C24" s="7" t="s">
        <v>84</v>
      </c>
      <c r="D24" s="38" t="s">
        <v>1382</v>
      </c>
      <c r="E24" s="7" t="s">
        <v>984</v>
      </c>
      <c r="F24" s="35">
        <v>9.02</v>
      </c>
      <c r="G24" s="7" t="s">
        <v>55</v>
      </c>
      <c r="H24" s="12">
        <v>4.8000000000000001E-2</v>
      </c>
      <c r="I24" s="12">
        <v>4.8500000000000001E-2</v>
      </c>
      <c r="J24" s="35">
        <v>1000000</v>
      </c>
      <c r="K24" s="35">
        <v>104.3</v>
      </c>
      <c r="L24" s="35">
        <v>1043</v>
      </c>
      <c r="M24" s="12">
        <v>3.0300000000000001E-2</v>
      </c>
      <c r="N24" s="12">
        <f>L24/סיכום!$B$42</f>
        <v>1.8619646851530185E-3</v>
      </c>
    </row>
    <row r="25" spans="1:14">
      <c r="A25" s="7" t="s">
        <v>985</v>
      </c>
      <c r="B25" s="7">
        <v>8287815</v>
      </c>
      <c r="C25" s="7" t="s">
        <v>84</v>
      </c>
      <c r="D25" s="38" t="s">
        <v>1382</v>
      </c>
      <c r="E25" s="7" t="s">
        <v>986</v>
      </c>
      <c r="F25" s="35">
        <v>8.85</v>
      </c>
      <c r="G25" s="7" t="s">
        <v>55</v>
      </c>
      <c r="H25" s="12">
        <v>4.8000000000000001E-2</v>
      </c>
      <c r="I25" s="12">
        <v>4.8500000000000001E-2</v>
      </c>
      <c r="J25" s="35">
        <v>1309000</v>
      </c>
      <c r="K25" s="35">
        <v>105.34</v>
      </c>
      <c r="L25" s="35">
        <v>1378.93</v>
      </c>
      <c r="M25" s="12">
        <v>2.8E-3</v>
      </c>
      <c r="N25" s="12">
        <f>L25/סיכום!$B$42</f>
        <v>2.4616672706596855E-3</v>
      </c>
    </row>
    <row r="26" spans="1:14">
      <c r="A26" s="7" t="s">
        <v>987</v>
      </c>
      <c r="B26" s="7">
        <v>8287823</v>
      </c>
      <c r="C26" s="7" t="s">
        <v>84</v>
      </c>
      <c r="D26" s="38" t="s">
        <v>1382</v>
      </c>
      <c r="E26" s="7" t="s">
        <v>988</v>
      </c>
      <c r="F26" s="35">
        <v>8.93</v>
      </c>
      <c r="G26" s="7" t="s">
        <v>55</v>
      </c>
      <c r="H26" s="12">
        <v>4.8000000000000001E-2</v>
      </c>
      <c r="I26" s="12">
        <v>4.8599999999999997E-2</v>
      </c>
      <c r="J26" s="35">
        <v>1139000</v>
      </c>
      <c r="K26" s="35">
        <v>105.23</v>
      </c>
      <c r="L26" s="35">
        <v>1198.51</v>
      </c>
      <c r="M26" s="12">
        <v>2.07E-2</v>
      </c>
      <c r="N26" s="12">
        <f>L26/סיכום!$B$42</f>
        <v>2.1395812989479812E-3</v>
      </c>
    </row>
    <row r="27" spans="1:14">
      <c r="A27" s="7" t="s">
        <v>989</v>
      </c>
      <c r="B27" s="7">
        <v>8287948</v>
      </c>
      <c r="C27" s="7" t="s">
        <v>84</v>
      </c>
      <c r="D27" s="38" t="s">
        <v>1382</v>
      </c>
      <c r="E27" s="7" t="s">
        <v>990</v>
      </c>
      <c r="F27" s="35">
        <v>9.49</v>
      </c>
      <c r="G27" s="7" t="s">
        <v>55</v>
      </c>
      <c r="H27" s="12">
        <v>4.8000000000000001E-2</v>
      </c>
      <c r="I27" s="12">
        <v>4.8599999999999997E-2</v>
      </c>
      <c r="J27" s="35">
        <v>4920000</v>
      </c>
      <c r="K27" s="35">
        <v>103.81</v>
      </c>
      <c r="L27" s="35">
        <v>5107.45</v>
      </c>
      <c r="M27" s="12">
        <v>3.2000000000000002E-3</v>
      </c>
      <c r="N27" s="12">
        <f>L27/סיכום!$B$42</f>
        <v>9.1178250538684405E-3</v>
      </c>
    </row>
    <row r="28" spans="1:14">
      <c r="A28" s="7" t="s">
        <v>991</v>
      </c>
      <c r="B28" s="7">
        <v>8287963</v>
      </c>
      <c r="C28" s="7" t="s">
        <v>84</v>
      </c>
      <c r="D28" s="38" t="s">
        <v>1382</v>
      </c>
      <c r="E28" s="7" t="s">
        <v>992</v>
      </c>
      <c r="F28" s="35">
        <v>9.66</v>
      </c>
      <c r="G28" s="7" t="s">
        <v>55</v>
      </c>
      <c r="H28" s="12">
        <v>4.8000000000000001E-2</v>
      </c>
      <c r="I28" s="12">
        <v>4.8599999999999997E-2</v>
      </c>
      <c r="J28" s="35">
        <v>7601000</v>
      </c>
      <c r="K28" s="35">
        <v>101.92</v>
      </c>
      <c r="L28" s="35">
        <v>7747.19</v>
      </c>
      <c r="M28" s="12">
        <v>4.4999999999999997E-3</v>
      </c>
      <c r="N28" s="12">
        <f>L28/סיכום!$B$42</f>
        <v>1.3830291648293972E-2</v>
      </c>
    </row>
    <row r="29" spans="1:14">
      <c r="A29" s="7" t="s">
        <v>993</v>
      </c>
      <c r="B29" s="7">
        <v>8287971</v>
      </c>
      <c r="C29" s="7" t="s">
        <v>84</v>
      </c>
      <c r="D29" s="38" t="s">
        <v>1382</v>
      </c>
      <c r="E29" s="7" t="s">
        <v>994</v>
      </c>
      <c r="F29" s="35">
        <v>9.74</v>
      </c>
      <c r="G29" s="7" t="s">
        <v>55</v>
      </c>
      <c r="H29" s="12">
        <v>4.8000000000000001E-2</v>
      </c>
      <c r="I29" s="12">
        <v>4.8599999999999997E-2</v>
      </c>
      <c r="J29" s="35">
        <v>3857000</v>
      </c>
      <c r="K29" s="35">
        <v>101.72</v>
      </c>
      <c r="L29" s="35">
        <v>3923.18</v>
      </c>
      <c r="M29" s="12">
        <v>2E-3</v>
      </c>
      <c r="N29" s="12">
        <f>L29/סיכום!$B$42</f>
        <v>7.0036650177359725E-3</v>
      </c>
    </row>
    <row r="30" spans="1:14">
      <c r="A30" s="7" t="s">
        <v>995</v>
      </c>
      <c r="B30" s="7">
        <v>8287997</v>
      </c>
      <c r="C30" s="7" t="s">
        <v>84</v>
      </c>
      <c r="D30" s="38" t="s">
        <v>1382</v>
      </c>
      <c r="E30" s="7" t="s">
        <v>996</v>
      </c>
      <c r="F30" s="35">
        <v>9.68</v>
      </c>
      <c r="G30" s="7" t="s">
        <v>55</v>
      </c>
      <c r="H30" s="12">
        <v>4.8000000000000001E-2</v>
      </c>
      <c r="I30" s="12">
        <v>4.8500000000000001E-2</v>
      </c>
      <c r="J30" s="35">
        <v>5123000</v>
      </c>
      <c r="K30" s="35">
        <v>103.65</v>
      </c>
      <c r="L30" s="35">
        <v>5309.9</v>
      </c>
      <c r="M30" s="12">
        <v>1.8E-3</v>
      </c>
      <c r="N30" s="12">
        <f>L30/סיכום!$B$42</f>
        <v>9.4792390045004907E-3</v>
      </c>
    </row>
    <row r="31" spans="1:14">
      <c r="A31" s="7" t="s">
        <v>997</v>
      </c>
      <c r="B31" s="7">
        <v>8288052</v>
      </c>
      <c r="C31" s="7" t="s">
        <v>84</v>
      </c>
      <c r="D31" s="38" t="s">
        <v>1382</v>
      </c>
      <c r="E31" s="7" t="s">
        <v>998</v>
      </c>
      <c r="F31" s="35">
        <v>9.94</v>
      </c>
      <c r="G31" s="7" t="s">
        <v>55</v>
      </c>
      <c r="H31" s="12">
        <v>4.8000000000000001E-2</v>
      </c>
      <c r="I31" s="12">
        <v>4.8500000000000001E-2</v>
      </c>
      <c r="J31" s="35">
        <v>5481000</v>
      </c>
      <c r="K31" s="35">
        <v>102.3</v>
      </c>
      <c r="L31" s="35">
        <v>5607.04</v>
      </c>
      <c r="M31" s="12">
        <v>4.7999999999999996E-3</v>
      </c>
      <c r="N31" s="12">
        <f>L31/סיכום!$B$42</f>
        <v>1.0009693641649454E-2</v>
      </c>
    </row>
    <row r="32" spans="1:14">
      <c r="A32" s="7" t="s">
        <v>999</v>
      </c>
      <c r="B32" s="7">
        <v>8287781</v>
      </c>
      <c r="C32" s="7" t="s">
        <v>84</v>
      </c>
      <c r="D32" s="38" t="s">
        <v>1382</v>
      </c>
      <c r="E32" s="7" t="s">
        <v>1000</v>
      </c>
      <c r="F32" s="35">
        <v>8.8000000000000007</v>
      </c>
      <c r="G32" s="7" t="s">
        <v>55</v>
      </c>
      <c r="H32" s="12">
        <v>4.8000000000000001E-2</v>
      </c>
      <c r="I32" s="12">
        <v>4.8599999999999997E-2</v>
      </c>
      <c r="J32" s="35">
        <v>300000</v>
      </c>
      <c r="K32" s="35">
        <v>105.6</v>
      </c>
      <c r="L32" s="35">
        <v>316.81</v>
      </c>
      <c r="M32" s="12">
        <v>5.9999999999999995E-4</v>
      </c>
      <c r="N32" s="12">
        <f>L32/סיכום!$B$42</f>
        <v>5.6556954161392887E-4</v>
      </c>
    </row>
    <row r="33" spans="1:14">
      <c r="A33" s="7" t="s">
        <v>1001</v>
      </c>
      <c r="B33" s="7">
        <v>8287898</v>
      </c>
      <c r="C33" s="7" t="s">
        <v>84</v>
      </c>
      <c r="D33" s="38" t="s">
        <v>1382</v>
      </c>
      <c r="E33" s="7" t="s">
        <v>1002</v>
      </c>
      <c r="F33" s="35">
        <v>9.3000000000000007</v>
      </c>
      <c r="G33" s="7" t="s">
        <v>55</v>
      </c>
      <c r="H33" s="12">
        <v>4.8000000000000001E-2</v>
      </c>
      <c r="I33" s="12">
        <v>4.8599999999999997E-2</v>
      </c>
      <c r="J33" s="35">
        <v>3495000</v>
      </c>
      <c r="K33" s="35">
        <v>104.51</v>
      </c>
      <c r="L33" s="35">
        <v>3652.77</v>
      </c>
      <c r="M33" s="12">
        <v>4.1999999999999997E-3</v>
      </c>
      <c r="N33" s="12">
        <f>L33/סיכום!$B$42</f>
        <v>6.5209288043973071E-3</v>
      </c>
    </row>
    <row r="34" spans="1:14">
      <c r="A34" s="7" t="s">
        <v>1003</v>
      </c>
      <c r="B34" s="7">
        <v>8287906</v>
      </c>
      <c r="C34" s="7" t="s">
        <v>84</v>
      </c>
      <c r="D34" s="38" t="s">
        <v>1382</v>
      </c>
      <c r="E34" s="7" t="s">
        <v>1004</v>
      </c>
      <c r="F34" s="35">
        <v>9.3800000000000008</v>
      </c>
      <c r="G34" s="7" t="s">
        <v>55</v>
      </c>
      <c r="H34" s="12">
        <v>4.8000000000000001E-2</v>
      </c>
      <c r="I34" s="12">
        <v>4.8599999999999997E-2</v>
      </c>
      <c r="J34" s="35">
        <v>3220000</v>
      </c>
      <c r="K34" s="35">
        <v>103.68</v>
      </c>
      <c r="L34" s="35">
        <v>3338.52</v>
      </c>
      <c r="M34" s="12">
        <v>5.1999999999999998E-3</v>
      </c>
      <c r="N34" s="12">
        <f>L34/סיכום!$B$42</f>
        <v>5.9599293774468412E-3</v>
      </c>
    </row>
    <row r="35" spans="1:14">
      <c r="A35" s="7" t="s">
        <v>1005</v>
      </c>
      <c r="B35" s="7">
        <v>8287922</v>
      </c>
      <c r="C35" s="7" t="s">
        <v>84</v>
      </c>
      <c r="D35" s="38" t="s">
        <v>1382</v>
      </c>
      <c r="E35" s="7" t="s">
        <v>1006</v>
      </c>
      <c r="F35" s="35">
        <v>9.32</v>
      </c>
      <c r="G35" s="7" t="s">
        <v>55</v>
      </c>
      <c r="H35" s="12">
        <v>4.8000000000000001E-2</v>
      </c>
      <c r="I35" s="12">
        <v>4.8500000000000001E-2</v>
      </c>
      <c r="J35" s="35">
        <v>3340000</v>
      </c>
      <c r="K35" s="35">
        <v>104.46</v>
      </c>
      <c r="L35" s="35">
        <v>3488.89</v>
      </c>
      <c r="M35" s="12">
        <v>2.7799999999999998E-2</v>
      </c>
      <c r="N35" s="12">
        <f>L35/סיכום!$B$42</f>
        <v>6.2283700578940693E-3</v>
      </c>
    </row>
    <row r="36" spans="1:14">
      <c r="A36" s="7" t="s">
        <v>1007</v>
      </c>
      <c r="B36" s="7">
        <v>8287930</v>
      </c>
      <c r="C36" s="7" t="s">
        <v>84</v>
      </c>
      <c r="D36" s="38" t="s">
        <v>1382</v>
      </c>
      <c r="E36" s="7" t="s">
        <v>1008</v>
      </c>
      <c r="F36" s="35">
        <v>9.41</v>
      </c>
      <c r="G36" s="7" t="s">
        <v>55</v>
      </c>
      <c r="H36" s="12">
        <v>4.8000000000000001E-2</v>
      </c>
      <c r="I36" s="12">
        <v>4.8500000000000001E-2</v>
      </c>
      <c r="J36" s="35">
        <v>5100000</v>
      </c>
      <c r="K36" s="35">
        <v>104.34</v>
      </c>
      <c r="L36" s="35">
        <v>5321.3</v>
      </c>
      <c r="M36" s="12">
        <v>4.7000000000000002E-3</v>
      </c>
      <c r="N36" s="12">
        <f>L36/סיכום!$B$42</f>
        <v>9.4995902963612242E-3</v>
      </c>
    </row>
    <row r="37" spans="1:14">
      <c r="A37" s="7" t="s">
        <v>1009</v>
      </c>
      <c r="B37" s="7">
        <v>8288060</v>
      </c>
      <c r="C37" s="7" t="s">
        <v>84</v>
      </c>
      <c r="D37" s="38" t="s">
        <v>1382</v>
      </c>
      <c r="E37" s="7" t="s">
        <v>1010</v>
      </c>
      <c r="F37" s="35">
        <v>10.02</v>
      </c>
      <c r="G37" s="7" t="s">
        <v>55</v>
      </c>
      <c r="H37" s="12">
        <v>4.8000000000000001E-2</v>
      </c>
      <c r="I37" s="12">
        <v>4.8599999999999997E-2</v>
      </c>
      <c r="J37" s="35">
        <v>3090000</v>
      </c>
      <c r="K37" s="35">
        <v>101.59</v>
      </c>
      <c r="L37" s="35">
        <v>3139.17</v>
      </c>
      <c r="M37" s="12">
        <v>2.8999999999999998E-3</v>
      </c>
      <c r="N37" s="12">
        <f>L37/סיכום!$B$42</f>
        <v>5.6040495500400776E-3</v>
      </c>
    </row>
    <row r="38" spans="1:14">
      <c r="A38" s="7" t="s">
        <v>1011</v>
      </c>
      <c r="B38" s="7">
        <v>8287799</v>
      </c>
      <c r="C38" s="7" t="s">
        <v>84</v>
      </c>
      <c r="D38" s="38" t="s">
        <v>1382</v>
      </c>
      <c r="E38" s="7" t="s">
        <v>1012</v>
      </c>
      <c r="F38" s="35">
        <v>8.89</v>
      </c>
      <c r="G38" s="7" t="s">
        <v>55</v>
      </c>
      <c r="H38" s="12">
        <v>4.8000000000000001E-2</v>
      </c>
      <c r="I38" s="12">
        <v>4.8599999999999997E-2</v>
      </c>
      <c r="J38" s="35">
        <v>1000000</v>
      </c>
      <c r="K38" s="35">
        <v>104.59</v>
      </c>
      <c r="L38" s="35">
        <v>1045.9100000000001</v>
      </c>
      <c r="M38" s="12">
        <v>1.47E-2</v>
      </c>
      <c r="N38" s="12">
        <f>L38/סיכום!$B$42</f>
        <v>1.8671596201806269E-3</v>
      </c>
    </row>
    <row r="39" spans="1:14">
      <c r="A39" s="7" t="s">
        <v>1013</v>
      </c>
      <c r="B39" s="7">
        <v>8287807</v>
      </c>
      <c r="C39" s="7" t="s">
        <v>84</v>
      </c>
      <c r="D39" s="38" t="s">
        <v>1382</v>
      </c>
      <c r="E39" s="7" t="s">
        <v>1012</v>
      </c>
      <c r="F39" s="35">
        <v>8.76</v>
      </c>
      <c r="G39" s="7" t="s">
        <v>55</v>
      </c>
      <c r="H39" s="12">
        <v>4.8000000000000001E-2</v>
      </c>
      <c r="I39" s="12">
        <v>4.8500000000000001E-2</v>
      </c>
      <c r="J39" s="35">
        <v>740000</v>
      </c>
      <c r="K39" s="35">
        <v>106.17</v>
      </c>
      <c r="L39" s="35">
        <v>785.67</v>
      </c>
      <c r="M39" s="12">
        <v>8.2000000000000007E-3</v>
      </c>
      <c r="N39" s="12">
        <f>L39/סיכום!$B$42</f>
        <v>1.4025789014229836E-3</v>
      </c>
    </row>
    <row r="40" spans="1:14">
      <c r="A40" s="7" t="s">
        <v>1014</v>
      </c>
      <c r="B40" s="7">
        <v>8287849</v>
      </c>
      <c r="C40" s="7" t="s">
        <v>84</v>
      </c>
      <c r="D40" s="38" t="s">
        <v>1382</v>
      </c>
      <c r="E40" s="7" t="s">
        <v>1015</v>
      </c>
      <c r="F40" s="35">
        <v>9.1</v>
      </c>
      <c r="G40" s="7" t="s">
        <v>55</v>
      </c>
      <c r="H40" s="12">
        <v>4.8000000000000001E-2</v>
      </c>
      <c r="I40" s="12">
        <v>4.8599999999999997E-2</v>
      </c>
      <c r="J40" s="35">
        <v>1025000</v>
      </c>
      <c r="K40" s="35">
        <v>104.08</v>
      </c>
      <c r="L40" s="35">
        <v>1066.81</v>
      </c>
      <c r="M40" s="12">
        <v>1.1999999999999999E-3</v>
      </c>
      <c r="N40" s="12">
        <f>L40/סיכום!$B$42</f>
        <v>1.9044703219253036E-3</v>
      </c>
    </row>
    <row r="41" spans="1:14">
      <c r="A41" s="7" t="s">
        <v>1016</v>
      </c>
      <c r="B41" s="7">
        <v>8287856</v>
      </c>
      <c r="C41" s="7" t="s">
        <v>84</v>
      </c>
      <c r="D41" s="38" t="s">
        <v>1382</v>
      </c>
      <c r="E41" s="7" t="s">
        <v>1017</v>
      </c>
      <c r="F41" s="35">
        <v>9.18</v>
      </c>
      <c r="G41" s="7" t="s">
        <v>55</v>
      </c>
      <c r="H41" s="12">
        <v>4.8000000000000001E-2</v>
      </c>
      <c r="I41" s="12">
        <v>4.8500000000000001E-2</v>
      </c>
      <c r="J41" s="35">
        <v>1200000</v>
      </c>
      <c r="K41" s="35">
        <v>103.59</v>
      </c>
      <c r="L41" s="35">
        <v>1243.03</v>
      </c>
      <c r="M41" s="12">
        <v>4.6199999999999998E-2</v>
      </c>
      <c r="N41" s="12">
        <f>L41/סיכום!$B$42</f>
        <v>2.2190584492672643E-3</v>
      </c>
    </row>
    <row r="42" spans="1:14">
      <c r="A42" s="7" t="s">
        <v>1018</v>
      </c>
      <c r="B42" s="7">
        <v>8287864</v>
      </c>
      <c r="C42" s="7" t="s">
        <v>84</v>
      </c>
      <c r="D42" s="38" t="s">
        <v>1382</v>
      </c>
      <c r="E42" s="7" t="s">
        <v>1019</v>
      </c>
      <c r="F42" s="35">
        <v>9.0500000000000007</v>
      </c>
      <c r="G42" s="7" t="s">
        <v>55</v>
      </c>
      <c r="H42" s="12">
        <v>4.8000000000000001E-2</v>
      </c>
      <c r="I42" s="12">
        <v>4.8500000000000001E-2</v>
      </c>
      <c r="J42" s="35">
        <v>2618000</v>
      </c>
      <c r="K42" s="35">
        <v>105.76</v>
      </c>
      <c r="L42" s="35">
        <v>2768.89</v>
      </c>
      <c r="M42" s="12">
        <v>5.4999999999999997E-3</v>
      </c>
      <c r="N42" s="12">
        <f>L42/סיכום!$B$42</f>
        <v>4.9430253087951494E-3</v>
      </c>
    </row>
    <row r="43" spans="1:14">
      <c r="A43" s="7" t="s">
        <v>1020</v>
      </c>
      <c r="B43" s="7">
        <v>8287872</v>
      </c>
      <c r="C43" s="7" t="s">
        <v>84</v>
      </c>
      <c r="D43" s="38" t="s">
        <v>1382</v>
      </c>
      <c r="E43" s="7" t="s">
        <v>1021</v>
      </c>
      <c r="F43" s="35">
        <v>9.1300000000000008</v>
      </c>
      <c r="G43" s="7" t="s">
        <v>55</v>
      </c>
      <c r="H43" s="12">
        <v>4.8000000000000001E-2</v>
      </c>
      <c r="I43" s="12">
        <v>4.8500000000000001E-2</v>
      </c>
      <c r="J43" s="35">
        <v>3171000</v>
      </c>
      <c r="K43" s="35">
        <v>105.34</v>
      </c>
      <c r="L43" s="35">
        <v>3340.41</v>
      </c>
      <c r="M43" s="12">
        <v>2.5000000000000001E-3</v>
      </c>
      <c r="N43" s="12">
        <f>L43/סיכום!$B$42</f>
        <v>5.9633034074132252E-3</v>
      </c>
    </row>
    <row r="44" spans="1:14">
      <c r="A44" s="7" t="s">
        <v>1022</v>
      </c>
      <c r="B44" s="7">
        <v>8287880</v>
      </c>
      <c r="C44" s="7" t="s">
        <v>84</v>
      </c>
      <c r="D44" s="38" t="s">
        <v>1382</v>
      </c>
      <c r="E44" s="7" t="s">
        <v>1023</v>
      </c>
      <c r="F44" s="35">
        <v>9.2100000000000009</v>
      </c>
      <c r="G44" s="7" t="s">
        <v>55</v>
      </c>
      <c r="H44" s="12">
        <v>4.8000000000000001E-2</v>
      </c>
      <c r="I44" s="12">
        <v>4.8599999999999997E-2</v>
      </c>
      <c r="J44" s="35">
        <v>3882000</v>
      </c>
      <c r="K44" s="35">
        <v>104.92</v>
      </c>
      <c r="L44" s="35">
        <v>4073.05</v>
      </c>
      <c r="M44" s="12">
        <v>5.4000000000000003E-3</v>
      </c>
      <c r="N44" s="12">
        <f>L44/סיכום!$B$42</f>
        <v>7.2712130976629935E-3</v>
      </c>
    </row>
    <row r="45" spans="1:14">
      <c r="A45" s="7" t="s">
        <v>1024</v>
      </c>
      <c r="B45" s="7">
        <v>8287989</v>
      </c>
      <c r="C45" s="7" t="s">
        <v>84</v>
      </c>
      <c r="D45" s="38" t="s">
        <v>1382</v>
      </c>
      <c r="E45" s="7" t="s">
        <v>1025</v>
      </c>
      <c r="F45" s="35">
        <v>9.6</v>
      </c>
      <c r="G45" s="7" t="s">
        <v>55</v>
      </c>
      <c r="H45" s="12">
        <v>4.8000000000000001E-2</v>
      </c>
      <c r="I45" s="12">
        <v>4.8500000000000001E-2</v>
      </c>
      <c r="J45" s="35">
        <v>4019000</v>
      </c>
      <c r="K45" s="35">
        <v>104.26</v>
      </c>
      <c r="L45" s="35">
        <v>4190.2</v>
      </c>
      <c r="M45" s="12">
        <v>2.2000000000000001E-3</v>
      </c>
      <c r="N45" s="12">
        <f>L45/סיכום!$B$42</f>
        <v>7.4803493995476301E-3</v>
      </c>
    </row>
    <row r="46" spans="1:14">
      <c r="A46" s="7" t="s">
        <v>1026</v>
      </c>
      <c r="B46" s="7">
        <v>8288003</v>
      </c>
      <c r="C46" s="7" t="s">
        <v>84</v>
      </c>
      <c r="D46" s="38" t="s">
        <v>1382</v>
      </c>
      <c r="E46" s="7" t="s">
        <v>1027</v>
      </c>
      <c r="F46" s="35">
        <v>9.76</v>
      </c>
      <c r="G46" s="7" t="s">
        <v>55</v>
      </c>
      <c r="H46" s="12">
        <v>4.8000000000000001E-2</v>
      </c>
      <c r="I46" s="12">
        <v>4.8599999999999997E-2</v>
      </c>
      <c r="J46" s="35">
        <v>3748000</v>
      </c>
      <c r="K46" s="35">
        <v>103.41</v>
      </c>
      <c r="L46" s="35">
        <v>3875.97</v>
      </c>
      <c r="M46" s="12">
        <v>2.8E-3</v>
      </c>
      <c r="N46" s="12">
        <f>L46/סיכום!$B$42</f>
        <v>6.9193856766179718E-3</v>
      </c>
    </row>
    <row r="47" spans="1:14">
      <c r="A47" s="7" t="s">
        <v>1028</v>
      </c>
      <c r="B47" s="7">
        <v>8288011</v>
      </c>
      <c r="C47" s="7" t="s">
        <v>84</v>
      </c>
      <c r="D47" s="38" t="s">
        <v>1382</v>
      </c>
      <c r="E47" s="7" t="s">
        <v>1029</v>
      </c>
      <c r="F47" s="35">
        <v>9.85</v>
      </c>
      <c r="G47" s="7" t="s">
        <v>55</v>
      </c>
      <c r="H47" s="12">
        <v>4.8000000000000001E-2</v>
      </c>
      <c r="I47" s="12">
        <v>4.8500000000000001E-2</v>
      </c>
      <c r="J47" s="35">
        <v>4073000</v>
      </c>
      <c r="K47" s="35">
        <v>103</v>
      </c>
      <c r="L47" s="35">
        <v>4195.17</v>
      </c>
      <c r="M47" s="12">
        <v>3.3E-3</v>
      </c>
      <c r="N47" s="12">
        <f>L47/סיכום!$B$42</f>
        <v>7.4892218487184938E-3</v>
      </c>
    </row>
    <row r="48" spans="1:14">
      <c r="A48" s="7" t="s">
        <v>1030</v>
      </c>
      <c r="B48" s="7">
        <v>8288029</v>
      </c>
      <c r="C48" s="7" t="s">
        <v>84</v>
      </c>
      <c r="D48" s="38" t="s">
        <v>1382</v>
      </c>
      <c r="E48" s="7" t="s">
        <v>1031</v>
      </c>
      <c r="F48" s="35">
        <v>9.92</v>
      </c>
      <c r="G48" s="7" t="s">
        <v>55</v>
      </c>
      <c r="H48" s="12">
        <v>4.8000000000000001E-2</v>
      </c>
      <c r="I48" s="12">
        <v>4.8599999999999997E-2</v>
      </c>
      <c r="J48" s="35">
        <v>5453000</v>
      </c>
      <c r="K48" s="35">
        <v>102.38</v>
      </c>
      <c r="L48" s="35">
        <v>5582.8</v>
      </c>
      <c r="M48" s="12">
        <v>3.3E-3</v>
      </c>
      <c r="N48" s="12">
        <f>L48/סיכום!$B$42</f>
        <v>9.9664203684297903E-3</v>
      </c>
    </row>
    <row r="49" spans="1:14">
      <c r="A49" s="7" t="s">
        <v>1032</v>
      </c>
      <c r="B49" s="7">
        <v>8288037</v>
      </c>
      <c r="C49" s="7" t="s">
        <v>84</v>
      </c>
      <c r="D49" s="38" t="s">
        <v>1382</v>
      </c>
      <c r="E49" s="7" t="s">
        <v>1033</v>
      </c>
      <c r="F49" s="35">
        <v>10.01</v>
      </c>
      <c r="G49" s="7" t="s">
        <v>55</v>
      </c>
      <c r="H49" s="12">
        <v>4.8000000000000001E-2</v>
      </c>
      <c r="I49" s="12">
        <v>4.8599999999999997E-2</v>
      </c>
      <c r="J49" s="35">
        <v>5171000</v>
      </c>
      <c r="K49" s="35">
        <v>101.58</v>
      </c>
      <c r="L49" s="35">
        <v>5252.46</v>
      </c>
      <c r="M49" s="12">
        <v>2.3E-3</v>
      </c>
      <c r="N49" s="12">
        <f>L49/סיכום!$B$42</f>
        <v>9.3766970567390456E-3</v>
      </c>
    </row>
    <row r="50" spans="1:14">
      <c r="A50" s="7" t="s">
        <v>1034</v>
      </c>
      <c r="B50" s="7">
        <v>8288045</v>
      </c>
      <c r="C50" s="7" t="s">
        <v>84</v>
      </c>
      <c r="D50" s="38" t="s">
        <v>1382</v>
      </c>
      <c r="E50" s="7" t="s">
        <v>1035</v>
      </c>
      <c r="F50" s="35">
        <v>9.86</v>
      </c>
      <c r="G50" s="7" t="s">
        <v>55</v>
      </c>
      <c r="H50" s="12">
        <v>4.8000000000000001E-2</v>
      </c>
      <c r="I50" s="12">
        <v>4.8500000000000001E-2</v>
      </c>
      <c r="J50" s="35">
        <v>2470000</v>
      </c>
      <c r="K50" s="35">
        <v>103.52</v>
      </c>
      <c r="L50" s="35">
        <v>2556.9899999999998</v>
      </c>
      <c r="M50" s="12">
        <v>3.2000000000000002E-3</v>
      </c>
      <c r="N50" s="12">
        <f>L50/סיכום!$B$42</f>
        <v>4.5647412083311759E-3</v>
      </c>
    </row>
    <row r="51" spans="1:14">
      <c r="A51" s="7" t="s">
        <v>1036</v>
      </c>
      <c r="B51" s="7">
        <v>8288078</v>
      </c>
      <c r="C51" s="7" t="s">
        <v>84</v>
      </c>
      <c r="D51" s="38" t="s">
        <v>1382</v>
      </c>
      <c r="E51" s="7" t="s">
        <v>1037</v>
      </c>
      <c r="F51" s="35">
        <v>10.11</v>
      </c>
      <c r="G51" s="7" t="s">
        <v>55</v>
      </c>
      <c r="H51" s="12">
        <v>4.8000000000000001E-2</v>
      </c>
      <c r="I51" s="12">
        <v>4.8500000000000001E-2</v>
      </c>
      <c r="J51" s="35">
        <v>5547000</v>
      </c>
      <c r="K51" s="35">
        <v>101.2</v>
      </c>
      <c r="L51" s="35">
        <v>5613.38</v>
      </c>
      <c r="M51" s="12">
        <v>3.3999999999999998E-3</v>
      </c>
      <c r="N51" s="12">
        <f>L51/סיכום!$B$42</f>
        <v>1.0021011816245687E-2</v>
      </c>
    </row>
    <row r="52" spans="1:14">
      <c r="A52" s="7" t="s">
        <v>1038</v>
      </c>
      <c r="B52" s="7">
        <v>8288086</v>
      </c>
      <c r="C52" s="7" t="s">
        <v>84</v>
      </c>
      <c r="D52" s="38" t="s">
        <v>1382</v>
      </c>
      <c r="E52" s="7" t="s">
        <v>1039</v>
      </c>
      <c r="F52" s="35">
        <v>10.19</v>
      </c>
      <c r="G52" s="7" t="s">
        <v>55</v>
      </c>
      <c r="H52" s="12">
        <v>4.8000000000000001E-2</v>
      </c>
      <c r="I52" s="12">
        <v>4.8599999999999997E-2</v>
      </c>
      <c r="J52" s="35">
        <v>5026000</v>
      </c>
      <c r="K52" s="35">
        <v>100.78</v>
      </c>
      <c r="L52" s="35">
        <v>5065</v>
      </c>
      <c r="M52" s="12">
        <v>1.8E-3</v>
      </c>
      <c r="N52" s="12">
        <f>L52/סיכום!$B$42</f>
        <v>9.042043269702817E-3</v>
      </c>
    </row>
    <row r="53" spans="1:14">
      <c r="A53" s="7" t="s">
        <v>1040</v>
      </c>
      <c r="B53" s="7">
        <v>8288094</v>
      </c>
      <c r="C53" s="7" t="s">
        <v>84</v>
      </c>
      <c r="D53" s="38" t="s">
        <v>1382</v>
      </c>
      <c r="E53" s="7" t="s">
        <v>1041</v>
      </c>
      <c r="F53" s="35">
        <v>10.27</v>
      </c>
      <c r="G53" s="7" t="s">
        <v>55</v>
      </c>
      <c r="H53" s="12">
        <v>4.8000000000000001E-2</v>
      </c>
      <c r="I53" s="12">
        <v>4.8500000000000001E-2</v>
      </c>
      <c r="J53" s="35">
        <v>4697000</v>
      </c>
      <c r="K53" s="35">
        <v>100.39</v>
      </c>
      <c r="L53" s="35">
        <v>4715.53</v>
      </c>
      <c r="M53" s="12">
        <v>2.2000000000000001E-3</v>
      </c>
      <c r="N53" s="12">
        <f>L53/סיכום!$B$42</f>
        <v>8.4181690621089288E-3</v>
      </c>
    </row>
    <row r="54" spans="1:14">
      <c r="A54" s="7" t="s">
        <v>1042</v>
      </c>
      <c r="B54" s="7">
        <v>8288102</v>
      </c>
      <c r="C54" s="7" t="s">
        <v>84</v>
      </c>
      <c r="D54" s="38" t="s">
        <v>1382</v>
      </c>
      <c r="E54" s="7" t="s">
        <v>1043</v>
      </c>
      <c r="F54" s="35">
        <v>10.119999999999999</v>
      </c>
      <c r="G54" s="7" t="s">
        <v>55</v>
      </c>
      <c r="H54" s="12">
        <v>4.8000000000000001E-2</v>
      </c>
      <c r="I54" s="12">
        <v>4.8500000000000001E-2</v>
      </c>
      <c r="J54" s="35">
        <v>4379000</v>
      </c>
      <c r="K54" s="35">
        <v>102.41</v>
      </c>
      <c r="L54" s="35">
        <v>4484.38</v>
      </c>
      <c r="M54" s="12">
        <v>2E-3</v>
      </c>
      <c r="N54" s="12">
        <f>L54/סיכום!$B$42</f>
        <v>8.0055198416169645E-3</v>
      </c>
    </row>
    <row r="55" spans="1:14">
      <c r="A55" s="7" t="s">
        <v>1044</v>
      </c>
      <c r="B55" s="7">
        <v>8288144</v>
      </c>
      <c r="C55" s="7" t="s">
        <v>84</v>
      </c>
      <c r="D55" s="38" t="s">
        <v>1382</v>
      </c>
      <c r="E55" s="7" t="s">
        <v>1045</v>
      </c>
      <c r="F55" s="35">
        <v>10.45</v>
      </c>
      <c r="G55" s="7" t="s">
        <v>55</v>
      </c>
      <c r="H55" s="12">
        <v>4.8000000000000001E-2</v>
      </c>
      <c r="I55" s="12">
        <v>4.8599999999999997E-2</v>
      </c>
      <c r="J55" s="35">
        <v>2259000</v>
      </c>
      <c r="K55" s="35">
        <v>101.07</v>
      </c>
      <c r="L55" s="35">
        <v>2283.2399999999998</v>
      </c>
      <c r="M55" s="12">
        <v>1.4E-3</v>
      </c>
      <c r="N55" s="12">
        <f>L55/סיכום!$B$42</f>
        <v>4.0760424235175242E-3</v>
      </c>
    </row>
    <row r="56" spans="1:14">
      <c r="A56" s="7" t="s">
        <v>1046</v>
      </c>
      <c r="B56" s="7">
        <v>8288151</v>
      </c>
      <c r="C56" s="7" t="s">
        <v>84</v>
      </c>
      <c r="D56" s="38" t="s">
        <v>1382</v>
      </c>
      <c r="E56" s="7" t="s">
        <v>1047</v>
      </c>
      <c r="F56" s="35">
        <v>10.53</v>
      </c>
      <c r="G56" s="7" t="s">
        <v>55</v>
      </c>
      <c r="H56" s="12">
        <v>4.8000000000000001E-2</v>
      </c>
      <c r="I56" s="12">
        <v>4.8599999999999997E-2</v>
      </c>
      <c r="J56" s="35">
        <v>5327000</v>
      </c>
      <c r="K56" s="35">
        <v>100.59</v>
      </c>
      <c r="L56" s="35">
        <v>5358.51</v>
      </c>
      <c r="M56" s="12">
        <v>4.3E-3</v>
      </c>
      <c r="N56" s="12">
        <f>L56/סיכום!$B$42</f>
        <v>9.5660176270750737E-3</v>
      </c>
    </row>
    <row r="57" spans="1:14">
      <c r="A57" s="7" t="s">
        <v>1048</v>
      </c>
      <c r="B57" s="7">
        <v>8288169</v>
      </c>
      <c r="C57" s="7" t="s">
        <v>84</v>
      </c>
      <c r="D57" s="38" t="s">
        <v>1382</v>
      </c>
      <c r="E57" s="7" t="s">
        <v>1049</v>
      </c>
      <c r="F57" s="35">
        <v>10.36</v>
      </c>
      <c r="G57" s="7" t="s">
        <v>55</v>
      </c>
      <c r="H57" s="12">
        <v>4.8000000000000001E-2</v>
      </c>
      <c r="I57" s="12">
        <v>4.8599999999999997E-2</v>
      </c>
      <c r="J57" s="35">
        <v>1563000</v>
      </c>
      <c r="K57" s="35">
        <v>102.51</v>
      </c>
      <c r="L57" s="35">
        <v>1602.18</v>
      </c>
      <c r="M57" s="12">
        <v>5.9999999999999995E-4</v>
      </c>
      <c r="N57" s="12">
        <f>L57/סיכום!$B$42</f>
        <v>2.8602134029323714E-3</v>
      </c>
    </row>
    <row r="58" spans="1:14">
      <c r="A58" s="7" t="s">
        <v>1050</v>
      </c>
      <c r="B58" s="7">
        <v>8288177</v>
      </c>
      <c r="C58" s="7" t="s">
        <v>84</v>
      </c>
      <c r="D58" s="38" t="s">
        <v>1382</v>
      </c>
      <c r="E58" s="7" t="s">
        <v>1051</v>
      </c>
      <c r="F58" s="35">
        <v>10.45</v>
      </c>
      <c r="G58" s="7" t="s">
        <v>55</v>
      </c>
      <c r="H58" s="12">
        <v>4.8000000000000001E-2</v>
      </c>
      <c r="I58" s="12">
        <v>4.8599999999999997E-2</v>
      </c>
      <c r="J58" s="35">
        <v>6163000</v>
      </c>
      <c r="K58" s="35">
        <v>102</v>
      </c>
      <c r="L58" s="35">
        <v>6286.19</v>
      </c>
      <c r="M58" s="12">
        <v>3.5999999999999999E-3</v>
      </c>
      <c r="N58" s="12">
        <f>L58/סיכום!$B$42</f>
        <v>1.1222112928247414E-2</v>
      </c>
    </row>
    <row r="59" spans="1:14">
      <c r="A59" s="7" t="s">
        <v>1052</v>
      </c>
      <c r="B59" s="7">
        <v>8288185</v>
      </c>
      <c r="C59" s="7" t="s">
        <v>84</v>
      </c>
      <c r="D59" s="38" t="s">
        <v>1382</v>
      </c>
      <c r="E59" s="7" t="s">
        <v>1053</v>
      </c>
      <c r="F59" s="35">
        <v>10.54</v>
      </c>
      <c r="G59" s="7" t="s">
        <v>55</v>
      </c>
      <c r="H59" s="12">
        <v>4.8000000000000001E-2</v>
      </c>
      <c r="I59" s="12">
        <v>4.8500000000000001E-2</v>
      </c>
      <c r="J59" s="35">
        <v>7224000</v>
      </c>
      <c r="K59" s="35">
        <v>101.59</v>
      </c>
      <c r="L59" s="35">
        <v>7338.95</v>
      </c>
      <c r="M59" s="12">
        <v>3.8E-3</v>
      </c>
      <c r="N59" s="12">
        <f>L59/סיכום!$B$42</f>
        <v>1.3101501175554885E-2</v>
      </c>
    </row>
    <row r="60" spans="1:14">
      <c r="A60" s="7" t="s">
        <v>1054</v>
      </c>
      <c r="B60" s="7">
        <v>8288219</v>
      </c>
      <c r="C60" s="7" t="s">
        <v>84</v>
      </c>
      <c r="D60" s="38" t="s">
        <v>1382</v>
      </c>
      <c r="E60" s="7" t="s">
        <v>1055</v>
      </c>
      <c r="F60" s="35">
        <v>10.78</v>
      </c>
      <c r="G60" s="7" t="s">
        <v>55</v>
      </c>
      <c r="H60" s="12">
        <v>4.8000000000000001E-2</v>
      </c>
      <c r="I60" s="12">
        <v>4.8500000000000001E-2</v>
      </c>
      <c r="J60" s="35">
        <v>5867000</v>
      </c>
      <c r="K60" s="35">
        <v>100.39</v>
      </c>
      <c r="L60" s="35">
        <v>5890.15</v>
      </c>
      <c r="M60" s="12">
        <v>5.8999999999999999E-3</v>
      </c>
      <c r="N60" s="12">
        <f>L60/סיכום!$B$42</f>
        <v>1.0515101908201391E-2</v>
      </c>
    </row>
    <row r="61" spans="1:14">
      <c r="A61" s="7" t="s">
        <v>1056</v>
      </c>
      <c r="B61" s="7">
        <v>8288110</v>
      </c>
      <c r="C61" s="7" t="s">
        <v>84</v>
      </c>
      <c r="D61" s="38" t="s">
        <v>1382</v>
      </c>
      <c r="E61" s="7" t="s">
        <v>1057</v>
      </c>
      <c r="F61" s="35">
        <v>10.210000000000001</v>
      </c>
      <c r="G61" s="7" t="s">
        <v>55</v>
      </c>
      <c r="H61" s="12">
        <v>4.8000000000000001E-2</v>
      </c>
      <c r="I61" s="12">
        <v>4.8500000000000001E-2</v>
      </c>
      <c r="J61" s="35">
        <v>4771000</v>
      </c>
      <c r="K61" s="35">
        <v>101.97</v>
      </c>
      <c r="L61" s="35">
        <v>4865.1099999999997</v>
      </c>
      <c r="M61" s="12">
        <v>2.8E-3</v>
      </c>
      <c r="N61" s="12">
        <f>L61/סיכום!$B$42</f>
        <v>8.6851994337342302E-3</v>
      </c>
    </row>
    <row r="62" spans="1:14">
      <c r="A62" s="7" t="s">
        <v>1058</v>
      </c>
      <c r="B62" s="7">
        <v>8288128</v>
      </c>
      <c r="C62" s="7" t="s">
        <v>84</v>
      </c>
      <c r="D62" s="38" t="s">
        <v>1382</v>
      </c>
      <c r="E62" s="7" t="s">
        <v>1059</v>
      </c>
      <c r="F62" s="35">
        <v>10.28</v>
      </c>
      <c r="G62" s="7" t="s">
        <v>55</v>
      </c>
      <c r="H62" s="12">
        <v>4.8000000000000001E-2</v>
      </c>
      <c r="I62" s="12">
        <v>4.8599999999999997E-2</v>
      </c>
      <c r="J62" s="35">
        <v>6038000</v>
      </c>
      <c r="K62" s="35">
        <v>101.98</v>
      </c>
      <c r="L62" s="35">
        <v>6157.41</v>
      </c>
      <c r="M62" s="12">
        <v>3.0999999999999999E-3</v>
      </c>
      <c r="N62" s="12">
        <f>L62/סיכום!$B$42</f>
        <v>1.099221473826275E-2</v>
      </c>
    </row>
    <row r="63" spans="1:14">
      <c r="A63" s="7" t="s">
        <v>1060</v>
      </c>
      <c r="B63" s="7">
        <v>8288136</v>
      </c>
      <c r="C63" s="7" t="s">
        <v>84</v>
      </c>
      <c r="D63" s="38" t="s">
        <v>1382</v>
      </c>
      <c r="E63" s="7" t="s">
        <v>1061</v>
      </c>
      <c r="F63" s="35">
        <v>10.36</v>
      </c>
      <c r="G63" s="7" t="s">
        <v>55</v>
      </c>
      <c r="H63" s="12">
        <v>4.8000000000000001E-2</v>
      </c>
      <c r="I63" s="12">
        <v>4.8500000000000001E-2</v>
      </c>
      <c r="J63" s="35">
        <v>4454000</v>
      </c>
      <c r="K63" s="35">
        <v>101.79</v>
      </c>
      <c r="L63" s="35">
        <v>4533.95</v>
      </c>
      <c r="M63" s="12">
        <v>1.6999999999999999E-3</v>
      </c>
      <c r="N63" s="12">
        <f>L63/סיכום!$B$42</f>
        <v>8.0940122571903431E-3</v>
      </c>
    </row>
    <row r="64" spans="1:14">
      <c r="A64" s="7" t="s">
        <v>1062</v>
      </c>
      <c r="B64" s="7">
        <v>8288193</v>
      </c>
      <c r="C64" s="7" t="s">
        <v>84</v>
      </c>
      <c r="D64" s="38" t="s">
        <v>1382</v>
      </c>
      <c r="E64" s="7" t="s">
        <v>1063</v>
      </c>
      <c r="F64" s="35">
        <v>10.62</v>
      </c>
      <c r="G64" s="7" t="s">
        <v>55</v>
      </c>
      <c r="H64" s="12">
        <v>4.8000000000000001E-2</v>
      </c>
      <c r="I64" s="12">
        <v>4.8500000000000001E-2</v>
      </c>
      <c r="J64" s="35">
        <v>4537000</v>
      </c>
      <c r="K64" s="35">
        <v>101.2</v>
      </c>
      <c r="L64" s="35">
        <v>4591.29</v>
      </c>
      <c r="M64" s="12">
        <v>2.5000000000000001E-3</v>
      </c>
      <c r="N64" s="12">
        <f>L64/סיכום!$B$42</f>
        <v>8.1963756848477485E-3</v>
      </c>
    </row>
    <row r="65" spans="1:14">
      <c r="A65" s="7" t="s">
        <v>1064</v>
      </c>
      <c r="B65" s="7">
        <v>8288201</v>
      </c>
      <c r="C65" s="7" t="s">
        <v>84</v>
      </c>
      <c r="D65" s="38" t="s">
        <v>1382</v>
      </c>
      <c r="E65" s="7" t="s">
        <v>1065</v>
      </c>
      <c r="F65" s="35">
        <v>10.7</v>
      </c>
      <c r="G65" s="7" t="s">
        <v>55</v>
      </c>
      <c r="H65" s="12">
        <v>4.8000000000000001E-2</v>
      </c>
      <c r="I65" s="12">
        <v>4.8500000000000001E-2</v>
      </c>
      <c r="J65" s="35">
        <v>4404000</v>
      </c>
      <c r="K65" s="35">
        <v>100.89</v>
      </c>
      <c r="L65" s="35">
        <v>4443.1000000000004</v>
      </c>
      <c r="M65" s="12">
        <v>4.4000000000000003E-3</v>
      </c>
      <c r="N65" s="12">
        <f>L65/סיכום!$B$42</f>
        <v>7.9318267426686257E-3</v>
      </c>
    </row>
    <row r="66" spans="1:14" ht="13.5" thickBot="1">
      <c r="A66" s="6" t="s">
        <v>1066</v>
      </c>
      <c r="B66" s="6"/>
      <c r="C66" s="6"/>
      <c r="D66" s="6"/>
      <c r="E66" s="6"/>
      <c r="F66" s="40">
        <v>9.93</v>
      </c>
      <c r="G66" s="6"/>
      <c r="H66" s="13"/>
      <c r="I66" s="13">
        <v>4.8500000000000001E-2</v>
      </c>
      <c r="J66" s="36">
        <f>SUM(J23:J65)</f>
        <v>161448000</v>
      </c>
      <c r="K66" s="40"/>
      <c r="L66" s="36">
        <f>SUM(L23:L65)</f>
        <v>165465.01</v>
      </c>
      <c r="M66" s="13"/>
      <c r="N66" s="14">
        <f>SUM(N23:N65)</f>
        <v>0.29538830800430593</v>
      </c>
    </row>
    <row r="67" spans="1:14" ht="13.5" thickTop="1"/>
    <row r="68" spans="1:14">
      <c r="A68" s="6" t="s">
        <v>1067</v>
      </c>
      <c r="B68" s="6"/>
      <c r="C68" s="6"/>
      <c r="D68" s="6"/>
      <c r="E68" s="6"/>
      <c r="F68" s="40"/>
      <c r="G68" s="6"/>
      <c r="H68" s="13"/>
      <c r="I68" s="13"/>
      <c r="J68" s="40"/>
      <c r="K68" s="40"/>
      <c r="L68" s="40"/>
      <c r="M68" s="13"/>
      <c r="N68" s="13"/>
    </row>
    <row r="69" spans="1:14" ht="13.5" thickBot="1">
      <c r="A69" s="6" t="s">
        <v>1068</v>
      </c>
      <c r="B69" s="6"/>
      <c r="C69" s="6"/>
      <c r="D69" s="6"/>
      <c r="E69" s="6"/>
      <c r="F69" s="40"/>
      <c r="G69" s="6"/>
      <c r="H69" s="13"/>
      <c r="I69" s="13"/>
      <c r="J69" s="36">
        <v>0</v>
      </c>
      <c r="K69" s="40"/>
      <c r="L69" s="36">
        <v>0</v>
      </c>
      <c r="M69" s="13"/>
      <c r="N69" s="14">
        <f>L69/סיכום!$B$42</f>
        <v>0</v>
      </c>
    </row>
    <row r="70" spans="1:14" ht="13.5" thickTop="1"/>
    <row r="71" spans="1:14">
      <c r="A71" s="6" t="s">
        <v>1069</v>
      </c>
      <c r="B71" s="6"/>
      <c r="C71" s="6"/>
      <c r="D71" s="6"/>
      <c r="E71" s="6"/>
      <c r="F71" s="40"/>
      <c r="G71" s="6"/>
      <c r="H71" s="13"/>
      <c r="I71" s="13"/>
      <c r="J71" s="40"/>
      <c r="K71" s="40"/>
      <c r="L71" s="40"/>
      <c r="M71" s="13"/>
      <c r="N71" s="13"/>
    </row>
    <row r="72" spans="1:14" ht="13.5" thickBot="1">
      <c r="A72" s="6" t="s">
        <v>1070</v>
      </c>
      <c r="B72" s="6"/>
      <c r="C72" s="6"/>
      <c r="D72" s="6"/>
      <c r="E72" s="6"/>
      <c r="F72" s="40"/>
      <c r="G72" s="6"/>
      <c r="H72" s="13"/>
      <c r="I72" s="13"/>
      <c r="J72" s="36">
        <v>0</v>
      </c>
      <c r="K72" s="40"/>
      <c r="L72" s="36">
        <v>0</v>
      </c>
      <c r="M72" s="13"/>
      <c r="N72" s="14">
        <f>L72/סיכום!$B$42</f>
        <v>0</v>
      </c>
    </row>
    <row r="73" spans="1:14" ht="13.5" thickTop="1"/>
    <row r="74" spans="1:14">
      <c r="A74" s="6" t="s">
        <v>1071</v>
      </c>
      <c r="B74" s="6"/>
      <c r="C74" s="6"/>
      <c r="D74" s="6"/>
      <c r="E74" s="6"/>
      <c r="F74" s="40"/>
      <c r="G74" s="6"/>
      <c r="H74" s="13"/>
      <c r="I74" s="13"/>
      <c r="J74" s="40"/>
      <c r="K74" s="40"/>
      <c r="L74" s="40"/>
      <c r="M74" s="13"/>
      <c r="N74" s="13"/>
    </row>
    <row r="75" spans="1:14" ht="13.5" thickBot="1">
      <c r="A75" s="6" t="s">
        <v>1072</v>
      </c>
      <c r="B75" s="6"/>
      <c r="C75" s="6"/>
      <c r="D75" s="6"/>
      <c r="E75" s="6"/>
      <c r="F75" s="40"/>
      <c r="G75" s="6"/>
      <c r="H75" s="13"/>
      <c r="I75" s="13"/>
      <c r="J75" s="36">
        <v>0</v>
      </c>
      <c r="K75" s="40"/>
      <c r="L75" s="36">
        <v>0</v>
      </c>
      <c r="M75" s="13"/>
      <c r="N75" s="14">
        <f>L75/סיכום!$B$42</f>
        <v>0</v>
      </c>
    </row>
    <row r="76" spans="1:14" ht="13.5" thickTop="1"/>
    <row r="77" spans="1:14" ht="13.5" thickBot="1">
      <c r="A77" s="4" t="s">
        <v>1073</v>
      </c>
      <c r="B77" s="4"/>
      <c r="C77" s="4"/>
      <c r="D77" s="4"/>
      <c r="E77" s="4"/>
      <c r="F77" s="28">
        <v>9.93</v>
      </c>
      <c r="G77" s="4"/>
      <c r="H77" s="25"/>
      <c r="I77" s="25">
        <v>4.8500000000000001E-2</v>
      </c>
      <c r="J77" s="37">
        <f>SUM(J66)</f>
        <v>161448000</v>
      </c>
      <c r="K77" s="28"/>
      <c r="L77" s="37">
        <f>SUM(L66)</f>
        <v>165465.01</v>
      </c>
      <c r="M77" s="25"/>
      <c r="N77" s="19">
        <f>SUM(N66)</f>
        <v>0.29538830800430593</v>
      </c>
    </row>
    <row r="78" spans="1:14" ht="13.5" thickTop="1"/>
    <row r="80" spans="1:14">
      <c r="A80" s="4" t="s">
        <v>1074</v>
      </c>
      <c r="B80" s="4"/>
      <c r="C80" s="4"/>
      <c r="D80" s="4"/>
      <c r="E80" s="4"/>
      <c r="F80" s="28"/>
      <c r="G80" s="4"/>
      <c r="H80" s="25"/>
      <c r="I80" s="25"/>
      <c r="J80" s="28"/>
      <c r="K80" s="28"/>
      <c r="L80" s="28"/>
      <c r="M80" s="25"/>
      <c r="N80" s="25"/>
    </row>
    <row r="81" spans="1:14">
      <c r="A81" s="6" t="s">
        <v>109</v>
      </c>
      <c r="B81" s="6"/>
      <c r="C81" s="6"/>
      <c r="D81" s="6"/>
      <c r="E81" s="6"/>
      <c r="F81" s="40"/>
      <c r="G81" s="6"/>
      <c r="H81" s="13"/>
      <c r="I81" s="13"/>
      <c r="J81" s="40"/>
      <c r="K81" s="40"/>
      <c r="L81" s="40"/>
      <c r="M81" s="13"/>
      <c r="N81" s="13"/>
    </row>
    <row r="82" spans="1:14" ht="13.5" thickBot="1">
      <c r="A82" s="6" t="s">
        <v>110</v>
      </c>
      <c r="B82" s="6"/>
      <c r="C82" s="6"/>
      <c r="D82" s="6"/>
      <c r="E82" s="6"/>
      <c r="F82" s="40"/>
      <c r="G82" s="6"/>
      <c r="H82" s="13"/>
      <c r="I82" s="13"/>
      <c r="J82" s="36">
        <v>0</v>
      </c>
      <c r="K82" s="40"/>
      <c r="L82" s="36">
        <v>0</v>
      </c>
      <c r="M82" s="13"/>
      <c r="N82" s="14">
        <f>L82/סיכום!$B$42</f>
        <v>0</v>
      </c>
    </row>
    <row r="83" spans="1:14" ht="13.5" thickTop="1"/>
    <row r="84" spans="1:14">
      <c r="A84" s="6" t="s">
        <v>1075</v>
      </c>
      <c r="B84" s="6"/>
      <c r="C84" s="6"/>
      <c r="D84" s="6"/>
      <c r="E84" s="6"/>
      <c r="F84" s="40"/>
      <c r="G84" s="6"/>
      <c r="H84" s="13"/>
      <c r="I84" s="13"/>
      <c r="J84" s="40"/>
      <c r="K84" s="40"/>
      <c r="L84" s="40"/>
      <c r="M84" s="13"/>
      <c r="N84" s="13"/>
    </row>
    <row r="85" spans="1:14" ht="13.5" thickBot="1">
      <c r="A85" s="6" t="s">
        <v>1076</v>
      </c>
      <c r="B85" s="6"/>
      <c r="C85" s="6"/>
      <c r="D85" s="6"/>
      <c r="E85" s="6"/>
      <c r="F85" s="40"/>
      <c r="G85" s="6"/>
      <c r="H85" s="13"/>
      <c r="I85" s="13"/>
      <c r="J85" s="36">
        <v>0</v>
      </c>
      <c r="K85" s="40"/>
      <c r="L85" s="36">
        <v>0</v>
      </c>
      <c r="M85" s="13"/>
      <c r="N85" s="14">
        <f>L85/סיכום!$B$42</f>
        <v>0</v>
      </c>
    </row>
    <row r="86" spans="1:14" ht="13.5" thickTop="1"/>
    <row r="87" spans="1:14" ht="13.5" thickBot="1">
      <c r="A87" s="4" t="s">
        <v>1077</v>
      </c>
      <c r="B87" s="4"/>
      <c r="C87" s="4"/>
      <c r="D87" s="4"/>
      <c r="E87" s="4"/>
      <c r="F87" s="28"/>
      <c r="G87" s="4"/>
      <c r="H87" s="25"/>
      <c r="I87" s="25"/>
      <c r="J87" s="37">
        <v>0</v>
      </c>
      <c r="K87" s="28"/>
      <c r="L87" s="37">
        <v>0</v>
      </c>
      <c r="M87" s="25"/>
      <c r="N87" s="19">
        <v>0</v>
      </c>
    </row>
    <row r="88" spans="1:14" ht="13.5" thickTop="1"/>
    <row r="90" spans="1:14" ht="13.5" thickBot="1">
      <c r="A90" s="4" t="s">
        <v>114</v>
      </c>
      <c r="B90" s="4"/>
      <c r="C90" s="4"/>
      <c r="D90" s="4"/>
      <c r="E90" s="4"/>
      <c r="F90" s="28">
        <v>9.93</v>
      </c>
      <c r="G90" s="4"/>
      <c r="H90" s="25"/>
      <c r="I90" s="25">
        <v>4.8500000000000001E-2</v>
      </c>
      <c r="J90" s="37">
        <f>SUM(J77+J87)</f>
        <v>161448000</v>
      </c>
      <c r="K90" s="28"/>
      <c r="L90" s="37">
        <f>SUM(L77+L87)</f>
        <v>165465.01</v>
      </c>
      <c r="M90" s="25"/>
      <c r="N90" s="19">
        <f>SUM(N77+N87)</f>
        <v>0.29538830800430593</v>
      </c>
    </row>
    <row r="91" spans="1:14" ht="13.5" thickTop="1"/>
    <row r="93" spans="1:14">
      <c r="A93" s="7" t="s">
        <v>69</v>
      </c>
      <c r="B93" s="7"/>
      <c r="C93" s="7"/>
      <c r="D93" s="7"/>
      <c r="E93" s="7"/>
      <c r="F93" s="35"/>
      <c r="G93" s="7"/>
      <c r="H93" s="12"/>
      <c r="I93" s="12"/>
      <c r="J93" s="35"/>
      <c r="K93" s="35"/>
      <c r="L93" s="35"/>
      <c r="M93" s="12"/>
      <c r="N93" s="12"/>
    </row>
    <row r="97" spans="1:1">
      <c r="A97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7" workbookViewId="0">
      <selection activeCell="A52" sqref="A52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1078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116</v>
      </c>
      <c r="E11" s="4" t="s">
        <v>7</v>
      </c>
      <c r="F11" s="4" t="s">
        <v>8</v>
      </c>
      <c r="G11" s="4" t="s">
        <v>71</v>
      </c>
      <c r="H11" s="4" t="s">
        <v>72</v>
      </c>
      <c r="I11" s="4" t="s">
        <v>9</v>
      </c>
      <c r="J11" s="4" t="s">
        <v>10</v>
      </c>
      <c r="K11" s="4" t="s">
        <v>11</v>
      </c>
      <c r="L11" s="4" t="s">
        <v>73</v>
      </c>
      <c r="M11" s="4" t="s">
        <v>74</v>
      </c>
      <c r="N11" s="4" t="s">
        <v>976</v>
      </c>
      <c r="O11" s="4" t="s">
        <v>75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5" t="s">
        <v>77</v>
      </c>
      <c r="I12" s="5"/>
      <c r="J12" s="5" t="s">
        <v>14</v>
      </c>
      <c r="K12" s="5" t="s">
        <v>14</v>
      </c>
      <c r="L12" s="5" t="s">
        <v>78</v>
      </c>
      <c r="M12" s="5" t="s">
        <v>79</v>
      </c>
      <c r="N12" s="5" t="s">
        <v>15</v>
      </c>
      <c r="O12" s="5" t="s">
        <v>14</v>
      </c>
      <c r="P12" s="5" t="s">
        <v>14</v>
      </c>
    </row>
    <row r="15" spans="1:16">
      <c r="A15" s="4" t="s">
        <v>1079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1081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1082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1083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1085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1086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1087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9">
        <v>0</v>
      </c>
    </row>
    <row r="32" spans="1:16" ht="13.5" thickTop="1"/>
    <row r="34" spans="1:16">
      <c r="A34" s="4" t="s">
        <v>1088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1089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1090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2">
        <v>0</v>
      </c>
      <c r="M36" s="6"/>
      <c r="N36" s="22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1091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1092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2">
        <v>0</v>
      </c>
      <c r="M39" s="6"/>
      <c r="N39" s="22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1093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9">
        <v>0</v>
      </c>
    </row>
    <row r="42" spans="1:16" ht="13.5" thickTop="1"/>
    <row r="44" spans="1:16" ht="13.5" thickBot="1">
      <c r="A44" s="4" t="s">
        <v>1094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9">
        <v>0</v>
      </c>
    </row>
    <row r="45" spans="1:16" ht="13.5" thickTop="1"/>
    <row r="47" spans="1:16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topLeftCell="D28" workbookViewId="0">
      <selection activeCell="N46" sqref="N46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4" customWidth="1"/>
    <col min="11" max="11" width="16.7109375" style="24" customWidth="1"/>
    <col min="12" max="12" width="13.7109375" style="27" customWidth="1"/>
    <col min="13" max="13" width="9.7109375" style="27" customWidth="1"/>
    <col min="14" max="14" width="12.7109375" style="27" customWidth="1"/>
    <col min="15" max="15" width="24.7109375" style="24" customWidth="1"/>
    <col min="16" max="16" width="20.7109375" style="24" customWidth="1"/>
  </cols>
  <sheetData>
    <row r="2" spans="1:16" ht="18">
      <c r="A2" s="1" t="s">
        <v>0</v>
      </c>
    </row>
    <row r="4" spans="1:16" ht="18">
      <c r="A4" s="1" t="s">
        <v>1095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116</v>
      </c>
      <c r="E11" s="4" t="s">
        <v>7</v>
      </c>
      <c r="F11" s="4" t="s">
        <v>8</v>
      </c>
      <c r="G11" s="4" t="s">
        <v>71</v>
      </c>
      <c r="H11" s="4" t="s">
        <v>72</v>
      </c>
      <c r="I11" s="4" t="s">
        <v>9</v>
      </c>
      <c r="J11" s="25" t="s">
        <v>10</v>
      </c>
      <c r="K11" s="25" t="s">
        <v>11</v>
      </c>
      <c r="L11" s="28" t="s">
        <v>73</v>
      </c>
      <c r="M11" s="28" t="s">
        <v>74</v>
      </c>
      <c r="N11" s="28" t="s">
        <v>976</v>
      </c>
      <c r="O11" s="25" t="s">
        <v>75</v>
      </c>
      <c r="P11" s="25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5" t="s">
        <v>77</v>
      </c>
      <c r="I12" s="5"/>
      <c r="J12" s="26" t="s">
        <v>14</v>
      </c>
      <c r="K12" s="26" t="s">
        <v>14</v>
      </c>
      <c r="L12" s="29" t="s">
        <v>78</v>
      </c>
      <c r="M12" s="29" t="s">
        <v>79</v>
      </c>
      <c r="N12" s="29" t="s">
        <v>15</v>
      </c>
      <c r="O12" s="26" t="s">
        <v>14</v>
      </c>
      <c r="P12" s="26" t="s">
        <v>14</v>
      </c>
    </row>
    <row r="15" spans="1:16">
      <c r="A15" s="4" t="s">
        <v>1096</v>
      </c>
      <c r="B15" s="4"/>
      <c r="C15" s="4"/>
      <c r="D15" s="4"/>
      <c r="E15" s="4"/>
      <c r="F15" s="4"/>
      <c r="G15" s="4"/>
      <c r="H15" s="4"/>
      <c r="I15" s="4"/>
      <c r="J15" s="25"/>
      <c r="K15" s="25"/>
      <c r="L15" s="28"/>
      <c r="M15" s="28"/>
      <c r="N15" s="28"/>
      <c r="O15" s="25"/>
      <c r="P15" s="25"/>
    </row>
    <row r="16" spans="1:16" ht="13.5" thickBot="1">
      <c r="L16" s="42"/>
      <c r="N16" s="42"/>
      <c r="P16" s="41"/>
    </row>
    <row r="17" spans="1:16" ht="13.5" thickTop="1"/>
    <row r="18" spans="1:16">
      <c r="A18" s="4" t="s">
        <v>1097</v>
      </c>
      <c r="B18" s="4"/>
      <c r="C18" s="4"/>
      <c r="D18" s="4"/>
      <c r="E18" s="4"/>
      <c r="F18" s="4"/>
      <c r="G18" s="4"/>
      <c r="H18" s="4"/>
      <c r="I18" s="4"/>
      <c r="J18" s="25"/>
      <c r="K18" s="25"/>
      <c r="L18" s="28"/>
      <c r="M18" s="28"/>
      <c r="N18" s="28"/>
      <c r="O18" s="25"/>
      <c r="P18" s="25"/>
    </row>
    <row r="19" spans="1:16">
      <c r="A19" s="6" t="s">
        <v>1098</v>
      </c>
      <c r="B19" s="6"/>
      <c r="C19" s="6"/>
      <c r="D19" s="6"/>
      <c r="E19" s="6"/>
      <c r="F19" s="6"/>
      <c r="G19" s="6"/>
      <c r="H19" s="6"/>
      <c r="I19" s="6"/>
      <c r="J19" s="13"/>
      <c r="K19" s="13"/>
      <c r="L19" s="40"/>
      <c r="M19" s="40"/>
      <c r="N19" s="40"/>
      <c r="O19" s="13"/>
      <c r="P19" s="13"/>
    </row>
    <row r="20" spans="1:16">
      <c r="A20" s="7" t="s">
        <v>1099</v>
      </c>
      <c r="B20" s="7">
        <v>4150090</v>
      </c>
      <c r="C20" s="7" t="s">
        <v>324</v>
      </c>
      <c r="D20" s="7" t="s">
        <v>159</v>
      </c>
      <c r="E20" s="38">
        <v>0</v>
      </c>
      <c r="F20" s="38">
        <v>0</v>
      </c>
      <c r="G20" s="7" t="s">
        <v>1100</v>
      </c>
      <c r="H20" s="7"/>
      <c r="I20" s="7" t="s">
        <v>55</v>
      </c>
      <c r="J20" s="12">
        <v>5.5E-2</v>
      </c>
      <c r="K20" s="12">
        <v>5.5E-2</v>
      </c>
      <c r="L20" s="35">
        <v>7355</v>
      </c>
      <c r="M20" s="35">
        <v>5.2</v>
      </c>
      <c r="N20" s="35">
        <v>0.38</v>
      </c>
      <c r="O20" s="12">
        <v>1E-4</v>
      </c>
      <c r="P20" s="12">
        <f>N20/סיכום!$B$42</f>
        <v>6.7837639535776317E-7</v>
      </c>
    </row>
    <row r="21" spans="1:16" ht="13.5" thickBot="1">
      <c r="A21" s="6" t="s">
        <v>1101</v>
      </c>
      <c r="B21" s="6"/>
      <c r="C21" s="6"/>
      <c r="D21" s="6"/>
      <c r="E21" s="6"/>
      <c r="F21" s="6"/>
      <c r="G21" s="6"/>
      <c r="H21" s="6"/>
      <c r="I21" s="6"/>
      <c r="J21" s="13"/>
      <c r="K21" s="13">
        <v>5.5E-2</v>
      </c>
      <c r="L21" s="36">
        <f>SUM(L20)</f>
        <v>7355</v>
      </c>
      <c r="M21" s="40"/>
      <c r="N21" s="36">
        <f>SUM(N20)</f>
        <v>0.38</v>
      </c>
      <c r="O21" s="13"/>
      <c r="P21" s="14">
        <f>SUM(P20)</f>
        <v>6.7837639535776317E-7</v>
      </c>
    </row>
    <row r="22" spans="1:16" ht="13.5" thickTop="1"/>
    <row r="23" spans="1:16">
      <c r="A23" s="6" t="s">
        <v>1102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40"/>
      <c r="M23" s="40"/>
      <c r="N23" s="40"/>
      <c r="O23" s="13"/>
      <c r="P23" s="13"/>
    </row>
    <row r="24" spans="1:16" ht="13.5" thickBot="1">
      <c r="A24" s="6" t="s">
        <v>1103</v>
      </c>
      <c r="B24" s="6"/>
      <c r="C24" s="6"/>
      <c r="D24" s="6"/>
      <c r="E24" s="6"/>
      <c r="F24" s="6"/>
      <c r="G24" s="6"/>
      <c r="H24" s="6"/>
      <c r="I24" s="6"/>
      <c r="J24" s="13"/>
      <c r="K24" s="13"/>
      <c r="L24" s="36">
        <v>0</v>
      </c>
      <c r="M24" s="40"/>
      <c r="N24" s="36">
        <v>0</v>
      </c>
      <c r="O24" s="13"/>
      <c r="P24" s="14">
        <f>N24/סיכום!$B$42</f>
        <v>0</v>
      </c>
    </row>
    <row r="25" spans="1:16" ht="13.5" thickTop="1"/>
    <row r="26" spans="1:16">
      <c r="A26" s="6" t="s">
        <v>1104</v>
      </c>
      <c r="B26" s="6"/>
      <c r="C26" s="6"/>
      <c r="D26" s="6"/>
      <c r="E26" s="6"/>
      <c r="F26" s="6"/>
      <c r="G26" s="6"/>
      <c r="H26" s="6"/>
      <c r="I26" s="6"/>
      <c r="J26" s="13"/>
      <c r="K26" s="13"/>
      <c r="L26" s="40"/>
      <c r="M26" s="40"/>
      <c r="N26" s="40"/>
      <c r="O26" s="13"/>
      <c r="P26" s="13"/>
    </row>
    <row r="27" spans="1:16" ht="13.5" thickBot="1">
      <c r="A27" s="6" t="s">
        <v>1105</v>
      </c>
      <c r="B27" s="6"/>
      <c r="C27" s="6"/>
      <c r="D27" s="6"/>
      <c r="E27" s="6"/>
      <c r="F27" s="6"/>
      <c r="G27" s="6"/>
      <c r="H27" s="6"/>
      <c r="I27" s="6"/>
      <c r="J27" s="13"/>
      <c r="K27" s="13"/>
      <c r="L27" s="36">
        <v>0</v>
      </c>
      <c r="M27" s="40"/>
      <c r="N27" s="36">
        <v>0</v>
      </c>
      <c r="O27" s="13"/>
      <c r="P27" s="14">
        <f>N27/סיכום!$B$42</f>
        <v>0</v>
      </c>
    </row>
    <row r="28" spans="1:16" ht="13.5" thickTop="1"/>
    <row r="29" spans="1:16">
      <c r="A29" s="6" t="s">
        <v>1106</v>
      </c>
      <c r="B29" s="6"/>
      <c r="C29" s="6"/>
      <c r="D29" s="6"/>
      <c r="E29" s="6"/>
      <c r="F29" s="6"/>
      <c r="G29" s="6"/>
      <c r="H29" s="6"/>
      <c r="I29" s="6"/>
      <c r="J29" s="13"/>
      <c r="K29" s="13"/>
      <c r="L29" s="44"/>
      <c r="M29" s="44"/>
      <c r="N29" s="44"/>
      <c r="O29" s="45"/>
      <c r="P29" s="45"/>
    </row>
    <row r="30" spans="1:16">
      <c r="A30" s="7" t="s">
        <v>1107</v>
      </c>
      <c r="B30" s="7">
        <v>1133545</v>
      </c>
      <c r="C30" s="38" t="s">
        <v>1383</v>
      </c>
      <c r="D30" s="38">
        <v>0</v>
      </c>
      <c r="E30" s="7" t="s">
        <v>250</v>
      </c>
      <c r="F30" s="7" t="s">
        <v>142</v>
      </c>
      <c r="G30" s="7" t="s">
        <v>1108</v>
      </c>
      <c r="H30" s="7">
        <v>3.32</v>
      </c>
      <c r="I30" s="7" t="s">
        <v>55</v>
      </c>
      <c r="J30" s="12">
        <v>4.7500000000000001E-2</v>
      </c>
      <c r="K30" s="12">
        <v>4.3999999999999997E-2</v>
      </c>
      <c r="L30" s="35">
        <v>526000</v>
      </c>
      <c r="M30" s="35">
        <v>97.57</v>
      </c>
      <c r="N30" s="35">
        <v>513.22</v>
      </c>
      <c r="O30" s="39">
        <v>0</v>
      </c>
      <c r="P30" s="12">
        <f>N30/סיכום!B42</f>
        <v>9.1620087796187176E-4</v>
      </c>
    </row>
    <row r="31" spans="1:16" ht="13.5" thickBot="1">
      <c r="A31" s="6" t="s">
        <v>1109</v>
      </c>
      <c r="B31" s="6"/>
      <c r="C31" s="6"/>
      <c r="D31" s="6"/>
      <c r="E31" s="6"/>
      <c r="F31" s="6"/>
      <c r="G31" s="6"/>
      <c r="H31" s="6">
        <v>3.32</v>
      </c>
      <c r="I31" s="6"/>
      <c r="J31" s="13"/>
      <c r="K31" s="13">
        <v>4.3999999999999997E-2</v>
      </c>
      <c r="L31" s="36">
        <f>SUM(L30)</f>
        <v>526000</v>
      </c>
      <c r="M31" s="40"/>
      <c r="N31" s="36">
        <f>SUM(N30)</f>
        <v>513.22</v>
      </c>
      <c r="O31" s="13"/>
      <c r="P31" s="14">
        <f>SUM(P30)</f>
        <v>9.1620087796187176E-4</v>
      </c>
    </row>
    <row r="32" spans="1:16" ht="13.5" thickTop="1"/>
    <row r="33" spans="1:16" ht="13.5" thickBot="1">
      <c r="A33" s="4" t="s">
        <v>1110</v>
      </c>
      <c r="B33" s="4"/>
      <c r="C33" s="4"/>
      <c r="D33" s="4"/>
      <c r="E33" s="4"/>
      <c r="F33" s="4"/>
      <c r="G33" s="4"/>
      <c r="H33" s="4">
        <v>3.32</v>
      </c>
      <c r="I33" s="4"/>
      <c r="J33" s="25"/>
      <c r="K33" s="25">
        <v>4.3999999999999997E-2</v>
      </c>
      <c r="L33" s="37">
        <f>SUM(L21+L31)</f>
        <v>533355</v>
      </c>
      <c r="M33" s="28"/>
      <c r="N33" s="37">
        <f>SUM(N21+N31)</f>
        <v>513.6</v>
      </c>
      <c r="O33" s="25"/>
      <c r="P33" s="19">
        <f>SUM(P21+P31)</f>
        <v>9.1687925435722951E-4</v>
      </c>
    </row>
    <row r="34" spans="1:16" ht="13.5" thickTop="1"/>
    <row r="35" spans="1:16" ht="13.5" thickBot="1">
      <c r="L35" s="42"/>
      <c r="N35" s="42"/>
      <c r="P35" s="41"/>
    </row>
    <row r="36" spans="1:16" ht="13.5" thickTop="1">
      <c r="A36" s="4" t="s">
        <v>1111</v>
      </c>
      <c r="B36" s="4"/>
      <c r="C36" s="4"/>
      <c r="D36" s="4"/>
      <c r="E36" s="4"/>
      <c r="F36" s="4"/>
      <c r="G36" s="4"/>
      <c r="H36" s="4"/>
      <c r="I36" s="4"/>
      <c r="J36" s="25"/>
      <c r="K36" s="25"/>
      <c r="L36" s="28"/>
      <c r="M36" s="28"/>
      <c r="N36" s="28"/>
      <c r="O36" s="25"/>
      <c r="P36" s="25"/>
    </row>
    <row r="37" spans="1:16">
      <c r="A37" s="6" t="s">
        <v>1112</v>
      </c>
      <c r="B37" s="6"/>
      <c r="C37" s="6"/>
      <c r="D37" s="6"/>
      <c r="E37" s="6"/>
      <c r="F37" s="6"/>
      <c r="G37" s="6"/>
      <c r="H37" s="6"/>
      <c r="I37" s="6"/>
      <c r="J37" s="13"/>
      <c r="K37" s="13"/>
      <c r="L37" s="40"/>
      <c r="M37" s="40"/>
      <c r="N37" s="40"/>
      <c r="O37" s="13"/>
      <c r="P37" s="13"/>
    </row>
    <row r="38" spans="1:16" ht="13.5" thickBot="1">
      <c r="A38" s="6" t="s">
        <v>1113</v>
      </c>
      <c r="B38" s="6"/>
      <c r="C38" s="6"/>
      <c r="D38" s="6"/>
      <c r="E38" s="6"/>
      <c r="F38" s="6"/>
      <c r="G38" s="6"/>
      <c r="H38" s="6"/>
      <c r="I38" s="6"/>
      <c r="J38" s="13"/>
      <c r="K38" s="13"/>
      <c r="L38" s="36">
        <v>0</v>
      </c>
      <c r="M38" s="40"/>
      <c r="N38" s="36">
        <v>0</v>
      </c>
      <c r="O38" s="13"/>
      <c r="P38" s="14">
        <v>0</v>
      </c>
    </row>
    <row r="39" spans="1:16" ht="13.5" thickTop="1"/>
    <row r="40" spans="1:16">
      <c r="A40" s="6" t="s">
        <v>1114</v>
      </c>
      <c r="B40" s="6"/>
      <c r="C40" s="6"/>
      <c r="D40" s="6"/>
      <c r="E40" s="6"/>
      <c r="F40" s="6"/>
      <c r="G40" s="6"/>
      <c r="H40" s="6"/>
      <c r="I40" s="6"/>
      <c r="J40" s="13"/>
      <c r="K40" s="13"/>
      <c r="L40" s="40"/>
      <c r="M40" s="40"/>
      <c r="N40" s="40"/>
      <c r="O40" s="13"/>
      <c r="P40" s="13"/>
    </row>
    <row r="41" spans="1:16" ht="13.5" thickBot="1">
      <c r="A41" s="6" t="s">
        <v>1115</v>
      </c>
      <c r="B41" s="6"/>
      <c r="C41" s="6"/>
      <c r="D41" s="6"/>
      <c r="E41" s="6"/>
      <c r="F41" s="6"/>
      <c r="G41" s="6"/>
      <c r="H41" s="6"/>
      <c r="I41" s="6"/>
      <c r="J41" s="13"/>
      <c r="K41" s="13"/>
      <c r="L41" s="36">
        <v>0</v>
      </c>
      <c r="M41" s="40"/>
      <c r="N41" s="36">
        <v>0</v>
      </c>
      <c r="O41" s="13"/>
      <c r="P41" s="14">
        <v>0</v>
      </c>
    </row>
    <row r="42" spans="1:16" ht="13.5" thickTop="1"/>
    <row r="43" spans="1:16" ht="13.5" thickBot="1">
      <c r="A43" s="4" t="s">
        <v>1116</v>
      </c>
      <c r="B43" s="4"/>
      <c r="C43" s="4"/>
      <c r="D43" s="4"/>
      <c r="E43" s="4"/>
      <c r="F43" s="4"/>
      <c r="G43" s="4"/>
      <c r="H43" s="4"/>
      <c r="I43" s="4"/>
      <c r="J43" s="25"/>
      <c r="K43" s="25"/>
      <c r="L43" s="37">
        <v>0</v>
      </c>
      <c r="M43" s="28"/>
      <c r="N43" s="37">
        <v>0</v>
      </c>
      <c r="O43" s="25"/>
      <c r="P43" s="19">
        <v>0</v>
      </c>
    </row>
    <row r="44" spans="1:16" ht="13.5" thickTop="1"/>
    <row r="46" spans="1:16" ht="13.5" thickBot="1">
      <c r="A46" s="4" t="s">
        <v>1117</v>
      </c>
      <c r="B46" s="4"/>
      <c r="C46" s="4"/>
      <c r="D46" s="4"/>
      <c r="E46" s="4"/>
      <c r="F46" s="4"/>
      <c r="G46" s="4"/>
      <c r="H46" s="4">
        <v>3.32</v>
      </c>
      <c r="I46" s="4"/>
      <c r="J46" s="25"/>
      <c r="K46" s="25">
        <v>4.3999999999999997E-2</v>
      </c>
      <c r="L46" s="37">
        <f>SUM(L33)</f>
        <v>533355</v>
      </c>
      <c r="M46" s="28"/>
      <c r="N46" s="37">
        <f>SUM(N33)</f>
        <v>513.6</v>
      </c>
      <c r="O46" s="25"/>
      <c r="P46" s="19">
        <f>SUM(P33)</f>
        <v>9.1687925435722951E-4</v>
      </c>
    </row>
    <row r="47" spans="1:16" ht="13.5" thickTop="1"/>
    <row r="49" spans="1:16">
      <c r="A49" s="7" t="s">
        <v>69</v>
      </c>
      <c r="B49" s="7"/>
      <c r="C49" s="7"/>
      <c r="D49" s="7"/>
      <c r="E49" s="7"/>
      <c r="F49" s="7"/>
      <c r="G49" s="7"/>
      <c r="H49" s="7"/>
      <c r="I49" s="7"/>
      <c r="J49" s="12"/>
      <c r="K49" s="12"/>
      <c r="L49" s="35"/>
      <c r="M49" s="35"/>
      <c r="N49" s="35"/>
      <c r="O49" s="12"/>
      <c r="P49" s="12"/>
    </row>
    <row r="53" spans="1:16">
      <c r="A53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A42" sqref="A42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1118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73</v>
      </c>
      <c r="G11" s="4" t="s">
        <v>74</v>
      </c>
      <c r="H11" s="4" t="s">
        <v>976</v>
      </c>
      <c r="I11" s="4" t="s">
        <v>75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78</v>
      </c>
      <c r="G12" s="5" t="s">
        <v>79</v>
      </c>
      <c r="H12" s="5" t="s">
        <v>15</v>
      </c>
      <c r="I12" s="5" t="s">
        <v>14</v>
      </c>
      <c r="J12" s="5" t="s">
        <v>14</v>
      </c>
    </row>
    <row r="15" spans="1:10">
      <c r="A15" s="4" t="s">
        <v>1119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1120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605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4">
        <f>H20/סיכום!$B$42</f>
        <v>0</v>
      </c>
    </row>
    <row r="21" spans="1:10" ht="13.5" thickTop="1"/>
    <row r="22" spans="1:10" ht="13.5" thickBot="1">
      <c r="A22" s="4" t="s">
        <v>1121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19">
        <v>0</v>
      </c>
    </row>
    <row r="23" spans="1:10" ht="13.5" thickTop="1"/>
    <row r="25" spans="1:10">
      <c r="A25" s="4" t="s">
        <v>1122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607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713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4">
        <f>H27/סיכום!$B$42</f>
        <v>0</v>
      </c>
    </row>
    <row r="28" spans="1:10" ht="13.5" thickTop="1"/>
    <row r="29" spans="1:10">
      <c r="A29" s="6" t="s">
        <v>714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722</v>
      </c>
      <c r="B30" s="6"/>
      <c r="C30" s="6"/>
      <c r="D30" s="6"/>
      <c r="E30" s="6"/>
      <c r="F30" s="22">
        <v>0</v>
      </c>
      <c r="G30" s="6"/>
      <c r="H30" s="22">
        <v>0</v>
      </c>
      <c r="I30" s="6"/>
      <c r="J30" s="14">
        <f>H30/סיכום!$B$42</f>
        <v>0</v>
      </c>
    </row>
    <row r="31" spans="1:10" ht="13.5" thickTop="1"/>
    <row r="32" spans="1:10" ht="13.5" thickBot="1">
      <c r="A32" s="4" t="s">
        <v>1123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19">
        <v>0</v>
      </c>
    </row>
    <row r="33" spans="1:10" ht="13.5" thickTop="1"/>
    <row r="35" spans="1:10" ht="13.5" thickBot="1">
      <c r="A35" s="4" t="s">
        <v>1124</v>
      </c>
      <c r="B35" s="4"/>
      <c r="C35" s="4"/>
      <c r="D35" s="4"/>
      <c r="E35" s="4"/>
      <c r="F35" s="23">
        <v>0</v>
      </c>
      <c r="G35" s="4"/>
      <c r="H35" s="23">
        <v>0</v>
      </c>
      <c r="I35" s="4"/>
      <c r="J35" s="19">
        <v>0</v>
      </c>
    </row>
    <row r="36" spans="1:10" ht="13.5" thickTop="1"/>
    <row r="38" spans="1:10">
      <c r="A38" s="7" t="s">
        <v>69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rightToLeft="1" topLeftCell="C21" workbookViewId="0">
      <selection activeCell="K23" sqref="K23"/>
    </sheetView>
  </sheetViews>
  <sheetFormatPr defaultColWidth="9.140625" defaultRowHeight="12.75"/>
  <cols>
    <col min="1" max="1" width="32.7109375" customWidth="1"/>
    <col min="2" max="2" width="15.7109375" customWidth="1"/>
    <col min="3" max="3" width="17.7109375" customWidth="1"/>
    <col min="4" max="4" width="12.7109375" customWidth="1"/>
    <col min="5" max="5" width="13.7109375" customWidth="1"/>
    <col min="6" max="6" width="14.7109375" customWidth="1"/>
    <col min="7" max="7" width="15.7109375" style="27" customWidth="1"/>
    <col min="8" max="8" width="11.7109375" style="27" customWidth="1"/>
    <col min="9" max="9" width="12.7109375" style="27" customWidth="1"/>
    <col min="10" max="10" width="24.7109375" style="24" customWidth="1"/>
    <col min="11" max="11" width="20.7109375" style="24" customWidth="1"/>
  </cols>
  <sheetData>
    <row r="2" spans="1:11" ht="18">
      <c r="A2" s="1" t="s">
        <v>0</v>
      </c>
    </row>
    <row r="4" spans="1:11" ht="18">
      <c r="A4" s="1" t="s">
        <v>1125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71</v>
      </c>
      <c r="G11" s="28" t="s">
        <v>73</v>
      </c>
      <c r="H11" s="28" t="s">
        <v>74</v>
      </c>
      <c r="I11" s="28" t="s">
        <v>976</v>
      </c>
      <c r="J11" s="25" t="s">
        <v>75</v>
      </c>
      <c r="K11" s="25" t="s">
        <v>13</v>
      </c>
    </row>
    <row r="12" spans="1:11">
      <c r="A12" s="5"/>
      <c r="B12" s="5"/>
      <c r="C12" s="5"/>
      <c r="D12" s="5"/>
      <c r="E12" s="5"/>
      <c r="F12" s="5" t="s">
        <v>76</v>
      </c>
      <c r="G12" s="29" t="s">
        <v>78</v>
      </c>
      <c r="H12" s="29" t="s">
        <v>79</v>
      </c>
      <c r="I12" s="29" t="s">
        <v>15</v>
      </c>
      <c r="J12" s="26" t="s">
        <v>14</v>
      </c>
      <c r="K12" s="26" t="s">
        <v>14</v>
      </c>
    </row>
    <row r="15" spans="1:11">
      <c r="A15" s="4" t="s">
        <v>1126</v>
      </c>
      <c r="B15" s="4"/>
      <c r="C15" s="4"/>
      <c r="D15" s="4"/>
      <c r="E15" s="4"/>
      <c r="F15" s="4"/>
      <c r="G15" s="28"/>
      <c r="H15" s="28"/>
      <c r="I15" s="28"/>
      <c r="J15" s="25"/>
      <c r="K15" s="25"/>
    </row>
    <row r="18" spans="1:11">
      <c r="A18" s="4" t="s">
        <v>1127</v>
      </c>
      <c r="B18" s="4"/>
      <c r="C18" s="4"/>
      <c r="D18" s="4"/>
      <c r="E18" s="4"/>
      <c r="F18" s="4"/>
      <c r="G18" s="28"/>
      <c r="H18" s="28"/>
      <c r="I18" s="28"/>
      <c r="J18" s="25"/>
      <c r="K18" s="25"/>
    </row>
    <row r="19" spans="1:11">
      <c r="A19" s="6" t="s">
        <v>1128</v>
      </c>
      <c r="B19" s="6"/>
      <c r="C19" s="6"/>
      <c r="D19" s="6"/>
      <c r="E19" s="6"/>
      <c r="F19" s="6"/>
      <c r="G19" s="40"/>
      <c r="H19" s="40"/>
      <c r="I19" s="40"/>
      <c r="J19" s="13"/>
      <c r="K19" s="13"/>
    </row>
    <row r="20" spans="1:11" ht="13.5" thickBot="1">
      <c r="A20" s="6" t="s">
        <v>1129</v>
      </c>
      <c r="B20" s="6"/>
      <c r="C20" s="6"/>
      <c r="D20" s="6"/>
      <c r="E20" s="6"/>
      <c r="F20" s="6"/>
      <c r="G20" s="36">
        <v>0</v>
      </c>
      <c r="H20" s="40"/>
      <c r="I20" s="36">
        <v>0</v>
      </c>
      <c r="J20" s="13"/>
      <c r="K20" s="14">
        <v>0</v>
      </c>
    </row>
    <row r="21" spans="1:11" ht="13.5" thickTop="1"/>
    <row r="22" spans="1:11">
      <c r="A22" s="6" t="s">
        <v>1130</v>
      </c>
      <c r="B22" s="6"/>
      <c r="C22" s="6"/>
      <c r="D22" s="6"/>
      <c r="E22" s="6"/>
      <c r="F22" s="6"/>
      <c r="G22" s="40"/>
      <c r="H22" s="40"/>
      <c r="I22" s="40"/>
      <c r="J22" s="13"/>
      <c r="K22" s="13"/>
    </row>
    <row r="23" spans="1:11">
      <c r="A23" s="7" t="s">
        <v>1131</v>
      </c>
      <c r="B23" s="7">
        <v>10035196</v>
      </c>
      <c r="C23" s="7" t="s">
        <v>1132</v>
      </c>
      <c r="D23" s="7" t="s">
        <v>1133</v>
      </c>
      <c r="E23" s="7" t="s">
        <v>55</v>
      </c>
      <c r="F23" s="7" t="s">
        <v>1134</v>
      </c>
      <c r="G23" s="35">
        <v>349127</v>
      </c>
      <c r="H23" s="35">
        <v>103.74</v>
      </c>
      <c r="I23" s="35">
        <v>362.18</v>
      </c>
      <c r="J23" s="39">
        <v>0</v>
      </c>
      <c r="K23" s="12">
        <f>I23/סיכום!$B$42</f>
        <v>6.4656411281756494E-4</v>
      </c>
    </row>
    <row r="24" spans="1:11" ht="13.5" thickBot="1">
      <c r="A24" s="6" t="s">
        <v>1135</v>
      </c>
      <c r="B24" s="6"/>
      <c r="C24" s="6"/>
      <c r="D24" s="6"/>
      <c r="E24" s="6"/>
      <c r="F24" s="6"/>
      <c r="G24" s="36">
        <f>SUM(G23)</f>
        <v>349127</v>
      </c>
      <c r="H24" s="40"/>
      <c r="I24" s="36">
        <f>SUM(I23)</f>
        <v>362.18</v>
      </c>
      <c r="J24" s="13"/>
      <c r="K24" s="14">
        <f>SUM(K23)</f>
        <v>6.4656411281756494E-4</v>
      </c>
    </row>
    <row r="25" spans="1:11" ht="13.5" thickTop="1"/>
    <row r="26" spans="1:11">
      <c r="A26" s="6" t="s">
        <v>1136</v>
      </c>
      <c r="B26" s="6"/>
      <c r="C26" s="6"/>
      <c r="D26" s="6"/>
      <c r="E26" s="6"/>
      <c r="F26" s="6"/>
      <c r="G26" s="40"/>
      <c r="H26" s="40"/>
      <c r="I26" s="40"/>
      <c r="J26" s="13"/>
      <c r="K26" s="13"/>
    </row>
    <row r="27" spans="1:11" ht="13.5" thickBot="1">
      <c r="A27" s="6" t="s">
        <v>1137</v>
      </c>
      <c r="B27" s="6"/>
      <c r="C27" s="6"/>
      <c r="D27" s="6"/>
      <c r="E27" s="6"/>
      <c r="F27" s="6"/>
      <c r="G27" s="36">
        <v>0</v>
      </c>
      <c r="H27" s="40"/>
      <c r="I27" s="36">
        <v>0</v>
      </c>
      <c r="J27" s="13"/>
      <c r="K27" s="14">
        <f>I27/סיכום!$B$42</f>
        <v>0</v>
      </c>
    </row>
    <row r="28" spans="1:11" ht="13.5" thickTop="1"/>
    <row r="29" spans="1:11">
      <c r="A29" s="6" t="s">
        <v>1138</v>
      </c>
      <c r="B29" s="6"/>
      <c r="C29" s="6"/>
      <c r="D29" s="6"/>
      <c r="E29" s="6"/>
      <c r="F29" s="6"/>
      <c r="G29" s="40"/>
      <c r="H29" s="40"/>
      <c r="I29" s="40"/>
      <c r="J29" s="13"/>
      <c r="K29" s="13"/>
    </row>
    <row r="30" spans="1:11" ht="13.5" thickBot="1">
      <c r="A30" s="6" t="s">
        <v>1139</v>
      </c>
      <c r="B30" s="6"/>
      <c r="C30" s="6"/>
      <c r="D30" s="6"/>
      <c r="E30" s="6"/>
      <c r="F30" s="6"/>
      <c r="G30" s="36">
        <v>0</v>
      </c>
      <c r="H30" s="40"/>
      <c r="I30" s="36">
        <v>0</v>
      </c>
      <c r="J30" s="13"/>
      <c r="K30" s="14">
        <f>I30/סיכום!$B$42</f>
        <v>0</v>
      </c>
    </row>
    <row r="31" spans="1:11" ht="13.5" thickTop="1"/>
    <row r="32" spans="1:11" ht="13.5" thickBot="1">
      <c r="A32" s="4" t="s">
        <v>1140</v>
      </c>
      <c r="B32" s="4"/>
      <c r="C32" s="4"/>
      <c r="D32" s="4"/>
      <c r="E32" s="4"/>
      <c r="F32" s="4"/>
      <c r="G32" s="37">
        <f>SUM(G24)</f>
        <v>349127</v>
      </c>
      <c r="H32" s="28"/>
      <c r="I32" s="37">
        <f>SUM(I24)</f>
        <v>362.18</v>
      </c>
      <c r="J32" s="25"/>
      <c r="K32" s="19">
        <f>SUM(K24)</f>
        <v>6.4656411281756494E-4</v>
      </c>
    </row>
    <row r="33" spans="1:11" ht="13.5" thickTop="1"/>
    <row r="35" spans="1:11">
      <c r="A35" s="4" t="s">
        <v>1141</v>
      </c>
      <c r="B35" s="4"/>
      <c r="C35" s="4"/>
      <c r="D35" s="4"/>
      <c r="E35" s="4"/>
      <c r="F35" s="4"/>
      <c r="G35" s="28"/>
      <c r="H35" s="28"/>
      <c r="I35" s="28"/>
      <c r="J35" s="25"/>
      <c r="K35" s="25"/>
    </row>
    <row r="36" spans="1:11">
      <c r="A36" s="6" t="s">
        <v>1128</v>
      </c>
      <c r="B36" s="6"/>
      <c r="C36" s="6"/>
      <c r="D36" s="6"/>
      <c r="E36" s="6"/>
      <c r="F36" s="6"/>
      <c r="G36" s="40"/>
      <c r="H36" s="40"/>
      <c r="I36" s="40"/>
      <c r="J36" s="13"/>
      <c r="K36" s="13"/>
    </row>
    <row r="37" spans="1:11" ht="13.5" thickBot="1">
      <c r="A37" s="6" t="s">
        <v>1129</v>
      </c>
      <c r="B37" s="6"/>
      <c r="C37" s="6"/>
      <c r="D37" s="6"/>
      <c r="E37" s="6"/>
      <c r="F37" s="6"/>
      <c r="G37" s="36">
        <v>0</v>
      </c>
      <c r="H37" s="40"/>
      <c r="I37" s="36">
        <v>0</v>
      </c>
      <c r="J37" s="13"/>
      <c r="K37" s="14">
        <f>I37/סיכום!$B$42</f>
        <v>0</v>
      </c>
    </row>
    <row r="38" spans="1:11" ht="13.5" thickTop="1"/>
    <row r="39" spans="1:11">
      <c r="A39" s="6" t="s">
        <v>1130</v>
      </c>
      <c r="B39" s="6"/>
      <c r="C39" s="6"/>
      <c r="D39" s="6"/>
      <c r="E39" s="6"/>
      <c r="F39" s="6"/>
      <c r="G39" s="40"/>
      <c r="H39" s="40"/>
      <c r="I39" s="40"/>
      <c r="J39" s="13"/>
      <c r="K39" s="13"/>
    </row>
    <row r="40" spans="1:11">
      <c r="A40" s="7" t="s">
        <v>1142</v>
      </c>
      <c r="B40" s="7" t="s">
        <v>1143</v>
      </c>
      <c r="C40" s="7" t="s">
        <v>1142</v>
      </c>
      <c r="D40" s="7" t="s">
        <v>1133</v>
      </c>
      <c r="E40" s="7" t="s">
        <v>27</v>
      </c>
      <c r="F40" s="38">
        <v>0</v>
      </c>
      <c r="G40" s="35">
        <v>914296.12</v>
      </c>
      <c r="H40" s="35">
        <v>137.78</v>
      </c>
      <c r="I40" s="35">
        <v>1259.72</v>
      </c>
      <c r="J40" s="12">
        <v>3.2300000000000002E-2</v>
      </c>
      <c r="K40" s="12">
        <f>I40/סיכום!$B$42</f>
        <v>2.2488534546317935E-3</v>
      </c>
    </row>
    <row r="41" spans="1:11">
      <c r="A41" s="7" t="s">
        <v>1144</v>
      </c>
      <c r="B41" s="7" t="s">
        <v>1145</v>
      </c>
      <c r="C41" s="7" t="s">
        <v>1144</v>
      </c>
      <c r="D41" s="7" t="s">
        <v>1133</v>
      </c>
      <c r="E41" s="7" t="s">
        <v>27</v>
      </c>
      <c r="F41" s="38">
        <v>0</v>
      </c>
      <c r="G41" s="35">
        <v>11005.87</v>
      </c>
      <c r="H41" s="35">
        <v>11258.72</v>
      </c>
      <c r="I41" s="35">
        <v>1239.1199999999999</v>
      </c>
      <c r="J41" s="12">
        <v>4.0000000000000002E-4</v>
      </c>
      <c r="K41" s="12">
        <f>I41/סיכום!$B$42</f>
        <v>2.2120783131992405E-3</v>
      </c>
    </row>
    <row r="42" spans="1:11" ht="13.5" thickBot="1">
      <c r="A42" s="6" t="s">
        <v>1135</v>
      </c>
      <c r="B42" s="6"/>
      <c r="C42" s="6"/>
      <c r="D42" s="6"/>
      <c r="E42" s="6"/>
      <c r="F42" s="6"/>
      <c r="G42" s="36">
        <f>SUM(G40:G41)</f>
        <v>925301.99</v>
      </c>
      <c r="H42" s="40"/>
      <c r="I42" s="36">
        <f>SUM(I40:I41)</f>
        <v>2498.84</v>
      </c>
      <c r="J42" s="13"/>
      <c r="K42" s="14">
        <f>SUM(K40:K41)</f>
        <v>4.4609317678310344E-3</v>
      </c>
    </row>
    <row r="43" spans="1:11" ht="13.5" thickTop="1"/>
    <row r="44" spans="1:11">
      <c r="A44" s="6" t="s">
        <v>1136</v>
      </c>
      <c r="B44" s="6"/>
      <c r="C44" s="6"/>
      <c r="D44" s="6"/>
      <c r="E44" s="6"/>
      <c r="F44" s="6"/>
      <c r="G44" s="40"/>
      <c r="H44" s="40"/>
      <c r="I44" s="40"/>
      <c r="J44" s="13"/>
      <c r="K44" s="13"/>
    </row>
    <row r="45" spans="1:11" ht="13.5" thickBot="1">
      <c r="A45" s="6" t="s">
        <v>1137</v>
      </c>
      <c r="B45" s="6"/>
      <c r="C45" s="6"/>
      <c r="D45" s="6"/>
      <c r="E45" s="6"/>
      <c r="F45" s="6"/>
      <c r="G45" s="36">
        <v>0</v>
      </c>
      <c r="H45" s="40"/>
      <c r="I45" s="36">
        <v>0</v>
      </c>
      <c r="J45" s="13"/>
      <c r="K45" s="14">
        <f>I45/סיכום!$B$42</f>
        <v>0</v>
      </c>
    </row>
    <row r="46" spans="1:11" ht="13.5" thickTop="1"/>
    <row r="47" spans="1:11">
      <c r="A47" s="6" t="s">
        <v>1138</v>
      </c>
      <c r="B47" s="6"/>
      <c r="C47" s="6"/>
      <c r="D47" s="6"/>
      <c r="E47" s="6"/>
      <c r="F47" s="6"/>
      <c r="G47" s="40"/>
      <c r="H47" s="40"/>
      <c r="I47" s="40"/>
      <c r="J47" s="13"/>
      <c r="K47" s="13"/>
    </row>
    <row r="48" spans="1:11" ht="13.5" thickBot="1">
      <c r="A48" s="6" t="s">
        <v>1139</v>
      </c>
      <c r="B48" s="6"/>
      <c r="C48" s="6"/>
      <c r="D48" s="6"/>
      <c r="E48" s="6"/>
      <c r="F48" s="6"/>
      <c r="G48" s="36">
        <v>0</v>
      </c>
      <c r="H48" s="40"/>
      <c r="I48" s="36">
        <v>0</v>
      </c>
      <c r="J48" s="13"/>
      <c r="K48" s="14">
        <f>I48/סיכום!$B$42</f>
        <v>0</v>
      </c>
    </row>
    <row r="49" spans="1:11" ht="13.5" thickTop="1"/>
    <row r="50" spans="1:11" ht="13.5" thickBot="1">
      <c r="A50" s="4" t="s">
        <v>1146</v>
      </c>
      <c r="B50" s="4"/>
      <c r="C50" s="4"/>
      <c r="D50" s="4"/>
      <c r="E50" s="4"/>
      <c r="F50" s="4"/>
      <c r="G50" s="37">
        <f>SUM(G42)</f>
        <v>925301.99</v>
      </c>
      <c r="H50" s="28"/>
      <c r="I50" s="37">
        <f>SUM(I42)</f>
        <v>2498.84</v>
      </c>
      <c r="J50" s="25"/>
      <c r="K50" s="19">
        <f>SUM(K42)</f>
        <v>4.4609317678310344E-3</v>
      </c>
    </row>
    <row r="51" spans="1:11" ht="13.5" thickTop="1"/>
    <row r="53" spans="1:11" ht="13.5" thickBot="1">
      <c r="A53" s="4" t="s">
        <v>1147</v>
      </c>
      <c r="B53" s="4"/>
      <c r="C53" s="4"/>
      <c r="D53" s="4"/>
      <c r="E53" s="4"/>
      <c r="F53" s="4"/>
      <c r="G53" s="37">
        <f>SUM(G32+G50)</f>
        <v>1274428.99</v>
      </c>
      <c r="H53" s="28"/>
      <c r="I53" s="37">
        <f>SUM(I32+I50)</f>
        <v>2861.02</v>
      </c>
      <c r="J53" s="25"/>
      <c r="K53" s="19">
        <f>SUM(K32+K50)</f>
        <v>5.1074958806485993E-3</v>
      </c>
    </row>
    <row r="54" spans="1:11" ht="13.5" thickTop="1"/>
    <row r="56" spans="1:11">
      <c r="A56" s="7" t="s">
        <v>69</v>
      </c>
      <c r="B56" s="7"/>
      <c r="C56" s="7"/>
      <c r="D56" s="7"/>
      <c r="E56" s="7"/>
      <c r="F56" s="7"/>
      <c r="G56" s="35"/>
      <c r="H56" s="35"/>
      <c r="I56" s="35"/>
      <c r="J56" s="12"/>
      <c r="K56" s="12"/>
    </row>
    <row r="60" spans="1:11">
      <c r="A60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1148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71</v>
      </c>
      <c r="G11" s="4" t="s">
        <v>73</v>
      </c>
      <c r="H11" s="4" t="s">
        <v>74</v>
      </c>
      <c r="I11" s="4" t="s">
        <v>976</v>
      </c>
      <c r="J11" s="4" t="s">
        <v>75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76</v>
      </c>
      <c r="G12" s="5" t="s">
        <v>78</v>
      </c>
      <c r="H12" s="5" t="s">
        <v>79</v>
      </c>
      <c r="I12" s="5" t="s">
        <v>15</v>
      </c>
      <c r="J12" s="5" t="s">
        <v>14</v>
      </c>
      <c r="K12" s="5" t="s">
        <v>14</v>
      </c>
    </row>
    <row r="15" spans="1:11">
      <c r="A15" s="4" t="s">
        <v>1149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1150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917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918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4">
        <v>0</v>
      </c>
    </row>
    <row r="21" spans="1:11" ht="13.5" thickTop="1"/>
    <row r="22" spans="1:11" ht="13.5" thickBot="1">
      <c r="A22" s="4" t="s">
        <v>1151</v>
      </c>
      <c r="B22" s="4"/>
      <c r="C22" s="4"/>
      <c r="D22" s="4"/>
      <c r="E22" s="4"/>
      <c r="F22" s="4"/>
      <c r="G22" s="23">
        <v>0</v>
      </c>
      <c r="H22" s="4"/>
      <c r="I22" s="23">
        <v>0</v>
      </c>
      <c r="J22" s="4"/>
      <c r="K22" s="19">
        <v>0</v>
      </c>
    </row>
    <row r="23" spans="1:11" ht="13.5" thickTop="1"/>
    <row r="25" spans="1:11">
      <c r="A25" s="4" t="s">
        <v>1152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919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920</v>
      </c>
      <c r="B27" s="6"/>
      <c r="C27" s="6"/>
      <c r="D27" s="6"/>
      <c r="E27" s="6"/>
      <c r="F27" s="6"/>
      <c r="G27" s="22">
        <v>0</v>
      </c>
      <c r="H27" s="6"/>
      <c r="I27" s="22">
        <v>0</v>
      </c>
      <c r="J27" s="6"/>
      <c r="K27" s="14">
        <f>I27/סיכום!$B$42</f>
        <v>0</v>
      </c>
    </row>
    <row r="28" spans="1:11" ht="13.5" thickTop="1"/>
    <row r="29" spans="1:11" ht="13.5" thickBot="1">
      <c r="A29" s="4" t="s">
        <v>1153</v>
      </c>
      <c r="B29" s="4"/>
      <c r="C29" s="4"/>
      <c r="D29" s="4"/>
      <c r="E29" s="4"/>
      <c r="F29" s="4"/>
      <c r="G29" s="23">
        <v>0</v>
      </c>
      <c r="H29" s="4"/>
      <c r="I29" s="23">
        <v>0</v>
      </c>
      <c r="J29" s="4"/>
      <c r="K29" s="19">
        <v>0</v>
      </c>
    </row>
    <row r="30" spans="1:11" ht="13.5" thickTop="1"/>
    <row r="32" spans="1:11" ht="13.5" thickBot="1">
      <c r="A32" s="4" t="s">
        <v>1154</v>
      </c>
      <c r="B32" s="4"/>
      <c r="C32" s="4"/>
      <c r="D32" s="4"/>
      <c r="E32" s="4"/>
      <c r="F32" s="4"/>
      <c r="G32" s="23">
        <v>0</v>
      </c>
      <c r="H32" s="4"/>
      <c r="I32" s="23">
        <v>0</v>
      </c>
      <c r="J32" s="4"/>
      <c r="K32" s="19">
        <v>0</v>
      </c>
    </row>
    <row r="33" spans="1:11" ht="13.5" thickTop="1"/>
    <row r="35" spans="1:11">
      <c r="A35" s="7" t="s">
        <v>69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40" workbookViewId="0">
      <selection activeCell="B72" sqref="B71:B72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1155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116</v>
      </c>
      <c r="E11" s="4" t="s">
        <v>71</v>
      </c>
      <c r="F11" s="4" t="s">
        <v>9</v>
      </c>
      <c r="G11" s="4" t="s">
        <v>73</v>
      </c>
      <c r="H11" s="4" t="s">
        <v>74</v>
      </c>
      <c r="I11" s="4" t="s">
        <v>976</v>
      </c>
      <c r="J11" s="4" t="s">
        <v>75</v>
      </c>
      <c r="K11" s="4" t="s">
        <v>13</v>
      </c>
    </row>
    <row r="12" spans="1:11">
      <c r="A12" s="5"/>
      <c r="B12" s="5"/>
      <c r="C12" s="5"/>
      <c r="D12" s="5"/>
      <c r="E12" s="5" t="s">
        <v>76</v>
      </c>
      <c r="F12" s="5"/>
      <c r="G12" s="5" t="s">
        <v>78</v>
      </c>
      <c r="H12" s="5" t="s">
        <v>79</v>
      </c>
      <c r="I12" s="5" t="s">
        <v>15</v>
      </c>
      <c r="J12" s="5" t="s">
        <v>14</v>
      </c>
      <c r="K12" s="5" t="s">
        <v>14</v>
      </c>
    </row>
    <row r="15" spans="1:11">
      <c r="A15" s="4" t="s">
        <v>1156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1157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1158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1159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4">
        <v>0</v>
      </c>
    </row>
    <row r="21" spans="1:11" ht="13.5" thickTop="1"/>
    <row r="22" spans="1:11">
      <c r="A22" s="6" t="s">
        <v>1160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1161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6"/>
      <c r="K23" s="14">
        <f>I23/סיכום!$B$42</f>
        <v>0</v>
      </c>
    </row>
    <row r="24" spans="1:11" ht="13.5" thickTop="1"/>
    <row r="25" spans="1:11">
      <c r="A25" s="6" t="s">
        <v>1162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1163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6"/>
      <c r="K26" s="14">
        <f>I26/סיכום!$B$42</f>
        <v>0</v>
      </c>
    </row>
    <row r="27" spans="1:11" ht="13.5" thickTop="1"/>
    <row r="28" spans="1:11">
      <c r="A28" s="6" t="s">
        <v>1164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1165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6"/>
      <c r="K29" s="14">
        <f>I29/סיכום!$B$42</f>
        <v>0</v>
      </c>
    </row>
    <row r="30" spans="1:11" ht="13.5" thickTop="1"/>
    <row r="31" spans="1:11">
      <c r="A31" s="6" t="s">
        <v>1166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1167</v>
      </c>
      <c r="B32" s="6"/>
      <c r="C32" s="6"/>
      <c r="D32" s="6"/>
      <c r="E32" s="6"/>
      <c r="F32" s="6"/>
      <c r="G32" s="22">
        <v>0</v>
      </c>
      <c r="H32" s="6"/>
      <c r="I32" s="22">
        <v>0</v>
      </c>
      <c r="J32" s="6"/>
      <c r="K32" s="14">
        <f>I32/סיכום!$B$42</f>
        <v>0</v>
      </c>
    </row>
    <row r="33" spans="1:11" ht="13.5" thickTop="1"/>
    <row r="34" spans="1:11" ht="13.5" thickBot="1">
      <c r="A34" s="4" t="s">
        <v>1168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4"/>
      <c r="K34" s="19">
        <v>0</v>
      </c>
    </row>
    <row r="35" spans="1:11" ht="13.5" thickTop="1"/>
    <row r="37" spans="1:11">
      <c r="A37" s="4" t="s">
        <v>1169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1158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1159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6"/>
      <c r="K39" s="14">
        <f>I39/סיכום!$B$42</f>
        <v>0</v>
      </c>
    </row>
    <row r="40" spans="1:11" ht="13.5" thickTop="1"/>
    <row r="41" spans="1:11">
      <c r="A41" s="6" t="s">
        <v>1170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1171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6"/>
      <c r="K42" s="14">
        <f>I42/סיכום!$B$42</f>
        <v>0</v>
      </c>
    </row>
    <row r="43" spans="1:11" ht="13.5" thickTop="1"/>
    <row r="44" spans="1:11">
      <c r="A44" s="6" t="s">
        <v>1164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1165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6"/>
      <c r="K45" s="14">
        <f>I45/סיכום!$B$42</f>
        <v>0</v>
      </c>
    </row>
    <row r="46" spans="1:11" ht="13.5" thickTop="1"/>
    <row r="47" spans="1:11">
      <c r="A47" s="6" t="s">
        <v>1172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1173</v>
      </c>
      <c r="B48" s="6"/>
      <c r="C48" s="6"/>
      <c r="D48" s="6"/>
      <c r="E48" s="6"/>
      <c r="F48" s="6"/>
      <c r="G48" s="22">
        <v>0</v>
      </c>
      <c r="H48" s="6"/>
      <c r="I48" s="22">
        <v>0</v>
      </c>
      <c r="J48" s="6"/>
      <c r="K48" s="14">
        <f>I48/סיכום!$B$42</f>
        <v>0</v>
      </c>
    </row>
    <row r="49" spans="1:11" ht="13.5" thickTop="1"/>
    <row r="50" spans="1:11">
      <c r="A50" s="6" t="s">
        <v>1166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1167</v>
      </c>
      <c r="B51" s="6"/>
      <c r="C51" s="6"/>
      <c r="D51" s="6"/>
      <c r="E51" s="6"/>
      <c r="F51" s="6"/>
      <c r="G51" s="22">
        <v>0</v>
      </c>
      <c r="H51" s="6"/>
      <c r="I51" s="22">
        <v>0</v>
      </c>
      <c r="J51" s="6"/>
      <c r="K51" s="14">
        <f>I51/סיכום!$B$42</f>
        <v>0</v>
      </c>
    </row>
    <row r="52" spans="1:11" ht="13.5" thickTop="1"/>
    <row r="53" spans="1:11" ht="13.5" thickBot="1">
      <c r="A53" s="4" t="s">
        <v>1174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4"/>
      <c r="K53" s="19">
        <v>0</v>
      </c>
    </row>
    <row r="54" spans="1:11" ht="13.5" thickTop="1"/>
    <row r="56" spans="1:11" ht="13.5" thickBot="1">
      <c r="A56" s="4" t="s">
        <v>1175</v>
      </c>
      <c r="B56" s="4"/>
      <c r="C56" s="4"/>
      <c r="D56" s="4"/>
      <c r="E56" s="4"/>
      <c r="F56" s="4"/>
      <c r="G56" s="23">
        <v>0</v>
      </c>
      <c r="H56" s="4"/>
      <c r="I56" s="23">
        <v>0</v>
      </c>
      <c r="J56" s="4"/>
      <c r="K56" s="19">
        <v>0</v>
      </c>
    </row>
    <row r="57" spans="1:11" ht="13.5" thickTop="1"/>
    <row r="59" spans="1:11">
      <c r="A59" s="7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rightToLeft="1" topLeftCell="C39" workbookViewId="0">
      <selection activeCell="I66" sqref="I66"/>
    </sheetView>
  </sheetViews>
  <sheetFormatPr defaultColWidth="9.140625" defaultRowHeight="12.75"/>
  <cols>
    <col min="1" max="1" width="34.7109375" customWidth="1"/>
    <col min="2" max="2" width="12.7109375" customWidth="1"/>
    <col min="3" max="3" width="35.7109375" customWidth="1"/>
    <col min="4" max="4" width="11.7109375" customWidth="1"/>
    <col min="5" max="5" width="14.7109375" customWidth="1"/>
    <col min="6" max="6" width="13.7109375" customWidth="1"/>
    <col min="7" max="7" width="17.7109375" style="27" customWidth="1"/>
    <col min="8" max="8" width="9.7109375" style="27" customWidth="1"/>
    <col min="9" max="9" width="12.7109375" style="27" customWidth="1"/>
    <col min="10" max="10" width="20.7109375" style="24" customWidth="1"/>
  </cols>
  <sheetData>
    <row r="2" spans="1:10" ht="18">
      <c r="A2" s="1" t="s">
        <v>0</v>
      </c>
    </row>
    <row r="4" spans="1:10" ht="18">
      <c r="A4" s="1" t="s">
        <v>1176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116</v>
      </c>
      <c r="E11" s="4" t="s">
        <v>71</v>
      </c>
      <c r="F11" s="4" t="s">
        <v>9</v>
      </c>
      <c r="G11" s="28" t="s">
        <v>73</v>
      </c>
      <c r="H11" s="28" t="s">
        <v>74</v>
      </c>
      <c r="I11" s="28" t="s">
        <v>976</v>
      </c>
      <c r="J11" s="25" t="s">
        <v>13</v>
      </c>
    </row>
    <row r="12" spans="1:10">
      <c r="A12" s="5"/>
      <c r="B12" s="5"/>
      <c r="C12" s="5"/>
      <c r="D12" s="5"/>
      <c r="E12" s="5" t="s">
        <v>76</v>
      </c>
      <c r="F12" s="5"/>
      <c r="G12" s="29" t="s">
        <v>78</v>
      </c>
      <c r="H12" s="29" t="s">
        <v>79</v>
      </c>
      <c r="I12" s="29" t="s">
        <v>15</v>
      </c>
      <c r="J12" s="26" t="s">
        <v>14</v>
      </c>
    </row>
    <row r="15" spans="1:10">
      <c r="A15" s="4" t="s">
        <v>1177</v>
      </c>
      <c r="B15" s="4"/>
      <c r="C15" s="4"/>
      <c r="D15" s="4"/>
      <c r="E15" s="4"/>
      <c r="F15" s="4"/>
      <c r="G15" s="28"/>
      <c r="H15" s="28"/>
      <c r="I15" s="28"/>
      <c r="J15" s="25"/>
    </row>
    <row r="18" spans="1:10">
      <c r="A18" s="4" t="s">
        <v>1178</v>
      </c>
      <c r="B18" s="4"/>
      <c r="C18" s="4"/>
      <c r="D18" s="4"/>
      <c r="E18" s="4"/>
      <c r="F18" s="4"/>
      <c r="G18" s="28"/>
      <c r="H18" s="28"/>
      <c r="I18" s="28"/>
      <c r="J18" s="25"/>
    </row>
    <row r="19" spans="1:10">
      <c r="A19" s="6" t="s">
        <v>1179</v>
      </c>
      <c r="B19" s="6"/>
      <c r="C19" s="6"/>
      <c r="D19" s="6"/>
      <c r="E19" s="6"/>
      <c r="F19" s="6"/>
      <c r="G19" s="40"/>
      <c r="H19" s="40"/>
      <c r="I19" s="40"/>
      <c r="J19" s="13"/>
    </row>
    <row r="20" spans="1:10" ht="13.5" thickBot="1">
      <c r="A20" s="6" t="s">
        <v>1180</v>
      </c>
      <c r="B20" s="6"/>
      <c r="C20" s="6"/>
      <c r="D20" s="6"/>
      <c r="E20" s="6"/>
      <c r="F20" s="6"/>
      <c r="G20" s="36">
        <v>0</v>
      </c>
      <c r="H20" s="40"/>
      <c r="I20" s="36">
        <v>0</v>
      </c>
      <c r="J20" s="14">
        <v>0</v>
      </c>
    </row>
    <row r="21" spans="1:10" ht="13.5" thickTop="1"/>
    <row r="22" spans="1:10">
      <c r="A22" s="6" t="s">
        <v>1181</v>
      </c>
      <c r="B22" s="6"/>
      <c r="C22" s="6"/>
      <c r="D22" s="6"/>
      <c r="E22" s="6"/>
      <c r="F22" s="6"/>
      <c r="G22" s="40"/>
      <c r="H22" s="40"/>
      <c r="I22" s="40"/>
      <c r="J22" s="13"/>
    </row>
    <row r="23" spans="1:10">
      <c r="A23" s="7" t="s">
        <v>1182</v>
      </c>
      <c r="B23" s="7">
        <v>9926596</v>
      </c>
      <c r="C23" s="38">
        <v>0</v>
      </c>
      <c r="D23" s="38">
        <v>0</v>
      </c>
      <c r="E23" s="7" t="s">
        <v>1183</v>
      </c>
      <c r="F23" s="7" t="s">
        <v>55</v>
      </c>
      <c r="G23" s="35">
        <v>-2000000</v>
      </c>
      <c r="H23" s="35">
        <v>38.93</v>
      </c>
      <c r="I23" s="35">
        <v>-778.68</v>
      </c>
      <c r="J23" s="12">
        <f>I23/סיכום!$B$42</f>
        <v>-1.3901003461504816E-3</v>
      </c>
    </row>
    <row r="24" spans="1:10">
      <c r="A24" s="7" t="s">
        <v>1184</v>
      </c>
      <c r="B24" s="7">
        <v>9926597</v>
      </c>
      <c r="C24" s="38">
        <v>0</v>
      </c>
      <c r="D24" s="38">
        <v>0</v>
      </c>
      <c r="E24" s="7" t="s">
        <v>1183</v>
      </c>
      <c r="F24" s="7" t="s">
        <v>55</v>
      </c>
      <c r="G24" s="35">
        <v>-400000</v>
      </c>
      <c r="H24" s="35">
        <v>4.03</v>
      </c>
      <c r="I24" s="35">
        <v>-16.12</v>
      </c>
      <c r="J24" s="12">
        <f>I24/סיכום!$B$42</f>
        <v>-2.8777440771492485E-5</v>
      </c>
    </row>
    <row r="25" spans="1:10">
      <c r="A25" s="7" t="s">
        <v>1185</v>
      </c>
      <c r="B25" s="7">
        <v>9926956</v>
      </c>
      <c r="C25" s="38">
        <v>0</v>
      </c>
      <c r="D25" s="38">
        <v>0</v>
      </c>
      <c r="E25" s="7" t="s">
        <v>1186</v>
      </c>
      <c r="F25" s="7" t="s">
        <v>55</v>
      </c>
      <c r="G25" s="35">
        <v>-850000</v>
      </c>
      <c r="H25" s="35">
        <v>-12.54</v>
      </c>
      <c r="I25" s="35">
        <v>106.56</v>
      </c>
      <c r="J25" s="12">
        <f>I25/סיכום!$B$42</f>
        <v>1.9023102286664013E-4</v>
      </c>
    </row>
    <row r="26" spans="1:10">
      <c r="A26" s="7" t="s">
        <v>1187</v>
      </c>
      <c r="B26" s="7">
        <v>915730633</v>
      </c>
      <c r="C26" s="38">
        <v>0</v>
      </c>
      <c r="D26" s="38">
        <v>0</v>
      </c>
      <c r="E26" s="7" t="s">
        <v>1188</v>
      </c>
      <c r="F26" s="7" t="s">
        <v>55</v>
      </c>
      <c r="G26" s="35">
        <v>-55000000</v>
      </c>
      <c r="H26" s="35">
        <v>-0.16</v>
      </c>
      <c r="I26" s="35">
        <v>87.26</v>
      </c>
      <c r="J26" s="12">
        <f>I26/סיכום!$B$42</f>
        <v>1.5577664278662741E-4</v>
      </c>
    </row>
    <row r="27" spans="1:10">
      <c r="A27" s="7" t="s">
        <v>1189</v>
      </c>
      <c r="B27" s="7">
        <v>915678225</v>
      </c>
      <c r="C27" s="38">
        <v>0</v>
      </c>
      <c r="D27" s="38">
        <v>0</v>
      </c>
      <c r="E27" s="7" t="s">
        <v>1190</v>
      </c>
      <c r="F27" s="7" t="s">
        <v>55</v>
      </c>
      <c r="G27" s="35">
        <v>-850000</v>
      </c>
      <c r="H27" s="35">
        <v>-4.59</v>
      </c>
      <c r="I27" s="35">
        <v>38.979999999999997</v>
      </c>
      <c r="J27" s="12">
        <f>I27/סיכום!$B$42</f>
        <v>6.9587136555383181E-5</v>
      </c>
    </row>
    <row r="28" spans="1:10">
      <c r="A28" s="7" t="s">
        <v>1189</v>
      </c>
      <c r="B28" s="7">
        <v>915726195</v>
      </c>
      <c r="C28" s="38">
        <v>0</v>
      </c>
      <c r="D28" s="38">
        <v>0</v>
      </c>
      <c r="E28" s="7" t="s">
        <v>1191</v>
      </c>
      <c r="F28" s="7" t="s">
        <v>55</v>
      </c>
      <c r="G28" s="35">
        <v>-2660000</v>
      </c>
      <c r="H28" s="35">
        <v>-7.85</v>
      </c>
      <c r="I28" s="35">
        <v>208.92</v>
      </c>
      <c r="J28" s="12">
        <f>I28/סיכום!$B$42</f>
        <v>3.7296420136353651E-4</v>
      </c>
    </row>
    <row r="29" spans="1:10">
      <c r="A29" s="7" t="s">
        <v>1189</v>
      </c>
      <c r="B29" s="7">
        <v>915754991</v>
      </c>
      <c r="C29" s="38">
        <v>0</v>
      </c>
      <c r="D29" s="38">
        <v>0</v>
      </c>
      <c r="E29" s="7" t="s">
        <v>1192</v>
      </c>
      <c r="F29" s="7" t="s">
        <v>55</v>
      </c>
      <c r="G29" s="35">
        <v>-7750000</v>
      </c>
      <c r="H29" s="35">
        <v>42.61</v>
      </c>
      <c r="I29" s="35">
        <v>-3302.58</v>
      </c>
      <c r="J29" s="12">
        <f>I29/סיכום!$B$42</f>
        <v>-5.8957692520543196E-3</v>
      </c>
    </row>
    <row r="30" spans="1:10">
      <c r="A30" s="7" t="s">
        <v>1189</v>
      </c>
      <c r="B30" s="7">
        <v>915751241</v>
      </c>
      <c r="C30" s="38">
        <v>0</v>
      </c>
      <c r="D30" s="38">
        <v>0</v>
      </c>
      <c r="E30" s="7" t="s">
        <v>1193</v>
      </c>
      <c r="F30" s="7" t="s">
        <v>55</v>
      </c>
      <c r="G30" s="35">
        <v>-1300000</v>
      </c>
      <c r="H30" s="35">
        <v>41.74</v>
      </c>
      <c r="I30" s="35">
        <v>-542.66999999999996</v>
      </c>
      <c r="J30" s="12">
        <f>I30/סיכום!$B$42</f>
        <v>-9.6877504860209821E-4</v>
      </c>
    </row>
    <row r="31" spans="1:10">
      <c r="A31" s="7" t="s">
        <v>1189</v>
      </c>
      <c r="B31" s="7">
        <v>915744342</v>
      </c>
      <c r="C31" s="38">
        <v>0</v>
      </c>
      <c r="D31" s="38">
        <v>0</v>
      </c>
      <c r="E31" s="7" t="s">
        <v>1194</v>
      </c>
      <c r="F31" s="7" t="s">
        <v>55</v>
      </c>
      <c r="G31" s="35">
        <v>-1800000</v>
      </c>
      <c r="H31" s="35">
        <v>39.22</v>
      </c>
      <c r="I31" s="35">
        <v>-705.9</v>
      </c>
      <c r="J31" s="12">
        <f>I31/סיכום!$B$42</f>
        <v>-1.2601734144290658E-3</v>
      </c>
    </row>
    <row r="32" spans="1:10">
      <c r="A32" s="7" t="s">
        <v>1189</v>
      </c>
      <c r="B32" s="7">
        <v>915724473</v>
      </c>
      <c r="C32" s="38">
        <v>0</v>
      </c>
      <c r="D32" s="38">
        <v>0</v>
      </c>
      <c r="E32" s="7" t="s">
        <v>1195</v>
      </c>
      <c r="F32" s="7" t="s">
        <v>55</v>
      </c>
      <c r="G32" s="35">
        <v>-1400000</v>
      </c>
      <c r="H32" s="35">
        <v>40.409999999999997</v>
      </c>
      <c r="I32" s="35">
        <v>-565.73</v>
      </c>
      <c r="J32" s="12">
        <f>I32/סיכום!$B$42</f>
        <v>-1.0099417845940721E-3</v>
      </c>
    </row>
    <row r="33" spans="1:10">
      <c r="A33" s="7" t="s">
        <v>1189</v>
      </c>
      <c r="B33" s="7">
        <v>915711320</v>
      </c>
      <c r="C33" s="38">
        <v>0</v>
      </c>
      <c r="D33" s="38">
        <v>0</v>
      </c>
      <c r="E33" s="7" t="s">
        <v>1196</v>
      </c>
      <c r="F33" s="7" t="s">
        <v>55</v>
      </c>
      <c r="G33" s="35">
        <v>-63300</v>
      </c>
      <c r="H33" s="35">
        <v>-4.93</v>
      </c>
      <c r="I33" s="35">
        <v>3.12</v>
      </c>
      <c r="J33" s="12">
        <f>I33/סיכום!$B$42</f>
        <v>5.5698272460953195E-6</v>
      </c>
    </row>
    <row r="34" spans="1:10" ht="13.5" thickBot="1">
      <c r="A34" s="6" t="s">
        <v>1197</v>
      </c>
      <c r="B34" s="6"/>
      <c r="C34" s="6"/>
      <c r="D34" s="6"/>
      <c r="E34" s="6"/>
      <c r="F34" s="6"/>
      <c r="G34" s="36">
        <f>SUM(G23:G33)</f>
        <v>-74073300</v>
      </c>
      <c r="H34" s="40"/>
      <c r="I34" s="36">
        <f>SUM(I23:I33)</f>
        <v>-5466.8399999999992</v>
      </c>
      <c r="J34" s="14">
        <f>SUM(J23:J33)</f>
        <v>-9.7594084557832469E-3</v>
      </c>
    </row>
    <row r="35" spans="1:10" ht="13.5" thickTop="1"/>
    <row r="36" spans="1:10">
      <c r="A36" s="6" t="s">
        <v>1198</v>
      </c>
      <c r="B36" s="6"/>
      <c r="C36" s="6"/>
      <c r="D36" s="6"/>
      <c r="E36" s="6"/>
      <c r="F36" s="6"/>
      <c r="G36" s="40"/>
      <c r="H36" s="40"/>
      <c r="I36" s="40"/>
      <c r="J36" s="13"/>
    </row>
    <row r="37" spans="1:10">
      <c r="A37" s="7" t="s">
        <v>1199</v>
      </c>
      <c r="B37" s="7">
        <v>200101004</v>
      </c>
      <c r="C37" s="38">
        <v>0</v>
      </c>
      <c r="D37" s="38">
        <v>0</v>
      </c>
      <c r="E37" s="7" t="s">
        <v>1200</v>
      </c>
      <c r="F37" s="7" t="s">
        <v>55</v>
      </c>
      <c r="G37" s="35">
        <v>785051.13</v>
      </c>
      <c r="H37" s="35">
        <v>124.54</v>
      </c>
      <c r="I37" s="35">
        <v>977.7</v>
      </c>
      <c r="J37" s="12">
        <f>I37/סיכום!$B$42</f>
        <v>1.7453910572139083E-3</v>
      </c>
    </row>
    <row r="38" spans="1:10">
      <c r="A38" s="7" t="s">
        <v>1201</v>
      </c>
      <c r="B38" s="7">
        <v>200101012</v>
      </c>
      <c r="C38" s="38">
        <v>0</v>
      </c>
      <c r="D38" s="38">
        <v>0</v>
      </c>
      <c r="E38" s="7" t="s">
        <v>1047</v>
      </c>
      <c r="F38" s="7" t="s">
        <v>27</v>
      </c>
      <c r="G38" s="35">
        <v>-900965.64</v>
      </c>
      <c r="H38" s="35">
        <v>127.03</v>
      </c>
      <c r="I38" s="35">
        <v>-1144.49</v>
      </c>
      <c r="J38" s="12">
        <f>I38/סיכום!$B$42</f>
        <v>-2.0431447387447539E-3</v>
      </c>
    </row>
    <row r="39" spans="1:10" ht="13.5" thickBot="1">
      <c r="A39" s="6" t="s">
        <v>1202</v>
      </c>
      <c r="B39" s="6"/>
      <c r="C39" s="6"/>
      <c r="D39" s="6"/>
      <c r="E39" s="6"/>
      <c r="F39" s="6"/>
      <c r="G39" s="36">
        <f>SUM(G37:G38)</f>
        <v>-115914.51000000001</v>
      </c>
      <c r="H39" s="40"/>
      <c r="I39" s="36">
        <f>SUM(I37:I38)</f>
        <v>-166.78999999999996</v>
      </c>
      <c r="J39" s="14">
        <f>SUM(J37:J38)</f>
        <v>-2.9775368153084564E-4</v>
      </c>
    </row>
    <row r="40" spans="1:10" ht="13.5" thickTop="1"/>
    <row r="41" spans="1:10">
      <c r="A41" s="6" t="s">
        <v>1203</v>
      </c>
      <c r="B41" s="6"/>
      <c r="C41" s="6"/>
      <c r="D41" s="6"/>
      <c r="E41" s="6"/>
      <c r="F41" s="6"/>
      <c r="G41" s="40"/>
      <c r="H41" s="40"/>
      <c r="I41" s="40"/>
      <c r="J41" s="13"/>
    </row>
    <row r="42" spans="1:10" ht="13.5" thickBot="1">
      <c r="A42" s="6" t="s">
        <v>1204</v>
      </c>
      <c r="B42" s="6"/>
      <c r="C42" s="6"/>
      <c r="D42" s="6"/>
      <c r="E42" s="6"/>
      <c r="F42" s="6"/>
      <c r="G42" s="36">
        <v>0</v>
      </c>
      <c r="H42" s="40"/>
      <c r="I42" s="36">
        <v>0</v>
      </c>
      <c r="J42" s="14">
        <f>H42/סיכום!$B$42</f>
        <v>0</v>
      </c>
    </row>
    <row r="43" spans="1:10" ht="13.5" thickTop="1"/>
    <row r="44" spans="1:10">
      <c r="A44" s="6" t="s">
        <v>1205</v>
      </c>
      <c r="B44" s="6"/>
      <c r="C44" s="6"/>
      <c r="D44" s="6"/>
      <c r="E44" s="6"/>
      <c r="F44" s="6"/>
      <c r="G44" s="40"/>
      <c r="H44" s="40"/>
      <c r="I44" s="40"/>
      <c r="J44" s="13"/>
    </row>
    <row r="45" spans="1:10" ht="13.5" thickBot="1">
      <c r="A45" s="6" t="s">
        <v>1206</v>
      </c>
      <c r="B45" s="6"/>
      <c r="C45" s="6"/>
      <c r="D45" s="6"/>
      <c r="E45" s="6"/>
      <c r="F45" s="6"/>
      <c r="G45" s="36">
        <v>0</v>
      </c>
      <c r="H45" s="40"/>
      <c r="I45" s="36">
        <v>0</v>
      </c>
      <c r="J45" s="14">
        <f>H45/סיכום!$B$42</f>
        <v>0</v>
      </c>
    </row>
    <row r="46" spans="1:10" ht="13.5" thickTop="1"/>
    <row r="47" spans="1:10" ht="13.5" thickBot="1">
      <c r="A47" s="4" t="s">
        <v>1207</v>
      </c>
      <c r="B47" s="4"/>
      <c r="C47" s="4"/>
      <c r="D47" s="4"/>
      <c r="E47" s="4"/>
      <c r="F47" s="4"/>
      <c r="G47" s="37">
        <f>SUM(G34+G39)</f>
        <v>-74189214.510000005</v>
      </c>
      <c r="H47" s="28"/>
      <c r="I47" s="37">
        <f>SUM(I34+I39)</f>
        <v>-5633.6299999999992</v>
      </c>
      <c r="J47" s="19">
        <f>SUM(J34+J39)</f>
        <v>-1.0057162137314092E-2</v>
      </c>
    </row>
    <row r="48" spans="1:10" ht="13.5" thickTop="1"/>
    <row r="50" spans="1:10">
      <c r="A50" s="4" t="s">
        <v>1208</v>
      </c>
      <c r="B50" s="4"/>
      <c r="C50" s="4"/>
      <c r="D50" s="4"/>
      <c r="E50" s="4"/>
      <c r="F50" s="4"/>
      <c r="G50" s="28"/>
      <c r="H50" s="28"/>
      <c r="I50" s="28"/>
      <c r="J50" s="25"/>
    </row>
    <row r="51" spans="1:10">
      <c r="A51" s="6" t="s">
        <v>1179</v>
      </c>
      <c r="B51" s="6"/>
      <c r="C51" s="6"/>
      <c r="D51" s="6"/>
      <c r="E51" s="6"/>
      <c r="F51" s="6"/>
      <c r="G51" s="40"/>
      <c r="H51" s="40"/>
      <c r="I51" s="40"/>
      <c r="J51" s="13"/>
    </row>
    <row r="52" spans="1:10" ht="13.5" thickBot="1">
      <c r="A52" s="6" t="s">
        <v>1180</v>
      </c>
      <c r="B52" s="6"/>
      <c r="C52" s="6"/>
      <c r="D52" s="6"/>
      <c r="E52" s="6"/>
      <c r="F52" s="6"/>
      <c r="G52" s="36">
        <v>0</v>
      </c>
      <c r="H52" s="40"/>
      <c r="I52" s="36">
        <v>0</v>
      </c>
      <c r="J52" s="14">
        <f>H52/סיכום!$B$42</f>
        <v>0</v>
      </c>
    </row>
    <row r="53" spans="1:10" ht="13.5" thickTop="1"/>
    <row r="54" spans="1:10">
      <c r="A54" s="6" t="s">
        <v>1209</v>
      </c>
      <c r="B54" s="6"/>
      <c r="C54" s="6"/>
      <c r="D54" s="6"/>
      <c r="E54" s="6"/>
      <c r="F54" s="6"/>
      <c r="G54" s="40"/>
      <c r="H54" s="40"/>
      <c r="I54" s="40"/>
      <c r="J54" s="13"/>
    </row>
    <row r="55" spans="1:10" ht="13.5" thickBot="1">
      <c r="A55" s="6" t="s">
        <v>1210</v>
      </c>
      <c r="B55" s="6"/>
      <c r="C55" s="6"/>
      <c r="D55" s="6"/>
      <c r="E55" s="6"/>
      <c r="F55" s="6"/>
      <c r="G55" s="36">
        <v>0</v>
      </c>
      <c r="H55" s="40"/>
      <c r="I55" s="36">
        <v>0</v>
      </c>
      <c r="J55" s="14">
        <f>H55/סיכום!$B$42</f>
        <v>0</v>
      </c>
    </row>
    <row r="56" spans="1:10" ht="13.5" thickTop="1"/>
    <row r="57" spans="1:10">
      <c r="A57" s="6" t="s">
        <v>1203</v>
      </c>
      <c r="B57" s="6"/>
      <c r="C57" s="6"/>
      <c r="D57" s="6"/>
      <c r="E57" s="6"/>
      <c r="F57" s="6"/>
      <c r="G57" s="40"/>
      <c r="H57" s="40"/>
      <c r="I57" s="40"/>
      <c r="J57" s="13"/>
    </row>
    <row r="58" spans="1:10" ht="13.5" thickBot="1">
      <c r="A58" s="6" t="s">
        <v>1204</v>
      </c>
      <c r="B58" s="6"/>
      <c r="C58" s="6"/>
      <c r="D58" s="6"/>
      <c r="E58" s="6"/>
      <c r="F58" s="6"/>
      <c r="G58" s="36">
        <v>0</v>
      </c>
      <c r="H58" s="40"/>
      <c r="I58" s="36">
        <v>0</v>
      </c>
      <c r="J58" s="14">
        <f>H58/סיכום!$B$42</f>
        <v>0</v>
      </c>
    </row>
    <row r="59" spans="1:10" ht="13.5" thickTop="1"/>
    <row r="60" spans="1:10">
      <c r="A60" s="6" t="s">
        <v>1205</v>
      </c>
      <c r="B60" s="6"/>
      <c r="C60" s="6"/>
      <c r="D60" s="6"/>
      <c r="E60" s="6"/>
      <c r="F60" s="6"/>
      <c r="G60" s="40"/>
      <c r="H60" s="40"/>
      <c r="I60" s="40"/>
      <c r="J60" s="13"/>
    </row>
    <row r="61" spans="1:10" ht="13.5" thickBot="1">
      <c r="A61" s="6" t="s">
        <v>1206</v>
      </c>
      <c r="B61" s="6"/>
      <c r="C61" s="6"/>
      <c r="D61" s="6"/>
      <c r="E61" s="6"/>
      <c r="F61" s="6"/>
      <c r="G61" s="36">
        <v>0</v>
      </c>
      <c r="H61" s="40"/>
      <c r="I61" s="36">
        <v>0</v>
      </c>
      <c r="J61" s="14">
        <f>H61/סיכום!$B$42</f>
        <v>0</v>
      </c>
    </row>
    <row r="62" spans="1:10" ht="13.5" thickTop="1"/>
    <row r="63" spans="1:10" ht="13.5" thickBot="1">
      <c r="A63" s="4" t="s">
        <v>1211</v>
      </c>
      <c r="B63" s="4"/>
      <c r="C63" s="4"/>
      <c r="D63" s="4"/>
      <c r="E63" s="4"/>
      <c r="F63" s="4"/>
      <c r="G63" s="37">
        <v>0</v>
      </c>
      <c r="H63" s="28"/>
      <c r="I63" s="37">
        <v>0</v>
      </c>
      <c r="J63" s="19">
        <v>0</v>
      </c>
    </row>
    <row r="64" spans="1:10" ht="13.5" thickTop="1"/>
    <row r="66" spans="1:10" ht="13.5" thickBot="1">
      <c r="A66" s="4" t="s">
        <v>1212</v>
      </c>
      <c r="B66" s="4"/>
      <c r="C66" s="4"/>
      <c r="D66" s="4"/>
      <c r="E66" s="4"/>
      <c r="F66" s="4"/>
      <c r="G66" s="37">
        <f>SUM(G47+G63)</f>
        <v>-74189214.510000005</v>
      </c>
      <c r="H66" s="28"/>
      <c r="I66" s="37">
        <f>SUM(I47+I63)</f>
        <v>-5633.6299999999992</v>
      </c>
      <c r="J66" s="19">
        <f>SUM(J47+J63)</f>
        <v>-1.0057162137314092E-2</v>
      </c>
    </row>
    <row r="67" spans="1:10" ht="13.5" thickTop="1"/>
    <row r="69" spans="1:10">
      <c r="A69" s="7" t="s">
        <v>69</v>
      </c>
      <c r="B69" s="7"/>
      <c r="C69" s="7"/>
      <c r="D69" s="7"/>
      <c r="E69" s="7"/>
      <c r="F69" s="7"/>
      <c r="G69" s="35"/>
      <c r="H69" s="35"/>
      <c r="I69" s="35"/>
      <c r="J69" s="12"/>
    </row>
    <row r="73" spans="1:10">
      <c r="A73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rightToLeft="1" topLeftCell="D37" workbookViewId="0">
      <selection activeCell="H38" sqref="H38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4" customWidth="1"/>
    <col min="9" max="9" width="16.7109375" style="24" customWidth="1"/>
    <col min="10" max="10" width="16.7109375" style="27" customWidth="1"/>
    <col min="11" max="11" width="9.7109375" style="27" customWidth="1"/>
    <col min="12" max="12" width="12.7109375" style="27" customWidth="1"/>
    <col min="13" max="13" width="24.7109375" style="24" customWidth="1"/>
    <col min="14" max="14" width="20.7109375" style="24" customWidth="1"/>
  </cols>
  <sheetData>
    <row r="2" spans="1:14" ht="18">
      <c r="A2" s="1" t="s">
        <v>0</v>
      </c>
    </row>
    <row r="4" spans="1:14" ht="18">
      <c r="A4" s="1" t="s">
        <v>70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71</v>
      </c>
      <c r="F11" s="4" t="s">
        <v>72</v>
      </c>
      <c r="G11" s="4" t="s">
        <v>9</v>
      </c>
      <c r="H11" s="25" t="s">
        <v>10</v>
      </c>
      <c r="I11" s="25" t="s">
        <v>11</v>
      </c>
      <c r="J11" s="28" t="s">
        <v>73</v>
      </c>
      <c r="K11" s="28" t="s">
        <v>74</v>
      </c>
      <c r="L11" s="28" t="s">
        <v>12</v>
      </c>
      <c r="M11" s="25" t="s">
        <v>75</v>
      </c>
      <c r="N11" s="25" t="s">
        <v>13</v>
      </c>
    </row>
    <row r="12" spans="1:14">
      <c r="A12" s="5"/>
      <c r="B12" s="5"/>
      <c r="C12" s="5"/>
      <c r="D12" s="5"/>
      <c r="E12" s="5" t="s">
        <v>76</v>
      </c>
      <c r="F12" s="5" t="s">
        <v>77</v>
      </c>
      <c r="G12" s="5"/>
      <c r="H12" s="26" t="s">
        <v>14</v>
      </c>
      <c r="I12" s="26" t="s">
        <v>14</v>
      </c>
      <c r="J12" s="29" t="s">
        <v>78</v>
      </c>
      <c r="K12" s="29" t="s">
        <v>79</v>
      </c>
      <c r="L12" s="29" t="s">
        <v>15</v>
      </c>
      <c r="M12" s="26" t="s">
        <v>14</v>
      </c>
      <c r="N12" s="26" t="s">
        <v>14</v>
      </c>
    </row>
    <row r="15" spans="1:14">
      <c r="A15" s="4" t="s">
        <v>80</v>
      </c>
      <c r="B15" s="4"/>
      <c r="C15" s="4"/>
      <c r="D15" s="4"/>
      <c r="E15" s="4"/>
      <c r="F15" s="4"/>
      <c r="G15" s="4"/>
      <c r="H15" s="25"/>
      <c r="I15" s="25"/>
      <c r="J15" s="28"/>
      <c r="K15" s="28"/>
      <c r="L15" s="28"/>
      <c r="M15" s="25"/>
      <c r="N15" s="25"/>
    </row>
    <row r="18" spans="1:14">
      <c r="A18" s="4" t="s">
        <v>81</v>
      </c>
      <c r="B18" s="4"/>
      <c r="C18" s="4"/>
      <c r="D18" s="4"/>
      <c r="E18" s="4"/>
      <c r="F18" s="4"/>
      <c r="G18" s="4"/>
      <c r="H18" s="25"/>
      <c r="I18" s="25"/>
      <c r="J18" s="28"/>
      <c r="K18" s="28"/>
      <c r="L18" s="28"/>
      <c r="M18" s="25"/>
      <c r="N18" s="25"/>
    </row>
    <row r="19" spans="1:14">
      <c r="A19" s="6" t="s">
        <v>82</v>
      </c>
      <c r="B19" s="6"/>
      <c r="C19" s="6"/>
      <c r="D19" s="6"/>
      <c r="E19" s="6"/>
      <c r="F19" s="6"/>
      <c r="G19" s="6"/>
      <c r="H19" s="13"/>
      <c r="I19" s="13"/>
      <c r="J19" s="40"/>
      <c r="K19" s="40"/>
      <c r="L19" s="40"/>
      <c r="M19" s="13"/>
      <c r="N19" s="13"/>
    </row>
    <row r="20" spans="1:14">
      <c r="A20" s="7" t="s">
        <v>83</v>
      </c>
      <c r="B20" s="7">
        <v>1124056</v>
      </c>
      <c r="C20" s="7" t="s">
        <v>84</v>
      </c>
      <c r="D20" s="38" t="s">
        <v>1381</v>
      </c>
      <c r="E20" s="38">
        <v>0</v>
      </c>
      <c r="F20" s="7">
        <v>7.11</v>
      </c>
      <c r="G20" s="7" t="s">
        <v>55</v>
      </c>
      <c r="H20" s="12">
        <v>2.75E-2</v>
      </c>
      <c r="I20" s="12">
        <v>4.5999999999999999E-3</v>
      </c>
      <c r="J20" s="35">
        <v>687738</v>
      </c>
      <c r="K20" s="35">
        <v>122.42</v>
      </c>
      <c r="L20" s="35">
        <v>841.93</v>
      </c>
      <c r="M20" s="12">
        <v>0</v>
      </c>
      <c r="N20" s="12">
        <f>L20/סיכום!$B$42</f>
        <v>1.5030143119567408E-3</v>
      </c>
    </row>
    <row r="21" spans="1:14" ht="13.5" thickBot="1">
      <c r="A21" s="6" t="s">
        <v>85</v>
      </c>
      <c r="B21" s="6"/>
      <c r="C21" s="6"/>
      <c r="D21" s="6"/>
      <c r="E21" s="6"/>
      <c r="F21" s="6">
        <v>7.11</v>
      </c>
      <c r="G21" s="6"/>
      <c r="H21" s="13"/>
      <c r="I21" s="13">
        <v>4.5999999999999999E-3</v>
      </c>
      <c r="J21" s="36">
        <f>SUM(J20)</f>
        <v>687738</v>
      </c>
      <c r="K21" s="40"/>
      <c r="L21" s="36">
        <f>SUM(L20)</f>
        <v>841.93</v>
      </c>
      <c r="M21" s="13"/>
      <c r="N21" s="14">
        <f>SUM(N20)</f>
        <v>1.5030143119567408E-3</v>
      </c>
    </row>
    <row r="22" spans="1:14" ht="13.5" thickTop="1"/>
    <row r="23" spans="1:14">
      <c r="A23" s="6" t="s">
        <v>86</v>
      </c>
      <c r="B23" s="6"/>
      <c r="C23" s="6"/>
      <c r="D23" s="6"/>
      <c r="E23" s="6"/>
      <c r="F23" s="6"/>
      <c r="G23" s="6"/>
      <c r="H23" s="13"/>
      <c r="I23" s="13"/>
      <c r="J23" s="40"/>
      <c r="K23" s="40"/>
      <c r="L23" s="40"/>
      <c r="M23" s="13"/>
      <c r="N23" s="13"/>
    </row>
    <row r="24" spans="1:14">
      <c r="A24" s="7" t="s">
        <v>87</v>
      </c>
      <c r="B24" s="7">
        <v>8151011</v>
      </c>
      <c r="C24" s="7" t="s">
        <v>84</v>
      </c>
      <c r="D24" s="38" t="s">
        <v>1381</v>
      </c>
      <c r="E24" s="38">
        <v>0</v>
      </c>
      <c r="F24" s="7">
        <v>0.77</v>
      </c>
      <c r="G24" s="7" t="s">
        <v>55</v>
      </c>
      <c r="H24" s="39">
        <v>0</v>
      </c>
      <c r="I24" s="12">
        <v>2.5999999999999999E-3</v>
      </c>
      <c r="J24" s="35">
        <v>4024954</v>
      </c>
      <c r="K24" s="35">
        <v>99.8</v>
      </c>
      <c r="L24" s="35">
        <v>4016.9</v>
      </c>
      <c r="M24" s="12">
        <v>4.0000000000000002E-4</v>
      </c>
      <c r="N24" s="12">
        <f>L24/סיכום!$B$42</f>
        <v>7.1709740592436821E-3</v>
      </c>
    </row>
    <row r="25" spans="1:14">
      <c r="A25" s="7" t="s">
        <v>88</v>
      </c>
      <c r="B25" s="7">
        <v>8151110</v>
      </c>
      <c r="C25" s="7" t="s">
        <v>84</v>
      </c>
      <c r="D25" s="38" t="s">
        <v>1381</v>
      </c>
      <c r="E25" s="38">
        <v>0</v>
      </c>
      <c r="F25" s="7">
        <v>0.84</v>
      </c>
      <c r="G25" s="7" t="s">
        <v>55</v>
      </c>
      <c r="H25" s="39">
        <v>0</v>
      </c>
      <c r="I25" s="12">
        <v>2.7000000000000001E-3</v>
      </c>
      <c r="J25" s="35">
        <v>137000</v>
      </c>
      <c r="K25" s="35">
        <v>99.77</v>
      </c>
      <c r="L25" s="35">
        <v>136.68</v>
      </c>
      <c r="M25" s="12">
        <v>0</v>
      </c>
      <c r="N25" s="12">
        <f>L25/סיכום!$B$42</f>
        <v>2.4400127820394494E-4</v>
      </c>
    </row>
    <row r="26" spans="1:14">
      <c r="A26" s="7" t="s">
        <v>89</v>
      </c>
      <c r="B26" s="7">
        <v>8151219</v>
      </c>
      <c r="C26" s="7" t="s">
        <v>84</v>
      </c>
      <c r="D26" s="38" t="s">
        <v>1381</v>
      </c>
      <c r="E26" s="38">
        <v>0</v>
      </c>
      <c r="F26" s="7">
        <v>0.92</v>
      </c>
      <c r="G26" s="7" t="s">
        <v>55</v>
      </c>
      <c r="H26" s="39">
        <v>0</v>
      </c>
      <c r="I26" s="12">
        <v>2.8E-3</v>
      </c>
      <c r="J26" s="35">
        <v>2734130</v>
      </c>
      <c r="K26" s="35">
        <v>99.74</v>
      </c>
      <c r="L26" s="35">
        <v>2727.02</v>
      </c>
      <c r="M26" s="12">
        <v>2.9999999999999997E-4</v>
      </c>
      <c r="N26" s="12">
        <f>L26/סיכום!$B$42</f>
        <v>4.8682789412329668E-3</v>
      </c>
    </row>
    <row r="27" spans="1:14">
      <c r="A27" s="7" t="s">
        <v>90</v>
      </c>
      <c r="B27" s="7">
        <v>8150211</v>
      </c>
      <c r="C27" s="7" t="s">
        <v>84</v>
      </c>
      <c r="D27" s="38" t="s">
        <v>1381</v>
      </c>
      <c r="E27" s="38">
        <v>0</v>
      </c>
      <c r="F27" s="7">
        <v>0.1</v>
      </c>
      <c r="G27" s="7" t="s">
        <v>55</v>
      </c>
      <c r="H27" s="39">
        <v>0</v>
      </c>
      <c r="I27" s="12">
        <v>3.0999999999999999E-3</v>
      </c>
      <c r="J27" s="35">
        <v>778722</v>
      </c>
      <c r="K27" s="35">
        <v>99.97</v>
      </c>
      <c r="L27" s="35">
        <v>778.49</v>
      </c>
      <c r="M27" s="12">
        <v>1E-4</v>
      </c>
      <c r="N27" s="12">
        <f>L27/סיכום!$B$42</f>
        <v>1.389761157952803E-3</v>
      </c>
    </row>
    <row r="28" spans="1:14">
      <c r="A28" s="7" t="s">
        <v>91</v>
      </c>
      <c r="B28" s="7">
        <v>8150617</v>
      </c>
      <c r="C28" s="7" t="s">
        <v>84</v>
      </c>
      <c r="D28" s="38" t="s">
        <v>1381</v>
      </c>
      <c r="E28" s="38">
        <v>0</v>
      </c>
      <c r="F28" s="7">
        <v>0.42</v>
      </c>
      <c r="G28" s="7" t="s">
        <v>55</v>
      </c>
      <c r="H28" s="39">
        <v>0</v>
      </c>
      <c r="I28" s="12">
        <v>2.5999999999999999E-3</v>
      </c>
      <c r="J28" s="35">
        <v>148000</v>
      </c>
      <c r="K28" s="35">
        <v>99.89</v>
      </c>
      <c r="L28" s="35">
        <v>147.84</v>
      </c>
      <c r="M28" s="12">
        <v>0</v>
      </c>
      <c r="N28" s="12">
        <f>L28/סיכום!$B$42</f>
        <v>2.6392412181497821E-4</v>
      </c>
    </row>
    <row r="29" spans="1:14">
      <c r="A29" s="7" t="s">
        <v>92</v>
      </c>
      <c r="B29" s="7">
        <v>8150724</v>
      </c>
      <c r="C29" s="7" t="s">
        <v>84</v>
      </c>
      <c r="D29" s="38" t="s">
        <v>1381</v>
      </c>
      <c r="E29" s="38">
        <v>0</v>
      </c>
      <c r="F29" s="7">
        <v>0.52</v>
      </c>
      <c r="G29" s="7" t="s">
        <v>55</v>
      </c>
      <c r="H29" s="39">
        <v>0</v>
      </c>
      <c r="I29" s="12">
        <v>2.3E-3</v>
      </c>
      <c r="J29" s="35">
        <v>350000</v>
      </c>
      <c r="K29" s="35">
        <v>99.88</v>
      </c>
      <c r="L29" s="35">
        <v>349.58</v>
      </c>
      <c r="M29" s="12">
        <v>0</v>
      </c>
      <c r="N29" s="12">
        <f>L29/סיכום!$B$42</f>
        <v>6.2407057970833386E-4</v>
      </c>
    </row>
    <row r="30" spans="1:14">
      <c r="A30" s="7" t="s">
        <v>93</v>
      </c>
      <c r="B30" s="7">
        <v>8150815</v>
      </c>
      <c r="C30" s="7" t="s">
        <v>84</v>
      </c>
      <c r="D30" s="38" t="s">
        <v>1381</v>
      </c>
      <c r="E30" s="38">
        <v>0</v>
      </c>
      <c r="F30" s="7">
        <v>0.59</v>
      </c>
      <c r="G30" s="7" t="s">
        <v>55</v>
      </c>
      <c r="H30" s="39">
        <v>0</v>
      </c>
      <c r="I30" s="12">
        <v>2.5000000000000001E-3</v>
      </c>
      <c r="J30" s="35">
        <v>2266552</v>
      </c>
      <c r="K30" s="35">
        <v>99.85</v>
      </c>
      <c r="L30" s="35">
        <v>2263.15</v>
      </c>
      <c r="M30" s="12">
        <v>2.0000000000000001E-4</v>
      </c>
      <c r="N30" s="12">
        <f>L30/סיכום!$B$42</f>
        <v>4.0401777346155835E-3</v>
      </c>
    </row>
    <row r="31" spans="1:14">
      <c r="A31" s="7" t="s">
        <v>94</v>
      </c>
      <c r="B31" s="7">
        <v>8150914</v>
      </c>
      <c r="C31" s="7" t="s">
        <v>84</v>
      </c>
      <c r="D31" s="38" t="s">
        <v>1381</v>
      </c>
      <c r="E31" s="38">
        <v>0</v>
      </c>
      <c r="F31" s="7">
        <v>0.67</v>
      </c>
      <c r="G31" s="7" t="s">
        <v>55</v>
      </c>
      <c r="H31" s="39">
        <v>0</v>
      </c>
      <c r="I31" s="12">
        <v>2.7000000000000001E-3</v>
      </c>
      <c r="J31" s="35">
        <v>5109067</v>
      </c>
      <c r="K31" s="35">
        <v>99.82</v>
      </c>
      <c r="L31" s="35">
        <v>5099.87</v>
      </c>
      <c r="M31" s="12">
        <v>5.0000000000000001E-4</v>
      </c>
      <c r="N31" s="12">
        <f>L31/סיכום!$B$42</f>
        <v>9.1042932299820935E-3</v>
      </c>
    </row>
    <row r="32" spans="1:14">
      <c r="A32" s="7" t="s">
        <v>95</v>
      </c>
      <c r="B32" s="7">
        <v>1114297</v>
      </c>
      <c r="C32" s="7" t="s">
        <v>84</v>
      </c>
      <c r="D32" s="38" t="s">
        <v>1381</v>
      </c>
      <c r="E32" s="38">
        <v>0</v>
      </c>
      <c r="F32" s="7">
        <v>0.08</v>
      </c>
      <c r="G32" s="7" t="s">
        <v>55</v>
      </c>
      <c r="H32" s="12">
        <v>4.4999999999999998E-2</v>
      </c>
      <c r="I32" s="12">
        <v>2.0999999999999999E-3</v>
      </c>
      <c r="J32" s="35">
        <v>200999</v>
      </c>
      <c r="K32" s="35">
        <v>104.47</v>
      </c>
      <c r="L32" s="35">
        <v>209.98</v>
      </c>
      <c r="M32" s="12">
        <v>0</v>
      </c>
      <c r="N32" s="12">
        <f>L32/סיכום!$B$42</f>
        <v>3.7485651446637664E-4</v>
      </c>
    </row>
    <row r="33" spans="1:14">
      <c r="A33" s="7" t="s">
        <v>96</v>
      </c>
      <c r="B33" s="7">
        <v>1123272</v>
      </c>
      <c r="C33" s="7" t="s">
        <v>84</v>
      </c>
      <c r="D33" s="38" t="s">
        <v>1381</v>
      </c>
      <c r="E33" s="38">
        <v>0</v>
      </c>
      <c r="F33" s="7">
        <v>5.94</v>
      </c>
      <c r="G33" s="7" t="s">
        <v>55</v>
      </c>
      <c r="H33" s="12">
        <v>5.5E-2</v>
      </c>
      <c r="I33" s="12">
        <v>1.8599999999999998E-2</v>
      </c>
      <c r="J33" s="35">
        <v>1180591</v>
      </c>
      <c r="K33" s="35">
        <v>129</v>
      </c>
      <c r="L33" s="35">
        <v>1522.96</v>
      </c>
      <c r="M33" s="12">
        <v>1E-4</v>
      </c>
      <c r="N33" s="12">
        <f>L33/סיכום!$B$42</f>
        <v>2.7187897765106818E-3</v>
      </c>
    </row>
    <row r="34" spans="1:14">
      <c r="A34" s="7" t="s">
        <v>97</v>
      </c>
      <c r="B34" s="7">
        <v>1125400</v>
      </c>
      <c r="C34" s="7" t="s">
        <v>84</v>
      </c>
      <c r="D34" s="38" t="s">
        <v>1381</v>
      </c>
      <c r="E34" s="38">
        <v>0</v>
      </c>
      <c r="F34" s="7">
        <v>15.67</v>
      </c>
      <c r="G34" s="7" t="s">
        <v>55</v>
      </c>
      <c r="H34" s="12">
        <v>5.5E-2</v>
      </c>
      <c r="I34" s="12">
        <v>3.6499999999999998E-2</v>
      </c>
      <c r="J34" s="35">
        <v>3597737</v>
      </c>
      <c r="K34" s="35">
        <v>136.63</v>
      </c>
      <c r="L34" s="35">
        <v>4915.59</v>
      </c>
      <c r="M34" s="12">
        <v>4.0000000000000002E-4</v>
      </c>
      <c r="N34" s="12">
        <f>L34/סיכום!$B$42</f>
        <v>8.7753163822543879E-3</v>
      </c>
    </row>
    <row r="35" spans="1:14">
      <c r="A35" s="7" t="s">
        <v>98</v>
      </c>
      <c r="B35" s="7">
        <v>1101575</v>
      </c>
      <c r="C35" s="7" t="s">
        <v>84</v>
      </c>
      <c r="D35" s="38" t="s">
        <v>1381</v>
      </c>
      <c r="E35" s="38">
        <v>0</v>
      </c>
      <c r="F35" s="7">
        <v>2.02</v>
      </c>
      <c r="G35" s="7" t="s">
        <v>55</v>
      </c>
      <c r="H35" s="12">
        <v>5.5E-2</v>
      </c>
      <c r="I35" s="12">
        <v>5.3E-3</v>
      </c>
      <c r="J35" s="35">
        <v>2225000</v>
      </c>
      <c r="K35" s="35">
        <v>115.28</v>
      </c>
      <c r="L35" s="35">
        <v>2564.98</v>
      </c>
      <c r="M35" s="12">
        <v>1E-4</v>
      </c>
      <c r="N35" s="12">
        <f>L35/סיכום!$B$42</f>
        <v>4.5790049646440931E-3</v>
      </c>
    </row>
    <row r="36" spans="1:14">
      <c r="A36" s="7" t="s">
        <v>99</v>
      </c>
      <c r="B36" s="7">
        <v>1110907</v>
      </c>
      <c r="C36" s="7" t="s">
        <v>84</v>
      </c>
      <c r="D36" s="38" t="s">
        <v>1381</v>
      </c>
      <c r="E36" s="38">
        <v>0</v>
      </c>
      <c r="F36" s="7">
        <v>3.69</v>
      </c>
      <c r="G36" s="7" t="s">
        <v>55</v>
      </c>
      <c r="H36" s="12">
        <v>0.06</v>
      </c>
      <c r="I36" s="12">
        <v>1.0800000000000001E-2</v>
      </c>
      <c r="J36" s="35">
        <v>3092878</v>
      </c>
      <c r="K36" s="35">
        <v>124.96</v>
      </c>
      <c r="L36" s="35">
        <v>3864.86</v>
      </c>
      <c r="M36" s="12">
        <v>2.0000000000000001E-4</v>
      </c>
      <c r="N36" s="12">
        <f>L36/סיכום!$B$42</f>
        <v>6.8995520930589605E-3</v>
      </c>
    </row>
    <row r="37" spans="1:14">
      <c r="A37" s="7" t="s">
        <v>100</v>
      </c>
      <c r="B37" s="7">
        <v>1126747</v>
      </c>
      <c r="C37" s="7" t="s">
        <v>84</v>
      </c>
      <c r="D37" s="38" t="s">
        <v>1381</v>
      </c>
      <c r="E37" s="38">
        <v>0</v>
      </c>
      <c r="F37" s="7">
        <v>7.03</v>
      </c>
      <c r="G37" s="7" t="s">
        <v>55</v>
      </c>
      <c r="H37" s="12">
        <v>4.2500000000000003E-2</v>
      </c>
      <c r="I37" s="12">
        <v>2.1399999999999999E-2</v>
      </c>
      <c r="J37" s="35">
        <v>4211764</v>
      </c>
      <c r="K37" s="35">
        <v>119.04</v>
      </c>
      <c r="L37" s="35">
        <v>5013.68</v>
      </c>
      <c r="M37" s="12">
        <v>2.9999999999999997E-4</v>
      </c>
      <c r="N37" s="12">
        <f>L37/סיכום!$B$42</f>
        <v>8.950426752308711E-3</v>
      </c>
    </row>
    <row r="38" spans="1:14">
      <c r="A38" s="7" t="s">
        <v>101</v>
      </c>
      <c r="B38" s="7">
        <v>1099456</v>
      </c>
      <c r="C38" s="7" t="s">
        <v>84</v>
      </c>
      <c r="D38" s="38" t="s">
        <v>1381</v>
      </c>
      <c r="E38" s="38">
        <v>0</v>
      </c>
      <c r="F38" s="7">
        <v>9.14</v>
      </c>
      <c r="G38" s="7" t="s">
        <v>55</v>
      </c>
      <c r="H38" s="12">
        <v>6.25E-2</v>
      </c>
      <c r="I38" s="12">
        <v>2.6100000000000002E-2</v>
      </c>
      <c r="J38" s="35">
        <v>453908</v>
      </c>
      <c r="K38" s="35">
        <v>137.72</v>
      </c>
      <c r="L38" s="35">
        <v>625.12</v>
      </c>
      <c r="M38" s="12">
        <v>0</v>
      </c>
      <c r="N38" s="12">
        <f>L38/סיכום!$B$42</f>
        <v>1.1159648743843287E-3</v>
      </c>
    </row>
    <row r="39" spans="1:14">
      <c r="A39" s="7" t="s">
        <v>102</v>
      </c>
      <c r="B39" s="7">
        <v>1122019</v>
      </c>
      <c r="C39" s="7" t="s">
        <v>84</v>
      </c>
      <c r="D39" s="38" t="s">
        <v>1381</v>
      </c>
      <c r="E39" s="38">
        <v>0</v>
      </c>
      <c r="F39" s="7">
        <v>1.63</v>
      </c>
      <c r="G39" s="7" t="s">
        <v>55</v>
      </c>
      <c r="H39" s="12">
        <v>4.2500000000000003E-2</v>
      </c>
      <c r="I39" s="12">
        <v>4.1000000000000003E-3</v>
      </c>
      <c r="J39" s="35">
        <v>273039</v>
      </c>
      <c r="K39" s="35">
        <v>107.79</v>
      </c>
      <c r="L39" s="35">
        <v>294.31</v>
      </c>
      <c r="M39" s="12">
        <v>0</v>
      </c>
      <c r="N39" s="12">
        <f>L39/סיכום!$B$42</f>
        <v>5.2540251820458765E-4</v>
      </c>
    </row>
    <row r="40" spans="1:14">
      <c r="A40" s="7" t="s">
        <v>103</v>
      </c>
      <c r="B40" s="7">
        <v>9268335</v>
      </c>
      <c r="C40" s="7" t="s">
        <v>84</v>
      </c>
      <c r="D40" s="38" t="s">
        <v>1381</v>
      </c>
      <c r="E40" s="38">
        <v>0</v>
      </c>
      <c r="F40" s="7">
        <v>1.03</v>
      </c>
      <c r="G40" s="7" t="s">
        <v>55</v>
      </c>
      <c r="H40" s="12">
        <v>6.5000000000000002E-2</v>
      </c>
      <c r="I40" s="12">
        <v>2.7000000000000001E-3</v>
      </c>
      <c r="J40" s="35">
        <v>3555000</v>
      </c>
      <c r="K40" s="35">
        <v>112.69</v>
      </c>
      <c r="L40" s="35">
        <v>4006.13</v>
      </c>
      <c r="M40" s="12">
        <v>2.9999999999999997E-4</v>
      </c>
      <c r="N40" s="12">
        <f>L40/סיכום!$B$42</f>
        <v>7.1517474440384102E-3</v>
      </c>
    </row>
    <row r="41" spans="1:14" ht="13.5" thickBot="1">
      <c r="A41" s="6" t="s">
        <v>104</v>
      </c>
      <c r="B41" s="6"/>
      <c r="C41" s="6"/>
      <c r="D41" s="6"/>
      <c r="E41" s="6"/>
      <c r="F41" s="6">
        <v>4.2</v>
      </c>
      <c r="G41" s="6"/>
      <c r="H41" s="13"/>
      <c r="I41" s="13">
        <v>1.14E-2</v>
      </c>
      <c r="J41" s="36">
        <f>SUM(J24:J40)</f>
        <v>34339341</v>
      </c>
      <c r="K41" s="40"/>
      <c r="L41" s="36">
        <f>SUM(L24:L40)</f>
        <v>38537.14</v>
      </c>
      <c r="M41" s="13"/>
      <c r="N41" s="14">
        <f>SUM(N24:N40)</f>
        <v>6.8796542422624923E-2</v>
      </c>
    </row>
    <row r="42" spans="1:14" ht="13.5" thickTop="1"/>
    <row r="43" spans="1:14">
      <c r="A43" s="6" t="s">
        <v>105</v>
      </c>
      <c r="B43" s="6"/>
      <c r="C43" s="6"/>
      <c r="D43" s="6"/>
      <c r="E43" s="6"/>
      <c r="F43" s="6"/>
      <c r="G43" s="6"/>
      <c r="H43" s="13"/>
      <c r="I43" s="13"/>
      <c r="J43" s="40"/>
      <c r="K43" s="40"/>
      <c r="L43" s="40"/>
      <c r="M43" s="13"/>
      <c r="N43" s="13"/>
    </row>
    <row r="44" spans="1:14" ht="13.5" thickBot="1">
      <c r="A44" s="6" t="s">
        <v>106</v>
      </c>
      <c r="B44" s="6"/>
      <c r="C44" s="6"/>
      <c r="D44" s="6"/>
      <c r="E44" s="6"/>
      <c r="F44" s="6"/>
      <c r="G44" s="6"/>
      <c r="H44" s="13"/>
      <c r="I44" s="13"/>
      <c r="J44" s="36">
        <v>0</v>
      </c>
      <c r="K44" s="40"/>
      <c r="L44" s="36">
        <v>0</v>
      </c>
      <c r="M44" s="13"/>
      <c r="N44" s="14">
        <f>L44/סיכום!$B$42</f>
        <v>0</v>
      </c>
    </row>
    <row r="45" spans="1:14" ht="13.5" thickTop="1"/>
    <row r="46" spans="1:14" ht="13.5" thickBot="1">
      <c r="A46" s="4" t="s">
        <v>107</v>
      </c>
      <c r="B46" s="4"/>
      <c r="C46" s="4"/>
      <c r="D46" s="4"/>
      <c r="E46" s="4"/>
      <c r="F46" s="4">
        <v>4.26</v>
      </c>
      <c r="G46" s="4"/>
      <c r="H46" s="25"/>
      <c r="I46" s="25">
        <v>1.1299999999999999E-2</v>
      </c>
      <c r="J46" s="37">
        <f>SUM(J21+J41)</f>
        <v>35027079</v>
      </c>
      <c r="K46" s="28"/>
      <c r="L46" s="37">
        <f>SUM(L21+L41)</f>
        <v>39379.07</v>
      </c>
      <c r="M46" s="25"/>
      <c r="N46" s="19">
        <f>SUM(N21+N41)</f>
        <v>7.0299556734581659E-2</v>
      </c>
    </row>
    <row r="47" spans="1:14" ht="13.5" thickTop="1"/>
    <row r="49" spans="1:14">
      <c r="A49" s="4" t="s">
        <v>108</v>
      </c>
      <c r="B49" s="4"/>
      <c r="C49" s="4"/>
      <c r="D49" s="4"/>
      <c r="E49" s="4"/>
      <c r="F49" s="4"/>
      <c r="G49" s="4"/>
      <c r="H49" s="25"/>
      <c r="I49" s="25"/>
      <c r="J49" s="28"/>
      <c r="K49" s="28"/>
      <c r="L49" s="28"/>
      <c r="M49" s="25"/>
      <c r="N49" s="25"/>
    </row>
    <row r="50" spans="1:14">
      <c r="A50" s="6" t="s">
        <v>109</v>
      </c>
      <c r="B50" s="6"/>
      <c r="C50" s="6"/>
      <c r="D50" s="6"/>
      <c r="E50" s="6"/>
      <c r="F50" s="6"/>
      <c r="G50" s="6"/>
      <c r="H50" s="13"/>
      <c r="I50" s="13"/>
      <c r="J50" s="40"/>
      <c r="K50" s="40"/>
      <c r="L50" s="40"/>
      <c r="M50" s="13"/>
      <c r="N50" s="13"/>
    </row>
    <row r="51" spans="1:14" ht="13.5" thickBot="1">
      <c r="A51" s="6" t="s">
        <v>110</v>
      </c>
      <c r="B51" s="6"/>
      <c r="C51" s="6"/>
      <c r="D51" s="6"/>
      <c r="E51" s="6"/>
      <c r="F51" s="6"/>
      <c r="G51" s="6"/>
      <c r="H51" s="13"/>
      <c r="I51" s="13"/>
      <c r="J51" s="36">
        <v>0</v>
      </c>
      <c r="K51" s="40"/>
      <c r="L51" s="36">
        <v>0</v>
      </c>
      <c r="M51" s="13"/>
      <c r="N51" s="14">
        <f>L51/סיכום!$B$42</f>
        <v>0</v>
      </c>
    </row>
    <row r="52" spans="1:14" ht="13.5" thickTop="1"/>
    <row r="53" spans="1:14">
      <c r="A53" s="6" t="s">
        <v>111</v>
      </c>
      <c r="B53" s="6"/>
      <c r="C53" s="6"/>
      <c r="D53" s="6"/>
      <c r="E53" s="6"/>
      <c r="F53" s="6"/>
      <c r="G53" s="6"/>
      <c r="H53" s="13"/>
      <c r="I53" s="13"/>
      <c r="J53" s="40"/>
      <c r="K53" s="40"/>
      <c r="L53" s="40"/>
      <c r="M53" s="13"/>
      <c r="N53" s="13"/>
    </row>
    <row r="54" spans="1:14" ht="13.5" thickBot="1">
      <c r="A54" s="6" t="s">
        <v>112</v>
      </c>
      <c r="B54" s="6"/>
      <c r="C54" s="6"/>
      <c r="D54" s="6"/>
      <c r="E54" s="6"/>
      <c r="F54" s="6"/>
      <c r="G54" s="6"/>
      <c r="H54" s="13"/>
      <c r="I54" s="13"/>
      <c r="J54" s="36">
        <v>0</v>
      </c>
      <c r="K54" s="40"/>
      <c r="L54" s="36">
        <v>0</v>
      </c>
      <c r="M54" s="13"/>
      <c r="N54" s="14">
        <f>L54/סיכום!$B$42</f>
        <v>0</v>
      </c>
    </row>
    <row r="55" spans="1:14" ht="13.5" thickTop="1"/>
    <row r="56" spans="1:14" ht="13.5" thickBot="1">
      <c r="A56" s="4" t="s">
        <v>113</v>
      </c>
      <c r="B56" s="4"/>
      <c r="C56" s="4"/>
      <c r="D56" s="4"/>
      <c r="E56" s="4"/>
      <c r="F56" s="4"/>
      <c r="G56" s="4"/>
      <c r="H56" s="25"/>
      <c r="I56" s="25"/>
      <c r="J56" s="37">
        <v>0</v>
      </c>
      <c r="K56" s="28"/>
      <c r="L56" s="37">
        <v>0</v>
      </c>
      <c r="M56" s="25"/>
      <c r="N56" s="19">
        <v>0</v>
      </c>
    </row>
    <row r="57" spans="1:14" ht="13.5" thickTop="1"/>
    <row r="59" spans="1:14" ht="13.5" thickBot="1">
      <c r="A59" s="4" t="s">
        <v>114</v>
      </c>
      <c r="B59" s="4"/>
      <c r="C59" s="4"/>
      <c r="D59" s="4"/>
      <c r="E59" s="4"/>
      <c r="F59" s="4">
        <v>4.26</v>
      </c>
      <c r="G59" s="4"/>
      <c r="H59" s="25"/>
      <c r="I59" s="25">
        <v>1.1299999999999999E-2</v>
      </c>
      <c r="J59" s="37">
        <f>SUM(J46+J56)</f>
        <v>35027079</v>
      </c>
      <c r="K59" s="28"/>
      <c r="L59" s="37">
        <f>SUM(L46+L56)</f>
        <v>39379.07</v>
      </c>
      <c r="M59" s="25"/>
      <c r="N59" s="19">
        <f>SUM(N46+N56)</f>
        <v>7.0299556734581659E-2</v>
      </c>
    </row>
    <row r="60" spans="1:14" ht="13.5" thickTop="1"/>
    <row r="62" spans="1:14">
      <c r="A62" s="7" t="s">
        <v>69</v>
      </c>
      <c r="B62" s="7"/>
      <c r="C62" s="7"/>
      <c r="D62" s="7"/>
      <c r="E62" s="7"/>
      <c r="F62" s="7"/>
      <c r="G62" s="7"/>
      <c r="H62" s="12"/>
      <c r="I62" s="12"/>
      <c r="J62" s="35"/>
      <c r="K62" s="35"/>
      <c r="L62" s="35"/>
      <c r="M62" s="12"/>
      <c r="N62" s="12"/>
    </row>
    <row r="66" spans="1:1" ht="10.5" customHeight="1">
      <c r="A66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40" workbookViewId="0">
      <selection activeCell="A69" sqref="A69:XFD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1213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953</v>
      </c>
      <c r="E11" s="4" t="s">
        <v>7</v>
      </c>
      <c r="F11" s="4" t="s">
        <v>8</v>
      </c>
      <c r="G11" s="4" t="s">
        <v>71</v>
      </c>
      <c r="H11" s="4" t="s">
        <v>72</v>
      </c>
      <c r="I11" s="4" t="s">
        <v>9</v>
      </c>
      <c r="J11" s="4" t="s">
        <v>10</v>
      </c>
      <c r="K11" s="4" t="s">
        <v>11</v>
      </c>
      <c r="L11" s="4" t="s">
        <v>73</v>
      </c>
      <c r="M11" s="4" t="s">
        <v>74</v>
      </c>
      <c r="N11" s="4" t="s">
        <v>976</v>
      </c>
      <c r="O11" s="4" t="s">
        <v>75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5" t="s">
        <v>77</v>
      </c>
      <c r="I12" s="5"/>
      <c r="J12" s="5" t="s">
        <v>14</v>
      </c>
      <c r="K12" s="5" t="s">
        <v>14</v>
      </c>
      <c r="L12" s="5" t="s">
        <v>78</v>
      </c>
      <c r="M12" s="5" t="s">
        <v>79</v>
      </c>
      <c r="N12" s="5" t="s">
        <v>15</v>
      </c>
      <c r="O12" s="5" t="s">
        <v>14</v>
      </c>
      <c r="P12" s="5" t="s">
        <v>14</v>
      </c>
    </row>
    <row r="15" spans="1:16">
      <c r="A15" s="4" t="s">
        <v>1214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960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4">
        <v>0</v>
      </c>
    </row>
    <row r="21" spans="1:16" ht="13.5" thickTop="1"/>
    <row r="22" spans="1:16">
      <c r="A22" s="6" t="s">
        <v>961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963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964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965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966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4">
        <f>N29/סיכום!$B$42</f>
        <v>0</v>
      </c>
    </row>
    <row r="30" spans="1:16" ht="13.5" thickTop="1"/>
    <row r="31" spans="1:16">
      <c r="A31" s="6" t="s">
        <v>967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968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2">
        <v>0</v>
      </c>
      <c r="M32" s="6"/>
      <c r="N32" s="22">
        <v>0</v>
      </c>
      <c r="O32" s="6"/>
      <c r="P32" s="14">
        <f>N32/סיכום!$B$42</f>
        <v>0</v>
      </c>
    </row>
    <row r="33" spans="1:16" ht="13.5" thickTop="1"/>
    <row r="34" spans="1:16">
      <c r="A34" s="6" t="s">
        <v>969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970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2">
        <v>0</v>
      </c>
      <c r="M35" s="6"/>
      <c r="N35" s="22">
        <v>0</v>
      </c>
      <c r="O35" s="6"/>
      <c r="P35" s="14">
        <f>N35/סיכום!$B$42</f>
        <v>0</v>
      </c>
    </row>
    <row r="36" spans="1:16" ht="13.5" thickTop="1"/>
    <row r="37" spans="1:16" ht="13.5" thickBot="1">
      <c r="A37" s="4" t="s">
        <v>1216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19">
        <v>0</v>
      </c>
    </row>
    <row r="38" spans="1:16" ht="13.5" thickTop="1"/>
    <row r="40" spans="1:16">
      <c r="A40" s="4" t="s">
        <v>1217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956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960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2">
        <v>0</v>
      </c>
      <c r="M42" s="6"/>
      <c r="N42" s="22">
        <v>0</v>
      </c>
      <c r="O42" s="6"/>
      <c r="P42" s="14">
        <f>N42/סיכום!$B$42</f>
        <v>0</v>
      </c>
    </row>
    <row r="43" spans="1:16" ht="13.5" thickTop="1"/>
    <row r="44" spans="1:16">
      <c r="A44" s="6" t="s">
        <v>961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962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2">
        <v>0</v>
      </c>
      <c r="M45" s="6"/>
      <c r="N45" s="22">
        <v>0</v>
      </c>
      <c r="O45" s="6"/>
      <c r="P45" s="14">
        <f>N45/סיכום!$B$42</f>
        <v>0</v>
      </c>
    </row>
    <row r="46" spans="1:16" ht="13.5" thickTop="1"/>
    <row r="47" spans="1:16">
      <c r="A47" s="6" t="s">
        <v>963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964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2">
        <v>0</v>
      </c>
      <c r="M48" s="6"/>
      <c r="N48" s="22">
        <v>0</v>
      </c>
      <c r="O48" s="6"/>
      <c r="P48" s="14">
        <f>N48/סיכום!$B$42</f>
        <v>0</v>
      </c>
    </row>
    <row r="49" spans="1:16" ht="13.5" thickTop="1"/>
    <row r="50" spans="1:16">
      <c r="A50" s="6" t="s">
        <v>965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966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2">
        <v>0</v>
      </c>
      <c r="M51" s="6"/>
      <c r="N51" s="22">
        <v>0</v>
      </c>
      <c r="O51" s="6"/>
      <c r="P51" s="14">
        <f>N51/סיכום!$B$42</f>
        <v>0</v>
      </c>
    </row>
    <row r="52" spans="1:16" ht="13.5" thickTop="1"/>
    <row r="53" spans="1:16">
      <c r="A53" s="6" t="s">
        <v>967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968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2">
        <v>0</v>
      </c>
      <c r="M54" s="6"/>
      <c r="N54" s="22">
        <v>0</v>
      </c>
      <c r="O54" s="6"/>
      <c r="P54" s="14">
        <f>N54/סיכום!$B$42</f>
        <v>0</v>
      </c>
    </row>
    <row r="55" spans="1:16" ht="13.5" thickTop="1"/>
    <row r="56" spans="1:16">
      <c r="A56" s="6" t="s">
        <v>969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970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2">
        <v>0</v>
      </c>
      <c r="M57" s="6"/>
      <c r="N57" s="22">
        <v>0</v>
      </c>
      <c r="O57" s="6"/>
      <c r="P57" s="14">
        <f>N57/סיכום!$B$42</f>
        <v>0</v>
      </c>
    </row>
    <row r="58" spans="1:16" ht="13.5" thickTop="1"/>
    <row r="59" spans="1:16" ht="13.5" thickBot="1">
      <c r="A59" s="4" t="s">
        <v>1218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19">
        <v>0</v>
      </c>
    </row>
    <row r="60" spans="1:16" ht="13.5" thickTop="1"/>
    <row r="62" spans="1:16" ht="13.5" thickBot="1">
      <c r="A62" s="4" t="s">
        <v>1219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19">
        <v>0</v>
      </c>
    </row>
    <row r="63" spans="1:16" ht="13.5" thickTop="1"/>
    <row r="65" spans="1:16">
      <c r="A65" s="7" t="s">
        <v>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rightToLeft="1" topLeftCell="C4" workbookViewId="0">
      <selection activeCell="D20" sqref="D20"/>
    </sheetView>
  </sheetViews>
  <sheetFormatPr defaultColWidth="9.140625" defaultRowHeight="12.75"/>
  <cols>
    <col min="1" max="1" width="57.7109375" customWidth="1"/>
    <col min="2" max="2" width="12.7109375" customWidth="1"/>
    <col min="3" max="3" width="20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style="24" customWidth="1"/>
    <col min="9" max="9" width="16.7109375" style="24" customWidth="1"/>
    <col min="10" max="10" width="15.7109375" style="27" customWidth="1"/>
    <col min="11" max="11" width="9.7109375" style="27" customWidth="1"/>
    <col min="12" max="12" width="12.7109375" style="27" customWidth="1"/>
    <col min="13" max="13" width="20.7109375" style="24" customWidth="1"/>
  </cols>
  <sheetData>
    <row r="2" spans="1:13" ht="18">
      <c r="A2" s="1" t="s">
        <v>0</v>
      </c>
    </row>
    <row r="4" spans="1:13" ht="18">
      <c r="A4" s="1" t="s">
        <v>1220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72</v>
      </c>
      <c r="G11" s="4" t="s">
        <v>9</v>
      </c>
      <c r="H11" s="25" t="s">
        <v>10</v>
      </c>
      <c r="I11" s="25" t="s">
        <v>11</v>
      </c>
      <c r="J11" s="28" t="s">
        <v>73</v>
      </c>
      <c r="K11" s="28" t="s">
        <v>74</v>
      </c>
      <c r="L11" s="28" t="s">
        <v>976</v>
      </c>
      <c r="M11" s="25" t="s">
        <v>13</v>
      </c>
    </row>
    <row r="12" spans="1:13">
      <c r="A12" s="5"/>
      <c r="B12" s="5"/>
      <c r="C12" s="5"/>
      <c r="D12" s="5"/>
      <c r="E12" s="5"/>
      <c r="F12" s="5" t="s">
        <v>77</v>
      </c>
      <c r="G12" s="5"/>
      <c r="H12" s="26" t="s">
        <v>14</v>
      </c>
      <c r="I12" s="26" t="s">
        <v>14</v>
      </c>
      <c r="J12" s="29" t="s">
        <v>78</v>
      </c>
      <c r="K12" s="29" t="s">
        <v>79</v>
      </c>
      <c r="L12" s="29" t="s">
        <v>15</v>
      </c>
      <c r="M12" s="26" t="s">
        <v>14</v>
      </c>
    </row>
    <row r="15" spans="1:13">
      <c r="A15" s="4" t="s">
        <v>1220</v>
      </c>
      <c r="B15" s="4"/>
      <c r="C15" s="4"/>
      <c r="D15" s="4"/>
      <c r="E15" s="4"/>
      <c r="F15" s="4"/>
      <c r="G15" s="4"/>
      <c r="H15" s="25"/>
      <c r="I15" s="25"/>
      <c r="J15" s="28"/>
      <c r="K15" s="28"/>
      <c r="L15" s="28"/>
      <c r="M15" s="25"/>
    </row>
    <row r="18" spans="1:13">
      <c r="A18" s="4" t="s">
        <v>1221</v>
      </c>
      <c r="B18" s="4"/>
      <c r="C18" s="4"/>
      <c r="D18" s="4"/>
      <c r="E18" s="4"/>
      <c r="F18" s="4"/>
      <c r="G18" s="4"/>
      <c r="H18" s="25"/>
      <c r="I18" s="25"/>
      <c r="J18" s="28"/>
      <c r="K18" s="28"/>
      <c r="L18" s="28"/>
      <c r="M18" s="25"/>
    </row>
    <row r="19" spans="1:13">
      <c r="A19" s="6" t="s">
        <v>1222</v>
      </c>
      <c r="B19" s="6"/>
      <c r="C19" s="6"/>
      <c r="D19" s="6"/>
      <c r="E19" s="6"/>
      <c r="F19" s="6"/>
      <c r="G19" s="6"/>
      <c r="H19" s="13"/>
      <c r="I19" s="13"/>
      <c r="J19" s="40"/>
      <c r="K19" s="40"/>
      <c r="L19" s="40"/>
      <c r="M19" s="13"/>
    </row>
    <row r="20" spans="1:13">
      <c r="A20" s="7" t="s">
        <v>1223</v>
      </c>
      <c r="B20" s="7">
        <v>1000002</v>
      </c>
      <c r="C20" s="7" t="s">
        <v>1224</v>
      </c>
      <c r="D20" s="38" t="s">
        <v>1387</v>
      </c>
      <c r="E20" s="38">
        <v>0</v>
      </c>
      <c r="F20" s="38">
        <v>0</v>
      </c>
      <c r="G20" s="7" t="s">
        <v>55</v>
      </c>
      <c r="H20" s="39">
        <v>0</v>
      </c>
      <c r="I20" s="39">
        <v>0</v>
      </c>
      <c r="J20" s="35">
        <v>943169.42</v>
      </c>
      <c r="K20" s="35">
        <v>100</v>
      </c>
      <c r="L20" s="35">
        <v>943.17</v>
      </c>
      <c r="M20" s="12">
        <v>1.6999999999999999E-3</v>
      </c>
    </row>
    <row r="21" spans="1:13" ht="13.5" thickBot="1">
      <c r="A21" s="6" t="s">
        <v>1225</v>
      </c>
      <c r="B21" s="6"/>
      <c r="C21" s="6"/>
      <c r="D21" s="6"/>
      <c r="E21" s="6"/>
      <c r="F21" s="6"/>
      <c r="G21" s="6"/>
      <c r="H21" s="13"/>
      <c r="I21" s="13"/>
      <c r="J21" s="36">
        <f>SUM(J20)</f>
        <v>943169.42</v>
      </c>
      <c r="K21" s="40"/>
      <c r="L21" s="36">
        <f>SUM(L20)</f>
        <v>943.17</v>
      </c>
      <c r="M21" s="14">
        <f>SUM(M20)</f>
        <v>1.6999999999999999E-3</v>
      </c>
    </row>
    <row r="22" spans="1:13" ht="13.5" thickTop="1"/>
    <row r="23" spans="1:13">
      <c r="A23" s="6" t="s">
        <v>1226</v>
      </c>
      <c r="B23" s="6"/>
      <c r="C23" s="6"/>
      <c r="D23" s="6"/>
      <c r="E23" s="6"/>
      <c r="F23" s="6"/>
      <c r="G23" s="6"/>
      <c r="H23" s="13"/>
      <c r="I23" s="13"/>
      <c r="J23" s="40"/>
      <c r="K23" s="40"/>
      <c r="L23" s="40"/>
      <c r="M23" s="13"/>
    </row>
    <row r="24" spans="1:13" ht="13.5" thickBot="1">
      <c r="A24" s="6" t="s">
        <v>1227</v>
      </c>
      <c r="B24" s="6"/>
      <c r="C24" s="6"/>
      <c r="D24" s="6"/>
      <c r="E24" s="6"/>
      <c r="F24" s="6"/>
      <c r="G24" s="6"/>
      <c r="H24" s="13"/>
      <c r="I24" s="13"/>
      <c r="J24" s="36">
        <v>0</v>
      </c>
      <c r="K24" s="40"/>
      <c r="L24" s="36">
        <v>0</v>
      </c>
      <c r="M24" s="14">
        <f>L24/סיכום!$B$42</f>
        <v>0</v>
      </c>
    </row>
    <row r="25" spans="1:13" ht="13.5" thickTop="1"/>
    <row r="26" spans="1:13">
      <c r="A26" s="6" t="s">
        <v>1228</v>
      </c>
      <c r="B26" s="6"/>
      <c r="C26" s="6"/>
      <c r="D26" s="6"/>
      <c r="E26" s="6"/>
      <c r="F26" s="6"/>
      <c r="G26" s="6"/>
      <c r="H26" s="13"/>
      <c r="I26" s="13"/>
      <c r="J26" s="40"/>
      <c r="K26" s="40"/>
      <c r="L26" s="40"/>
      <c r="M26" s="13"/>
    </row>
    <row r="27" spans="1:13" ht="13.5" thickBot="1">
      <c r="A27" s="6" t="s">
        <v>1229</v>
      </c>
      <c r="B27" s="6"/>
      <c r="C27" s="6"/>
      <c r="D27" s="6"/>
      <c r="E27" s="6"/>
      <c r="F27" s="6"/>
      <c r="G27" s="6"/>
      <c r="H27" s="13"/>
      <c r="I27" s="13"/>
      <c r="J27" s="36">
        <v>0</v>
      </c>
      <c r="K27" s="40"/>
      <c r="L27" s="36">
        <v>0</v>
      </c>
      <c r="M27" s="14">
        <f>L27/סיכום!$B$42</f>
        <v>0</v>
      </c>
    </row>
    <row r="28" spans="1:13" ht="13.5" thickTop="1"/>
    <row r="29" spans="1:13">
      <c r="A29" s="6" t="s">
        <v>1230</v>
      </c>
      <c r="B29" s="6"/>
      <c r="C29" s="6"/>
      <c r="D29" s="6"/>
      <c r="E29" s="6"/>
      <c r="F29" s="6"/>
      <c r="G29" s="6"/>
      <c r="H29" s="13"/>
      <c r="I29" s="13"/>
      <c r="J29" s="40"/>
      <c r="K29" s="40"/>
      <c r="L29" s="40"/>
      <c r="M29" s="13"/>
    </row>
    <row r="30" spans="1:13">
      <c r="A30" s="7" t="s">
        <v>1231</v>
      </c>
      <c r="B30" s="7">
        <v>60615515</v>
      </c>
      <c r="C30" s="38">
        <v>0</v>
      </c>
      <c r="D30" s="7" t="s">
        <v>175</v>
      </c>
      <c r="E30" s="7" t="s">
        <v>142</v>
      </c>
      <c r="F30" s="7">
        <v>5.33</v>
      </c>
      <c r="G30" s="7" t="s">
        <v>27</v>
      </c>
      <c r="H30" s="12">
        <v>4.2299999999999997E-2</v>
      </c>
      <c r="I30" s="12">
        <v>4.5600000000000002E-2</v>
      </c>
      <c r="J30" s="35">
        <v>368044.62</v>
      </c>
      <c r="K30" s="35">
        <v>98.67</v>
      </c>
      <c r="L30" s="35">
        <v>363.15</v>
      </c>
      <c r="M30" s="12">
        <f>L30/סיכום!$B$42</f>
        <v>6.4829575782676761E-4</v>
      </c>
    </row>
    <row r="31" spans="1:13">
      <c r="A31" s="7" t="s">
        <v>1232</v>
      </c>
      <c r="B31" s="7">
        <v>200234409</v>
      </c>
      <c r="C31" s="38" t="s">
        <v>1384</v>
      </c>
      <c r="D31" s="7" t="s">
        <v>209</v>
      </c>
      <c r="E31" s="7" t="s">
        <v>142</v>
      </c>
      <c r="F31" s="7">
        <v>3.27</v>
      </c>
      <c r="G31" s="7" t="s">
        <v>55</v>
      </c>
      <c r="H31" s="12">
        <v>3.7499999999999999E-2</v>
      </c>
      <c r="I31" s="12">
        <v>3.7900000000000003E-2</v>
      </c>
      <c r="J31" s="35">
        <v>6004.28</v>
      </c>
      <c r="K31" s="35">
        <v>100.09</v>
      </c>
      <c r="L31" s="35">
        <v>6.01</v>
      </c>
      <c r="M31" s="12">
        <f>L31/סיכום!$B$42</f>
        <v>1.072905825289515E-5</v>
      </c>
    </row>
    <row r="32" spans="1:13">
      <c r="A32" s="7" t="s">
        <v>1233</v>
      </c>
      <c r="B32" s="7">
        <v>60365475</v>
      </c>
      <c r="C32" s="7" t="s">
        <v>1234</v>
      </c>
      <c r="D32" s="7" t="s">
        <v>250</v>
      </c>
      <c r="E32" s="7" t="s">
        <v>142</v>
      </c>
      <c r="F32" s="7">
        <v>4.67</v>
      </c>
      <c r="G32" s="7" t="s">
        <v>27</v>
      </c>
      <c r="H32" s="12">
        <v>0.05</v>
      </c>
      <c r="I32" s="12">
        <v>5.7000000000000002E-2</v>
      </c>
      <c r="J32" s="35">
        <v>1957321.61</v>
      </c>
      <c r="K32" s="35">
        <v>97.36</v>
      </c>
      <c r="L32" s="35">
        <v>1905.65</v>
      </c>
      <c r="M32" s="12">
        <f>L32/סיכום!$B$42</f>
        <v>3.4019683626671619E-3</v>
      </c>
    </row>
    <row r="33" spans="1:13">
      <c r="A33" s="7" t="s">
        <v>1235</v>
      </c>
      <c r="B33" s="7">
        <v>200376069</v>
      </c>
      <c r="C33" s="7" t="s">
        <v>1236</v>
      </c>
      <c r="D33" s="7" t="s">
        <v>250</v>
      </c>
      <c r="E33" s="7" t="s">
        <v>142</v>
      </c>
      <c r="F33" s="7">
        <v>0.99</v>
      </c>
      <c r="G33" s="7" t="s">
        <v>55</v>
      </c>
      <c r="H33" s="12">
        <v>4.5999999999999999E-2</v>
      </c>
      <c r="I33" s="12">
        <v>4.7300000000000002E-2</v>
      </c>
      <c r="J33" s="35">
        <v>1915462.34</v>
      </c>
      <c r="K33" s="35">
        <v>99.93</v>
      </c>
      <c r="L33" s="35">
        <v>1914.12</v>
      </c>
      <c r="M33" s="12">
        <f>L33/סיכום!$B$42</f>
        <v>3.4170890154794778E-3</v>
      </c>
    </row>
    <row r="34" spans="1:13">
      <c r="A34" s="7" t="s">
        <v>1237</v>
      </c>
      <c r="B34" s="7">
        <v>200377059</v>
      </c>
      <c r="C34" s="7" t="s">
        <v>1238</v>
      </c>
      <c r="D34" s="7" t="s">
        <v>250</v>
      </c>
      <c r="E34" s="7" t="s">
        <v>142</v>
      </c>
      <c r="F34" s="7">
        <v>3.23</v>
      </c>
      <c r="G34" s="7" t="s">
        <v>55</v>
      </c>
      <c r="H34" s="12">
        <v>5.5E-2</v>
      </c>
      <c r="I34" s="12">
        <v>5.7700000000000001E-2</v>
      </c>
      <c r="J34" s="35">
        <v>1161389.55</v>
      </c>
      <c r="K34" s="35">
        <v>99.41</v>
      </c>
      <c r="L34" s="35">
        <v>1154.54</v>
      </c>
      <c r="M34" s="12">
        <f>L34/סיכום!$B$42</f>
        <v>2.0610860092009262E-3</v>
      </c>
    </row>
    <row r="35" spans="1:13">
      <c r="A35" s="7" t="s">
        <v>1239</v>
      </c>
      <c r="B35" s="7">
        <v>200378040</v>
      </c>
      <c r="C35" s="7" t="s">
        <v>1240</v>
      </c>
      <c r="D35" s="7" t="s">
        <v>250</v>
      </c>
      <c r="E35" s="7" t="s">
        <v>142</v>
      </c>
      <c r="F35" s="7">
        <v>4.34</v>
      </c>
      <c r="G35" s="7" t="s">
        <v>55</v>
      </c>
      <c r="H35" s="12">
        <v>6.6000000000000003E-2</v>
      </c>
      <c r="I35" s="12">
        <v>6.7500000000000004E-2</v>
      </c>
      <c r="J35" s="35">
        <v>836200.47</v>
      </c>
      <c r="K35" s="35">
        <v>99.84</v>
      </c>
      <c r="L35" s="35">
        <v>834.86</v>
      </c>
      <c r="M35" s="12">
        <f>L35/סיכום!$B$42</f>
        <v>1.4903929406010058E-3</v>
      </c>
    </row>
    <row r="36" spans="1:13">
      <c r="A36" s="7" t="s">
        <v>1232</v>
      </c>
      <c r="B36" s="7">
        <v>200234573</v>
      </c>
      <c r="C36" s="38" t="s">
        <v>1384</v>
      </c>
      <c r="D36" s="7" t="s">
        <v>250</v>
      </c>
      <c r="E36" s="7" t="s">
        <v>142</v>
      </c>
      <c r="F36" s="7">
        <v>3.98</v>
      </c>
      <c r="G36" s="7" t="s">
        <v>55</v>
      </c>
      <c r="H36" s="12">
        <v>3.7499999999999999E-2</v>
      </c>
      <c r="I36" s="12">
        <v>4.87E-2</v>
      </c>
      <c r="J36" s="35">
        <v>104121.94</v>
      </c>
      <c r="K36" s="35">
        <v>96.09</v>
      </c>
      <c r="L36" s="35">
        <v>100.05</v>
      </c>
      <c r="M36" s="12">
        <f>L36/סיכום!$B$42</f>
        <v>1.7860936409353739E-4</v>
      </c>
    </row>
    <row r="37" spans="1:13">
      <c r="A37" s="7" t="s">
        <v>1241</v>
      </c>
      <c r="B37" s="7">
        <v>200366995</v>
      </c>
      <c r="C37" s="38" t="s">
        <v>1385</v>
      </c>
      <c r="D37" s="7" t="s">
        <v>301</v>
      </c>
      <c r="E37" s="7" t="s">
        <v>142</v>
      </c>
      <c r="F37" s="7">
        <v>3.2</v>
      </c>
      <c r="G37" s="7" t="s">
        <v>55</v>
      </c>
      <c r="H37" s="12">
        <v>4.9599999999999998E-2</v>
      </c>
      <c r="I37" s="12">
        <v>6.7900000000000002E-2</v>
      </c>
      <c r="J37" s="35">
        <v>233698.6</v>
      </c>
      <c r="K37" s="35">
        <v>95.69</v>
      </c>
      <c r="L37" s="35">
        <v>223.63</v>
      </c>
      <c r="M37" s="12">
        <f>L37/סיכום!$B$42</f>
        <v>3.9922450866804367E-4</v>
      </c>
    </row>
    <row r="38" spans="1:13">
      <c r="A38" s="7" t="s">
        <v>1242</v>
      </c>
      <c r="B38" s="7">
        <v>2262020</v>
      </c>
      <c r="C38" s="7" t="s">
        <v>1243</v>
      </c>
      <c r="D38" s="38" t="s">
        <v>1381</v>
      </c>
      <c r="E38" s="38">
        <v>0</v>
      </c>
      <c r="F38" s="7">
        <v>0.93</v>
      </c>
      <c r="G38" s="7" t="s">
        <v>55</v>
      </c>
      <c r="H38" s="12">
        <v>4.1000000000000002E-2</v>
      </c>
      <c r="I38" s="12">
        <v>7.5800000000000006E-2</v>
      </c>
      <c r="J38" s="35">
        <v>404139.33</v>
      </c>
      <c r="K38" s="35">
        <v>97.15</v>
      </c>
      <c r="L38" s="35">
        <v>392.62</v>
      </c>
      <c r="M38" s="12">
        <f>L38/סיכום!$B$42</f>
        <v>7.0090563248780262E-4</v>
      </c>
    </row>
    <row r="39" spans="1:13" ht="13.5" thickBot="1">
      <c r="A39" s="6" t="s">
        <v>1244</v>
      </c>
      <c r="B39" s="6"/>
      <c r="C39" s="6"/>
      <c r="D39" s="6"/>
      <c r="E39" s="6"/>
      <c r="F39" s="6">
        <v>3.13</v>
      </c>
      <c r="G39" s="6"/>
      <c r="H39" s="13"/>
      <c r="I39" s="13">
        <v>5.6399999999999999E-2</v>
      </c>
      <c r="J39" s="36">
        <f>SUM(J30:J38)</f>
        <v>6986382.7400000002</v>
      </c>
      <c r="K39" s="40"/>
      <c r="L39" s="36">
        <f>SUM(L30:L38)</f>
        <v>6894.63</v>
      </c>
      <c r="M39" s="14">
        <f>SUM(M30:M38)</f>
        <v>1.2308300649277619E-2</v>
      </c>
    </row>
    <row r="40" spans="1:13" ht="13.5" thickTop="1"/>
    <row r="41" spans="1:13">
      <c r="A41" s="6" t="s">
        <v>1245</v>
      </c>
      <c r="B41" s="6"/>
      <c r="C41" s="6"/>
      <c r="D41" s="6"/>
      <c r="E41" s="6"/>
      <c r="F41" s="6"/>
      <c r="G41" s="6"/>
      <c r="H41" s="13"/>
      <c r="I41" s="13"/>
      <c r="J41" s="40"/>
      <c r="K41" s="40"/>
      <c r="L41" s="40"/>
      <c r="M41" s="13"/>
    </row>
    <row r="42" spans="1:13" ht="13.5" thickBot="1">
      <c r="A42" s="6" t="s">
        <v>1246</v>
      </c>
      <c r="B42" s="6"/>
      <c r="C42" s="6"/>
      <c r="D42" s="6"/>
      <c r="E42" s="6"/>
      <c r="F42" s="6"/>
      <c r="G42" s="6"/>
      <c r="H42" s="13"/>
      <c r="I42" s="13"/>
      <c r="J42" s="36">
        <v>0</v>
      </c>
      <c r="K42" s="40"/>
      <c r="L42" s="36">
        <v>0</v>
      </c>
      <c r="M42" s="14">
        <f>L42/סיכום!$B$42</f>
        <v>0</v>
      </c>
    </row>
    <row r="43" spans="1:13" ht="13.5" thickTop="1"/>
    <row r="44" spans="1:13">
      <c r="A44" s="6" t="s">
        <v>1247</v>
      </c>
      <c r="B44" s="6"/>
      <c r="C44" s="6"/>
      <c r="D44" s="6"/>
      <c r="E44" s="6"/>
      <c r="F44" s="6"/>
      <c r="G44" s="6"/>
      <c r="H44" s="13"/>
      <c r="I44" s="13"/>
      <c r="J44" s="40"/>
      <c r="K44" s="40"/>
      <c r="L44" s="40"/>
      <c r="M44" s="13"/>
    </row>
    <row r="45" spans="1:13" ht="13.5" thickBot="1">
      <c r="A45" s="6" t="s">
        <v>1248</v>
      </c>
      <c r="B45" s="6"/>
      <c r="C45" s="6"/>
      <c r="D45" s="6"/>
      <c r="E45" s="6"/>
      <c r="F45" s="6"/>
      <c r="G45" s="6"/>
      <c r="H45" s="13"/>
      <c r="I45" s="13"/>
      <c r="J45" s="36">
        <v>0</v>
      </c>
      <c r="K45" s="40"/>
      <c r="L45" s="36">
        <v>0</v>
      </c>
      <c r="M45" s="14">
        <f>L45/סיכום!$B$42</f>
        <v>0</v>
      </c>
    </row>
    <row r="46" spans="1:13" ht="13.5" thickTop="1"/>
    <row r="47" spans="1:13">
      <c r="A47" s="6" t="s">
        <v>1249</v>
      </c>
      <c r="B47" s="6"/>
      <c r="C47" s="6"/>
      <c r="D47" s="6"/>
      <c r="E47" s="6"/>
      <c r="F47" s="6"/>
      <c r="G47" s="6"/>
      <c r="H47" s="13"/>
      <c r="I47" s="13"/>
      <c r="J47" s="40"/>
      <c r="K47" s="40"/>
      <c r="L47" s="40"/>
      <c r="M47" s="13"/>
    </row>
    <row r="48" spans="1:13" ht="13.5" thickBot="1">
      <c r="A48" s="6" t="s">
        <v>1250</v>
      </c>
      <c r="B48" s="6"/>
      <c r="C48" s="6"/>
      <c r="D48" s="6"/>
      <c r="E48" s="6"/>
      <c r="F48" s="6"/>
      <c r="G48" s="6"/>
      <c r="H48" s="13"/>
      <c r="I48" s="13"/>
      <c r="J48" s="36">
        <v>0</v>
      </c>
      <c r="K48" s="40"/>
      <c r="L48" s="36">
        <v>0</v>
      </c>
      <c r="M48" s="14">
        <f>L48/סיכום!$B$42</f>
        <v>0</v>
      </c>
    </row>
    <row r="49" spans="1:13" ht="13.5" thickTop="1"/>
    <row r="50" spans="1:13">
      <c r="A50" s="6" t="s">
        <v>1251</v>
      </c>
      <c r="B50" s="6"/>
      <c r="C50" s="6"/>
      <c r="D50" s="6"/>
      <c r="E50" s="6"/>
      <c r="F50" s="6"/>
      <c r="G50" s="6"/>
      <c r="H50" s="13"/>
      <c r="I50" s="13"/>
      <c r="J50" s="40"/>
      <c r="K50" s="40"/>
      <c r="L50" s="40"/>
      <c r="M50" s="13"/>
    </row>
    <row r="51" spans="1:13" ht="13.5" thickBot="1">
      <c r="A51" s="6" t="s">
        <v>1252</v>
      </c>
      <c r="B51" s="6"/>
      <c r="C51" s="6"/>
      <c r="D51" s="6"/>
      <c r="E51" s="6"/>
      <c r="F51" s="6"/>
      <c r="G51" s="6"/>
      <c r="H51" s="13"/>
      <c r="I51" s="13"/>
      <c r="J51" s="36">
        <v>0</v>
      </c>
      <c r="K51" s="40"/>
      <c r="L51" s="36">
        <v>0</v>
      </c>
      <c r="M51" s="14">
        <f>L51/סיכום!$B$42</f>
        <v>0</v>
      </c>
    </row>
    <row r="52" spans="1:13" ht="13.5" thickTop="1"/>
    <row r="53" spans="1:13">
      <c r="A53" s="6" t="s">
        <v>1253</v>
      </c>
      <c r="B53" s="6"/>
      <c r="C53" s="6"/>
      <c r="D53" s="6"/>
      <c r="E53" s="6"/>
      <c r="F53" s="6"/>
      <c r="G53" s="6"/>
      <c r="H53" s="13"/>
      <c r="I53" s="13"/>
      <c r="J53" s="40"/>
      <c r="K53" s="40"/>
      <c r="L53" s="40"/>
      <c r="M53" s="13"/>
    </row>
    <row r="54" spans="1:13">
      <c r="A54" s="7" t="s">
        <v>1254</v>
      </c>
      <c r="B54" s="7">
        <v>200006956</v>
      </c>
      <c r="C54" s="38" t="s">
        <v>1386</v>
      </c>
      <c r="D54" s="7" t="s">
        <v>152</v>
      </c>
      <c r="E54" s="7" t="s">
        <v>142</v>
      </c>
      <c r="F54" s="7">
        <v>1.88</v>
      </c>
      <c r="G54" s="7" t="s">
        <v>55</v>
      </c>
      <c r="H54" s="12">
        <v>3.3000000000000002E-2</v>
      </c>
      <c r="I54" s="12">
        <v>2.9399999999999999E-2</v>
      </c>
      <c r="J54" s="35">
        <v>523248.93</v>
      </c>
      <c r="K54" s="35">
        <v>100.9</v>
      </c>
      <c r="L54" s="35">
        <v>527.96</v>
      </c>
      <c r="M54" s="12">
        <f>L54/סיכום!$B$42</f>
        <v>9.4251474129759133E-4</v>
      </c>
    </row>
    <row r="55" spans="1:13">
      <c r="A55" s="7" t="s">
        <v>1255</v>
      </c>
      <c r="B55" s="7">
        <v>200695757</v>
      </c>
      <c r="C55" s="7" t="s">
        <v>1386</v>
      </c>
      <c r="D55" s="7" t="s">
        <v>175</v>
      </c>
      <c r="E55" s="7" t="s">
        <v>142</v>
      </c>
      <c r="F55" s="7">
        <v>2.46</v>
      </c>
      <c r="G55" s="7" t="s">
        <v>55</v>
      </c>
      <c r="H55" s="12">
        <v>2.1000000000000001E-2</v>
      </c>
      <c r="I55" s="12">
        <v>2.0899999999999998E-2</v>
      </c>
      <c r="J55" s="35">
        <v>664766.18000000005</v>
      </c>
      <c r="K55" s="35">
        <v>100.07</v>
      </c>
      <c r="L55" s="35">
        <v>665.23</v>
      </c>
      <c r="M55" s="12">
        <f>L55/סיכום!$B$42</f>
        <v>1.1875692881153812E-3</v>
      </c>
    </row>
    <row r="56" spans="1:13" ht="13.5" thickBot="1">
      <c r="A56" s="6" t="s">
        <v>1256</v>
      </c>
      <c r="B56" s="6"/>
      <c r="C56" s="6"/>
      <c r="D56" s="6"/>
      <c r="E56" s="6"/>
      <c r="F56" s="6">
        <v>2.2000000000000002</v>
      </c>
      <c r="G56" s="6"/>
      <c r="H56" s="13"/>
      <c r="I56" s="13">
        <v>2.47E-2</v>
      </c>
      <c r="J56" s="36">
        <f>SUM(J54:J55)</f>
        <v>1188015.1100000001</v>
      </c>
      <c r="K56" s="40"/>
      <c r="L56" s="36">
        <f>SUM(L54:L55)</f>
        <v>1193.19</v>
      </c>
      <c r="M56" s="14">
        <f>SUM(M54:M55)</f>
        <v>2.1300840294129725E-3</v>
      </c>
    </row>
    <row r="57" spans="1:13" ht="13.5" thickTop="1"/>
    <row r="58" spans="1:13" ht="13.5" thickBot="1">
      <c r="A58" s="4" t="s">
        <v>1257</v>
      </c>
      <c r="B58" s="4"/>
      <c r="C58" s="4"/>
      <c r="D58" s="4"/>
      <c r="E58" s="4"/>
      <c r="F58" s="4">
        <v>2.99</v>
      </c>
      <c r="G58" s="4"/>
      <c r="H58" s="25"/>
      <c r="I58" s="25">
        <v>5.1700000000000003E-2</v>
      </c>
      <c r="J58" s="37">
        <f>SUM(J21+J39+J56)</f>
        <v>9117567.2699999996</v>
      </c>
      <c r="K58" s="28"/>
      <c r="L58" s="37">
        <f>SUM(L21+L39+L56)</f>
        <v>9030.99</v>
      </c>
      <c r="M58" s="19">
        <f>SUM(M21+M39+M56)</f>
        <v>1.6138384678690592E-2</v>
      </c>
    </row>
    <row r="59" spans="1:13" ht="13.5" thickTop="1"/>
    <row r="61" spans="1:13">
      <c r="A61" s="4" t="s">
        <v>1258</v>
      </c>
      <c r="B61" s="4"/>
      <c r="C61" s="4"/>
      <c r="D61" s="4"/>
      <c r="E61" s="4"/>
      <c r="F61" s="4"/>
      <c r="G61" s="4"/>
      <c r="H61" s="25"/>
      <c r="I61" s="25"/>
      <c r="J61" s="28"/>
      <c r="K61" s="28"/>
      <c r="L61" s="28"/>
      <c r="M61" s="25"/>
    </row>
    <row r="62" spans="1:13">
      <c r="A62" s="6" t="s">
        <v>1259</v>
      </c>
      <c r="B62" s="6"/>
      <c r="C62" s="6"/>
      <c r="D62" s="6"/>
      <c r="E62" s="6"/>
      <c r="F62" s="6"/>
      <c r="G62" s="6"/>
      <c r="H62" s="13"/>
      <c r="I62" s="13"/>
      <c r="J62" s="40"/>
      <c r="K62" s="40"/>
      <c r="L62" s="40"/>
      <c r="M62" s="13"/>
    </row>
    <row r="63" spans="1:13" ht="13.5" thickBot="1">
      <c r="A63" s="6" t="s">
        <v>1260</v>
      </c>
      <c r="B63" s="6"/>
      <c r="C63" s="6"/>
      <c r="D63" s="6"/>
      <c r="E63" s="6"/>
      <c r="F63" s="6"/>
      <c r="G63" s="6"/>
      <c r="H63" s="13"/>
      <c r="I63" s="13"/>
      <c r="J63" s="36">
        <v>0</v>
      </c>
      <c r="K63" s="40"/>
      <c r="L63" s="36">
        <v>0</v>
      </c>
      <c r="M63" s="14">
        <f>L63/סיכום!$B$42</f>
        <v>0</v>
      </c>
    </row>
    <row r="64" spans="1:13" ht="13.5" thickTop="1"/>
    <row r="65" spans="1:13">
      <c r="A65" s="6" t="s">
        <v>1261</v>
      </c>
      <c r="B65" s="6"/>
      <c r="C65" s="6"/>
      <c r="D65" s="6"/>
      <c r="E65" s="6"/>
      <c r="F65" s="6"/>
      <c r="G65" s="6"/>
      <c r="H65" s="13"/>
      <c r="I65" s="13"/>
      <c r="J65" s="40"/>
      <c r="K65" s="40"/>
      <c r="L65" s="40"/>
      <c r="M65" s="13"/>
    </row>
    <row r="66" spans="1:13" ht="13.5" thickBot="1">
      <c r="A66" s="6" t="s">
        <v>1262</v>
      </c>
      <c r="B66" s="6"/>
      <c r="C66" s="6"/>
      <c r="D66" s="6"/>
      <c r="E66" s="6"/>
      <c r="F66" s="6"/>
      <c r="G66" s="6"/>
      <c r="H66" s="13"/>
      <c r="I66" s="13"/>
      <c r="J66" s="36">
        <v>0</v>
      </c>
      <c r="K66" s="40"/>
      <c r="L66" s="36">
        <v>0</v>
      </c>
      <c r="M66" s="14">
        <f>L66/סיכום!$B$42</f>
        <v>0</v>
      </c>
    </row>
    <row r="67" spans="1:13" ht="13.5" thickTop="1"/>
    <row r="68" spans="1:13">
      <c r="A68" s="6" t="s">
        <v>1263</v>
      </c>
      <c r="B68" s="6"/>
      <c r="C68" s="6"/>
      <c r="D68" s="6"/>
      <c r="E68" s="6"/>
      <c r="F68" s="6"/>
      <c r="G68" s="6"/>
      <c r="H68" s="13"/>
      <c r="I68" s="13"/>
      <c r="J68" s="40"/>
      <c r="K68" s="40"/>
      <c r="L68" s="40"/>
      <c r="M68" s="13"/>
    </row>
    <row r="69" spans="1:13">
      <c r="A69" s="7" t="s">
        <v>1264</v>
      </c>
      <c r="B69" s="7" t="s">
        <v>1265</v>
      </c>
      <c r="C69" s="38">
        <v>0</v>
      </c>
      <c r="D69" s="7" t="s">
        <v>175</v>
      </c>
      <c r="E69" s="7" t="s">
        <v>390</v>
      </c>
      <c r="F69" s="7">
        <v>3.8</v>
      </c>
      <c r="G69" s="7" t="s">
        <v>27</v>
      </c>
      <c r="H69" s="12">
        <v>4.2273999999999999E-2</v>
      </c>
      <c r="I69" s="12">
        <v>-8.2900000000000001E-2</v>
      </c>
      <c r="J69" s="35">
        <v>449247.56</v>
      </c>
      <c r="K69" s="35">
        <v>355.73</v>
      </c>
      <c r="L69" s="35">
        <v>410.93</v>
      </c>
      <c r="M69" s="12">
        <f>L69/סיכום!$B$42</f>
        <v>7.3359266353780427E-4</v>
      </c>
    </row>
    <row r="70" spans="1:13">
      <c r="A70" s="7" t="s">
        <v>1266</v>
      </c>
      <c r="B70" s="7">
        <v>60615192</v>
      </c>
      <c r="C70" s="38">
        <v>0</v>
      </c>
      <c r="D70" s="7" t="s">
        <v>175</v>
      </c>
      <c r="E70" s="7" t="s">
        <v>390</v>
      </c>
      <c r="F70" s="7">
        <v>8.19</v>
      </c>
      <c r="G70" s="7" t="s">
        <v>27</v>
      </c>
      <c r="H70" s="12">
        <v>4.2273999999999999E-2</v>
      </c>
      <c r="I70" s="12">
        <v>6.4000000000000001E-2</v>
      </c>
      <c r="J70" s="35">
        <v>67043.95</v>
      </c>
      <c r="K70" s="35">
        <v>94.34</v>
      </c>
      <c r="L70" s="35">
        <v>63.25</v>
      </c>
      <c r="M70" s="12">
        <f>L70/סיכום!$B$42</f>
        <v>1.1291396580625928E-4</v>
      </c>
    </row>
    <row r="71" spans="1:13" ht="13.5" thickBot="1">
      <c r="A71" s="6" t="s">
        <v>1267</v>
      </c>
      <c r="B71" s="6"/>
      <c r="C71" s="6"/>
      <c r="D71" s="6"/>
      <c r="E71" s="6"/>
      <c r="F71" s="6">
        <v>4.38</v>
      </c>
      <c r="G71" s="6"/>
      <c r="H71" s="13"/>
      <c r="I71" s="13">
        <v>-6.3299999999999995E-2</v>
      </c>
      <c r="J71" s="36">
        <f>SUM(J69:J70)</f>
        <v>516291.51</v>
      </c>
      <c r="K71" s="40"/>
      <c r="L71" s="36">
        <f>SUM(L69:L70)</f>
        <v>474.18</v>
      </c>
      <c r="M71" s="14">
        <f>SUM(M69:M70)</f>
        <v>8.4650662934406353E-4</v>
      </c>
    </row>
    <row r="72" spans="1:13" ht="13.5" thickTop="1"/>
    <row r="73" spans="1:13">
      <c r="A73" s="6" t="s">
        <v>1268</v>
      </c>
      <c r="B73" s="6"/>
      <c r="C73" s="6"/>
      <c r="D73" s="6"/>
      <c r="E73" s="6"/>
      <c r="F73" s="6"/>
      <c r="G73" s="6"/>
      <c r="H73" s="13"/>
      <c r="I73" s="13"/>
      <c r="J73" s="40"/>
      <c r="K73" s="40"/>
      <c r="L73" s="40"/>
      <c r="M73" s="13"/>
    </row>
    <row r="74" spans="1:13" ht="13.5" thickBot="1">
      <c r="A74" s="6" t="s">
        <v>1269</v>
      </c>
      <c r="B74" s="6"/>
      <c r="C74" s="6"/>
      <c r="D74" s="6"/>
      <c r="E74" s="6"/>
      <c r="F74" s="6"/>
      <c r="G74" s="6"/>
      <c r="H74" s="13"/>
      <c r="I74" s="13"/>
      <c r="J74" s="36">
        <v>0</v>
      </c>
      <c r="K74" s="40"/>
      <c r="L74" s="36">
        <v>0</v>
      </c>
      <c r="M74" s="14">
        <f>L74/סיכום!$B$42</f>
        <v>0</v>
      </c>
    </row>
    <row r="75" spans="1:13" ht="13.5" thickTop="1"/>
    <row r="76" spans="1:13" ht="13.5" thickBot="1">
      <c r="A76" s="4" t="s">
        <v>1270</v>
      </c>
      <c r="B76" s="4"/>
      <c r="C76" s="4"/>
      <c r="D76" s="4"/>
      <c r="E76" s="4"/>
      <c r="F76" s="4">
        <v>4.38</v>
      </c>
      <c r="G76" s="4"/>
      <c r="H76" s="25"/>
      <c r="I76" s="25">
        <v>-6.3299999999999995E-2</v>
      </c>
      <c r="J76" s="37">
        <f>SUM(J71)</f>
        <v>516291.51</v>
      </c>
      <c r="K76" s="28"/>
      <c r="L76" s="37">
        <f>SUM(L71)</f>
        <v>474.18</v>
      </c>
      <c r="M76" s="19">
        <f>SUM(M71)</f>
        <v>8.4650662934406353E-4</v>
      </c>
    </row>
    <row r="77" spans="1:13" ht="13.5" thickTop="1"/>
    <row r="79" spans="1:13" ht="13.5" thickBot="1">
      <c r="A79" s="4" t="s">
        <v>1271</v>
      </c>
      <c r="B79" s="4"/>
      <c r="C79" s="4"/>
      <c r="D79" s="4"/>
      <c r="E79" s="4"/>
      <c r="F79" s="4">
        <v>3.07</v>
      </c>
      <c r="G79" s="4"/>
      <c r="H79" s="25"/>
      <c r="I79" s="25">
        <v>4.53E-2</v>
      </c>
      <c r="J79" s="37">
        <f>SUM(J58+J76)</f>
        <v>9633858.7799999993</v>
      </c>
      <c r="K79" s="28"/>
      <c r="L79" s="37">
        <f>SUM(L58+L76)</f>
        <v>9505.17</v>
      </c>
      <c r="M79" s="19">
        <f>SUM(M58+M76)</f>
        <v>1.6984891308034655E-2</v>
      </c>
    </row>
    <row r="80" spans="1:13" ht="13.5" thickTop="1"/>
    <row r="82" spans="1:13">
      <c r="A82" s="7" t="s">
        <v>69</v>
      </c>
      <c r="B82" s="7"/>
      <c r="C82" s="7"/>
      <c r="D82" s="7"/>
      <c r="E82" s="7"/>
      <c r="F82" s="7"/>
      <c r="G82" s="7"/>
      <c r="H82" s="12"/>
      <c r="I82" s="12"/>
      <c r="J82" s="35"/>
      <c r="K82" s="35"/>
      <c r="L82" s="35"/>
      <c r="M82" s="12"/>
    </row>
    <row r="86" spans="1:13">
      <c r="A86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2" workbookViewId="0">
      <selection activeCell="A51" sqref="A51:XFD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1272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72</v>
      </c>
      <c r="G11" s="4" t="s">
        <v>9</v>
      </c>
      <c r="H11" s="4" t="s">
        <v>10</v>
      </c>
      <c r="I11" s="4" t="s">
        <v>11</v>
      </c>
      <c r="J11" s="4" t="s">
        <v>73</v>
      </c>
      <c r="K11" s="4" t="s">
        <v>74</v>
      </c>
      <c r="L11" s="4" t="s">
        <v>976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77</v>
      </c>
      <c r="G12" s="5"/>
      <c r="H12" s="5" t="s">
        <v>14</v>
      </c>
      <c r="I12" s="5" t="s">
        <v>14</v>
      </c>
      <c r="J12" s="5" t="s">
        <v>78</v>
      </c>
      <c r="K12" s="5" t="s">
        <v>79</v>
      </c>
      <c r="L12" s="5" t="s">
        <v>15</v>
      </c>
      <c r="M12" s="5" t="s">
        <v>14</v>
      </c>
    </row>
    <row r="15" spans="1:13">
      <c r="A15" s="4" t="s">
        <v>1272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1273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1274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1275</v>
      </c>
      <c r="B20" s="6"/>
      <c r="C20" s="6"/>
      <c r="D20" s="6"/>
      <c r="E20" s="6"/>
      <c r="F20" s="6"/>
      <c r="G20" s="6"/>
      <c r="H20" s="6"/>
      <c r="I20" s="6"/>
      <c r="J20" s="22">
        <v>0</v>
      </c>
      <c r="K20" s="6"/>
      <c r="L20" s="22">
        <v>0</v>
      </c>
      <c r="M20" s="14">
        <v>0</v>
      </c>
    </row>
    <row r="21" spans="1:13" ht="13.5" thickTop="1"/>
    <row r="22" spans="1:13">
      <c r="A22" s="6" t="s">
        <v>1276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1277</v>
      </c>
      <c r="B23" s="6"/>
      <c r="C23" s="6"/>
      <c r="D23" s="6"/>
      <c r="E23" s="6"/>
      <c r="F23" s="6"/>
      <c r="G23" s="6"/>
      <c r="H23" s="6"/>
      <c r="I23" s="6"/>
      <c r="J23" s="22">
        <v>0</v>
      </c>
      <c r="K23" s="6"/>
      <c r="L23" s="22">
        <v>0</v>
      </c>
      <c r="M23" s="14">
        <f>L23/סיכום!$B$42</f>
        <v>0</v>
      </c>
    </row>
    <row r="24" spans="1:13" ht="13.5" thickTop="1"/>
    <row r="25" spans="1:13">
      <c r="A25" s="6" t="s">
        <v>1278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1279</v>
      </c>
      <c r="B26" s="6"/>
      <c r="C26" s="6"/>
      <c r="D26" s="6"/>
      <c r="E26" s="6"/>
      <c r="F26" s="6"/>
      <c r="G26" s="6"/>
      <c r="H26" s="6"/>
      <c r="I26" s="6"/>
      <c r="J26" s="22">
        <v>0</v>
      </c>
      <c r="K26" s="6"/>
      <c r="L26" s="22">
        <v>0</v>
      </c>
      <c r="M26" s="14">
        <f>L26/סיכום!$B$42</f>
        <v>0</v>
      </c>
    </row>
    <row r="27" spans="1:13" ht="13.5" thickTop="1"/>
    <row r="28" spans="1:13">
      <c r="A28" s="6" t="s">
        <v>1280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1281</v>
      </c>
      <c r="B29" s="6"/>
      <c r="C29" s="6"/>
      <c r="D29" s="6"/>
      <c r="E29" s="6"/>
      <c r="F29" s="6"/>
      <c r="G29" s="6"/>
      <c r="H29" s="6"/>
      <c r="I29" s="6"/>
      <c r="J29" s="22">
        <v>0</v>
      </c>
      <c r="K29" s="6"/>
      <c r="L29" s="22">
        <v>0</v>
      </c>
      <c r="M29" s="14">
        <f>L29/סיכום!$B$42</f>
        <v>0</v>
      </c>
    </row>
    <row r="30" spans="1:13" ht="13.5" thickTop="1"/>
    <row r="31" spans="1:13">
      <c r="A31" s="6" t="s">
        <v>1282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1283</v>
      </c>
      <c r="B32" s="6"/>
      <c r="C32" s="6"/>
      <c r="D32" s="6"/>
      <c r="E32" s="6"/>
      <c r="F32" s="6"/>
      <c r="G32" s="6"/>
      <c r="H32" s="6"/>
      <c r="I32" s="6"/>
      <c r="J32" s="22">
        <v>0</v>
      </c>
      <c r="K32" s="6"/>
      <c r="L32" s="22">
        <v>0</v>
      </c>
      <c r="M32" s="14">
        <f>L32/סיכום!$B$42</f>
        <v>0</v>
      </c>
    </row>
    <row r="33" spans="1:13" ht="13.5" thickTop="1"/>
    <row r="34" spans="1:13" ht="13.5" thickBot="1">
      <c r="A34" s="4" t="s">
        <v>1284</v>
      </c>
      <c r="B34" s="4"/>
      <c r="C34" s="4"/>
      <c r="D34" s="4"/>
      <c r="E34" s="4"/>
      <c r="F34" s="4"/>
      <c r="G34" s="4"/>
      <c r="H34" s="4"/>
      <c r="I34" s="4"/>
      <c r="J34" s="23">
        <v>0</v>
      </c>
      <c r="K34" s="4"/>
      <c r="L34" s="23">
        <v>0</v>
      </c>
      <c r="M34" s="19">
        <v>0</v>
      </c>
    </row>
    <row r="35" spans="1:13" ht="13.5" thickTop="1"/>
    <row r="37" spans="1:13">
      <c r="A37" s="4" t="s">
        <v>1285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1285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1286</v>
      </c>
      <c r="B39" s="6"/>
      <c r="C39" s="6"/>
      <c r="D39" s="6"/>
      <c r="E39" s="6"/>
      <c r="F39" s="6"/>
      <c r="G39" s="6"/>
      <c r="H39" s="6"/>
      <c r="I39" s="6"/>
      <c r="J39" s="22">
        <v>0</v>
      </c>
      <c r="K39" s="6"/>
      <c r="L39" s="22">
        <v>0</v>
      </c>
      <c r="M39" s="14">
        <f>L39/סיכום!$B$42</f>
        <v>0</v>
      </c>
    </row>
    <row r="40" spans="1:13" ht="13.5" thickTop="1"/>
    <row r="41" spans="1:13" ht="13.5" thickBot="1">
      <c r="A41" s="4" t="s">
        <v>1286</v>
      </c>
      <c r="B41" s="4"/>
      <c r="C41" s="4"/>
      <c r="D41" s="4"/>
      <c r="E41" s="4"/>
      <c r="F41" s="4"/>
      <c r="G41" s="4"/>
      <c r="H41" s="4"/>
      <c r="I41" s="4"/>
      <c r="J41" s="23">
        <v>0</v>
      </c>
      <c r="K41" s="4"/>
      <c r="L41" s="23">
        <v>0</v>
      </c>
      <c r="M41" s="19">
        <v>0</v>
      </c>
    </row>
    <row r="42" spans="1:13" ht="13.5" thickTop="1"/>
    <row r="44" spans="1:13" ht="13.5" thickBot="1">
      <c r="A44" s="4" t="s">
        <v>1287</v>
      </c>
      <c r="B44" s="4"/>
      <c r="C44" s="4"/>
      <c r="D44" s="4"/>
      <c r="E44" s="4"/>
      <c r="F44" s="4"/>
      <c r="G44" s="4"/>
      <c r="H44" s="4"/>
      <c r="I44" s="4"/>
      <c r="J44" s="23">
        <v>0</v>
      </c>
      <c r="K44" s="4"/>
      <c r="L44" s="23">
        <v>0</v>
      </c>
      <c r="M44" s="19">
        <v>0</v>
      </c>
    </row>
    <row r="45" spans="1:13" ht="13.5" thickTop="1"/>
    <row r="47" spans="1:13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3" workbookViewId="0">
      <selection activeCell="A45" sqref="A45:XFD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1288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1289</v>
      </c>
      <c r="E11" s="4" t="s">
        <v>1290</v>
      </c>
      <c r="F11" s="4" t="s">
        <v>1291</v>
      </c>
      <c r="G11" s="4" t="s">
        <v>976</v>
      </c>
      <c r="H11" s="4" t="s">
        <v>13</v>
      </c>
    </row>
    <row r="12" spans="1:8">
      <c r="A12" s="5"/>
      <c r="B12" s="5"/>
      <c r="C12" s="5"/>
      <c r="D12" s="5" t="s">
        <v>76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1288</v>
      </c>
      <c r="B15" s="4"/>
      <c r="C15" s="4"/>
      <c r="D15" s="4"/>
      <c r="E15" s="4"/>
      <c r="F15" s="4"/>
      <c r="G15" s="4"/>
      <c r="H15" s="4"/>
    </row>
    <row r="18" spans="1:8">
      <c r="A18" s="4" t="s">
        <v>1292</v>
      </c>
      <c r="B18" s="4"/>
      <c r="C18" s="4"/>
      <c r="D18" s="4"/>
      <c r="E18" s="4"/>
      <c r="F18" s="4"/>
      <c r="G18" s="4"/>
      <c r="H18" s="4"/>
    </row>
    <row r="19" spans="1:8">
      <c r="A19" s="6" t="s">
        <v>1293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1294</v>
      </c>
      <c r="B20" s="6"/>
      <c r="C20" s="6"/>
      <c r="D20" s="6"/>
      <c r="E20" s="6"/>
      <c r="F20" s="6"/>
      <c r="G20" s="22">
        <v>0</v>
      </c>
      <c r="H20" s="14">
        <v>0</v>
      </c>
    </row>
    <row r="21" spans="1:8" ht="13.5" thickTop="1"/>
    <row r="22" spans="1:8">
      <c r="A22" s="6" t="s">
        <v>1295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1296</v>
      </c>
      <c r="B23" s="6"/>
      <c r="C23" s="6"/>
      <c r="D23" s="6"/>
      <c r="E23" s="6"/>
      <c r="F23" s="6"/>
      <c r="G23" s="22">
        <v>0</v>
      </c>
      <c r="H23" s="14">
        <f>G23/סיכום!$B$42</f>
        <v>0</v>
      </c>
    </row>
    <row r="24" spans="1:8" ht="13.5" thickTop="1"/>
    <row r="25" spans="1:8" ht="13.5" thickBot="1">
      <c r="A25" s="4" t="s">
        <v>1297</v>
      </c>
      <c r="B25" s="4"/>
      <c r="C25" s="4"/>
      <c r="D25" s="4"/>
      <c r="E25" s="4"/>
      <c r="F25" s="4"/>
      <c r="G25" s="23">
        <v>0</v>
      </c>
      <c r="H25" s="19">
        <v>0</v>
      </c>
    </row>
    <row r="26" spans="1:8" ht="13.5" thickTop="1"/>
    <row r="28" spans="1:8">
      <c r="A28" s="4" t="s">
        <v>1298</v>
      </c>
      <c r="B28" s="4"/>
      <c r="C28" s="4"/>
      <c r="D28" s="4"/>
      <c r="E28" s="4"/>
      <c r="F28" s="4"/>
      <c r="G28" s="4"/>
      <c r="H28" s="4"/>
    </row>
    <row r="29" spans="1:8">
      <c r="A29" s="6" t="s">
        <v>1299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1300</v>
      </c>
      <c r="B30" s="6"/>
      <c r="C30" s="6"/>
      <c r="D30" s="6"/>
      <c r="E30" s="6"/>
      <c r="F30" s="6"/>
      <c r="G30" s="22">
        <v>0</v>
      </c>
      <c r="H30" s="14">
        <f>G30/סיכום!$B$42</f>
        <v>0</v>
      </c>
    </row>
    <row r="31" spans="1:8" ht="13.5" thickTop="1"/>
    <row r="32" spans="1:8">
      <c r="A32" s="6" t="s">
        <v>1301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1302</v>
      </c>
      <c r="B33" s="6"/>
      <c r="C33" s="6"/>
      <c r="D33" s="6"/>
      <c r="E33" s="6"/>
      <c r="F33" s="6"/>
      <c r="G33" s="22">
        <v>0</v>
      </c>
      <c r="H33" s="14">
        <f>G33/סיכום!$B$42</f>
        <v>0</v>
      </c>
    </row>
    <row r="34" spans="1:8" ht="13.5" thickTop="1"/>
    <row r="35" spans="1:8" ht="13.5" thickBot="1">
      <c r="A35" s="4" t="s">
        <v>1303</v>
      </c>
      <c r="B35" s="4"/>
      <c r="C35" s="4"/>
      <c r="D35" s="4"/>
      <c r="E35" s="4"/>
      <c r="F35" s="4"/>
      <c r="G35" s="23">
        <v>0</v>
      </c>
      <c r="H35" s="19">
        <v>0</v>
      </c>
    </row>
    <row r="36" spans="1:8" ht="13.5" thickTop="1"/>
    <row r="38" spans="1:8" ht="13.5" thickBot="1">
      <c r="A38" s="4" t="s">
        <v>1304</v>
      </c>
      <c r="B38" s="4"/>
      <c r="C38" s="4"/>
      <c r="D38" s="4"/>
      <c r="E38" s="4"/>
      <c r="F38" s="4"/>
      <c r="G38" s="23">
        <v>0</v>
      </c>
      <c r="H38" s="19">
        <v>0</v>
      </c>
    </row>
    <row r="39" spans="1:8" ht="13.5" thickTop="1"/>
    <row r="41" spans="1:8">
      <c r="A41" s="7" t="s">
        <v>69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1" sqref="H21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24" customWidth="1"/>
    <col min="7" max="7" width="16.7109375" style="24" customWidth="1"/>
    <col min="8" max="8" width="12.7109375" style="27" customWidth="1"/>
    <col min="9" max="9" width="20.7109375" style="24" customWidth="1"/>
  </cols>
  <sheetData>
    <row r="2" spans="1:9" ht="18">
      <c r="A2" s="1" t="s">
        <v>0</v>
      </c>
    </row>
    <row r="4" spans="1:9" ht="18">
      <c r="A4" s="1" t="s">
        <v>1305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5" t="s">
        <v>10</v>
      </c>
      <c r="G11" s="25" t="s">
        <v>11</v>
      </c>
      <c r="H11" s="28" t="s">
        <v>976</v>
      </c>
      <c r="I11" s="25" t="s">
        <v>13</v>
      </c>
    </row>
    <row r="12" spans="1:9">
      <c r="A12" s="5"/>
      <c r="B12" s="5"/>
      <c r="C12" s="5"/>
      <c r="D12" s="5"/>
      <c r="E12" s="5"/>
      <c r="F12" s="26" t="s">
        <v>14</v>
      </c>
      <c r="G12" s="26" t="s">
        <v>14</v>
      </c>
      <c r="H12" s="29" t="s">
        <v>15</v>
      </c>
      <c r="I12" s="26" t="s">
        <v>14</v>
      </c>
    </row>
    <row r="15" spans="1:9">
      <c r="A15" s="4" t="s">
        <v>1305</v>
      </c>
      <c r="B15" s="4"/>
      <c r="C15" s="4"/>
      <c r="D15" s="4"/>
      <c r="E15" s="4"/>
      <c r="F15" s="25"/>
      <c r="G15" s="25"/>
      <c r="H15" s="28"/>
      <c r="I15" s="25"/>
    </row>
    <row r="18" spans="1:9">
      <c r="A18" s="4" t="s">
        <v>1306</v>
      </c>
      <c r="B18" s="4"/>
      <c r="C18" s="4"/>
      <c r="D18" s="4"/>
      <c r="E18" s="4"/>
      <c r="F18" s="25"/>
      <c r="G18" s="25"/>
      <c r="H18" s="30"/>
      <c r="I18" s="25"/>
    </row>
    <row r="19" spans="1:9">
      <c r="A19" s="6" t="s">
        <v>1306</v>
      </c>
      <c r="B19" s="6"/>
      <c r="C19" s="6"/>
      <c r="D19" s="6"/>
      <c r="E19" s="6"/>
      <c r="F19" s="13"/>
      <c r="G19" s="13"/>
      <c r="H19" s="31"/>
      <c r="I19" s="13"/>
    </row>
    <row r="20" spans="1:9">
      <c r="A20" s="15" t="s">
        <v>1378</v>
      </c>
      <c r="B20" s="15">
        <v>99999999</v>
      </c>
      <c r="C20" s="16">
        <v>0</v>
      </c>
      <c r="D20" s="17" t="s">
        <v>1379</v>
      </c>
      <c r="E20" s="17" t="s">
        <v>1380</v>
      </c>
      <c r="F20" s="18">
        <v>0</v>
      </c>
      <c r="G20" s="18">
        <v>0</v>
      </c>
      <c r="H20" s="31">
        <f>-906.602+-818.228+1724.53</f>
        <v>-0.29999999999995453</v>
      </c>
      <c r="I20" s="13">
        <f>H20/סיכום!B42</f>
        <v>-5.3556031212446877E-7</v>
      </c>
    </row>
    <row r="21" spans="1:9" ht="13.5" thickBot="1">
      <c r="A21" s="6" t="s">
        <v>1307</v>
      </c>
      <c r="B21" s="6"/>
      <c r="C21" s="6"/>
      <c r="D21" s="6"/>
      <c r="E21" s="6"/>
      <c r="F21" s="13"/>
      <c r="G21" s="13"/>
      <c r="H21" s="32">
        <f>SUM(H20)</f>
        <v>-0.29999999999995453</v>
      </c>
      <c r="I21" s="14">
        <f>SUM(I20)</f>
        <v>-5.3556031212446877E-7</v>
      </c>
    </row>
    <row r="22" spans="1:9" ht="13.5" thickTop="1">
      <c r="H22" s="33"/>
    </row>
    <row r="23" spans="1:9" ht="13.5" thickBot="1">
      <c r="A23" s="4" t="s">
        <v>1307</v>
      </c>
      <c r="B23" s="4"/>
      <c r="C23" s="4"/>
      <c r="D23" s="4"/>
      <c r="E23" s="4"/>
      <c r="F23" s="25"/>
      <c r="G23" s="25"/>
      <c r="H23" s="34">
        <f>SUM(H21)</f>
        <v>-0.29999999999995453</v>
      </c>
      <c r="I23" s="19">
        <f>SUM(I21)</f>
        <v>-5.3556031212446877E-7</v>
      </c>
    </row>
    <row r="24" spans="1:9" ht="13.5" thickTop="1">
      <c r="H24" s="33"/>
    </row>
    <row r="25" spans="1:9">
      <c r="H25" s="33"/>
    </row>
    <row r="26" spans="1:9">
      <c r="A26" s="4" t="s">
        <v>1308</v>
      </c>
      <c r="B26" s="4"/>
      <c r="C26" s="4"/>
      <c r="D26" s="4"/>
      <c r="E26" s="4"/>
      <c r="F26" s="25"/>
      <c r="G26" s="25"/>
      <c r="H26" s="30"/>
      <c r="I26" s="25"/>
    </row>
    <row r="27" spans="1:9">
      <c r="A27" s="6" t="s">
        <v>1308</v>
      </c>
      <c r="B27" s="6"/>
      <c r="C27" s="6"/>
      <c r="D27" s="6"/>
      <c r="E27" s="6"/>
      <c r="F27" s="13"/>
      <c r="G27" s="13"/>
      <c r="H27" s="31">
        <v>0</v>
      </c>
      <c r="I27" s="13">
        <v>0</v>
      </c>
    </row>
    <row r="28" spans="1:9" ht="13.5" thickBot="1">
      <c r="A28" s="6" t="s">
        <v>1309</v>
      </c>
      <c r="B28" s="6"/>
      <c r="C28" s="6"/>
      <c r="D28" s="6"/>
      <c r="E28" s="6"/>
      <c r="F28" s="13"/>
      <c r="G28" s="13"/>
      <c r="H28" s="32">
        <v>0</v>
      </c>
      <c r="I28" s="14">
        <f>H28/סיכום!$B$42</f>
        <v>0</v>
      </c>
    </row>
    <row r="29" spans="1:9" ht="13.5" thickTop="1">
      <c r="H29" s="33"/>
    </row>
    <row r="30" spans="1:9" ht="13.5" thickBot="1">
      <c r="A30" s="4" t="s">
        <v>1309</v>
      </c>
      <c r="B30" s="4"/>
      <c r="C30" s="4"/>
      <c r="D30" s="4"/>
      <c r="E30" s="4"/>
      <c r="F30" s="25"/>
      <c r="G30" s="25"/>
      <c r="H30" s="34">
        <v>0</v>
      </c>
      <c r="I30" s="19">
        <v>0</v>
      </c>
    </row>
    <row r="31" spans="1:9" ht="13.5" thickTop="1">
      <c r="H31" s="33"/>
    </row>
    <row r="32" spans="1:9">
      <c r="H32" s="33"/>
    </row>
    <row r="33" spans="1:9" ht="13.5" thickBot="1">
      <c r="A33" s="4" t="s">
        <v>1310</v>
      </c>
      <c r="B33" s="4"/>
      <c r="C33" s="4"/>
      <c r="D33" s="4"/>
      <c r="E33" s="4"/>
      <c r="F33" s="25"/>
      <c r="G33" s="25"/>
      <c r="H33" s="34">
        <f>SUM(H23+H30)</f>
        <v>-0.29999999999995453</v>
      </c>
      <c r="I33" s="19">
        <f>SUM(I23+I30)</f>
        <v>-5.3556031212446877E-7</v>
      </c>
    </row>
    <row r="34" spans="1:9" ht="13.5" thickTop="1">
      <c r="H34" s="33"/>
    </row>
    <row r="36" spans="1:9">
      <c r="A36" s="7" t="s">
        <v>69</v>
      </c>
      <c r="B36" s="7"/>
      <c r="C36" s="7"/>
      <c r="D36" s="7"/>
      <c r="E36" s="7"/>
      <c r="F36" s="12"/>
      <c r="G36" s="12"/>
      <c r="H36" s="35"/>
      <c r="I36" s="12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rightToLeft="1" workbookViewId="0">
      <selection activeCell="E34" sqref="E34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1311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1312</v>
      </c>
      <c r="E11" s="4" t="s">
        <v>976</v>
      </c>
    </row>
    <row r="12" spans="1:5">
      <c r="A12" s="5"/>
      <c r="B12" s="5"/>
      <c r="C12" s="5"/>
      <c r="D12" s="5" t="s">
        <v>76</v>
      </c>
      <c r="E12" s="5" t="s">
        <v>15</v>
      </c>
    </row>
    <row r="15" spans="1:5">
      <c r="A15" s="4" t="s">
        <v>1313</v>
      </c>
      <c r="B15" s="4"/>
      <c r="C15" s="4"/>
      <c r="D15" s="4"/>
      <c r="E15" s="4"/>
    </row>
    <row r="18" spans="1:5">
      <c r="A18" s="4" t="s">
        <v>1314</v>
      </c>
      <c r="B18" s="4"/>
      <c r="C18" s="4"/>
      <c r="D18" s="4"/>
      <c r="E18" s="4"/>
    </row>
    <row r="19" spans="1:5">
      <c r="A19" s="6" t="s">
        <v>1315</v>
      </c>
      <c r="B19" s="6"/>
      <c r="C19" s="6"/>
      <c r="D19" s="6"/>
      <c r="E19" s="6"/>
    </row>
    <row r="20" spans="1:5" ht="13.5" thickBot="1">
      <c r="A20" s="6" t="s">
        <v>1316</v>
      </c>
      <c r="B20" s="6"/>
      <c r="C20" s="6"/>
      <c r="D20" s="6"/>
      <c r="E20" s="22">
        <v>0</v>
      </c>
    </row>
    <row r="21" spans="1:5" ht="13.5" thickTop="1"/>
    <row r="22" spans="1:5" ht="13.5" thickBot="1">
      <c r="A22" s="4" t="s">
        <v>1317</v>
      </c>
      <c r="B22" s="4"/>
      <c r="C22" s="4"/>
      <c r="D22" s="4"/>
      <c r="E22" s="23">
        <v>0</v>
      </c>
    </row>
    <row r="23" spans="1:5" ht="13.5" thickTop="1"/>
    <row r="25" spans="1:5">
      <c r="A25" s="4" t="s">
        <v>1318</v>
      </c>
      <c r="B25" s="4"/>
      <c r="C25" s="4"/>
      <c r="D25" s="4"/>
      <c r="E25" s="4"/>
    </row>
    <row r="26" spans="1:5">
      <c r="A26" s="6" t="s">
        <v>1319</v>
      </c>
      <c r="B26" s="6"/>
      <c r="C26" s="6"/>
      <c r="D26" s="6"/>
      <c r="E26" s="6"/>
    </row>
    <row r="27" spans="1:5">
      <c r="A27" s="6" t="s">
        <v>884</v>
      </c>
      <c r="B27" s="6" t="s">
        <v>885</v>
      </c>
      <c r="C27" s="6" t="s">
        <v>884</v>
      </c>
      <c r="D27" s="6">
        <v>42910</v>
      </c>
      <c r="E27" s="6">
        <v>256.96699999999998</v>
      </c>
    </row>
    <row r="28" spans="1:5" ht="13.5" thickBot="1">
      <c r="A28" s="6" t="s">
        <v>1320</v>
      </c>
      <c r="B28" s="6"/>
      <c r="C28" s="6"/>
      <c r="D28" s="6"/>
      <c r="E28" s="22">
        <f>+E27</f>
        <v>256.96699999999998</v>
      </c>
    </row>
    <row r="29" spans="1:5" ht="13.5" thickTop="1"/>
    <row r="30" spans="1:5" ht="13.5" thickBot="1">
      <c r="A30" s="4" t="s">
        <v>1321</v>
      </c>
      <c r="B30" s="4"/>
      <c r="C30" s="4"/>
      <c r="D30" s="4"/>
      <c r="E30" s="23">
        <f>+E28</f>
        <v>256.96699999999998</v>
      </c>
    </row>
    <row r="31" spans="1:5" ht="13.5" thickTop="1"/>
    <row r="33" spans="1:5" ht="13.5" thickBot="1">
      <c r="A33" s="4" t="s">
        <v>1322</v>
      </c>
      <c r="B33" s="4"/>
      <c r="C33" s="4"/>
      <c r="D33" s="4"/>
      <c r="E33" s="23">
        <f>+E30</f>
        <v>256.96699999999998</v>
      </c>
    </row>
    <row r="34" spans="1:5" ht="13.5" thickTop="1"/>
    <row r="36" spans="1:5">
      <c r="A36" s="7" t="s">
        <v>69</v>
      </c>
      <c r="B36" s="7"/>
      <c r="C36" s="7"/>
      <c r="D36" s="7"/>
      <c r="E36" s="7"/>
    </row>
    <row r="40" spans="1:5">
      <c r="A40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14" workbookViewId="0">
      <selection activeCell="D49" sqref="D4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1323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1324</v>
      </c>
    </row>
    <row r="11" spans="1:3" ht="15.75">
      <c r="A11" s="8"/>
    </row>
    <row r="14" spans="1:3">
      <c r="A14" s="5" t="s">
        <v>1325</v>
      </c>
      <c r="B14" s="5" t="s">
        <v>1326</v>
      </c>
      <c r="C14" s="5" t="s">
        <v>1327</v>
      </c>
    </row>
    <row r="16" spans="1:3">
      <c r="A16" s="7" t="s">
        <v>1328</v>
      </c>
      <c r="B16" s="9">
        <f>+'מזומנים ושווי מזומנים'!I66</f>
        <v>42940.53</v>
      </c>
      <c r="C16" s="10">
        <f>B16/$B$42</f>
        <v>7.6657478831978668E-2</v>
      </c>
    </row>
    <row r="17" spans="1:3">
      <c r="A17" s="7" t="s">
        <v>1329</v>
      </c>
      <c r="B17" s="9">
        <f>+B18+B19+B20+B21+B22+B23+B24+B25+B26+B27</f>
        <v>344509.60000000003</v>
      </c>
      <c r="C17" s="10">
        <f t="shared" ref="C17:C41" si="0">B17/$B$42</f>
        <v>0.61501889635301288</v>
      </c>
    </row>
    <row r="18" spans="1:3">
      <c r="A18" s="7" t="s">
        <v>1330</v>
      </c>
      <c r="B18" s="9">
        <f>+'סחיר - תעודות התחייבות ממשלתיות'!L59</f>
        <v>39379.07</v>
      </c>
      <c r="C18" s="10">
        <f t="shared" si="0"/>
        <v>7.0299556734581659E-2</v>
      </c>
    </row>
    <row r="19" spans="1:3">
      <c r="A19" s="7" t="s">
        <v>1331</v>
      </c>
      <c r="B19" s="9">
        <v>0</v>
      </c>
      <c r="C19" s="10">
        <f t="shared" si="0"/>
        <v>0</v>
      </c>
    </row>
    <row r="20" spans="1:3">
      <c r="A20" s="7" t="s">
        <v>1332</v>
      </c>
      <c r="B20" s="9">
        <f>+'סחיר - אגח קונצרני'!N226</f>
        <v>91977.89</v>
      </c>
      <c r="C20" s="10">
        <f t="shared" si="0"/>
        <v>0.16419902492319172</v>
      </c>
    </row>
    <row r="21" spans="1:3">
      <c r="A21" s="7" t="s">
        <v>1333</v>
      </c>
      <c r="B21" s="9">
        <f>+'סחיר - מניות'!H131</f>
        <v>41711</v>
      </c>
      <c r="C21" s="10">
        <f t="shared" si="0"/>
        <v>7.4462520596757009E-2</v>
      </c>
    </row>
    <row r="22" spans="1:3">
      <c r="A22" s="7" t="s">
        <v>1334</v>
      </c>
      <c r="B22" s="9">
        <f>+'סחיר - תעודות סל'!G116</f>
        <v>151712.31</v>
      </c>
      <c r="C22" s="10">
        <f t="shared" si="0"/>
        <v>0.27083697365578824</v>
      </c>
    </row>
    <row r="23" spans="1:3">
      <c r="A23" s="7" t="s">
        <v>1335</v>
      </c>
      <c r="B23" s="9">
        <f>+'סחיר - קרנות נאמנות'!J43</f>
        <v>16668.780000000002</v>
      </c>
      <c r="C23" s="10">
        <f t="shared" si="0"/>
        <v>2.9757123398451522E-2</v>
      </c>
    </row>
    <row r="24" spans="1:3">
      <c r="A24" s="7" t="s">
        <v>1336</v>
      </c>
      <c r="B24" s="9">
        <v>0</v>
      </c>
      <c r="C24" s="10">
        <f t="shared" si="0"/>
        <v>0</v>
      </c>
    </row>
    <row r="25" spans="1:3">
      <c r="A25" s="7" t="s">
        <v>1337</v>
      </c>
      <c r="B25" s="9">
        <v>0</v>
      </c>
      <c r="C25" s="10">
        <f t="shared" si="0"/>
        <v>0</v>
      </c>
    </row>
    <row r="26" spans="1:3">
      <c r="A26" s="7" t="s">
        <v>1338</v>
      </c>
      <c r="B26" s="9">
        <v>0</v>
      </c>
      <c r="C26" s="10">
        <f t="shared" si="0"/>
        <v>0</v>
      </c>
    </row>
    <row r="27" spans="1:3">
      <c r="A27" s="7" t="s">
        <v>1339</v>
      </c>
      <c r="B27" s="9">
        <f>+'סחיר - מוצרים מובנים'!N63</f>
        <v>3060.55</v>
      </c>
      <c r="C27" s="10">
        <f t="shared" si="0"/>
        <v>5.4636970442426373E-3</v>
      </c>
    </row>
    <row r="28" spans="1:3">
      <c r="A28" s="7" t="s">
        <v>1340</v>
      </c>
      <c r="B28" s="9">
        <f>+B29+B30+B31+B32+B33+B34+B35+B36+B37</f>
        <v>163206</v>
      </c>
      <c r="C28" s="10">
        <f t="shared" si="0"/>
        <v>0.29135552100199763</v>
      </c>
    </row>
    <row r="29" spans="1:3">
      <c r="A29" s="7" t="s">
        <v>1330</v>
      </c>
      <c r="B29" s="9">
        <f>+'לא סחיר - תעודות התחייבות ממשלה'!L90</f>
        <v>165465.01</v>
      </c>
      <c r="C29" s="10">
        <f t="shared" si="0"/>
        <v>0.29538830800430593</v>
      </c>
    </row>
    <row r="30" spans="1:3">
      <c r="A30" s="7" t="s">
        <v>1341</v>
      </c>
      <c r="B30" s="9">
        <v>0</v>
      </c>
      <c r="C30" s="10">
        <f t="shared" si="0"/>
        <v>0</v>
      </c>
    </row>
    <row r="31" spans="1:3">
      <c r="A31" s="7" t="s">
        <v>1342</v>
      </c>
      <c r="B31" s="9">
        <f>+'לא סחיר - אגח קונצרני'!N46</f>
        <v>513.6</v>
      </c>
      <c r="C31" s="10">
        <f t="shared" si="0"/>
        <v>9.1687925435722951E-4</v>
      </c>
    </row>
    <row r="32" spans="1:3">
      <c r="A32" s="7" t="s">
        <v>1343</v>
      </c>
      <c r="B32" s="9">
        <v>0</v>
      </c>
      <c r="C32" s="10">
        <f t="shared" si="0"/>
        <v>0</v>
      </c>
    </row>
    <row r="33" spans="1:3">
      <c r="A33" s="7" t="s">
        <v>1344</v>
      </c>
      <c r="B33" s="9">
        <f>+'לא סחיר - קרנות השקעה'!I53</f>
        <v>2861.02</v>
      </c>
      <c r="C33" s="10">
        <f t="shared" si="0"/>
        <v>5.1074958806485993E-3</v>
      </c>
    </row>
    <row r="34" spans="1:3">
      <c r="A34" s="7" t="s">
        <v>1345</v>
      </c>
      <c r="B34" s="9">
        <v>0</v>
      </c>
      <c r="C34" s="10">
        <f t="shared" si="0"/>
        <v>0</v>
      </c>
    </row>
    <row r="35" spans="1:3">
      <c r="A35" s="7" t="s">
        <v>1346</v>
      </c>
      <c r="B35" s="9">
        <v>0</v>
      </c>
      <c r="C35" s="10">
        <f t="shared" si="0"/>
        <v>0</v>
      </c>
    </row>
    <row r="36" spans="1:3">
      <c r="A36" s="7" t="s">
        <v>1347</v>
      </c>
      <c r="B36" s="9">
        <f>+'לא סחיר - חוזים עתידיים'!I66</f>
        <v>-5633.6299999999992</v>
      </c>
      <c r="C36" s="10">
        <f t="shared" si="0"/>
        <v>-1.0057162137314092E-2</v>
      </c>
    </row>
    <row r="37" spans="1:3">
      <c r="A37" s="7" t="s">
        <v>1348</v>
      </c>
      <c r="B37" s="9">
        <v>0</v>
      </c>
      <c r="C37" s="10">
        <f t="shared" si="0"/>
        <v>0</v>
      </c>
    </row>
    <row r="38" spans="1:3">
      <c r="A38" s="7" t="s">
        <v>1349</v>
      </c>
      <c r="B38" s="9">
        <f>+הלוואות!L79</f>
        <v>9505.17</v>
      </c>
      <c r="C38" s="10">
        <f t="shared" si="0"/>
        <v>1.6968639373323026E-2</v>
      </c>
    </row>
    <row r="39" spans="1:3">
      <c r="A39" s="7" t="s">
        <v>1350</v>
      </c>
      <c r="B39" s="9">
        <v>0</v>
      </c>
      <c r="C39" s="10">
        <f t="shared" si="0"/>
        <v>0</v>
      </c>
    </row>
    <row r="40" spans="1:3">
      <c r="A40" s="7" t="s">
        <v>1351</v>
      </c>
      <c r="B40" s="9">
        <v>0</v>
      </c>
      <c r="C40" s="10">
        <f t="shared" si="0"/>
        <v>0</v>
      </c>
    </row>
    <row r="41" spans="1:3">
      <c r="A41" s="7" t="s">
        <v>1352</v>
      </c>
      <c r="B41" s="9">
        <f>+'השקעות אחרות'!H33</f>
        <v>-0.29999999999995453</v>
      </c>
      <c r="C41" s="10">
        <f t="shared" si="0"/>
        <v>-5.3556031212446877E-7</v>
      </c>
    </row>
    <row r="42" spans="1:3" ht="13.5" thickBot="1">
      <c r="A42" s="4" t="s">
        <v>1353</v>
      </c>
      <c r="B42" s="20">
        <f>+B16+B17+B28+B38+B39+B40+B41</f>
        <v>560161</v>
      </c>
      <c r="C42" s="21">
        <f>+C16+C17+C28+C38+C39+C40+C41</f>
        <v>1.0000000000000002</v>
      </c>
    </row>
    <row r="43" spans="1:3" ht="13.5" thickTop="1"/>
    <row r="44" spans="1:3">
      <c r="B44" s="27"/>
    </row>
    <row r="45" spans="1:3" ht="13.5" thickBot="1">
      <c r="A45" s="5" t="s">
        <v>1354</v>
      </c>
      <c r="B45" s="5" t="s">
        <v>74</v>
      </c>
    </row>
    <row r="46" spans="1:3" ht="13.5" thickTop="1"/>
    <row r="47" spans="1:3">
      <c r="A47" s="7" t="s">
        <v>27</v>
      </c>
      <c r="B47" s="11">
        <v>3.8889999999999998</v>
      </c>
    </row>
    <row r="48" spans="1:3">
      <c r="A48" s="7" t="s">
        <v>1355</v>
      </c>
      <c r="B48" s="11">
        <v>3.2547000000000001</v>
      </c>
    </row>
    <row r="49" spans="1:2">
      <c r="A49" s="7" t="s">
        <v>48</v>
      </c>
      <c r="B49" s="11">
        <v>6.0636000000000001</v>
      </c>
    </row>
    <row r="50" spans="1:2">
      <c r="A50" s="7" t="s">
        <v>1356</v>
      </c>
      <c r="B50" s="11">
        <v>3.9291</v>
      </c>
    </row>
    <row r="51" spans="1:2">
      <c r="A51" s="7" t="s">
        <v>1357</v>
      </c>
      <c r="B51" s="11">
        <v>3.3586</v>
      </c>
    </row>
    <row r="52" spans="1:2">
      <c r="A52" s="7" t="s">
        <v>36</v>
      </c>
      <c r="B52" s="11">
        <v>4.7245999999999997</v>
      </c>
    </row>
    <row r="53" spans="1:2">
      <c r="A53" s="7" t="s">
        <v>1358</v>
      </c>
      <c r="B53" s="11">
        <v>0.50360000000000005</v>
      </c>
    </row>
    <row r="54" spans="1:2">
      <c r="A54" s="7" t="s">
        <v>1359</v>
      </c>
      <c r="B54" s="11">
        <v>5.4946999999999999</v>
      </c>
    </row>
    <row r="55" spans="1:2">
      <c r="A55" s="7" t="s">
        <v>1360</v>
      </c>
      <c r="B55" s="11">
        <v>0.63460000000000005</v>
      </c>
    </row>
    <row r="56" spans="1:2">
      <c r="A56" s="7" t="s">
        <v>1361</v>
      </c>
      <c r="B56" s="11">
        <v>0.33650000000000002</v>
      </c>
    </row>
    <row r="57" spans="1:2">
      <c r="A57" s="7" t="s">
        <v>21</v>
      </c>
      <c r="B57" s="11">
        <v>3.1869999999999998</v>
      </c>
    </row>
    <row r="58" spans="1:2">
      <c r="A58" s="7" t="s">
        <v>1362</v>
      </c>
      <c r="B58" s="11">
        <v>0.18</v>
      </c>
    </row>
    <row r="59" spans="1:2">
      <c r="A59" s="7" t="s">
        <v>1363</v>
      </c>
      <c r="B59" s="11">
        <v>9.7630999999999997</v>
      </c>
    </row>
    <row r="60" spans="1:2">
      <c r="A60" s="7" t="s">
        <v>1364</v>
      </c>
      <c r="B60" s="11">
        <v>0.52510000000000001</v>
      </c>
    </row>
    <row r="61" spans="1:2">
      <c r="A61" s="7" t="s">
        <v>1365</v>
      </c>
      <c r="B61" s="11">
        <v>0.61519999999999997</v>
      </c>
    </row>
    <row r="62" spans="1:2">
      <c r="A62" s="7" t="s">
        <v>45</v>
      </c>
      <c r="B62" s="11">
        <v>0.26369999999999999</v>
      </c>
    </row>
    <row r="63" spans="1:2">
      <c r="A63" s="7" t="s">
        <v>1366</v>
      </c>
      <c r="B63" s="11">
        <v>6.6799999999999998E-2</v>
      </c>
    </row>
    <row r="64" spans="1:2">
      <c r="A64" s="7" t="s">
        <v>391</v>
      </c>
      <c r="B64" s="11">
        <v>1.4612000000000001</v>
      </c>
    </row>
    <row r="65" spans="1:2">
      <c r="A65" s="7" t="s">
        <v>1367</v>
      </c>
      <c r="B65" s="11">
        <v>2.538E-2</v>
      </c>
    </row>
    <row r="66" spans="1:2">
      <c r="A66" s="7" t="s">
        <v>1368</v>
      </c>
      <c r="B66" s="11">
        <v>6.1604999999999999</v>
      </c>
    </row>
    <row r="67" spans="1:2">
      <c r="A67" s="7" t="s">
        <v>1369</v>
      </c>
      <c r="B67" s="11">
        <v>1.1818</v>
      </c>
    </row>
    <row r="68" spans="1:2">
      <c r="A68" s="7" t="s">
        <v>1370</v>
      </c>
      <c r="B68" s="11">
        <v>0.61716000000000004</v>
      </c>
    </row>
    <row r="69" spans="1:2">
      <c r="A69" s="7" t="s">
        <v>28</v>
      </c>
      <c r="B69" s="11">
        <v>3.0331999999999999</v>
      </c>
    </row>
    <row r="70" spans="1:2">
      <c r="A70" s="7" t="s">
        <v>1371</v>
      </c>
      <c r="B70" s="11">
        <v>1.6656</v>
      </c>
    </row>
    <row r="71" spans="1:2">
      <c r="A71" s="7" t="s">
        <v>1372</v>
      </c>
      <c r="B71" s="11">
        <v>0.50070000000000003</v>
      </c>
    </row>
    <row r="72" spans="1:2">
      <c r="A72" s="7" t="s">
        <v>1373</v>
      </c>
      <c r="B72" s="11">
        <v>2.9344000000000001</v>
      </c>
    </row>
    <row r="73" spans="1:2">
      <c r="A73" s="7" t="s">
        <v>1374</v>
      </c>
      <c r="B73" s="11">
        <v>0.62450000000000006</v>
      </c>
    </row>
    <row r="74" spans="1:2">
      <c r="A74" s="7" t="s">
        <v>1375</v>
      </c>
      <c r="B74" s="11">
        <v>1.0973999999999999</v>
      </c>
    </row>
    <row r="75" spans="1:2">
      <c r="A75" s="7" t="s">
        <v>1376</v>
      </c>
      <c r="B75" s="11">
        <v>1.4887999999999999</v>
      </c>
    </row>
    <row r="76" spans="1:2">
      <c r="A76" s="7" t="s">
        <v>1377</v>
      </c>
      <c r="B76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18" workbookViewId="0">
      <selection activeCell="A53" sqref="A53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116</v>
      </c>
      <c r="E11" s="4" t="s">
        <v>7</v>
      </c>
      <c r="F11" s="4" t="s">
        <v>8</v>
      </c>
      <c r="G11" s="4" t="s">
        <v>71</v>
      </c>
      <c r="H11" s="4" t="s">
        <v>72</v>
      </c>
      <c r="I11" s="4" t="s">
        <v>9</v>
      </c>
      <c r="J11" s="4" t="s">
        <v>10</v>
      </c>
      <c r="K11" s="4" t="s">
        <v>11</v>
      </c>
      <c r="L11" s="4" t="s">
        <v>73</v>
      </c>
      <c r="M11" s="4" t="s">
        <v>74</v>
      </c>
      <c r="N11" s="4" t="s">
        <v>12</v>
      </c>
      <c r="O11" s="4" t="s">
        <v>75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5" t="s">
        <v>77</v>
      </c>
      <c r="I12" s="5"/>
      <c r="J12" s="5" t="s">
        <v>14</v>
      </c>
      <c r="K12" s="5" t="s">
        <v>14</v>
      </c>
      <c r="L12" s="5" t="s">
        <v>78</v>
      </c>
      <c r="M12" s="5" t="s">
        <v>79</v>
      </c>
      <c r="N12" s="5" t="s">
        <v>15</v>
      </c>
      <c r="O12" s="5" t="s">
        <v>14</v>
      </c>
      <c r="P12" s="5" t="s">
        <v>14</v>
      </c>
    </row>
    <row r="15" spans="1:16">
      <c r="A15" s="4" t="s">
        <v>117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4">
        <f>N20/סיכום!$B$42</f>
        <v>0</v>
      </c>
    </row>
    <row r="21" spans="1:16" ht="13.5" thickTop="1"/>
    <row r="22" spans="1:16">
      <c r="A22" s="6" t="s">
        <v>121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4">
        <f>N23/סיכום!$B$42</f>
        <v>0</v>
      </c>
    </row>
    <row r="24" spans="1:16" ht="13.5" thickTop="1"/>
    <row r="25" spans="1:16">
      <c r="A25" s="6" t="s">
        <v>123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4">
        <f>N26/סיכום!$B$42</f>
        <v>0</v>
      </c>
    </row>
    <row r="27" spans="1:16" ht="13.5" thickTop="1"/>
    <row r="28" spans="1:16">
      <c r="A28" s="6" t="s">
        <v>125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4">
        <f>N29/סיכום!$B$42</f>
        <v>0</v>
      </c>
    </row>
    <row r="30" spans="1:16" ht="13.5" thickTop="1"/>
    <row r="31" spans="1:16" ht="13.5" thickBot="1">
      <c r="A31" s="4" t="s">
        <v>127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19">
        <v>0</v>
      </c>
    </row>
    <row r="32" spans="1:16" ht="13.5" thickTop="1"/>
    <row r="34" spans="1:16">
      <c r="A34" s="4" t="s">
        <v>128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2">
        <v>0</v>
      </c>
      <c r="M36" s="6"/>
      <c r="N36" s="22">
        <v>0</v>
      </c>
      <c r="O36" s="6"/>
      <c r="P36" s="14">
        <f>N36/סיכום!$B$42</f>
        <v>0</v>
      </c>
    </row>
    <row r="37" spans="1:16" ht="13.5" thickTop="1"/>
    <row r="38" spans="1:16">
      <c r="A38" s="6" t="s">
        <v>131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2">
        <v>0</v>
      </c>
      <c r="M39" s="6"/>
      <c r="N39" s="22">
        <v>0</v>
      </c>
      <c r="O39" s="6"/>
      <c r="P39" s="14">
        <f>N39/סיכום!$B$42</f>
        <v>0</v>
      </c>
    </row>
    <row r="40" spans="1:16" ht="13.5" thickTop="1"/>
    <row r="41" spans="1:16" ht="13.5" thickBot="1">
      <c r="A41" s="4" t="s">
        <v>133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19">
        <v>0</v>
      </c>
    </row>
    <row r="42" spans="1:16" ht="13.5" thickTop="1"/>
    <row r="44" spans="1:16" ht="13.5" thickBot="1">
      <c r="A44" s="4" t="s">
        <v>134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19">
        <v>0</v>
      </c>
    </row>
    <row r="45" spans="1:16" ht="13.5" thickTop="1"/>
    <row r="47" spans="1:16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3"/>
  <sheetViews>
    <sheetView rightToLeft="1" topLeftCell="G210" workbookViewId="0">
      <selection activeCell="N226" sqref="N226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style="27" customWidth="1"/>
    <col min="9" max="9" width="17.7109375" customWidth="1"/>
    <col min="10" max="10" width="14.7109375" style="24" customWidth="1"/>
    <col min="11" max="11" width="16.7109375" style="24" customWidth="1"/>
    <col min="12" max="12" width="16.7109375" style="27" customWidth="1"/>
    <col min="13" max="13" width="11.7109375" style="27" customWidth="1"/>
    <col min="14" max="14" width="12.7109375" style="27" customWidth="1"/>
    <col min="15" max="15" width="24.7109375" style="24" customWidth="1"/>
    <col min="16" max="16" width="20.7109375" style="24" customWidth="1"/>
  </cols>
  <sheetData>
    <row r="2" spans="1:16" ht="18">
      <c r="A2" s="1" t="s">
        <v>0</v>
      </c>
    </row>
    <row r="4" spans="1:16" ht="18">
      <c r="A4" s="1" t="s">
        <v>135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116</v>
      </c>
      <c r="E11" s="4" t="s">
        <v>7</v>
      </c>
      <c r="F11" s="4" t="s">
        <v>8</v>
      </c>
      <c r="G11" s="4" t="s">
        <v>71</v>
      </c>
      <c r="H11" s="28" t="s">
        <v>72</v>
      </c>
      <c r="I11" s="4" t="s">
        <v>9</v>
      </c>
      <c r="J11" s="25" t="s">
        <v>10</v>
      </c>
      <c r="K11" s="25" t="s">
        <v>11</v>
      </c>
      <c r="L11" s="28" t="s">
        <v>73</v>
      </c>
      <c r="M11" s="28" t="s">
        <v>74</v>
      </c>
      <c r="N11" s="28" t="s">
        <v>12</v>
      </c>
      <c r="O11" s="25" t="s">
        <v>75</v>
      </c>
      <c r="P11" s="25" t="s">
        <v>13</v>
      </c>
    </row>
    <row r="12" spans="1:16">
      <c r="A12" s="5"/>
      <c r="B12" s="5"/>
      <c r="C12" s="5"/>
      <c r="D12" s="5"/>
      <c r="E12" s="5"/>
      <c r="F12" s="5"/>
      <c r="G12" s="5" t="s">
        <v>76</v>
      </c>
      <c r="H12" s="29" t="s">
        <v>77</v>
      </c>
      <c r="I12" s="5"/>
      <c r="J12" s="26" t="s">
        <v>14</v>
      </c>
      <c r="K12" s="26" t="s">
        <v>14</v>
      </c>
      <c r="L12" s="29" t="s">
        <v>78</v>
      </c>
      <c r="M12" s="29" t="s">
        <v>79</v>
      </c>
      <c r="N12" s="29" t="s">
        <v>15</v>
      </c>
      <c r="O12" s="26" t="s">
        <v>14</v>
      </c>
      <c r="P12" s="26" t="s">
        <v>14</v>
      </c>
    </row>
    <row r="15" spans="1:16">
      <c r="A15" s="4" t="s">
        <v>136</v>
      </c>
      <c r="B15" s="4"/>
      <c r="C15" s="4"/>
      <c r="D15" s="4"/>
      <c r="E15" s="4"/>
      <c r="F15" s="4"/>
      <c r="G15" s="4"/>
      <c r="H15" s="28"/>
      <c r="I15" s="4"/>
      <c r="J15" s="25"/>
      <c r="K15" s="25"/>
      <c r="L15" s="28"/>
      <c r="M15" s="28"/>
      <c r="N15" s="28"/>
      <c r="O15" s="25"/>
      <c r="P15" s="25"/>
    </row>
    <row r="18" spans="1:16">
      <c r="A18" s="4" t="s">
        <v>137</v>
      </c>
      <c r="B18" s="4"/>
      <c r="C18" s="4"/>
      <c r="D18" s="4"/>
      <c r="E18" s="4"/>
      <c r="F18" s="4"/>
      <c r="G18" s="4"/>
      <c r="H18" s="28"/>
      <c r="I18" s="4"/>
      <c r="J18" s="25"/>
      <c r="K18" s="25"/>
      <c r="L18" s="28"/>
      <c r="M18" s="28"/>
      <c r="N18" s="28"/>
      <c r="O18" s="25"/>
      <c r="P18" s="25"/>
    </row>
    <row r="19" spans="1:16">
      <c r="A19" s="6" t="s">
        <v>138</v>
      </c>
      <c r="B19" s="6"/>
      <c r="C19" s="6"/>
      <c r="D19" s="6"/>
      <c r="E19" s="6"/>
      <c r="F19" s="6"/>
      <c r="G19" s="6"/>
      <c r="H19" s="40"/>
      <c r="I19" s="6"/>
      <c r="J19" s="13"/>
      <c r="K19" s="13"/>
      <c r="L19" s="40"/>
      <c r="M19" s="40"/>
      <c r="N19" s="40"/>
      <c r="O19" s="13"/>
      <c r="P19" s="13"/>
    </row>
    <row r="20" spans="1:16">
      <c r="A20" s="7" t="s">
        <v>139</v>
      </c>
      <c r="B20" s="7">
        <v>2310092</v>
      </c>
      <c r="C20" s="7" t="s">
        <v>140</v>
      </c>
      <c r="D20" s="7" t="s">
        <v>141</v>
      </c>
      <c r="E20" s="7" t="s">
        <v>24</v>
      </c>
      <c r="F20" s="7" t="s">
        <v>142</v>
      </c>
      <c r="G20" s="38">
        <v>0</v>
      </c>
      <c r="H20" s="35">
        <v>1.26</v>
      </c>
      <c r="I20" s="7" t="s">
        <v>55</v>
      </c>
      <c r="J20" s="12">
        <v>2.5999999999999999E-2</v>
      </c>
      <c r="K20" s="12">
        <v>9.7999999999999997E-3</v>
      </c>
      <c r="L20" s="35">
        <v>126000</v>
      </c>
      <c r="M20" s="35">
        <v>109.1</v>
      </c>
      <c r="N20" s="35">
        <v>137.47</v>
      </c>
      <c r="O20" s="12">
        <v>1E-4</v>
      </c>
      <c r="P20" s="12">
        <f>N20/סיכום!$B$42</f>
        <v>2.4541158702587291E-4</v>
      </c>
    </row>
    <row r="21" spans="1:16">
      <c r="A21" s="7" t="s">
        <v>143</v>
      </c>
      <c r="B21" s="7">
        <v>2310118</v>
      </c>
      <c r="C21" s="7" t="s">
        <v>140</v>
      </c>
      <c r="D21" s="7" t="s">
        <v>141</v>
      </c>
      <c r="E21" s="7" t="s">
        <v>24</v>
      </c>
      <c r="F21" s="7" t="s">
        <v>142</v>
      </c>
      <c r="G21" s="38">
        <v>0</v>
      </c>
      <c r="H21" s="35">
        <v>3.83</v>
      </c>
      <c r="I21" s="7" t="s">
        <v>55</v>
      </c>
      <c r="J21" s="12">
        <v>2.58E-2</v>
      </c>
      <c r="K21" s="12">
        <v>5.8999999999999999E-3</v>
      </c>
      <c r="L21" s="35">
        <v>2794301</v>
      </c>
      <c r="M21" s="35">
        <v>114.02</v>
      </c>
      <c r="N21" s="35">
        <v>3186.06</v>
      </c>
      <c r="O21" s="12">
        <v>1E-3</v>
      </c>
      <c r="P21" s="12">
        <f>N21/סיכום!$B$42</f>
        <v>5.6877576268251446E-3</v>
      </c>
    </row>
    <row r="22" spans="1:16">
      <c r="A22" s="7" t="s">
        <v>144</v>
      </c>
      <c r="B22" s="7">
        <v>2310142</v>
      </c>
      <c r="C22" s="7" t="s">
        <v>140</v>
      </c>
      <c r="D22" s="7" t="s">
        <v>141</v>
      </c>
      <c r="E22" s="7" t="s">
        <v>24</v>
      </c>
      <c r="F22" s="7" t="s">
        <v>142</v>
      </c>
      <c r="G22" s="38">
        <v>0</v>
      </c>
      <c r="H22" s="35">
        <v>3.66</v>
      </c>
      <c r="I22" s="7" t="s">
        <v>55</v>
      </c>
      <c r="J22" s="12">
        <v>4.1000000000000003E-3</v>
      </c>
      <c r="K22" s="12">
        <v>5.0000000000000001E-3</v>
      </c>
      <c r="L22" s="35">
        <v>824000</v>
      </c>
      <c r="M22" s="35">
        <v>99.5</v>
      </c>
      <c r="N22" s="35">
        <v>819.88</v>
      </c>
      <c r="O22" s="12">
        <v>2.9999999999999997E-4</v>
      </c>
      <c r="P22" s="12">
        <f>N22/סיכום!$B$42</f>
        <v>1.4636506290155865E-3</v>
      </c>
    </row>
    <row r="23" spans="1:16">
      <c r="A23" s="7" t="s">
        <v>145</v>
      </c>
      <c r="B23" s="7">
        <v>1940535</v>
      </c>
      <c r="C23" s="7" t="s">
        <v>146</v>
      </c>
      <c r="D23" s="7" t="s">
        <v>141</v>
      </c>
      <c r="E23" s="7" t="s">
        <v>24</v>
      </c>
      <c r="F23" s="7" t="s">
        <v>147</v>
      </c>
      <c r="G23" s="38">
        <v>0</v>
      </c>
      <c r="H23" s="35">
        <v>6.49</v>
      </c>
      <c r="I23" s="7" t="s">
        <v>55</v>
      </c>
      <c r="J23" s="12">
        <v>0.05</v>
      </c>
      <c r="K23" s="12">
        <v>1.0800000000000001E-2</v>
      </c>
      <c r="L23" s="35">
        <v>116000</v>
      </c>
      <c r="M23" s="35">
        <v>134.79</v>
      </c>
      <c r="N23" s="35">
        <v>156.36000000000001</v>
      </c>
      <c r="O23" s="12">
        <v>1E-4</v>
      </c>
      <c r="P23" s="12">
        <f>N23/סיכום!$B$42</f>
        <v>2.7913403467931541E-4</v>
      </c>
    </row>
    <row r="24" spans="1:16">
      <c r="A24" s="7" t="s">
        <v>148</v>
      </c>
      <c r="B24" s="7">
        <v>1940568</v>
      </c>
      <c r="C24" s="7" t="s">
        <v>146</v>
      </c>
      <c r="D24" s="7" t="s">
        <v>141</v>
      </c>
      <c r="E24" s="7" t="s">
        <v>24</v>
      </c>
      <c r="F24" s="7" t="s">
        <v>142</v>
      </c>
      <c r="G24" s="38">
        <v>0</v>
      </c>
      <c r="H24" s="35">
        <v>4.5599999999999996</v>
      </c>
      <c r="I24" s="7" t="s">
        <v>55</v>
      </c>
      <c r="J24" s="12">
        <v>1.6E-2</v>
      </c>
      <c r="K24" s="12">
        <v>5.7000000000000002E-3</v>
      </c>
      <c r="L24" s="35">
        <v>667000</v>
      </c>
      <c r="M24" s="35">
        <v>104.9</v>
      </c>
      <c r="N24" s="35">
        <v>699.68</v>
      </c>
      <c r="O24" s="12">
        <v>2.0000000000000001E-4</v>
      </c>
      <c r="P24" s="12">
        <f>N24/סיכום!$B$42</f>
        <v>1.2490694639576835E-3</v>
      </c>
    </row>
    <row r="25" spans="1:16">
      <c r="A25" s="7" t="s">
        <v>149</v>
      </c>
      <c r="B25" s="7">
        <v>1940527</v>
      </c>
      <c r="C25" s="7" t="s">
        <v>146</v>
      </c>
      <c r="D25" s="7" t="s">
        <v>141</v>
      </c>
      <c r="E25" s="7" t="s">
        <v>24</v>
      </c>
      <c r="F25" s="7" t="s">
        <v>147</v>
      </c>
      <c r="G25" s="38">
        <v>0</v>
      </c>
      <c r="H25" s="35">
        <v>2.0299999999999998</v>
      </c>
      <c r="I25" s="7" t="s">
        <v>55</v>
      </c>
      <c r="J25" s="12">
        <v>4.4999999999999998E-2</v>
      </c>
      <c r="K25" s="12">
        <v>1.1999999999999999E-3</v>
      </c>
      <c r="L25" s="35">
        <v>40000</v>
      </c>
      <c r="M25" s="35">
        <v>114.62</v>
      </c>
      <c r="N25" s="35">
        <v>45.85</v>
      </c>
      <c r="O25" s="12">
        <v>1E-4</v>
      </c>
      <c r="P25" s="12">
        <f>N25/סיכום!$B$42</f>
        <v>8.1851467703035385E-5</v>
      </c>
    </row>
    <row r="26" spans="1:16">
      <c r="A26" s="7" t="s">
        <v>150</v>
      </c>
      <c r="B26" s="7">
        <v>7410186</v>
      </c>
      <c r="C26" s="7" t="s">
        <v>151</v>
      </c>
      <c r="D26" s="7" t="s">
        <v>141</v>
      </c>
      <c r="E26" s="7" t="s">
        <v>152</v>
      </c>
      <c r="F26" s="7" t="s">
        <v>147</v>
      </c>
      <c r="G26" s="38">
        <v>0</v>
      </c>
      <c r="H26" s="35">
        <v>0.98</v>
      </c>
      <c r="I26" s="7" t="s">
        <v>55</v>
      </c>
      <c r="J26" s="12">
        <v>5.2999999999999999E-2</v>
      </c>
      <c r="K26" s="12">
        <v>5.28E-2</v>
      </c>
      <c r="L26" s="35">
        <v>1757473</v>
      </c>
      <c r="M26" s="35">
        <v>112.61</v>
      </c>
      <c r="N26" s="35">
        <v>1979.09</v>
      </c>
      <c r="O26" s="12">
        <v>8.9999999999999998E-4</v>
      </c>
      <c r="P26" s="12">
        <f>N26/סיכום!$B$42</f>
        <v>3.5330735270752514E-3</v>
      </c>
    </row>
    <row r="27" spans="1:16">
      <c r="A27" s="7" t="s">
        <v>153</v>
      </c>
      <c r="B27" s="7">
        <v>7410160</v>
      </c>
      <c r="C27" s="7" t="s">
        <v>151</v>
      </c>
      <c r="D27" s="7" t="s">
        <v>141</v>
      </c>
      <c r="E27" s="7" t="s">
        <v>152</v>
      </c>
      <c r="F27" s="7" t="s">
        <v>147</v>
      </c>
      <c r="G27" s="38">
        <v>0</v>
      </c>
      <c r="H27" s="35">
        <v>1.82</v>
      </c>
      <c r="I27" s="7" t="s">
        <v>55</v>
      </c>
      <c r="J27" s="12">
        <v>4.3999999999999997E-2</v>
      </c>
      <c r="K27" s="12">
        <v>3.2000000000000002E-3</v>
      </c>
      <c r="L27" s="35">
        <v>200000</v>
      </c>
      <c r="M27" s="35">
        <v>127.77</v>
      </c>
      <c r="N27" s="35">
        <v>255.54</v>
      </c>
      <c r="O27" s="12">
        <v>1E-4</v>
      </c>
      <c r="P27" s="12">
        <f>N27/סיכום!$B$42</f>
        <v>4.5619027386769158E-4</v>
      </c>
    </row>
    <row r="28" spans="1:16">
      <c r="A28" s="7" t="s">
        <v>154</v>
      </c>
      <c r="B28" s="7">
        <v>7410244</v>
      </c>
      <c r="C28" s="7" t="s">
        <v>151</v>
      </c>
      <c r="D28" s="7" t="s">
        <v>141</v>
      </c>
      <c r="E28" s="7" t="s">
        <v>152</v>
      </c>
      <c r="F28" s="7" t="s">
        <v>147</v>
      </c>
      <c r="G28" s="38">
        <v>0</v>
      </c>
      <c r="H28" s="35">
        <v>5.43</v>
      </c>
      <c r="I28" s="7" t="s">
        <v>55</v>
      </c>
      <c r="J28" s="12">
        <v>3.4000000000000002E-2</v>
      </c>
      <c r="K28" s="12">
        <v>9.4999999999999998E-3</v>
      </c>
      <c r="L28" s="35">
        <v>1796571</v>
      </c>
      <c r="M28" s="35">
        <v>118.1</v>
      </c>
      <c r="N28" s="35">
        <v>2121.75</v>
      </c>
      <c r="O28" s="12">
        <v>1E-3</v>
      </c>
      <c r="P28" s="12">
        <f>N28/סיכום!$B$42</f>
        <v>3.7877503075008792E-3</v>
      </c>
    </row>
    <row r="29" spans="1:16">
      <c r="A29" s="7" t="s">
        <v>155</v>
      </c>
      <c r="B29" s="7">
        <v>2310068</v>
      </c>
      <c r="C29" s="7" t="s">
        <v>140</v>
      </c>
      <c r="D29" s="7" t="s">
        <v>141</v>
      </c>
      <c r="E29" s="7" t="s">
        <v>152</v>
      </c>
      <c r="F29" s="7" t="s">
        <v>142</v>
      </c>
      <c r="G29" s="38">
        <v>0</v>
      </c>
      <c r="H29" s="35">
        <v>2.2999999999999998</v>
      </c>
      <c r="I29" s="7" t="s">
        <v>55</v>
      </c>
      <c r="J29" s="12">
        <v>3.9E-2</v>
      </c>
      <c r="K29" s="12">
        <v>4.5999999999999999E-3</v>
      </c>
      <c r="L29" s="35">
        <v>1209239</v>
      </c>
      <c r="M29" s="35">
        <v>133.18</v>
      </c>
      <c r="N29" s="35">
        <v>1610.46</v>
      </c>
      <c r="O29" s="12">
        <v>8.0000000000000004E-4</v>
      </c>
      <c r="P29" s="12">
        <f>N29/סיכום!$B$42</f>
        <v>2.8749948675470087E-3</v>
      </c>
    </row>
    <row r="30" spans="1:16">
      <c r="A30" s="7" t="s">
        <v>156</v>
      </c>
      <c r="B30" s="7">
        <v>1940501</v>
      </c>
      <c r="C30" s="7" t="s">
        <v>146</v>
      </c>
      <c r="D30" s="7" t="s">
        <v>141</v>
      </c>
      <c r="E30" s="7" t="s">
        <v>152</v>
      </c>
      <c r="F30" s="7" t="s">
        <v>147</v>
      </c>
      <c r="G30" s="38">
        <v>0</v>
      </c>
      <c r="H30" s="35">
        <v>5.8</v>
      </c>
      <c r="I30" s="7" t="s">
        <v>55</v>
      </c>
      <c r="J30" s="12">
        <v>0.04</v>
      </c>
      <c r="K30" s="12">
        <v>9.9000000000000008E-3</v>
      </c>
      <c r="L30" s="35">
        <v>3089753</v>
      </c>
      <c r="M30" s="35">
        <v>126.12</v>
      </c>
      <c r="N30" s="35">
        <v>3896.8</v>
      </c>
      <c r="O30" s="12">
        <v>1.1000000000000001E-3</v>
      </c>
      <c r="P30" s="12">
        <f>N30/סיכום!$B$42</f>
        <v>6.9565714142898203E-3</v>
      </c>
    </row>
    <row r="31" spans="1:16">
      <c r="A31" s="7" t="s">
        <v>157</v>
      </c>
      <c r="B31" s="7">
        <v>1096320</v>
      </c>
      <c r="C31" s="7" t="s">
        <v>158</v>
      </c>
      <c r="D31" s="7" t="s">
        <v>159</v>
      </c>
      <c r="E31" s="7" t="s">
        <v>160</v>
      </c>
      <c r="F31" s="7" t="s">
        <v>142</v>
      </c>
      <c r="G31" s="38">
        <v>0</v>
      </c>
      <c r="H31" s="35">
        <v>0.16</v>
      </c>
      <c r="I31" s="7" t="s">
        <v>55</v>
      </c>
      <c r="J31" s="12">
        <v>0.05</v>
      </c>
      <c r="K31" s="12">
        <v>6.3700000000000007E-2</v>
      </c>
      <c r="L31" s="35">
        <v>26177.39</v>
      </c>
      <c r="M31" s="35">
        <v>122.83</v>
      </c>
      <c r="N31" s="35">
        <v>32.15</v>
      </c>
      <c r="O31" s="12">
        <v>2.0000000000000001E-4</v>
      </c>
      <c r="P31" s="12">
        <f>N31/סיכום!$B$42</f>
        <v>5.7394213449347593E-5</v>
      </c>
    </row>
    <row r="32" spans="1:16">
      <c r="A32" s="7" t="s">
        <v>161</v>
      </c>
      <c r="B32" s="7">
        <v>2300069</v>
      </c>
      <c r="C32" s="7" t="s">
        <v>162</v>
      </c>
      <c r="D32" s="7" t="s">
        <v>163</v>
      </c>
      <c r="E32" s="7" t="s">
        <v>160</v>
      </c>
      <c r="F32" s="7" t="s">
        <v>147</v>
      </c>
      <c r="G32" s="38">
        <v>0</v>
      </c>
      <c r="H32" s="35">
        <v>0.9</v>
      </c>
      <c r="I32" s="7" t="s">
        <v>55</v>
      </c>
      <c r="J32" s="12">
        <v>5.2999999999999999E-2</v>
      </c>
      <c r="K32" s="12">
        <v>9.7000000000000003E-3</v>
      </c>
      <c r="L32" s="35">
        <v>831909.67</v>
      </c>
      <c r="M32" s="35">
        <v>132.51</v>
      </c>
      <c r="N32" s="35">
        <v>1102.3599999999999</v>
      </c>
      <c r="O32" s="12">
        <v>1E-3</v>
      </c>
      <c r="P32" s="12">
        <f>N32/סיכום!$B$42</f>
        <v>1.9679342189120627E-3</v>
      </c>
    </row>
    <row r="33" spans="1:16">
      <c r="A33" s="7" t="s">
        <v>164</v>
      </c>
      <c r="B33" s="7">
        <v>1121953</v>
      </c>
      <c r="C33" s="7" t="s">
        <v>165</v>
      </c>
      <c r="D33" s="7" t="s">
        <v>141</v>
      </c>
      <c r="E33" s="7" t="s">
        <v>160</v>
      </c>
      <c r="F33" s="7" t="s">
        <v>166</v>
      </c>
      <c r="G33" s="38">
        <v>0</v>
      </c>
      <c r="H33" s="35">
        <v>3.82</v>
      </c>
      <c r="I33" s="7" t="s">
        <v>55</v>
      </c>
      <c r="J33" s="12">
        <v>3.1E-2</v>
      </c>
      <c r="K33" s="12">
        <v>6.8999999999999999E-3</v>
      </c>
      <c r="L33" s="35">
        <v>55000</v>
      </c>
      <c r="M33" s="35">
        <v>119.17</v>
      </c>
      <c r="N33" s="35">
        <v>65.540000000000006</v>
      </c>
      <c r="O33" s="12">
        <v>1E-4</v>
      </c>
      <c r="P33" s="12">
        <f>N33/סיכום!$B$42</f>
        <v>1.1700207618881001E-4</v>
      </c>
    </row>
    <row r="34" spans="1:16">
      <c r="A34" s="7" t="s">
        <v>167</v>
      </c>
      <c r="B34" s="7">
        <v>1099738</v>
      </c>
      <c r="C34" s="7" t="s">
        <v>168</v>
      </c>
      <c r="D34" s="7" t="s">
        <v>169</v>
      </c>
      <c r="E34" s="7" t="s">
        <v>160</v>
      </c>
      <c r="F34" s="7" t="s">
        <v>142</v>
      </c>
      <c r="G34" s="38">
        <v>0</v>
      </c>
      <c r="H34" s="35">
        <v>3.83</v>
      </c>
      <c r="I34" s="7" t="s">
        <v>55</v>
      </c>
      <c r="J34" s="12">
        <v>4.65E-2</v>
      </c>
      <c r="K34" s="12">
        <v>4.1000000000000003E-3</v>
      </c>
      <c r="L34" s="35">
        <v>1146250.26</v>
      </c>
      <c r="M34" s="35">
        <v>140.79</v>
      </c>
      <c r="N34" s="35">
        <v>1613.81</v>
      </c>
      <c r="O34" s="12">
        <v>2.3999999999999998E-3</v>
      </c>
      <c r="P34" s="12">
        <f>N34/סיכום!$B$42</f>
        <v>2.8809752910323996E-3</v>
      </c>
    </row>
    <row r="35" spans="1:16">
      <c r="A35" s="7" t="s">
        <v>170</v>
      </c>
      <c r="B35" s="7">
        <v>7410202</v>
      </c>
      <c r="C35" s="7" t="s">
        <v>151</v>
      </c>
      <c r="D35" s="7" t="s">
        <v>141</v>
      </c>
      <c r="E35" s="7" t="s">
        <v>160</v>
      </c>
      <c r="F35" s="7" t="s">
        <v>147</v>
      </c>
      <c r="G35" s="38">
        <v>0</v>
      </c>
      <c r="H35" s="35">
        <v>20.07</v>
      </c>
      <c r="I35" s="7" t="s">
        <v>55</v>
      </c>
      <c r="J35" s="12">
        <v>0.05</v>
      </c>
      <c r="K35" s="12">
        <v>4.0399999999999998E-2</v>
      </c>
      <c r="L35" s="35">
        <v>125668</v>
      </c>
      <c r="M35" s="35">
        <v>134.37</v>
      </c>
      <c r="N35" s="35">
        <v>168.86</v>
      </c>
      <c r="O35" s="12">
        <v>1E-4</v>
      </c>
      <c r="P35" s="12">
        <f>N35/סיכום!$B$42</f>
        <v>3.0144904768450502E-4</v>
      </c>
    </row>
    <row r="36" spans="1:16">
      <c r="A36" s="7" t="s">
        <v>171</v>
      </c>
      <c r="B36" s="7">
        <v>1120468</v>
      </c>
      <c r="C36" s="7" t="s">
        <v>172</v>
      </c>
      <c r="D36" s="7" t="s">
        <v>159</v>
      </c>
      <c r="E36" s="7" t="s">
        <v>160</v>
      </c>
      <c r="F36" s="7" t="s">
        <v>142</v>
      </c>
      <c r="G36" s="38">
        <v>0</v>
      </c>
      <c r="H36" s="35">
        <v>3.88</v>
      </c>
      <c r="I36" s="7" t="s">
        <v>55</v>
      </c>
      <c r="J36" s="12">
        <v>0.03</v>
      </c>
      <c r="K36" s="12">
        <v>1.2699999999999999E-2</v>
      </c>
      <c r="L36" s="35">
        <v>457785.75</v>
      </c>
      <c r="M36" s="35">
        <v>115.7</v>
      </c>
      <c r="N36" s="35">
        <v>529.66</v>
      </c>
      <c r="O36" s="12">
        <v>2.9999999999999997E-4</v>
      </c>
      <c r="P36" s="12">
        <f>N36/סיכום!$B$42</f>
        <v>9.4554958306629691E-4</v>
      </c>
    </row>
    <row r="37" spans="1:16">
      <c r="A37" s="7" t="s">
        <v>173</v>
      </c>
      <c r="B37" s="7">
        <v>1126762</v>
      </c>
      <c r="C37" s="7" t="s">
        <v>174</v>
      </c>
      <c r="D37" s="7" t="s">
        <v>141</v>
      </c>
      <c r="E37" s="7" t="s">
        <v>175</v>
      </c>
      <c r="F37" s="7" t="s">
        <v>166</v>
      </c>
      <c r="G37" s="38">
        <v>0</v>
      </c>
      <c r="H37" s="35">
        <v>2.54</v>
      </c>
      <c r="I37" s="7" t="s">
        <v>55</v>
      </c>
      <c r="J37" s="12">
        <v>1.6E-2</v>
      </c>
      <c r="K37" s="12">
        <v>5.7999999999999996E-3</v>
      </c>
      <c r="L37" s="35">
        <v>851509</v>
      </c>
      <c r="M37" s="35">
        <v>105.65</v>
      </c>
      <c r="N37" s="35">
        <v>899.62</v>
      </c>
      <c r="O37" s="12">
        <v>1.1000000000000001E-3</v>
      </c>
      <c r="P37" s="12">
        <f>N37/סיכום!$B$42</f>
        <v>1.6060025599782919E-3</v>
      </c>
    </row>
    <row r="38" spans="1:16">
      <c r="A38" s="7" t="s">
        <v>176</v>
      </c>
      <c r="B38" s="7">
        <v>1117357</v>
      </c>
      <c r="C38" s="7" t="s">
        <v>177</v>
      </c>
      <c r="D38" s="7" t="s">
        <v>159</v>
      </c>
      <c r="E38" s="7" t="s">
        <v>175</v>
      </c>
      <c r="F38" s="7" t="s">
        <v>166</v>
      </c>
      <c r="G38" s="38">
        <v>0</v>
      </c>
      <c r="H38" s="35">
        <v>3.34</v>
      </c>
      <c r="I38" s="7" t="s">
        <v>55</v>
      </c>
      <c r="J38" s="12">
        <v>4.9000000000000002E-2</v>
      </c>
      <c r="K38" s="12">
        <v>1.23E-2</v>
      </c>
      <c r="L38" s="35">
        <v>55389.75</v>
      </c>
      <c r="M38" s="35">
        <v>121.8</v>
      </c>
      <c r="N38" s="35">
        <v>67.459999999999994</v>
      </c>
      <c r="O38" s="12">
        <v>1E-4</v>
      </c>
      <c r="P38" s="12">
        <f>N38/סיכום!$B$42</f>
        <v>1.2042966218640712E-4</v>
      </c>
    </row>
    <row r="39" spans="1:16">
      <c r="A39" s="7" t="s">
        <v>178</v>
      </c>
      <c r="B39" s="7">
        <v>7590110</v>
      </c>
      <c r="C39" s="7" t="s">
        <v>179</v>
      </c>
      <c r="D39" s="7" t="s">
        <v>159</v>
      </c>
      <c r="E39" s="7" t="s">
        <v>175</v>
      </c>
      <c r="F39" s="7" t="s">
        <v>147</v>
      </c>
      <c r="G39" s="38">
        <v>0</v>
      </c>
      <c r="H39" s="35">
        <v>1.69</v>
      </c>
      <c r="I39" s="7" t="s">
        <v>55</v>
      </c>
      <c r="J39" s="12">
        <v>4.5499999999999999E-2</v>
      </c>
      <c r="K39" s="12">
        <v>1.29E-2</v>
      </c>
      <c r="L39" s="35">
        <v>560000</v>
      </c>
      <c r="M39" s="35">
        <v>129.53</v>
      </c>
      <c r="N39" s="35">
        <v>725.37</v>
      </c>
      <c r="O39" s="12">
        <v>1E-3</v>
      </c>
      <c r="P39" s="12">
        <f>N39/סיכום!$B$42</f>
        <v>1.2949312786859491E-3</v>
      </c>
    </row>
    <row r="40" spans="1:16">
      <c r="A40" s="7" t="s">
        <v>180</v>
      </c>
      <c r="B40" s="7">
        <v>7590128</v>
      </c>
      <c r="C40" s="7" t="s">
        <v>179</v>
      </c>
      <c r="D40" s="7" t="s">
        <v>159</v>
      </c>
      <c r="E40" s="7" t="s">
        <v>175</v>
      </c>
      <c r="F40" s="7" t="s">
        <v>147</v>
      </c>
      <c r="G40" s="38">
        <v>0</v>
      </c>
      <c r="H40" s="35">
        <v>7.32</v>
      </c>
      <c r="I40" s="7" t="s">
        <v>55</v>
      </c>
      <c r="J40" s="12">
        <v>4.7500000000000001E-2</v>
      </c>
      <c r="K40" s="12">
        <v>2.5700000000000001E-2</v>
      </c>
      <c r="L40" s="35">
        <v>2681991</v>
      </c>
      <c r="M40" s="35">
        <v>143.5</v>
      </c>
      <c r="N40" s="35">
        <v>3848.66</v>
      </c>
      <c r="O40" s="12">
        <v>2.2000000000000001E-3</v>
      </c>
      <c r="P40" s="12">
        <f>N40/סיכום!$B$42</f>
        <v>6.8706318362042338E-3</v>
      </c>
    </row>
    <row r="41" spans="1:16">
      <c r="A41" s="7" t="s">
        <v>181</v>
      </c>
      <c r="B41" s="7">
        <v>1260306</v>
      </c>
      <c r="C41" s="7" t="s">
        <v>182</v>
      </c>
      <c r="D41" s="7" t="s">
        <v>159</v>
      </c>
      <c r="E41" s="7" t="s">
        <v>175</v>
      </c>
      <c r="F41" s="7" t="s">
        <v>147</v>
      </c>
      <c r="G41" s="38">
        <v>0</v>
      </c>
      <c r="H41" s="35">
        <v>2.4</v>
      </c>
      <c r="I41" s="7" t="s">
        <v>55</v>
      </c>
      <c r="J41" s="12">
        <v>4.9500000000000002E-2</v>
      </c>
      <c r="K41" s="12">
        <v>1.3899999999999999E-2</v>
      </c>
      <c r="L41" s="35">
        <v>609693.91</v>
      </c>
      <c r="M41" s="35">
        <v>135.13999999999999</v>
      </c>
      <c r="N41" s="35">
        <v>823.94</v>
      </c>
      <c r="O41" s="12">
        <v>8.0000000000000004E-4</v>
      </c>
      <c r="P41" s="12">
        <f>N41/סיכום!$B$42</f>
        <v>1.4708985452396722E-3</v>
      </c>
    </row>
    <row r="42" spans="1:16">
      <c r="A42" s="7" t="s">
        <v>183</v>
      </c>
      <c r="B42" s="7">
        <v>1260546</v>
      </c>
      <c r="C42" s="7" t="s">
        <v>182</v>
      </c>
      <c r="D42" s="7" t="s">
        <v>159</v>
      </c>
      <c r="E42" s="7" t="s">
        <v>175</v>
      </c>
      <c r="F42" s="7" t="s">
        <v>147</v>
      </c>
      <c r="G42" s="38">
        <v>0</v>
      </c>
      <c r="H42" s="35">
        <v>6.55</v>
      </c>
      <c r="I42" s="7" t="s">
        <v>55</v>
      </c>
      <c r="J42" s="12">
        <v>5.3499999999999999E-2</v>
      </c>
      <c r="K42" s="12">
        <v>2.4400000000000002E-2</v>
      </c>
      <c r="L42" s="35">
        <v>3076453</v>
      </c>
      <c r="M42" s="35">
        <v>126.25</v>
      </c>
      <c r="N42" s="35">
        <v>3884.02</v>
      </c>
      <c r="O42" s="12">
        <v>1.1999999999999999E-3</v>
      </c>
      <c r="P42" s="12">
        <f>N42/סיכום!$B$42</f>
        <v>6.9337565449933145E-3</v>
      </c>
    </row>
    <row r="43" spans="1:16">
      <c r="A43" s="7" t="s">
        <v>184</v>
      </c>
      <c r="B43" s="7">
        <v>1260397</v>
      </c>
      <c r="C43" s="7" t="s">
        <v>182</v>
      </c>
      <c r="D43" s="7" t="s">
        <v>159</v>
      </c>
      <c r="E43" s="7" t="s">
        <v>175</v>
      </c>
      <c r="F43" s="7" t="s">
        <v>147</v>
      </c>
      <c r="G43" s="38">
        <v>0</v>
      </c>
      <c r="H43" s="35">
        <v>4.71</v>
      </c>
      <c r="I43" s="7" t="s">
        <v>55</v>
      </c>
      <c r="J43" s="12">
        <v>5.0999999999999997E-2</v>
      </c>
      <c r="K43" s="12">
        <v>1.83E-2</v>
      </c>
      <c r="L43" s="35">
        <v>387640</v>
      </c>
      <c r="M43" s="35">
        <v>142.9</v>
      </c>
      <c r="N43" s="35">
        <v>553.94000000000005</v>
      </c>
      <c r="O43" s="12">
        <v>2.0000000000000001E-4</v>
      </c>
      <c r="P43" s="12">
        <f>N43/סיכום!$B$42</f>
        <v>9.8889426432757733E-4</v>
      </c>
    </row>
    <row r="44" spans="1:16">
      <c r="A44" s="7" t="s">
        <v>185</v>
      </c>
      <c r="B44" s="7">
        <v>1260462</v>
      </c>
      <c r="C44" s="7" t="s">
        <v>182</v>
      </c>
      <c r="D44" s="7" t="s">
        <v>159</v>
      </c>
      <c r="E44" s="7" t="s">
        <v>175</v>
      </c>
      <c r="F44" s="7" t="s">
        <v>147</v>
      </c>
      <c r="G44" s="38">
        <v>0</v>
      </c>
      <c r="H44" s="35">
        <v>1.97</v>
      </c>
      <c r="I44" s="7" t="s">
        <v>55</v>
      </c>
      <c r="J44" s="12">
        <v>5.2999999999999999E-2</v>
      </c>
      <c r="K44" s="12">
        <v>1.29E-2</v>
      </c>
      <c r="L44" s="35">
        <v>418551.9</v>
      </c>
      <c r="M44" s="35">
        <v>126.89</v>
      </c>
      <c r="N44" s="35">
        <v>531.1</v>
      </c>
      <c r="O44" s="12">
        <v>2.9999999999999997E-4</v>
      </c>
      <c r="P44" s="12">
        <f>N44/סיכום!$B$42</f>
        <v>9.4812027256449484E-4</v>
      </c>
    </row>
    <row r="45" spans="1:16">
      <c r="A45" s="7" t="s">
        <v>186</v>
      </c>
      <c r="B45" s="7">
        <v>7480072</v>
      </c>
      <c r="C45" s="7" t="s">
        <v>187</v>
      </c>
      <c r="D45" s="7" t="s">
        <v>141</v>
      </c>
      <c r="E45" s="7" t="s">
        <v>175</v>
      </c>
      <c r="F45" s="7" t="s">
        <v>147</v>
      </c>
      <c r="G45" s="38">
        <v>0</v>
      </c>
      <c r="H45" s="35">
        <v>1.1499999999999999</v>
      </c>
      <c r="I45" s="7" t="s">
        <v>55</v>
      </c>
      <c r="J45" s="12">
        <v>4.2900000000000001E-2</v>
      </c>
      <c r="K45" s="12">
        <v>1.38E-2</v>
      </c>
      <c r="L45" s="35">
        <v>355000</v>
      </c>
      <c r="M45" s="35">
        <v>124.89</v>
      </c>
      <c r="N45" s="35">
        <v>443.36</v>
      </c>
      <c r="O45" s="12">
        <v>4.0000000000000002E-4</v>
      </c>
      <c r="P45" s="12">
        <f>N45/סיכום!$B$42</f>
        <v>7.9148673327846821E-4</v>
      </c>
    </row>
    <row r="46" spans="1:16">
      <c r="A46" s="7" t="s">
        <v>188</v>
      </c>
      <c r="B46" s="7">
        <v>7480015</v>
      </c>
      <c r="C46" s="7" t="s">
        <v>187</v>
      </c>
      <c r="D46" s="7" t="s">
        <v>141</v>
      </c>
      <c r="E46" s="7" t="s">
        <v>175</v>
      </c>
      <c r="F46" s="7" t="s">
        <v>147</v>
      </c>
      <c r="G46" s="38">
        <v>0</v>
      </c>
      <c r="H46" s="35">
        <v>1.68</v>
      </c>
      <c r="I46" s="7" t="s">
        <v>55</v>
      </c>
      <c r="J46" s="12">
        <v>5.5E-2</v>
      </c>
      <c r="K46" s="12">
        <v>7.4000000000000003E-3</v>
      </c>
      <c r="L46" s="35">
        <v>114076.58</v>
      </c>
      <c r="M46" s="35">
        <v>140.53</v>
      </c>
      <c r="N46" s="35">
        <v>160.31</v>
      </c>
      <c r="O46" s="12">
        <v>4.0000000000000002E-4</v>
      </c>
      <c r="P46" s="12">
        <f>N46/סיכום!$B$42</f>
        <v>2.8618557878895535E-4</v>
      </c>
    </row>
    <row r="47" spans="1:16">
      <c r="A47" s="7" t="s">
        <v>189</v>
      </c>
      <c r="B47" s="7">
        <v>7480049</v>
      </c>
      <c r="C47" s="7" t="s">
        <v>187</v>
      </c>
      <c r="D47" s="7" t="s">
        <v>141</v>
      </c>
      <c r="E47" s="7" t="s">
        <v>175</v>
      </c>
      <c r="F47" s="7" t="s">
        <v>147</v>
      </c>
      <c r="G47" s="38">
        <v>0</v>
      </c>
      <c r="H47" s="35">
        <v>4.08</v>
      </c>
      <c r="I47" s="7" t="s">
        <v>55</v>
      </c>
      <c r="J47" s="12">
        <v>4.7500000000000001E-2</v>
      </c>
      <c r="K47" s="12">
        <v>7.6E-3</v>
      </c>
      <c r="L47" s="35">
        <v>28000</v>
      </c>
      <c r="M47" s="35">
        <v>139.01</v>
      </c>
      <c r="N47" s="35">
        <v>38.92</v>
      </c>
      <c r="O47" s="12">
        <v>0</v>
      </c>
      <c r="P47" s="12">
        <f>N47/סיכום!$B$42</f>
        <v>6.9480024492958272E-5</v>
      </c>
    </row>
    <row r="48" spans="1:16">
      <c r="A48" s="7" t="s">
        <v>190</v>
      </c>
      <c r="B48" s="7">
        <v>1119825</v>
      </c>
      <c r="C48" s="7" t="s">
        <v>191</v>
      </c>
      <c r="D48" s="7" t="s">
        <v>141</v>
      </c>
      <c r="E48" s="7" t="s">
        <v>175</v>
      </c>
      <c r="F48" s="7" t="s">
        <v>142</v>
      </c>
      <c r="G48" s="38">
        <v>0</v>
      </c>
      <c r="H48" s="35">
        <v>4.33</v>
      </c>
      <c r="I48" s="7" t="s">
        <v>55</v>
      </c>
      <c r="J48" s="12">
        <v>3.5499999999999997E-2</v>
      </c>
      <c r="K48" s="12">
        <v>8.2000000000000007E-3</v>
      </c>
      <c r="L48" s="35">
        <v>512604.9</v>
      </c>
      <c r="M48" s="35">
        <v>122.63</v>
      </c>
      <c r="N48" s="35">
        <v>628.61</v>
      </c>
      <c r="O48" s="12">
        <v>1.4E-3</v>
      </c>
      <c r="P48" s="12">
        <f>N48/סיכום!$B$42</f>
        <v>1.1221952260153777E-3</v>
      </c>
    </row>
    <row r="49" spans="1:16">
      <c r="A49" s="7" t="s">
        <v>192</v>
      </c>
      <c r="B49" s="7">
        <v>1126077</v>
      </c>
      <c r="C49" s="7" t="s">
        <v>168</v>
      </c>
      <c r="D49" s="7" t="s">
        <v>136</v>
      </c>
      <c r="E49" s="7" t="s">
        <v>175</v>
      </c>
      <c r="F49" s="7" t="s">
        <v>142</v>
      </c>
      <c r="G49" s="38">
        <v>0</v>
      </c>
      <c r="H49" s="35">
        <v>9.48</v>
      </c>
      <c r="I49" s="7" t="s">
        <v>55</v>
      </c>
      <c r="J49" s="12">
        <v>3.85E-2</v>
      </c>
      <c r="K49" s="12">
        <v>2.41E-2</v>
      </c>
      <c r="L49" s="35">
        <v>20462</v>
      </c>
      <c r="M49" s="35">
        <v>118.5</v>
      </c>
      <c r="N49" s="35">
        <v>24.25</v>
      </c>
      <c r="O49" s="12">
        <v>1E-4</v>
      </c>
      <c r="P49" s="12">
        <f>N49/סיכום!$B$42</f>
        <v>4.3291125230067787E-5</v>
      </c>
    </row>
    <row r="50" spans="1:16">
      <c r="A50" s="7" t="s">
        <v>193</v>
      </c>
      <c r="B50" s="7">
        <v>1120120</v>
      </c>
      <c r="C50" s="7" t="s">
        <v>194</v>
      </c>
      <c r="D50" s="7" t="s">
        <v>169</v>
      </c>
      <c r="E50" s="7" t="s">
        <v>175</v>
      </c>
      <c r="F50" s="7" t="s">
        <v>147</v>
      </c>
      <c r="G50" s="38">
        <v>0</v>
      </c>
      <c r="H50" s="35">
        <v>8.14</v>
      </c>
      <c r="I50" s="7" t="s">
        <v>55</v>
      </c>
      <c r="J50" s="12">
        <v>3.7499999999999999E-2</v>
      </c>
      <c r="K50" s="12">
        <v>2.18E-2</v>
      </c>
      <c r="L50" s="35">
        <v>400000</v>
      </c>
      <c r="M50" s="35">
        <v>123.93</v>
      </c>
      <c r="N50" s="35">
        <v>495.72</v>
      </c>
      <c r="O50" s="12">
        <v>5.0000000000000001E-4</v>
      </c>
      <c r="P50" s="12">
        <f>N50/סיכום!$B$42</f>
        <v>8.8495985975460632E-4</v>
      </c>
    </row>
    <row r="51" spans="1:16">
      <c r="A51" s="7" t="s">
        <v>195</v>
      </c>
      <c r="B51" s="7">
        <v>1132950</v>
      </c>
      <c r="C51" s="7" t="s">
        <v>194</v>
      </c>
      <c r="D51" s="7" t="s">
        <v>169</v>
      </c>
      <c r="E51" s="7" t="s">
        <v>175</v>
      </c>
      <c r="F51" s="7" t="s">
        <v>142</v>
      </c>
      <c r="G51" s="38">
        <v>0</v>
      </c>
      <c r="H51" s="35">
        <v>10.17</v>
      </c>
      <c r="I51" s="7" t="s">
        <v>55</v>
      </c>
      <c r="J51" s="12">
        <v>2.3199999999999998E-2</v>
      </c>
      <c r="K51" s="12">
        <v>2.2100000000000002E-2</v>
      </c>
      <c r="L51" s="35">
        <v>123315</v>
      </c>
      <c r="M51" s="35">
        <v>101.33</v>
      </c>
      <c r="N51" s="35">
        <v>124.96</v>
      </c>
      <c r="O51" s="12">
        <v>8.0000000000000004E-4</v>
      </c>
      <c r="P51" s="12">
        <f>N51/סיכום!$B$42</f>
        <v>2.2307872201027918E-4</v>
      </c>
    </row>
    <row r="52" spans="1:16">
      <c r="A52" s="7" t="s">
        <v>196</v>
      </c>
      <c r="B52" s="7">
        <v>5660048</v>
      </c>
      <c r="C52" s="7" t="s">
        <v>197</v>
      </c>
      <c r="D52" s="7" t="s">
        <v>169</v>
      </c>
      <c r="E52" s="7" t="s">
        <v>175</v>
      </c>
      <c r="F52" s="7" t="s">
        <v>166</v>
      </c>
      <c r="G52" s="38">
        <v>0</v>
      </c>
      <c r="H52" s="35">
        <v>2.44</v>
      </c>
      <c r="I52" s="7" t="s">
        <v>55</v>
      </c>
      <c r="J52" s="12">
        <v>4.2799999999999998E-2</v>
      </c>
      <c r="K52" s="12">
        <v>8.5000000000000006E-3</v>
      </c>
      <c r="L52" s="35">
        <v>5187.51</v>
      </c>
      <c r="M52" s="35">
        <v>133.19</v>
      </c>
      <c r="N52" s="35">
        <v>6.91</v>
      </c>
      <c r="O52" s="12">
        <v>0</v>
      </c>
      <c r="P52" s="12">
        <f>N52/סיכום!$B$42</f>
        <v>1.23357391892688E-5</v>
      </c>
    </row>
    <row r="53" spans="1:16">
      <c r="A53" s="7" t="s">
        <v>198</v>
      </c>
      <c r="B53" s="7">
        <v>1120799</v>
      </c>
      <c r="C53" s="7" t="s">
        <v>199</v>
      </c>
      <c r="D53" s="7" t="s">
        <v>169</v>
      </c>
      <c r="E53" s="7" t="s">
        <v>175</v>
      </c>
      <c r="F53" s="7" t="s">
        <v>147</v>
      </c>
      <c r="G53" s="38">
        <v>0</v>
      </c>
      <c r="H53" s="35">
        <v>6.84</v>
      </c>
      <c r="I53" s="7" t="s">
        <v>55</v>
      </c>
      <c r="J53" s="12">
        <v>3.5999999999999997E-2</v>
      </c>
      <c r="K53" s="12">
        <v>2.01E-2</v>
      </c>
      <c r="L53" s="35">
        <v>1625</v>
      </c>
      <c r="M53" s="35">
        <v>119.74</v>
      </c>
      <c r="N53" s="35">
        <v>1.95</v>
      </c>
      <c r="O53" s="12">
        <v>0</v>
      </c>
      <c r="P53" s="12">
        <f>N53/סיכום!$B$42</f>
        <v>3.4811420288095742E-6</v>
      </c>
    </row>
    <row r="54" spans="1:16">
      <c r="A54" s="7" t="s">
        <v>200</v>
      </c>
      <c r="B54" s="7">
        <v>1119320</v>
      </c>
      <c r="C54" s="7" t="s">
        <v>201</v>
      </c>
      <c r="D54" s="7" t="s">
        <v>163</v>
      </c>
      <c r="E54" s="7" t="s">
        <v>175</v>
      </c>
      <c r="F54" s="7" t="s">
        <v>142</v>
      </c>
      <c r="G54" s="38">
        <v>0</v>
      </c>
      <c r="H54" s="35">
        <v>1.39</v>
      </c>
      <c r="I54" s="7" t="s">
        <v>55</v>
      </c>
      <c r="J54" s="12">
        <v>3.4000000000000002E-2</v>
      </c>
      <c r="K54" s="12">
        <v>5.8999999999999999E-3</v>
      </c>
      <c r="L54" s="35">
        <v>68965.5</v>
      </c>
      <c r="M54" s="35">
        <v>113.24</v>
      </c>
      <c r="N54" s="35">
        <v>78.099999999999994</v>
      </c>
      <c r="O54" s="12">
        <v>2.9999999999999997E-4</v>
      </c>
      <c r="P54" s="12">
        <f>N54/סיכום!$B$42</f>
        <v>1.3942420125642447E-4</v>
      </c>
    </row>
    <row r="55" spans="1:16">
      <c r="A55" s="7" t="s">
        <v>202</v>
      </c>
      <c r="B55" s="7">
        <v>1118827</v>
      </c>
      <c r="C55" s="7" t="s">
        <v>201</v>
      </c>
      <c r="D55" s="7" t="s">
        <v>163</v>
      </c>
      <c r="E55" s="7" t="s">
        <v>175</v>
      </c>
      <c r="F55" s="7" t="s">
        <v>142</v>
      </c>
      <c r="G55" s="38">
        <v>0</v>
      </c>
      <c r="H55" s="35">
        <v>2.89</v>
      </c>
      <c r="I55" s="7" t="s">
        <v>55</v>
      </c>
      <c r="J55" s="12">
        <v>3.3500000000000002E-2</v>
      </c>
      <c r="K55" s="12">
        <v>1.0999999999999999E-2</v>
      </c>
      <c r="L55" s="35">
        <v>571563</v>
      </c>
      <c r="M55" s="35">
        <v>116.49</v>
      </c>
      <c r="N55" s="35">
        <v>665.81</v>
      </c>
      <c r="O55" s="12">
        <v>8.9999999999999998E-4</v>
      </c>
      <c r="P55" s="12">
        <f>N55/סיכום!$B$42</f>
        <v>1.1886047047188217E-3</v>
      </c>
    </row>
    <row r="56" spans="1:16">
      <c r="A56" s="7" t="s">
        <v>203</v>
      </c>
      <c r="B56" s="7">
        <v>1106657</v>
      </c>
      <c r="C56" s="7" t="s">
        <v>204</v>
      </c>
      <c r="D56" s="7" t="s">
        <v>159</v>
      </c>
      <c r="E56" s="7" t="s">
        <v>175</v>
      </c>
      <c r="F56" s="7" t="s">
        <v>142</v>
      </c>
      <c r="G56" s="38">
        <v>0</v>
      </c>
      <c r="H56" s="35">
        <v>1.52</v>
      </c>
      <c r="I56" s="7" t="s">
        <v>55</v>
      </c>
      <c r="J56" s="12">
        <v>4.7E-2</v>
      </c>
      <c r="K56" s="12">
        <v>1.01E-2</v>
      </c>
      <c r="L56" s="35">
        <v>12615.51</v>
      </c>
      <c r="M56" s="35">
        <v>129.82</v>
      </c>
      <c r="N56" s="35">
        <v>16.38</v>
      </c>
      <c r="O56" s="12">
        <v>1E-4</v>
      </c>
      <c r="P56" s="12">
        <f>N56/סיכום!$B$42</f>
        <v>2.9241593042000422E-5</v>
      </c>
    </row>
    <row r="57" spans="1:16">
      <c r="A57" s="7" t="s">
        <v>205</v>
      </c>
      <c r="B57" s="7">
        <v>1120021</v>
      </c>
      <c r="C57" s="7" t="s">
        <v>204</v>
      </c>
      <c r="D57" s="7" t="s">
        <v>159</v>
      </c>
      <c r="E57" s="7" t="s">
        <v>175</v>
      </c>
      <c r="F57" s="7" t="s">
        <v>142</v>
      </c>
      <c r="G57" s="38">
        <v>0</v>
      </c>
      <c r="H57" s="35">
        <v>3.87</v>
      </c>
      <c r="I57" s="7" t="s">
        <v>55</v>
      </c>
      <c r="J57" s="12">
        <v>3.9E-2</v>
      </c>
      <c r="K57" s="12">
        <v>1.4E-2</v>
      </c>
      <c r="L57" s="35">
        <v>232340.08</v>
      </c>
      <c r="M57" s="35">
        <v>119.59</v>
      </c>
      <c r="N57" s="35">
        <v>277.86</v>
      </c>
      <c r="O57" s="12">
        <v>5.0000000000000001E-4</v>
      </c>
      <c r="P57" s="12">
        <f>N57/סיכום!$B$42</f>
        <v>4.9603596108975816E-4</v>
      </c>
    </row>
    <row r="58" spans="1:16">
      <c r="A58" s="7" t="s">
        <v>206</v>
      </c>
      <c r="B58" s="7">
        <v>1095066</v>
      </c>
      <c r="C58" s="7" t="s">
        <v>191</v>
      </c>
      <c r="D58" s="7" t="s">
        <v>141</v>
      </c>
      <c r="E58" s="7" t="s">
        <v>175</v>
      </c>
      <c r="F58" s="7" t="s">
        <v>142</v>
      </c>
      <c r="G58" s="38">
        <v>0</v>
      </c>
      <c r="H58" s="35">
        <v>3.29</v>
      </c>
      <c r="I58" s="7" t="s">
        <v>55</v>
      </c>
      <c r="J58" s="12">
        <v>4.65E-2</v>
      </c>
      <c r="K58" s="12">
        <v>0.01</v>
      </c>
      <c r="L58" s="35">
        <v>0.15</v>
      </c>
      <c r="M58" s="35">
        <v>135.43</v>
      </c>
      <c r="N58" s="35">
        <v>0</v>
      </c>
      <c r="O58" s="12">
        <v>0</v>
      </c>
      <c r="P58" s="12">
        <f>N58/סיכום!$B$42</f>
        <v>0</v>
      </c>
    </row>
    <row r="59" spans="1:16">
      <c r="A59" s="7" t="s">
        <v>207</v>
      </c>
      <c r="B59" s="7">
        <v>6950083</v>
      </c>
      <c r="C59" s="7" t="s">
        <v>208</v>
      </c>
      <c r="D59" s="7" t="s">
        <v>141</v>
      </c>
      <c r="E59" s="7" t="s">
        <v>209</v>
      </c>
      <c r="F59" s="7" t="s">
        <v>142</v>
      </c>
      <c r="G59" s="38">
        <v>0</v>
      </c>
      <c r="H59" s="35">
        <v>26</v>
      </c>
      <c r="I59" s="7" t="s">
        <v>55</v>
      </c>
      <c r="J59" s="12">
        <v>4.4999999999999998E-2</v>
      </c>
      <c r="K59" s="12">
        <v>3.73E-2</v>
      </c>
      <c r="L59" s="35">
        <v>105000</v>
      </c>
      <c r="M59" s="35">
        <v>146.38</v>
      </c>
      <c r="N59" s="35">
        <v>153.69999999999999</v>
      </c>
      <c r="O59" s="12">
        <v>1E-4</v>
      </c>
      <c r="P59" s="12">
        <f>N59/סיכום!$B$42</f>
        <v>2.7438539991181106E-4</v>
      </c>
    </row>
    <row r="60" spans="1:16">
      <c r="A60" s="7" t="s">
        <v>210</v>
      </c>
      <c r="B60" s="7">
        <v>6950088</v>
      </c>
      <c r="C60" s="7" t="s">
        <v>208</v>
      </c>
      <c r="D60" s="7" t="s">
        <v>141</v>
      </c>
      <c r="E60" s="7" t="s">
        <v>209</v>
      </c>
      <c r="F60" s="7" t="s">
        <v>142</v>
      </c>
      <c r="G60" s="38">
        <v>0</v>
      </c>
      <c r="H60" s="43">
        <v>0</v>
      </c>
      <c r="I60" s="7" t="s">
        <v>55</v>
      </c>
      <c r="J60" s="39">
        <v>0</v>
      </c>
      <c r="K60" s="39">
        <v>0</v>
      </c>
      <c r="L60" s="35">
        <v>1424.42</v>
      </c>
      <c r="M60" s="35">
        <v>100</v>
      </c>
      <c r="N60" s="35">
        <v>1.42</v>
      </c>
      <c r="O60" s="39">
        <v>0</v>
      </c>
      <c r="P60" s="12">
        <f>N60/סיכום!$B$42</f>
        <v>2.5349854773895361E-6</v>
      </c>
    </row>
    <row r="61" spans="1:16">
      <c r="A61" s="7" t="s">
        <v>211</v>
      </c>
      <c r="B61" s="7">
        <v>3900206</v>
      </c>
      <c r="C61" s="7" t="s">
        <v>212</v>
      </c>
      <c r="D61" s="7" t="s">
        <v>159</v>
      </c>
      <c r="E61" s="7" t="s">
        <v>209</v>
      </c>
      <c r="F61" s="7" t="s">
        <v>142</v>
      </c>
      <c r="G61" s="38">
        <v>0</v>
      </c>
      <c r="H61" s="35">
        <v>2.1</v>
      </c>
      <c r="I61" s="7" t="s">
        <v>55</v>
      </c>
      <c r="J61" s="12">
        <v>4.2500000000000003E-2</v>
      </c>
      <c r="K61" s="12">
        <v>9.9000000000000008E-3</v>
      </c>
      <c r="L61" s="35">
        <v>646154.25</v>
      </c>
      <c r="M61" s="35">
        <v>133.77000000000001</v>
      </c>
      <c r="N61" s="35">
        <v>864.36</v>
      </c>
      <c r="O61" s="12">
        <v>5.9999999999999995E-4</v>
      </c>
      <c r="P61" s="12">
        <f>N61/סיכום!$B$42</f>
        <v>1.5430563712932532E-3</v>
      </c>
    </row>
    <row r="62" spans="1:16">
      <c r="A62" s="7" t="s">
        <v>213</v>
      </c>
      <c r="B62" s="7">
        <v>1124080</v>
      </c>
      <c r="C62" s="7" t="s">
        <v>174</v>
      </c>
      <c r="D62" s="7" t="s">
        <v>141</v>
      </c>
      <c r="E62" s="7" t="s">
        <v>209</v>
      </c>
      <c r="F62" s="7" t="s">
        <v>166</v>
      </c>
      <c r="G62" s="38">
        <v>0</v>
      </c>
      <c r="H62" s="35">
        <v>5</v>
      </c>
      <c r="I62" s="7" t="s">
        <v>55</v>
      </c>
      <c r="J62" s="12">
        <v>4.1500000000000002E-2</v>
      </c>
      <c r="K62" s="12">
        <v>8.2000000000000007E-3</v>
      </c>
      <c r="L62" s="35">
        <v>308857</v>
      </c>
      <c r="M62" s="35">
        <v>124.31</v>
      </c>
      <c r="N62" s="35">
        <v>383.94</v>
      </c>
      <c r="O62" s="12">
        <v>1E-3</v>
      </c>
      <c r="P62" s="12">
        <f>N62/סיכום!$B$42</f>
        <v>6.8541008745699901E-4</v>
      </c>
    </row>
    <row r="63" spans="1:16">
      <c r="A63" s="7" t="s">
        <v>214</v>
      </c>
      <c r="B63" s="7">
        <v>1106947</v>
      </c>
      <c r="C63" s="7" t="s">
        <v>215</v>
      </c>
      <c r="D63" s="7" t="s">
        <v>159</v>
      </c>
      <c r="E63" s="7" t="s">
        <v>209</v>
      </c>
      <c r="F63" s="7" t="s">
        <v>147</v>
      </c>
      <c r="G63" s="38">
        <v>0</v>
      </c>
      <c r="H63" s="35">
        <v>2.16</v>
      </c>
      <c r="I63" s="7" t="s">
        <v>55</v>
      </c>
      <c r="J63" s="12">
        <v>4.8500000000000001E-2</v>
      </c>
      <c r="K63" s="12">
        <v>1.34E-2</v>
      </c>
      <c r="L63" s="35">
        <v>928647</v>
      </c>
      <c r="M63" s="35">
        <v>132.19999999999999</v>
      </c>
      <c r="N63" s="35">
        <v>1227.67</v>
      </c>
      <c r="O63" s="12">
        <v>1.5E-3</v>
      </c>
      <c r="P63" s="12">
        <f>N63/סיכום!$B$42</f>
        <v>2.1916377612864876E-3</v>
      </c>
    </row>
    <row r="64" spans="1:16">
      <c r="A64" s="7" t="s">
        <v>216</v>
      </c>
      <c r="B64" s="7">
        <v>1118033</v>
      </c>
      <c r="C64" s="7" t="s">
        <v>215</v>
      </c>
      <c r="D64" s="7" t="s">
        <v>159</v>
      </c>
      <c r="E64" s="7" t="s">
        <v>209</v>
      </c>
      <c r="F64" s="7" t="s">
        <v>166</v>
      </c>
      <c r="G64" s="38">
        <v>0</v>
      </c>
      <c r="H64" s="35">
        <v>4.2300000000000004</v>
      </c>
      <c r="I64" s="7" t="s">
        <v>55</v>
      </c>
      <c r="J64" s="12">
        <v>3.7699999999999997E-2</v>
      </c>
      <c r="K64" s="12">
        <v>1.4500000000000001E-2</v>
      </c>
      <c r="L64" s="35">
        <v>95455.17</v>
      </c>
      <c r="M64" s="35">
        <v>120.02</v>
      </c>
      <c r="N64" s="35">
        <v>114.57</v>
      </c>
      <c r="O64" s="12">
        <v>2.9999999999999997E-4</v>
      </c>
      <c r="P64" s="12">
        <f>N64/סיכום!$B$42</f>
        <v>2.0453048320036559E-4</v>
      </c>
    </row>
    <row r="65" spans="1:16">
      <c r="A65" s="7" t="s">
        <v>217</v>
      </c>
      <c r="B65" s="7">
        <v>1118038</v>
      </c>
      <c r="C65" s="7" t="s">
        <v>215</v>
      </c>
      <c r="D65" s="7" t="s">
        <v>159</v>
      </c>
      <c r="E65" s="7" t="s">
        <v>209</v>
      </c>
      <c r="F65" s="7" t="s">
        <v>166</v>
      </c>
      <c r="G65" s="38">
        <v>0</v>
      </c>
      <c r="H65" s="43">
        <v>0</v>
      </c>
      <c r="I65" s="7" t="s">
        <v>55</v>
      </c>
      <c r="J65" s="39">
        <v>0</v>
      </c>
      <c r="K65" s="39">
        <v>0</v>
      </c>
      <c r="L65" s="35">
        <v>1962.23</v>
      </c>
      <c r="M65" s="35">
        <v>100</v>
      </c>
      <c r="N65" s="35">
        <v>1.96</v>
      </c>
      <c r="O65" s="39">
        <v>0</v>
      </c>
      <c r="P65" s="12">
        <f>N65/סיכום!$B$42</f>
        <v>3.4989940392137258E-6</v>
      </c>
    </row>
    <row r="66" spans="1:16">
      <c r="A66" s="7" t="s">
        <v>218</v>
      </c>
      <c r="B66" s="7">
        <v>1104504</v>
      </c>
      <c r="C66" s="7" t="s">
        <v>219</v>
      </c>
      <c r="D66" s="7" t="s">
        <v>159</v>
      </c>
      <c r="E66" s="7" t="s">
        <v>209</v>
      </c>
      <c r="F66" s="7" t="s">
        <v>142</v>
      </c>
      <c r="G66" s="38">
        <v>0</v>
      </c>
      <c r="H66" s="35">
        <v>1.85</v>
      </c>
      <c r="I66" s="7" t="s">
        <v>55</v>
      </c>
      <c r="J66" s="12">
        <v>5.5E-2</v>
      </c>
      <c r="K66" s="12">
        <v>1.46E-2</v>
      </c>
      <c r="L66" s="35">
        <v>32340</v>
      </c>
      <c r="M66" s="35">
        <v>130.19</v>
      </c>
      <c r="N66" s="35">
        <v>42.1</v>
      </c>
      <c r="O66" s="12">
        <v>2.9999999999999997E-4</v>
      </c>
      <c r="P66" s="12">
        <f>N66/סיכום!$B$42</f>
        <v>7.515696380147851E-5</v>
      </c>
    </row>
    <row r="67" spans="1:16">
      <c r="A67" s="7" t="s">
        <v>220</v>
      </c>
      <c r="B67" s="7">
        <v>1117423</v>
      </c>
      <c r="C67" s="7" t="s">
        <v>219</v>
      </c>
      <c r="D67" s="7" t="s">
        <v>159</v>
      </c>
      <c r="E67" s="7" t="s">
        <v>209</v>
      </c>
      <c r="F67" s="7" t="s">
        <v>142</v>
      </c>
      <c r="G67" s="38">
        <v>0</v>
      </c>
      <c r="H67" s="35">
        <v>4.03</v>
      </c>
      <c r="I67" s="7" t="s">
        <v>55</v>
      </c>
      <c r="J67" s="12">
        <v>5.8500000000000003E-2</v>
      </c>
      <c r="K67" s="12">
        <v>1.77E-2</v>
      </c>
      <c r="L67" s="35">
        <v>1292000.08</v>
      </c>
      <c r="M67" s="35">
        <v>127.4</v>
      </c>
      <c r="N67" s="35">
        <v>1646.01</v>
      </c>
      <c r="O67" s="12">
        <v>5.9999999999999995E-4</v>
      </c>
      <c r="P67" s="12">
        <f>N67/סיכום!$B$42</f>
        <v>2.938458764533768E-3</v>
      </c>
    </row>
    <row r="68" spans="1:16">
      <c r="A68" s="7" t="s">
        <v>221</v>
      </c>
      <c r="B68" s="7">
        <v>5760152</v>
      </c>
      <c r="C68" s="7" t="s">
        <v>222</v>
      </c>
      <c r="D68" s="7" t="s">
        <v>223</v>
      </c>
      <c r="E68" s="7" t="s">
        <v>209</v>
      </c>
      <c r="F68" s="7" t="s">
        <v>142</v>
      </c>
      <c r="G68" s="38">
        <v>0</v>
      </c>
      <c r="H68" s="35">
        <v>0.68</v>
      </c>
      <c r="I68" s="7" t="s">
        <v>55</v>
      </c>
      <c r="J68" s="12">
        <v>4.5499999999999999E-2</v>
      </c>
      <c r="K68" s="12">
        <v>2.8299999999999999E-2</v>
      </c>
      <c r="L68" s="35">
        <v>125000.1</v>
      </c>
      <c r="M68" s="35">
        <v>124.09</v>
      </c>
      <c r="N68" s="35">
        <v>155.11000000000001</v>
      </c>
      <c r="O68" s="12">
        <v>2.0000000000000001E-4</v>
      </c>
      <c r="P68" s="12">
        <f>N68/סיכום!$B$42</f>
        <v>2.7690253337879647E-4</v>
      </c>
    </row>
    <row r="69" spans="1:16">
      <c r="A69" s="7" t="s">
        <v>224</v>
      </c>
      <c r="B69" s="7">
        <v>1127427</v>
      </c>
      <c r="C69" s="7" t="s">
        <v>225</v>
      </c>
      <c r="D69" s="7" t="s">
        <v>141</v>
      </c>
      <c r="E69" s="7" t="s">
        <v>209</v>
      </c>
      <c r="F69" s="7" t="s">
        <v>142</v>
      </c>
      <c r="G69" s="38">
        <v>0</v>
      </c>
      <c r="H69" s="43">
        <v>0</v>
      </c>
      <c r="I69" s="7" t="s">
        <v>55</v>
      </c>
      <c r="J69" s="39">
        <v>0</v>
      </c>
      <c r="K69" s="39">
        <v>0</v>
      </c>
      <c r="L69" s="35">
        <v>14660.59</v>
      </c>
      <c r="M69" s="35">
        <v>100</v>
      </c>
      <c r="N69" s="35">
        <v>14.66</v>
      </c>
      <c r="O69" s="39">
        <v>0</v>
      </c>
      <c r="P69" s="12">
        <f>N69/סיכום!$B$42</f>
        <v>2.6171047252486338E-5</v>
      </c>
    </row>
    <row r="70" spans="1:16">
      <c r="A70" s="7" t="s">
        <v>226</v>
      </c>
      <c r="B70" s="7">
        <v>1127422</v>
      </c>
      <c r="C70" s="7" t="s">
        <v>225</v>
      </c>
      <c r="D70" s="7" t="s">
        <v>141</v>
      </c>
      <c r="E70" s="7" t="s">
        <v>209</v>
      </c>
      <c r="F70" s="7" t="s">
        <v>142</v>
      </c>
      <c r="G70" s="38">
        <v>0</v>
      </c>
      <c r="H70" s="35">
        <v>4.82</v>
      </c>
      <c r="I70" s="7" t="s">
        <v>55</v>
      </c>
      <c r="J70" s="12">
        <v>0.02</v>
      </c>
      <c r="K70" s="12">
        <v>1.11E-2</v>
      </c>
      <c r="L70" s="35">
        <v>720000</v>
      </c>
      <c r="M70" s="35">
        <v>106.2</v>
      </c>
      <c r="N70" s="35">
        <v>764.64</v>
      </c>
      <c r="O70" s="12">
        <v>1.6999999999999999E-3</v>
      </c>
      <c r="P70" s="12">
        <f>N70/סיכום!$B$42</f>
        <v>1.3650361235430528E-3</v>
      </c>
    </row>
    <row r="71" spans="1:16">
      <c r="A71" s="7" t="s">
        <v>227</v>
      </c>
      <c r="B71" s="7">
        <v>3230166</v>
      </c>
      <c r="C71" s="7" t="s">
        <v>228</v>
      </c>
      <c r="D71" s="7" t="s">
        <v>159</v>
      </c>
      <c r="E71" s="7" t="s">
        <v>209</v>
      </c>
      <c r="F71" s="7" t="s">
        <v>142</v>
      </c>
      <c r="G71" s="38">
        <v>0</v>
      </c>
      <c r="H71" s="35">
        <v>6.06</v>
      </c>
      <c r="I71" s="7" t="s">
        <v>55</v>
      </c>
      <c r="J71" s="12">
        <v>2.5499999999999998E-2</v>
      </c>
      <c r="K71" s="12">
        <v>1.8100000000000002E-2</v>
      </c>
      <c r="L71" s="35">
        <v>232000</v>
      </c>
      <c r="M71" s="35">
        <v>105.82</v>
      </c>
      <c r="N71" s="35">
        <v>245.5</v>
      </c>
      <c r="O71" s="12">
        <v>2.9999999999999997E-4</v>
      </c>
      <c r="P71" s="12">
        <f>N71/סיכום!$B$42</f>
        <v>4.3826685542192333E-4</v>
      </c>
    </row>
    <row r="72" spans="1:16">
      <c r="A72" s="7" t="s">
        <v>229</v>
      </c>
      <c r="B72" s="7">
        <v>3230161</v>
      </c>
      <c r="C72" s="7" t="s">
        <v>228</v>
      </c>
      <c r="D72" s="7" t="s">
        <v>159</v>
      </c>
      <c r="E72" s="7" t="s">
        <v>209</v>
      </c>
      <c r="F72" s="7" t="s">
        <v>142</v>
      </c>
      <c r="G72" s="38">
        <v>0</v>
      </c>
      <c r="H72" s="43">
        <v>0</v>
      </c>
      <c r="I72" s="7" t="s">
        <v>55</v>
      </c>
      <c r="J72" s="39">
        <v>0</v>
      </c>
      <c r="K72" s="39">
        <v>0</v>
      </c>
      <c r="L72" s="35">
        <v>2993.17</v>
      </c>
      <c r="M72" s="35">
        <v>100</v>
      </c>
      <c r="N72" s="35">
        <v>2.99</v>
      </c>
      <c r="O72" s="39">
        <v>0</v>
      </c>
      <c r="P72" s="12">
        <f>N72/סיכום!$B$42</f>
        <v>5.3377511108413475E-6</v>
      </c>
    </row>
    <row r="73" spans="1:16">
      <c r="A73" s="7" t="s">
        <v>230</v>
      </c>
      <c r="B73" s="7">
        <v>3230083</v>
      </c>
      <c r="C73" s="7" t="s">
        <v>228</v>
      </c>
      <c r="D73" s="7" t="s">
        <v>159</v>
      </c>
      <c r="E73" s="7" t="s">
        <v>209</v>
      </c>
      <c r="F73" s="7" t="s">
        <v>142</v>
      </c>
      <c r="G73" s="38">
        <v>0</v>
      </c>
      <c r="H73" s="35">
        <v>1.61</v>
      </c>
      <c r="I73" s="7" t="s">
        <v>55</v>
      </c>
      <c r="J73" s="12">
        <v>4.7E-2</v>
      </c>
      <c r="K73" s="12">
        <v>1.2999999999999999E-2</v>
      </c>
      <c r="L73" s="35">
        <v>209533.28</v>
      </c>
      <c r="M73" s="35">
        <v>125.2</v>
      </c>
      <c r="N73" s="35">
        <v>262.33999999999997</v>
      </c>
      <c r="O73" s="12">
        <v>5.0000000000000001E-4</v>
      </c>
      <c r="P73" s="12">
        <f>N73/סיכום!$B$42</f>
        <v>4.6832964094251469E-4</v>
      </c>
    </row>
    <row r="74" spans="1:16">
      <c r="A74" s="7" t="s">
        <v>231</v>
      </c>
      <c r="B74" s="7">
        <v>1107333</v>
      </c>
      <c r="C74" s="7" t="s">
        <v>232</v>
      </c>
      <c r="D74" s="7" t="s">
        <v>163</v>
      </c>
      <c r="E74" s="7" t="s">
        <v>209</v>
      </c>
      <c r="F74" s="7" t="s">
        <v>142</v>
      </c>
      <c r="G74" s="38">
        <v>0</v>
      </c>
      <c r="H74" s="35">
        <v>1.46</v>
      </c>
      <c r="I74" s="7" t="s">
        <v>55</v>
      </c>
      <c r="J74" s="12">
        <v>5.1900000000000002E-2</v>
      </c>
      <c r="K74" s="12">
        <v>1.2E-2</v>
      </c>
      <c r="L74" s="35">
        <v>250549.2</v>
      </c>
      <c r="M74" s="35">
        <v>127.49</v>
      </c>
      <c r="N74" s="35">
        <v>319.43</v>
      </c>
      <c r="O74" s="12">
        <v>2.0000000000000001E-4</v>
      </c>
      <c r="P74" s="12">
        <f>N74/סיכום!$B$42</f>
        <v>5.7024676833981663E-4</v>
      </c>
    </row>
    <row r="75" spans="1:16">
      <c r="A75" s="7" t="s">
        <v>233</v>
      </c>
      <c r="B75" s="7">
        <v>1125996</v>
      </c>
      <c r="C75" s="7" t="s">
        <v>232</v>
      </c>
      <c r="D75" s="7" t="s">
        <v>163</v>
      </c>
      <c r="E75" s="7" t="s">
        <v>209</v>
      </c>
      <c r="F75" s="7" t="s">
        <v>142</v>
      </c>
      <c r="G75" s="38">
        <v>0</v>
      </c>
      <c r="H75" s="35">
        <v>3.57</v>
      </c>
      <c r="I75" s="7" t="s">
        <v>55</v>
      </c>
      <c r="J75" s="12">
        <v>4.5999999999999999E-2</v>
      </c>
      <c r="K75" s="12">
        <v>1.3599999999999999E-2</v>
      </c>
      <c r="L75" s="35">
        <v>829071</v>
      </c>
      <c r="M75" s="35">
        <v>115.62</v>
      </c>
      <c r="N75" s="35">
        <v>958.57</v>
      </c>
      <c r="O75" s="12">
        <v>1.1999999999999999E-3</v>
      </c>
      <c r="P75" s="12">
        <f>N75/סיכום!$B$42</f>
        <v>1.7112401613107661E-3</v>
      </c>
    </row>
    <row r="76" spans="1:16">
      <c r="A76" s="7" t="s">
        <v>234</v>
      </c>
      <c r="B76" s="7">
        <v>1125991</v>
      </c>
      <c r="C76" s="7" t="s">
        <v>232</v>
      </c>
      <c r="D76" s="7" t="s">
        <v>163</v>
      </c>
      <c r="E76" s="7" t="s">
        <v>209</v>
      </c>
      <c r="F76" s="7" t="s">
        <v>142</v>
      </c>
      <c r="G76" s="38">
        <v>0</v>
      </c>
      <c r="H76" s="43">
        <v>0</v>
      </c>
      <c r="I76" s="7" t="s">
        <v>55</v>
      </c>
      <c r="J76" s="39">
        <v>0</v>
      </c>
      <c r="K76" s="39">
        <v>0</v>
      </c>
      <c r="L76" s="35">
        <v>19693.71</v>
      </c>
      <c r="M76" s="35">
        <v>100</v>
      </c>
      <c r="N76" s="35">
        <v>19.690000000000001</v>
      </c>
      <c r="O76" s="39">
        <v>0</v>
      </c>
      <c r="P76" s="12">
        <f>N76/סיכום!$B$42</f>
        <v>3.5150608485774626E-5</v>
      </c>
    </row>
    <row r="77" spans="1:16">
      <c r="A77" s="7" t="s">
        <v>235</v>
      </c>
      <c r="B77" s="7">
        <v>1132828</v>
      </c>
      <c r="C77" s="7" t="s">
        <v>232</v>
      </c>
      <c r="D77" s="7" t="s">
        <v>236</v>
      </c>
      <c r="E77" s="7" t="s">
        <v>209</v>
      </c>
      <c r="F77" s="7" t="s">
        <v>142</v>
      </c>
      <c r="G77" s="38">
        <v>0</v>
      </c>
      <c r="H77" s="35">
        <v>6.32</v>
      </c>
      <c r="I77" s="7" t="s">
        <v>55</v>
      </c>
      <c r="J77" s="12">
        <v>1.9800000000000002E-2</v>
      </c>
      <c r="K77" s="12">
        <v>2.1000000000000001E-2</v>
      </c>
      <c r="L77" s="35">
        <v>124000</v>
      </c>
      <c r="M77" s="35">
        <v>99.38</v>
      </c>
      <c r="N77" s="35">
        <v>123.23</v>
      </c>
      <c r="O77" s="12">
        <v>1.1999999999999999E-3</v>
      </c>
      <c r="P77" s="12">
        <f>N77/סיכום!$B$42</f>
        <v>2.1999032421036096E-4</v>
      </c>
    </row>
    <row r="78" spans="1:16">
      <c r="A78" s="7" t="s">
        <v>237</v>
      </c>
      <c r="B78" s="7">
        <v>1132823</v>
      </c>
      <c r="C78" s="7" t="s">
        <v>232</v>
      </c>
      <c r="D78" s="7" t="s">
        <v>236</v>
      </c>
      <c r="E78" s="7" t="s">
        <v>209</v>
      </c>
      <c r="F78" s="7" t="s">
        <v>142</v>
      </c>
      <c r="G78" s="38">
        <v>0</v>
      </c>
      <c r="H78" s="43">
        <v>0</v>
      </c>
      <c r="I78" s="7" t="s">
        <v>55</v>
      </c>
      <c r="J78" s="39">
        <v>0</v>
      </c>
      <c r="K78" s="39">
        <v>0</v>
      </c>
      <c r="L78" s="35">
        <v>1216.3900000000001</v>
      </c>
      <c r="M78" s="35">
        <v>100</v>
      </c>
      <c r="N78" s="35">
        <v>1.22</v>
      </c>
      <c r="O78" s="39">
        <v>0</v>
      </c>
      <c r="P78" s="12">
        <f>N78/סיכום!$B$42</f>
        <v>2.1779452693065028E-6</v>
      </c>
    </row>
    <row r="79" spans="1:16">
      <c r="A79" s="7" t="s">
        <v>238</v>
      </c>
      <c r="B79" s="7">
        <v>1098649</v>
      </c>
      <c r="C79" s="7" t="s">
        <v>239</v>
      </c>
      <c r="D79" s="7" t="s">
        <v>159</v>
      </c>
      <c r="E79" s="7" t="s">
        <v>209</v>
      </c>
      <c r="F79" s="7" t="s">
        <v>166</v>
      </c>
      <c r="G79" s="38">
        <v>0</v>
      </c>
      <c r="H79" s="35">
        <v>1.1200000000000001</v>
      </c>
      <c r="I79" s="7" t="s">
        <v>55</v>
      </c>
      <c r="J79" s="12">
        <v>6.25E-2</v>
      </c>
      <c r="K79" s="12">
        <v>2.2200000000000001E-2</v>
      </c>
      <c r="L79" s="35">
        <v>50000</v>
      </c>
      <c r="M79" s="35">
        <v>126.7</v>
      </c>
      <c r="N79" s="35">
        <v>63.35</v>
      </c>
      <c r="O79" s="12">
        <v>1E-3</v>
      </c>
      <c r="P79" s="12">
        <f>N79/סיכום!$B$42</f>
        <v>1.1309248591030079E-4</v>
      </c>
    </row>
    <row r="80" spans="1:16">
      <c r="A80" s="7" t="s">
        <v>240</v>
      </c>
      <c r="B80" s="7">
        <v>1098656</v>
      </c>
      <c r="C80" s="7" t="s">
        <v>239</v>
      </c>
      <c r="D80" s="7" t="s">
        <v>159</v>
      </c>
      <c r="E80" s="7" t="s">
        <v>209</v>
      </c>
      <c r="F80" s="7" t="s">
        <v>166</v>
      </c>
      <c r="G80" s="38">
        <v>0</v>
      </c>
      <c r="H80" s="35">
        <v>1.1299999999999999</v>
      </c>
      <c r="I80" s="7" t="s">
        <v>55</v>
      </c>
      <c r="J80" s="12">
        <v>4.7E-2</v>
      </c>
      <c r="K80" s="12">
        <v>1.83E-2</v>
      </c>
      <c r="L80" s="35">
        <v>605757.69999999995</v>
      </c>
      <c r="M80" s="35">
        <v>124.53</v>
      </c>
      <c r="N80" s="35">
        <v>754.35</v>
      </c>
      <c r="O80" s="12">
        <v>2.3999999999999998E-3</v>
      </c>
      <c r="P80" s="12">
        <f>N80/סיכום!$B$42</f>
        <v>1.3466664048371808E-3</v>
      </c>
    </row>
    <row r="81" spans="1:16">
      <c r="A81" s="7" t="s">
        <v>241</v>
      </c>
      <c r="B81" s="7">
        <v>1115724</v>
      </c>
      <c r="C81" s="7" t="s">
        <v>239</v>
      </c>
      <c r="D81" s="7" t="s">
        <v>159</v>
      </c>
      <c r="E81" s="7" t="s">
        <v>209</v>
      </c>
      <c r="F81" s="7" t="s">
        <v>166</v>
      </c>
      <c r="G81" s="38">
        <v>0</v>
      </c>
      <c r="H81" s="35">
        <v>2.76</v>
      </c>
      <c r="I81" s="7" t="s">
        <v>55</v>
      </c>
      <c r="J81" s="12">
        <v>4.2000000000000003E-2</v>
      </c>
      <c r="K81" s="12">
        <v>1.7600000000000001E-2</v>
      </c>
      <c r="L81" s="35">
        <v>97902.89</v>
      </c>
      <c r="M81" s="35">
        <v>116.75</v>
      </c>
      <c r="N81" s="35">
        <v>114.3</v>
      </c>
      <c r="O81" s="12">
        <v>5.0000000000000001E-4</v>
      </c>
      <c r="P81" s="12">
        <f>N81/סיכום!$B$42</f>
        <v>2.0404847891945351E-4</v>
      </c>
    </row>
    <row r="82" spans="1:16">
      <c r="A82" s="7" t="s">
        <v>242</v>
      </c>
      <c r="B82" s="7">
        <v>1119999</v>
      </c>
      <c r="C82" s="7" t="s">
        <v>239</v>
      </c>
      <c r="D82" s="7" t="s">
        <v>159</v>
      </c>
      <c r="E82" s="7" t="s">
        <v>209</v>
      </c>
      <c r="F82" s="7" t="s">
        <v>166</v>
      </c>
      <c r="G82" s="38">
        <v>0</v>
      </c>
      <c r="H82" s="35">
        <v>3.73</v>
      </c>
      <c r="I82" s="7" t="s">
        <v>55</v>
      </c>
      <c r="J82" s="12">
        <v>4.4999999999999998E-2</v>
      </c>
      <c r="K82" s="12">
        <v>1.7899999999999999E-2</v>
      </c>
      <c r="L82" s="35">
        <v>2314405</v>
      </c>
      <c r="M82" s="35">
        <v>119.17</v>
      </c>
      <c r="N82" s="35">
        <v>2758.08</v>
      </c>
      <c r="O82" s="12">
        <v>3.3E-3</v>
      </c>
      <c r="P82" s="12">
        <f>N82/סיכום!$B$42</f>
        <v>4.9237272855482623E-3</v>
      </c>
    </row>
    <row r="83" spans="1:16">
      <c r="A83" s="7" t="s">
        <v>243</v>
      </c>
      <c r="B83" s="7">
        <v>7770142</v>
      </c>
      <c r="C83" s="7" t="s">
        <v>244</v>
      </c>
      <c r="D83" s="7" t="s">
        <v>245</v>
      </c>
      <c r="E83" s="7" t="s">
        <v>209</v>
      </c>
      <c r="F83" s="7" t="s">
        <v>142</v>
      </c>
      <c r="G83" s="38">
        <v>0</v>
      </c>
      <c r="H83" s="35">
        <v>2.12</v>
      </c>
      <c r="I83" s="7" t="s">
        <v>55</v>
      </c>
      <c r="J83" s="12">
        <v>5.1999999999999998E-2</v>
      </c>
      <c r="K83" s="12">
        <v>1.7100000000000001E-2</v>
      </c>
      <c r="L83" s="35">
        <v>519708</v>
      </c>
      <c r="M83" s="35">
        <v>138.32</v>
      </c>
      <c r="N83" s="35">
        <v>718.86</v>
      </c>
      <c r="O83" s="12">
        <v>2.9999999999999997E-4</v>
      </c>
      <c r="P83" s="12">
        <f>N83/סיכום!$B$42</f>
        <v>1.2833096199128466E-3</v>
      </c>
    </row>
    <row r="84" spans="1:16">
      <c r="A84" s="7" t="s">
        <v>246</v>
      </c>
      <c r="B84" s="7">
        <v>1125210</v>
      </c>
      <c r="C84" s="7" t="s">
        <v>247</v>
      </c>
      <c r="D84" s="7" t="s">
        <v>159</v>
      </c>
      <c r="E84" s="7" t="s">
        <v>209</v>
      </c>
      <c r="F84" s="7" t="s">
        <v>166</v>
      </c>
      <c r="G84" s="38">
        <v>0</v>
      </c>
      <c r="H84" s="35">
        <v>4.47</v>
      </c>
      <c r="I84" s="7" t="s">
        <v>55</v>
      </c>
      <c r="J84" s="12">
        <v>5.5E-2</v>
      </c>
      <c r="K84" s="12">
        <v>2.8400000000000002E-2</v>
      </c>
      <c r="L84" s="35">
        <v>210120</v>
      </c>
      <c r="M84" s="35">
        <v>116</v>
      </c>
      <c r="N84" s="35">
        <v>243.74</v>
      </c>
      <c r="O84" s="12">
        <v>2.0000000000000001E-4</v>
      </c>
      <c r="P84" s="12">
        <f>N84/סיכום!$B$42</f>
        <v>4.3512490159079264E-4</v>
      </c>
    </row>
    <row r="85" spans="1:16">
      <c r="A85" s="7" t="s">
        <v>248</v>
      </c>
      <c r="B85" s="7">
        <v>2510113</v>
      </c>
      <c r="C85" s="7" t="s">
        <v>249</v>
      </c>
      <c r="D85" s="7" t="s">
        <v>159</v>
      </c>
      <c r="E85" s="7" t="s">
        <v>250</v>
      </c>
      <c r="F85" s="7" t="s">
        <v>142</v>
      </c>
      <c r="G85" s="38">
        <v>0</v>
      </c>
      <c r="H85" s="35">
        <v>0.76</v>
      </c>
      <c r="I85" s="7" t="s">
        <v>55</v>
      </c>
      <c r="J85" s="12">
        <v>5.1999999999999998E-2</v>
      </c>
      <c r="K85" s="12">
        <v>2.2100000000000002E-2</v>
      </c>
      <c r="L85" s="35">
        <v>12500</v>
      </c>
      <c r="M85" s="35">
        <v>122.85</v>
      </c>
      <c r="N85" s="35">
        <v>15.36</v>
      </c>
      <c r="O85" s="12">
        <v>2.9999999999999997E-4</v>
      </c>
      <c r="P85" s="12">
        <f>N85/סיכום!$B$42</f>
        <v>2.7420687980776954E-5</v>
      </c>
    </row>
    <row r="86" spans="1:16">
      <c r="A86" s="7" t="s">
        <v>251</v>
      </c>
      <c r="B86" s="7">
        <v>1115278</v>
      </c>
      <c r="C86" s="7" t="s">
        <v>174</v>
      </c>
      <c r="D86" s="7" t="s">
        <v>141</v>
      </c>
      <c r="E86" s="7" t="s">
        <v>250</v>
      </c>
      <c r="F86" s="7" t="s">
        <v>166</v>
      </c>
      <c r="G86" s="38">
        <v>0</v>
      </c>
      <c r="H86" s="35">
        <v>19.55</v>
      </c>
      <c r="I86" s="7" t="s">
        <v>55</v>
      </c>
      <c r="J86" s="12">
        <v>5.2999999999999999E-2</v>
      </c>
      <c r="K86" s="12">
        <v>4.2299999999999997E-2</v>
      </c>
      <c r="L86" s="35">
        <v>281326</v>
      </c>
      <c r="M86" s="35">
        <v>134.35</v>
      </c>
      <c r="N86" s="35">
        <v>377.96</v>
      </c>
      <c r="O86" s="12">
        <v>1.1000000000000001E-3</v>
      </c>
      <c r="P86" s="12">
        <f>N86/סיכום!$B$42</f>
        <v>6.7473458523531623E-4</v>
      </c>
    </row>
    <row r="87" spans="1:16">
      <c r="A87" s="7" t="s">
        <v>252</v>
      </c>
      <c r="B87" s="7">
        <v>3870078</v>
      </c>
      <c r="C87" s="7" t="s">
        <v>253</v>
      </c>
      <c r="D87" s="7" t="s">
        <v>159</v>
      </c>
      <c r="E87" s="7" t="s">
        <v>250</v>
      </c>
      <c r="F87" s="7" t="s">
        <v>166</v>
      </c>
      <c r="G87" s="38">
        <v>0</v>
      </c>
      <c r="H87" s="35">
        <v>1.96</v>
      </c>
      <c r="I87" s="7" t="s">
        <v>55</v>
      </c>
      <c r="J87" s="12">
        <v>4.8000000000000001E-2</v>
      </c>
      <c r="K87" s="12">
        <v>2.0899999999999998E-2</v>
      </c>
      <c r="L87" s="35">
        <v>63613.25</v>
      </c>
      <c r="M87" s="35">
        <v>125.93</v>
      </c>
      <c r="N87" s="35">
        <v>80.11</v>
      </c>
      <c r="O87" s="12">
        <v>5.9999999999999995E-4</v>
      </c>
      <c r="P87" s="12">
        <f>N87/סיכום!$B$42</f>
        <v>1.4301245534765897E-4</v>
      </c>
    </row>
    <row r="88" spans="1:16">
      <c r="A88" s="7" t="s">
        <v>254</v>
      </c>
      <c r="B88" s="7">
        <v>3870102</v>
      </c>
      <c r="C88" s="7" t="s">
        <v>253</v>
      </c>
      <c r="D88" s="7" t="s">
        <v>159</v>
      </c>
      <c r="E88" s="7" t="s">
        <v>250</v>
      </c>
      <c r="F88" s="7" t="s">
        <v>166</v>
      </c>
      <c r="G88" s="38">
        <v>0</v>
      </c>
      <c r="H88" s="35">
        <v>4.91</v>
      </c>
      <c r="I88" s="7" t="s">
        <v>55</v>
      </c>
      <c r="J88" s="12">
        <v>1.8499999999999999E-2</v>
      </c>
      <c r="K88" s="12">
        <v>3.5499999999999997E-2</v>
      </c>
      <c r="L88" s="35">
        <v>1128000</v>
      </c>
      <c r="M88" s="35">
        <v>92.52</v>
      </c>
      <c r="N88" s="35">
        <v>1043.6300000000001</v>
      </c>
      <c r="O88" s="12">
        <v>5.5999999999999999E-3</v>
      </c>
      <c r="P88" s="12">
        <f>N88/סיכום!$B$42</f>
        <v>1.8630893618084802E-3</v>
      </c>
    </row>
    <row r="89" spans="1:16">
      <c r="A89" s="7" t="s">
        <v>255</v>
      </c>
      <c r="B89" s="7">
        <v>1106699</v>
      </c>
      <c r="C89" s="7" t="s">
        <v>256</v>
      </c>
      <c r="D89" s="7" t="s">
        <v>159</v>
      </c>
      <c r="E89" s="7" t="s">
        <v>250</v>
      </c>
      <c r="F89" s="7" t="s">
        <v>142</v>
      </c>
      <c r="G89" s="38">
        <v>0</v>
      </c>
      <c r="H89" s="35">
        <v>0.38</v>
      </c>
      <c r="I89" s="7" t="s">
        <v>55</v>
      </c>
      <c r="J89" s="12">
        <v>4.3999999999999997E-2</v>
      </c>
      <c r="K89" s="12">
        <v>4.9399999999999999E-2</v>
      </c>
      <c r="L89" s="35">
        <v>74816.78</v>
      </c>
      <c r="M89" s="35">
        <v>121.55</v>
      </c>
      <c r="N89" s="35">
        <v>90.94</v>
      </c>
      <c r="O89" s="12">
        <v>3.3999999999999998E-3</v>
      </c>
      <c r="P89" s="12">
        <f>N89/סיכום!$B$42</f>
        <v>1.6234618261535522E-4</v>
      </c>
    </row>
    <row r="90" spans="1:16">
      <c r="A90" s="7" t="s">
        <v>257</v>
      </c>
      <c r="B90" s="7">
        <v>2510139</v>
      </c>
      <c r="C90" s="7" t="s">
        <v>249</v>
      </c>
      <c r="D90" s="7" t="s">
        <v>159</v>
      </c>
      <c r="E90" s="7" t="s">
        <v>250</v>
      </c>
      <c r="F90" s="7" t="s">
        <v>142</v>
      </c>
      <c r="G90" s="38">
        <v>0</v>
      </c>
      <c r="H90" s="35">
        <v>3.29</v>
      </c>
      <c r="I90" s="7" t="s">
        <v>55</v>
      </c>
      <c r="J90" s="12">
        <v>4.2500000000000003E-2</v>
      </c>
      <c r="K90" s="12">
        <v>2.2599999999999999E-2</v>
      </c>
      <c r="L90" s="35">
        <v>243324.03</v>
      </c>
      <c r="M90" s="35">
        <v>114.76</v>
      </c>
      <c r="N90" s="35">
        <v>279.24</v>
      </c>
      <c r="O90" s="12">
        <v>6.9999999999999999E-4</v>
      </c>
      <c r="P90" s="12">
        <f>N90/סיכום!$B$42</f>
        <v>4.9849953852553104E-4</v>
      </c>
    </row>
    <row r="91" spans="1:16">
      <c r="A91" s="7" t="s">
        <v>258</v>
      </c>
      <c r="B91" s="7">
        <v>2510134</v>
      </c>
      <c r="C91" s="7" t="s">
        <v>249</v>
      </c>
      <c r="D91" s="7" t="s">
        <v>159</v>
      </c>
      <c r="E91" s="7" t="s">
        <v>250</v>
      </c>
      <c r="F91" s="7" t="s">
        <v>142</v>
      </c>
      <c r="G91" s="38">
        <v>0</v>
      </c>
      <c r="H91" s="43">
        <v>0</v>
      </c>
      <c r="I91" s="7" t="s">
        <v>55</v>
      </c>
      <c r="J91" s="39">
        <v>0</v>
      </c>
      <c r="K91" s="39">
        <v>0</v>
      </c>
      <c r="L91" s="35">
        <v>5564.22</v>
      </c>
      <c r="M91" s="35">
        <v>100</v>
      </c>
      <c r="N91" s="35">
        <v>5.56</v>
      </c>
      <c r="O91" s="39">
        <v>0</v>
      </c>
      <c r="P91" s="12">
        <f>N91/סיכום!$B$42</f>
        <v>9.9257177847083243E-6</v>
      </c>
    </row>
    <row r="92" spans="1:16">
      <c r="A92" s="7" t="s">
        <v>259</v>
      </c>
      <c r="B92" s="7">
        <v>1125681</v>
      </c>
      <c r="C92" s="7" t="s">
        <v>260</v>
      </c>
      <c r="D92" s="7" t="s">
        <v>159</v>
      </c>
      <c r="E92" s="7" t="s">
        <v>250</v>
      </c>
      <c r="F92" s="7" t="s">
        <v>166</v>
      </c>
      <c r="G92" s="38">
        <v>0</v>
      </c>
      <c r="H92" s="35">
        <v>3.27</v>
      </c>
      <c r="I92" s="7" t="s">
        <v>55</v>
      </c>
      <c r="J92" s="12">
        <v>4.4499999999999998E-2</v>
      </c>
      <c r="K92" s="12">
        <v>1.9699999999999999E-2</v>
      </c>
      <c r="L92" s="35">
        <v>568421.05000000005</v>
      </c>
      <c r="M92" s="35">
        <v>113.86</v>
      </c>
      <c r="N92" s="35">
        <v>647.20000000000005</v>
      </c>
      <c r="O92" s="12">
        <v>4.7999999999999996E-3</v>
      </c>
      <c r="P92" s="12">
        <f>N92/סיכום!$B$42</f>
        <v>1.1553821133566957E-3</v>
      </c>
    </row>
    <row r="93" spans="1:16">
      <c r="A93" s="7" t="s">
        <v>261</v>
      </c>
      <c r="B93" s="7">
        <v>7480098</v>
      </c>
      <c r="C93" s="7" t="s">
        <v>187</v>
      </c>
      <c r="D93" s="7" t="s">
        <v>141</v>
      </c>
      <c r="E93" s="7" t="s">
        <v>250</v>
      </c>
      <c r="F93" s="7" t="s">
        <v>142</v>
      </c>
      <c r="G93" s="38">
        <v>0</v>
      </c>
      <c r="H93" s="35">
        <v>17.260000000000002</v>
      </c>
      <c r="I93" s="7" t="s">
        <v>55</v>
      </c>
      <c r="J93" s="12">
        <v>6.4000000000000001E-2</v>
      </c>
      <c r="K93" s="12">
        <v>4.9799999999999997E-2</v>
      </c>
      <c r="L93" s="35">
        <v>327163</v>
      </c>
      <c r="M93" s="35">
        <v>145.30000000000001</v>
      </c>
      <c r="N93" s="35">
        <v>475.37</v>
      </c>
      <c r="O93" s="12">
        <v>2.9999999999999997E-4</v>
      </c>
      <c r="P93" s="12">
        <f>N93/סיכום!$B$42</f>
        <v>8.486310185821576E-4</v>
      </c>
    </row>
    <row r="94" spans="1:16">
      <c r="A94" s="7" t="s">
        <v>262</v>
      </c>
      <c r="B94" s="7">
        <v>1125194</v>
      </c>
      <c r="C94" s="7" t="s">
        <v>191</v>
      </c>
      <c r="D94" s="7" t="s">
        <v>141</v>
      </c>
      <c r="E94" s="7" t="s">
        <v>250</v>
      </c>
      <c r="F94" s="7" t="s">
        <v>142</v>
      </c>
      <c r="G94" s="38">
        <v>0</v>
      </c>
      <c r="H94" s="35">
        <v>3.75</v>
      </c>
      <c r="I94" s="7" t="s">
        <v>55</v>
      </c>
      <c r="J94" s="12">
        <v>4.8500000000000001E-2</v>
      </c>
      <c r="K94" s="12">
        <v>1.52E-2</v>
      </c>
      <c r="L94" s="35">
        <v>75000</v>
      </c>
      <c r="M94" s="35">
        <v>116.52</v>
      </c>
      <c r="N94" s="35">
        <v>87.39</v>
      </c>
      <c r="O94" s="12">
        <v>5.0000000000000001E-4</v>
      </c>
      <c r="P94" s="12">
        <f>N94/סיכום!$B$42</f>
        <v>1.5600871892188138E-4</v>
      </c>
    </row>
    <row r="95" spans="1:16">
      <c r="A95" s="7" t="s">
        <v>263</v>
      </c>
      <c r="B95" s="7">
        <v>1125199</v>
      </c>
      <c r="C95" s="7" t="s">
        <v>191</v>
      </c>
      <c r="D95" s="7" t="s">
        <v>141</v>
      </c>
      <c r="E95" s="7" t="s">
        <v>250</v>
      </c>
      <c r="F95" s="7" t="s">
        <v>142</v>
      </c>
      <c r="G95" s="38">
        <v>0</v>
      </c>
      <c r="H95" s="43">
        <v>0</v>
      </c>
      <c r="I95" s="7" t="s">
        <v>55</v>
      </c>
      <c r="J95" s="39">
        <v>0</v>
      </c>
      <c r="K95" s="39">
        <v>0</v>
      </c>
      <c r="L95" s="35">
        <v>3756.74</v>
      </c>
      <c r="M95" s="35">
        <v>100</v>
      </c>
      <c r="N95" s="35">
        <v>3.76</v>
      </c>
      <c r="O95" s="39">
        <v>0</v>
      </c>
      <c r="P95" s="12">
        <f>N95/סיכום!$B$42</f>
        <v>6.7123559119610251E-6</v>
      </c>
    </row>
    <row r="96" spans="1:16">
      <c r="A96" s="7" t="s">
        <v>264</v>
      </c>
      <c r="B96" s="7">
        <v>7430069</v>
      </c>
      <c r="C96" s="7" t="s">
        <v>265</v>
      </c>
      <c r="D96" s="7" t="s">
        <v>159</v>
      </c>
      <c r="E96" s="7" t="s">
        <v>250</v>
      </c>
      <c r="F96" s="7" t="s">
        <v>142</v>
      </c>
      <c r="G96" s="38">
        <v>0</v>
      </c>
      <c r="H96" s="35">
        <v>3.29</v>
      </c>
      <c r="I96" s="7" t="s">
        <v>55</v>
      </c>
      <c r="J96" s="12">
        <v>5.3999999999999999E-2</v>
      </c>
      <c r="K96" s="12">
        <v>1.6299999999999999E-2</v>
      </c>
      <c r="L96" s="35">
        <v>147802.76999999999</v>
      </c>
      <c r="M96" s="35">
        <v>135.77000000000001</v>
      </c>
      <c r="N96" s="35">
        <v>200.67</v>
      </c>
      <c r="O96" s="12">
        <v>5.0000000000000001E-4</v>
      </c>
      <c r="P96" s="12">
        <f>N96/סיכום!$B$42</f>
        <v>3.5823629278011141E-4</v>
      </c>
    </row>
    <row r="97" spans="1:16">
      <c r="A97" s="7" t="s">
        <v>266</v>
      </c>
      <c r="B97" s="7">
        <v>7430064</v>
      </c>
      <c r="C97" s="7" t="s">
        <v>265</v>
      </c>
      <c r="D97" s="7" t="s">
        <v>159</v>
      </c>
      <c r="E97" s="7" t="s">
        <v>250</v>
      </c>
      <c r="F97" s="7" t="s">
        <v>142</v>
      </c>
      <c r="G97" s="38">
        <v>0</v>
      </c>
      <c r="H97" s="43">
        <v>0</v>
      </c>
      <c r="I97" s="7" t="s">
        <v>55</v>
      </c>
      <c r="J97" s="39">
        <v>0</v>
      </c>
      <c r="K97" s="39">
        <v>0</v>
      </c>
      <c r="L97" s="35">
        <v>4807.54</v>
      </c>
      <c r="M97" s="35">
        <v>100</v>
      </c>
      <c r="N97" s="35">
        <v>4.8099999999999996</v>
      </c>
      <c r="O97" s="39">
        <v>0</v>
      </c>
      <c r="P97" s="12">
        <f>N97/סיכום!$B$42</f>
        <v>8.5868170043969501E-6</v>
      </c>
    </row>
    <row r="98" spans="1:16">
      <c r="A98" s="7" t="s">
        <v>267</v>
      </c>
      <c r="B98" s="7">
        <v>1130632</v>
      </c>
      <c r="C98" s="7" t="s">
        <v>268</v>
      </c>
      <c r="D98" s="7" t="s">
        <v>159</v>
      </c>
      <c r="E98" s="7" t="s">
        <v>250</v>
      </c>
      <c r="F98" s="7" t="s">
        <v>142</v>
      </c>
      <c r="G98" s="38">
        <v>0</v>
      </c>
      <c r="H98" s="35">
        <v>5.32</v>
      </c>
      <c r="I98" s="7" t="s">
        <v>55</v>
      </c>
      <c r="J98" s="12">
        <v>3.3500000000000002E-2</v>
      </c>
      <c r="K98" s="12">
        <v>2.5100000000000001E-2</v>
      </c>
      <c r="L98" s="35">
        <v>1222000</v>
      </c>
      <c r="M98" s="35">
        <v>103.59</v>
      </c>
      <c r="N98" s="35">
        <v>1265.8699999999999</v>
      </c>
      <c r="O98" s="12">
        <v>5.1000000000000004E-3</v>
      </c>
      <c r="P98" s="12">
        <f>N98/סיכום!$B$42</f>
        <v>2.2598324410303466E-3</v>
      </c>
    </row>
    <row r="99" spans="1:16">
      <c r="A99" s="7" t="s">
        <v>269</v>
      </c>
      <c r="B99" s="7">
        <v>6990154</v>
      </c>
      <c r="C99" s="7" t="s">
        <v>270</v>
      </c>
      <c r="D99" s="7" t="s">
        <v>159</v>
      </c>
      <c r="E99" s="7" t="s">
        <v>250</v>
      </c>
      <c r="F99" s="7" t="s">
        <v>142</v>
      </c>
      <c r="G99" s="38">
        <v>0</v>
      </c>
      <c r="H99" s="35">
        <v>7.13</v>
      </c>
      <c r="I99" s="7" t="s">
        <v>55</v>
      </c>
      <c r="J99" s="12">
        <v>4.9500000000000002E-2</v>
      </c>
      <c r="K99" s="12">
        <v>3.2800000000000003E-2</v>
      </c>
      <c r="L99" s="35">
        <v>1098126</v>
      </c>
      <c r="M99" s="35">
        <v>135.88</v>
      </c>
      <c r="N99" s="35">
        <v>1492.13</v>
      </c>
      <c r="O99" s="12">
        <v>8.0000000000000004E-4</v>
      </c>
      <c r="P99" s="12">
        <f>N99/סיכום!$B$42</f>
        <v>2.6637520284346823E-3</v>
      </c>
    </row>
    <row r="100" spans="1:16">
      <c r="A100" s="7" t="s">
        <v>271</v>
      </c>
      <c r="B100" s="7">
        <v>6990139</v>
      </c>
      <c r="C100" s="7" t="s">
        <v>270</v>
      </c>
      <c r="D100" s="7" t="s">
        <v>159</v>
      </c>
      <c r="E100" s="7" t="s">
        <v>250</v>
      </c>
      <c r="F100" s="7" t="s">
        <v>142</v>
      </c>
      <c r="G100" s="38">
        <v>0</v>
      </c>
      <c r="H100" s="35">
        <v>1.86</v>
      </c>
      <c r="I100" s="7" t="s">
        <v>55</v>
      </c>
      <c r="J100" s="12">
        <v>0.05</v>
      </c>
      <c r="K100" s="12">
        <v>1.41E-2</v>
      </c>
      <c r="L100" s="35">
        <v>1177501.82</v>
      </c>
      <c r="M100" s="35">
        <v>128.99</v>
      </c>
      <c r="N100" s="35">
        <v>1518.86</v>
      </c>
      <c r="O100" s="12">
        <v>1.4E-3</v>
      </c>
      <c r="P100" s="12">
        <f>N100/סיכום!$B$42</f>
        <v>2.7114704522449794E-3</v>
      </c>
    </row>
    <row r="101" spans="1:16">
      <c r="A101" s="7" t="s">
        <v>272</v>
      </c>
      <c r="B101" s="7">
        <v>1105543</v>
      </c>
      <c r="C101" s="7" t="s">
        <v>273</v>
      </c>
      <c r="D101" s="7" t="s">
        <v>223</v>
      </c>
      <c r="E101" s="7" t="s">
        <v>250</v>
      </c>
      <c r="F101" s="7" t="s">
        <v>142</v>
      </c>
      <c r="G101" s="38">
        <v>0</v>
      </c>
      <c r="H101" s="35">
        <v>4.91</v>
      </c>
      <c r="I101" s="7" t="s">
        <v>55</v>
      </c>
      <c r="J101" s="12">
        <v>4.5999999999999999E-2</v>
      </c>
      <c r="K101" s="12">
        <v>2.1499999999999998E-2</v>
      </c>
      <c r="L101" s="35">
        <v>854307.26</v>
      </c>
      <c r="M101" s="35">
        <v>138.18</v>
      </c>
      <c r="N101" s="35">
        <v>1180.48</v>
      </c>
      <c r="O101" s="12">
        <v>1.6000000000000001E-3</v>
      </c>
      <c r="P101" s="12">
        <f>N101/סיכום!$B$42</f>
        <v>2.1073941241892954E-3</v>
      </c>
    </row>
    <row r="102" spans="1:16">
      <c r="A102" s="7" t="s">
        <v>274</v>
      </c>
      <c r="B102" s="7">
        <v>1820141</v>
      </c>
      <c r="C102" s="7" t="s">
        <v>275</v>
      </c>
      <c r="D102" s="7" t="s">
        <v>159</v>
      </c>
      <c r="E102" s="7" t="s">
        <v>276</v>
      </c>
      <c r="F102" s="7" t="s">
        <v>166</v>
      </c>
      <c r="G102" s="38">
        <v>0</v>
      </c>
      <c r="H102" s="35">
        <v>1.29</v>
      </c>
      <c r="I102" s="7" t="s">
        <v>55</v>
      </c>
      <c r="J102" s="12">
        <v>6.0999999999999999E-2</v>
      </c>
      <c r="K102" s="12">
        <v>2.8400000000000002E-2</v>
      </c>
      <c r="L102" s="35">
        <v>526656</v>
      </c>
      <c r="M102" s="35">
        <v>115</v>
      </c>
      <c r="N102" s="35">
        <v>605.65</v>
      </c>
      <c r="O102" s="12">
        <v>3.5000000000000001E-3</v>
      </c>
      <c r="P102" s="12">
        <f>N102/סיכום!$B$42</f>
        <v>1.0812070101274454E-3</v>
      </c>
    </row>
    <row r="103" spans="1:16">
      <c r="A103" s="7" t="s">
        <v>277</v>
      </c>
      <c r="B103" s="7">
        <v>1820174</v>
      </c>
      <c r="C103" s="7" t="s">
        <v>275</v>
      </c>
      <c r="D103" s="7" t="s">
        <v>159</v>
      </c>
      <c r="E103" s="7" t="s">
        <v>276</v>
      </c>
      <c r="F103" s="7" t="s">
        <v>166</v>
      </c>
      <c r="G103" s="38">
        <v>0</v>
      </c>
      <c r="H103" s="35">
        <v>5.44</v>
      </c>
      <c r="I103" s="7" t="s">
        <v>55</v>
      </c>
      <c r="J103" s="12">
        <v>3.5000000000000003E-2</v>
      </c>
      <c r="K103" s="12">
        <v>3.5799999999999998E-2</v>
      </c>
      <c r="L103" s="35">
        <v>91000</v>
      </c>
      <c r="M103" s="35">
        <v>99.24</v>
      </c>
      <c r="N103" s="35">
        <v>90.31</v>
      </c>
      <c r="O103" s="12">
        <v>2.0000000000000001E-4</v>
      </c>
      <c r="P103" s="12">
        <f>N103/סיכום!$B$42</f>
        <v>1.6122150595989369E-4</v>
      </c>
    </row>
    <row r="104" spans="1:16">
      <c r="A104" s="7" t="s">
        <v>278</v>
      </c>
      <c r="B104" s="7">
        <v>1820179</v>
      </c>
      <c r="C104" s="7" t="s">
        <v>275</v>
      </c>
      <c r="D104" s="7" t="s">
        <v>159</v>
      </c>
      <c r="E104" s="7" t="s">
        <v>276</v>
      </c>
      <c r="F104" s="7" t="s">
        <v>166</v>
      </c>
      <c r="G104" s="38">
        <v>0</v>
      </c>
      <c r="H104" s="43">
        <v>0</v>
      </c>
      <c r="I104" s="7" t="s">
        <v>55</v>
      </c>
      <c r="J104" s="39">
        <v>0</v>
      </c>
      <c r="K104" s="39">
        <v>0</v>
      </c>
      <c r="L104" s="35">
        <v>1590.94</v>
      </c>
      <c r="M104" s="35">
        <v>100</v>
      </c>
      <c r="N104" s="35">
        <v>1.59</v>
      </c>
      <c r="O104" s="39">
        <v>0</v>
      </c>
      <c r="P104" s="12">
        <f>N104/סיכום!$B$42</f>
        <v>2.8384696542601148E-6</v>
      </c>
    </row>
    <row r="105" spans="1:16">
      <c r="A105" s="7" t="s">
        <v>279</v>
      </c>
      <c r="B105" s="7">
        <v>7150246</v>
      </c>
      <c r="C105" s="7" t="s">
        <v>280</v>
      </c>
      <c r="D105" s="7" t="s">
        <v>159</v>
      </c>
      <c r="E105" s="7" t="s">
        <v>276</v>
      </c>
      <c r="F105" s="7" t="s">
        <v>147</v>
      </c>
      <c r="G105" s="38">
        <v>0</v>
      </c>
      <c r="H105" s="35">
        <v>1.93</v>
      </c>
      <c r="I105" s="7" t="s">
        <v>55</v>
      </c>
      <c r="J105" s="12">
        <v>5.5E-2</v>
      </c>
      <c r="K105" s="12">
        <v>2.4299999999999999E-2</v>
      </c>
      <c r="L105" s="35">
        <v>476397</v>
      </c>
      <c r="M105" s="35">
        <v>127.69</v>
      </c>
      <c r="N105" s="35">
        <v>608.30999999999995</v>
      </c>
      <c r="O105" s="12">
        <v>2.5999999999999999E-3</v>
      </c>
      <c r="P105" s="12">
        <f>N105/סיכום!$B$42</f>
        <v>1.0859556448949497E-3</v>
      </c>
    </row>
    <row r="106" spans="1:16">
      <c r="A106" s="7" t="s">
        <v>281</v>
      </c>
      <c r="B106" s="7">
        <v>1122118</v>
      </c>
      <c r="C106" s="7" t="s">
        <v>282</v>
      </c>
      <c r="D106" s="7" t="s">
        <v>283</v>
      </c>
      <c r="E106" s="7" t="s">
        <v>276</v>
      </c>
      <c r="F106" s="7" t="s">
        <v>166</v>
      </c>
      <c r="G106" s="38">
        <v>0</v>
      </c>
      <c r="H106" s="35">
        <v>0.74</v>
      </c>
      <c r="I106" s="7" t="s">
        <v>55</v>
      </c>
      <c r="J106" s="12">
        <v>2.75E-2</v>
      </c>
      <c r="K106" s="12">
        <v>2.0199999999999999E-2</v>
      </c>
      <c r="L106" s="35">
        <v>128889.39</v>
      </c>
      <c r="M106" s="35">
        <v>106.1</v>
      </c>
      <c r="N106" s="35">
        <v>136.75</v>
      </c>
      <c r="O106" s="12">
        <v>2.3E-3</v>
      </c>
      <c r="P106" s="12">
        <f>N106/סיכום!$B$42</f>
        <v>2.44126242276774E-4</v>
      </c>
    </row>
    <row r="107" spans="1:16">
      <c r="A107" s="7" t="s">
        <v>284</v>
      </c>
      <c r="B107" s="7">
        <v>1123413</v>
      </c>
      <c r="C107" s="7" t="s">
        <v>282</v>
      </c>
      <c r="D107" s="7" t="s">
        <v>283</v>
      </c>
      <c r="E107" s="7" t="s">
        <v>276</v>
      </c>
      <c r="F107" s="7" t="s">
        <v>166</v>
      </c>
      <c r="G107" s="38">
        <v>0</v>
      </c>
      <c r="H107" s="35">
        <v>0.86</v>
      </c>
      <c r="I107" s="7" t="s">
        <v>55</v>
      </c>
      <c r="J107" s="12">
        <v>2.8000000000000001E-2</v>
      </c>
      <c r="K107" s="12">
        <v>3.32E-2</v>
      </c>
      <c r="L107" s="35">
        <v>1388934.5</v>
      </c>
      <c r="M107" s="35">
        <v>104.56</v>
      </c>
      <c r="N107" s="35">
        <v>1452.27</v>
      </c>
      <c r="O107" s="12">
        <v>8.8999999999999999E-3</v>
      </c>
      <c r="P107" s="12">
        <f>N107/סיכום!$B$42</f>
        <v>2.5925939149637335E-3</v>
      </c>
    </row>
    <row r="108" spans="1:16">
      <c r="A108" s="7" t="s">
        <v>285</v>
      </c>
      <c r="B108" s="7">
        <v>1127588</v>
      </c>
      <c r="C108" s="7" t="s">
        <v>282</v>
      </c>
      <c r="D108" s="7" t="s">
        <v>283</v>
      </c>
      <c r="E108" s="7" t="s">
        <v>276</v>
      </c>
      <c r="F108" s="7" t="s">
        <v>166</v>
      </c>
      <c r="G108" s="38">
        <v>0</v>
      </c>
      <c r="H108" s="35">
        <v>2.06</v>
      </c>
      <c r="I108" s="7" t="s">
        <v>55</v>
      </c>
      <c r="J108" s="12">
        <v>4.2000000000000003E-2</v>
      </c>
      <c r="K108" s="12">
        <v>2.1000000000000001E-2</v>
      </c>
      <c r="L108" s="35">
        <v>1240529.48</v>
      </c>
      <c r="M108" s="35">
        <v>107.04</v>
      </c>
      <c r="N108" s="35">
        <v>1327.86</v>
      </c>
      <c r="O108" s="12">
        <v>1.5E-3</v>
      </c>
      <c r="P108" s="12">
        <f>N108/סיכום!$B$42</f>
        <v>2.3704970535256826E-3</v>
      </c>
    </row>
    <row r="109" spans="1:16">
      <c r="A109" s="7" t="s">
        <v>286</v>
      </c>
      <c r="B109" s="7">
        <v>1118017</v>
      </c>
      <c r="C109" s="7" t="s">
        <v>282</v>
      </c>
      <c r="D109" s="7" t="s">
        <v>283</v>
      </c>
      <c r="E109" s="7" t="s">
        <v>276</v>
      </c>
      <c r="F109" s="7" t="s">
        <v>166</v>
      </c>
      <c r="G109" s="38">
        <v>0</v>
      </c>
      <c r="H109" s="35">
        <v>0.14000000000000001</v>
      </c>
      <c r="I109" s="7" t="s">
        <v>55</v>
      </c>
      <c r="J109" s="12">
        <v>4.1700000000000001E-2</v>
      </c>
      <c r="K109" s="12">
        <v>4.8099999999999997E-2</v>
      </c>
      <c r="L109" s="35">
        <v>1657.55</v>
      </c>
      <c r="M109" s="35">
        <v>109.47</v>
      </c>
      <c r="N109" s="35">
        <v>1.81</v>
      </c>
      <c r="O109" s="12">
        <v>1E-4</v>
      </c>
      <c r="P109" s="12">
        <f>N109/סיכום!$B$42</f>
        <v>3.2312138831514513E-6</v>
      </c>
    </row>
    <row r="110" spans="1:16">
      <c r="A110" s="7" t="s">
        <v>287</v>
      </c>
      <c r="B110" s="7">
        <v>6110431</v>
      </c>
      <c r="C110" s="7" t="s">
        <v>288</v>
      </c>
      <c r="D110" s="7" t="s">
        <v>159</v>
      </c>
      <c r="E110" s="7" t="s">
        <v>276</v>
      </c>
      <c r="F110" s="7" t="s">
        <v>166</v>
      </c>
      <c r="G110" s="38">
        <v>0</v>
      </c>
      <c r="H110" s="35">
        <v>3.66</v>
      </c>
      <c r="I110" s="7" t="s">
        <v>55</v>
      </c>
      <c r="J110" s="12">
        <v>6.8000000000000005E-2</v>
      </c>
      <c r="K110" s="12">
        <v>0.1711</v>
      </c>
      <c r="L110" s="35">
        <v>476692.87</v>
      </c>
      <c r="M110" s="35">
        <v>74.8</v>
      </c>
      <c r="N110" s="35">
        <v>356.57</v>
      </c>
      <c r="O110" s="12">
        <v>4.0000000000000002E-4</v>
      </c>
      <c r="P110" s="12">
        <f>N110/סיכום!$B$42</f>
        <v>6.365491349808359E-4</v>
      </c>
    </row>
    <row r="111" spans="1:16">
      <c r="A111" s="7" t="s">
        <v>289</v>
      </c>
      <c r="B111" s="7">
        <v>6110365</v>
      </c>
      <c r="C111" s="7" t="s">
        <v>288</v>
      </c>
      <c r="D111" s="7" t="s">
        <v>159</v>
      </c>
      <c r="E111" s="7" t="s">
        <v>276</v>
      </c>
      <c r="F111" s="7" t="s">
        <v>166</v>
      </c>
      <c r="G111" s="38">
        <v>0</v>
      </c>
      <c r="H111" s="35">
        <v>2.58</v>
      </c>
      <c r="I111" s="7" t="s">
        <v>55</v>
      </c>
      <c r="J111" s="12">
        <v>0.06</v>
      </c>
      <c r="K111" s="12">
        <v>0.29620000000000002</v>
      </c>
      <c r="L111" s="35">
        <v>380769.3</v>
      </c>
      <c r="M111" s="35">
        <v>83.2</v>
      </c>
      <c r="N111" s="35">
        <v>316.8</v>
      </c>
      <c r="O111" s="12">
        <v>2.0000000000000001E-4</v>
      </c>
      <c r="P111" s="12">
        <f>N111/סיכום!$B$42</f>
        <v>5.6555168960352475E-4</v>
      </c>
    </row>
    <row r="112" spans="1:16">
      <c r="A112" s="7" t="s">
        <v>290</v>
      </c>
      <c r="B112" s="7">
        <v>1122233</v>
      </c>
      <c r="C112" s="7" t="s">
        <v>256</v>
      </c>
      <c r="D112" s="7" t="s">
        <v>159</v>
      </c>
      <c r="E112" s="7" t="s">
        <v>276</v>
      </c>
      <c r="F112" s="7" t="s">
        <v>166</v>
      </c>
      <c r="G112" s="38">
        <v>0</v>
      </c>
      <c r="H112" s="35">
        <v>2.2799999999999998</v>
      </c>
      <c r="I112" s="7" t="s">
        <v>55</v>
      </c>
      <c r="J112" s="12">
        <v>5.8999999999999997E-2</v>
      </c>
      <c r="K112" s="12">
        <v>3.0599999999999999E-2</v>
      </c>
      <c r="L112" s="35">
        <v>994830.15</v>
      </c>
      <c r="M112" s="35">
        <v>115.9</v>
      </c>
      <c r="N112" s="35">
        <v>1153.01</v>
      </c>
      <c r="O112" s="12">
        <v>2.3E-3</v>
      </c>
      <c r="P112" s="12">
        <f>N112/סיכום!$B$42</f>
        <v>2.058354651609091E-3</v>
      </c>
    </row>
    <row r="113" spans="1:16">
      <c r="A113" s="7" t="s">
        <v>291</v>
      </c>
      <c r="B113" s="7">
        <v>1127414</v>
      </c>
      <c r="C113" s="7" t="s">
        <v>225</v>
      </c>
      <c r="D113" s="7" t="s">
        <v>141</v>
      </c>
      <c r="E113" s="7" t="s">
        <v>276</v>
      </c>
      <c r="F113" s="7" t="s">
        <v>142</v>
      </c>
      <c r="G113" s="38">
        <v>0</v>
      </c>
      <c r="H113" s="35">
        <v>5.19</v>
      </c>
      <c r="I113" s="7" t="s">
        <v>55</v>
      </c>
      <c r="J113" s="12">
        <v>2.4E-2</v>
      </c>
      <c r="K113" s="12">
        <v>1.7000000000000001E-2</v>
      </c>
      <c r="L113" s="35">
        <v>407000</v>
      </c>
      <c r="M113" s="35">
        <v>105.6</v>
      </c>
      <c r="N113" s="35">
        <v>429.79</v>
      </c>
      <c r="O113" s="12">
        <v>3.0999999999999999E-3</v>
      </c>
      <c r="P113" s="12">
        <f>N113/סיכום!$B$42</f>
        <v>7.6726155516003436E-4</v>
      </c>
    </row>
    <row r="114" spans="1:16">
      <c r="A114" s="7" t="s">
        <v>292</v>
      </c>
      <c r="B114" s="7">
        <v>6390207</v>
      </c>
      <c r="C114" s="7" t="s">
        <v>293</v>
      </c>
      <c r="D114" s="7" t="s">
        <v>223</v>
      </c>
      <c r="E114" s="7" t="s">
        <v>294</v>
      </c>
      <c r="F114" s="7" t="s">
        <v>147</v>
      </c>
      <c r="G114" s="38">
        <v>0</v>
      </c>
      <c r="H114" s="35">
        <v>5.69</v>
      </c>
      <c r="I114" s="7" t="s">
        <v>55</v>
      </c>
      <c r="J114" s="12">
        <v>4.9500000000000002E-2</v>
      </c>
      <c r="K114" s="12">
        <v>8.6999999999999994E-2</v>
      </c>
      <c r="L114" s="35">
        <v>37193</v>
      </c>
      <c r="M114" s="35">
        <v>98.45</v>
      </c>
      <c r="N114" s="35">
        <v>36.619999999999997</v>
      </c>
      <c r="O114" s="12">
        <v>0</v>
      </c>
      <c r="P114" s="12">
        <f>N114/סיכום!$B$42</f>
        <v>6.5374062100003391E-5</v>
      </c>
    </row>
    <row r="115" spans="1:16">
      <c r="A115" s="7" t="s">
        <v>295</v>
      </c>
      <c r="B115" s="7">
        <v>1980150</v>
      </c>
      <c r="C115" s="7" t="s">
        <v>296</v>
      </c>
      <c r="D115" s="7" t="s">
        <v>159</v>
      </c>
      <c r="E115" s="7" t="s">
        <v>294</v>
      </c>
      <c r="F115" s="7" t="s">
        <v>166</v>
      </c>
      <c r="G115" s="38">
        <v>0</v>
      </c>
      <c r="H115" s="35">
        <v>0.41</v>
      </c>
      <c r="I115" s="7" t="s">
        <v>55</v>
      </c>
      <c r="J115" s="12">
        <v>4.7500000000000001E-2</v>
      </c>
      <c r="K115" s="12">
        <v>0.18310000000000001</v>
      </c>
      <c r="L115" s="35">
        <v>87797.11</v>
      </c>
      <c r="M115" s="35">
        <v>117.9</v>
      </c>
      <c r="N115" s="35">
        <v>103.51</v>
      </c>
      <c r="O115" s="12">
        <v>8.0000000000000004E-4</v>
      </c>
      <c r="P115" s="12">
        <f>N115/סיכום!$B$42</f>
        <v>1.8478615969337388E-4</v>
      </c>
    </row>
    <row r="116" spans="1:16">
      <c r="A116" s="7" t="s">
        <v>297</v>
      </c>
      <c r="B116" s="7">
        <v>1980200</v>
      </c>
      <c r="C116" s="7" t="s">
        <v>296</v>
      </c>
      <c r="D116" s="7" t="s">
        <v>159</v>
      </c>
      <c r="E116" s="7" t="s">
        <v>294</v>
      </c>
      <c r="F116" s="7" t="s">
        <v>166</v>
      </c>
      <c r="G116" s="38">
        <v>0</v>
      </c>
      <c r="H116" s="35">
        <v>0.65</v>
      </c>
      <c r="I116" s="7" t="s">
        <v>55</v>
      </c>
      <c r="J116" s="12">
        <v>5.0999999999999997E-2</v>
      </c>
      <c r="K116" s="12">
        <v>0.1298</v>
      </c>
      <c r="L116" s="35">
        <v>86412.6</v>
      </c>
      <c r="M116" s="35">
        <v>113.08</v>
      </c>
      <c r="N116" s="35">
        <v>97.72</v>
      </c>
      <c r="O116" s="12">
        <v>1E-3</v>
      </c>
      <c r="P116" s="12">
        <f>N116/סיכום!$B$42</f>
        <v>1.7444984566937006E-4</v>
      </c>
    </row>
    <row r="117" spans="1:16">
      <c r="A117" s="7" t="s">
        <v>298</v>
      </c>
      <c r="B117" s="7">
        <v>2590263</v>
      </c>
      <c r="C117" s="7" t="s">
        <v>299</v>
      </c>
      <c r="D117" s="7" t="s">
        <v>300</v>
      </c>
      <c r="E117" s="7" t="s">
        <v>301</v>
      </c>
      <c r="F117" s="7" t="s">
        <v>142</v>
      </c>
      <c r="G117" s="38">
        <v>0</v>
      </c>
      <c r="H117" s="35">
        <v>0.5</v>
      </c>
      <c r="I117" s="7" t="s">
        <v>55</v>
      </c>
      <c r="J117" s="12">
        <v>4.5999999999999999E-2</v>
      </c>
      <c r="K117" s="12">
        <v>4.4200000000000003E-2</v>
      </c>
      <c r="L117" s="35">
        <v>0.27</v>
      </c>
      <c r="M117" s="35">
        <v>118.09</v>
      </c>
      <c r="N117" s="35">
        <v>0</v>
      </c>
      <c r="O117" s="12">
        <v>0</v>
      </c>
      <c r="P117" s="12">
        <f>N117/סיכום!$B$42</f>
        <v>0</v>
      </c>
    </row>
    <row r="118" spans="1:16">
      <c r="A118" s="7" t="s">
        <v>302</v>
      </c>
      <c r="B118" s="7">
        <v>1123371</v>
      </c>
      <c r="C118" s="7" t="s">
        <v>303</v>
      </c>
      <c r="D118" s="7" t="s">
        <v>159</v>
      </c>
      <c r="E118" s="7" t="s">
        <v>304</v>
      </c>
      <c r="F118" s="7" t="s">
        <v>142</v>
      </c>
      <c r="G118" s="38">
        <v>0</v>
      </c>
      <c r="H118" s="35">
        <v>2.2400000000000002</v>
      </c>
      <c r="I118" s="7" t="s">
        <v>55</v>
      </c>
      <c r="J118" s="12">
        <v>5.1860000000000003E-2</v>
      </c>
      <c r="K118" s="12">
        <v>5.6000000000000001E-2</v>
      </c>
      <c r="L118" s="35">
        <v>379021.02</v>
      </c>
      <c r="M118" s="35">
        <v>104.1</v>
      </c>
      <c r="N118" s="35">
        <v>394.56</v>
      </c>
      <c r="O118" s="12">
        <v>1.5E-3</v>
      </c>
      <c r="P118" s="12">
        <f>N118/סיכום!$B$42</f>
        <v>7.0436892250620806E-4</v>
      </c>
    </row>
    <row r="119" spans="1:16">
      <c r="A119" s="7" t="s">
        <v>305</v>
      </c>
      <c r="B119" s="7">
        <v>1123376</v>
      </c>
      <c r="C119" s="7" t="s">
        <v>303</v>
      </c>
      <c r="D119" s="7" t="s">
        <v>159</v>
      </c>
      <c r="E119" s="7" t="s">
        <v>304</v>
      </c>
      <c r="F119" s="7" t="s">
        <v>142</v>
      </c>
      <c r="G119" s="38">
        <v>0</v>
      </c>
      <c r="H119" s="43">
        <v>0</v>
      </c>
      <c r="I119" s="7" t="s">
        <v>55</v>
      </c>
      <c r="J119" s="39">
        <v>0</v>
      </c>
      <c r="K119" s="39">
        <v>0</v>
      </c>
      <c r="L119" s="35">
        <v>10645.17</v>
      </c>
      <c r="M119" s="35">
        <v>100</v>
      </c>
      <c r="N119" s="35">
        <v>10.65</v>
      </c>
      <c r="O119" s="39">
        <v>0</v>
      </c>
      <c r="P119" s="12">
        <f>N119/סיכום!$B$42</f>
        <v>1.9012391080421523E-5</v>
      </c>
    </row>
    <row r="120" spans="1:16">
      <c r="A120" s="7" t="s">
        <v>306</v>
      </c>
      <c r="B120" s="7">
        <v>7560071</v>
      </c>
      <c r="C120" s="7" t="s">
        <v>307</v>
      </c>
      <c r="D120" s="7" t="s">
        <v>300</v>
      </c>
      <c r="E120" s="7" t="s">
        <v>308</v>
      </c>
      <c r="F120" s="7" t="s">
        <v>166</v>
      </c>
      <c r="G120" s="38">
        <v>0</v>
      </c>
      <c r="H120" s="35">
        <v>1.04</v>
      </c>
      <c r="I120" s="7" t="s">
        <v>55</v>
      </c>
      <c r="J120" s="12">
        <v>0.08</v>
      </c>
      <c r="K120" s="12">
        <v>0.55910000000000004</v>
      </c>
      <c r="L120" s="35">
        <v>398680.48</v>
      </c>
      <c r="M120" s="35">
        <v>74.97</v>
      </c>
      <c r="N120" s="35">
        <v>298.89</v>
      </c>
      <c r="O120" s="12">
        <v>5.0000000000000001E-3</v>
      </c>
      <c r="P120" s="12">
        <f>N120/סיכום!$B$42</f>
        <v>5.3357873896968909E-4</v>
      </c>
    </row>
    <row r="121" spans="1:16">
      <c r="A121" s="7" t="s">
        <v>309</v>
      </c>
      <c r="B121" s="7">
        <v>1109503</v>
      </c>
      <c r="C121" s="7" t="s">
        <v>310</v>
      </c>
      <c r="D121" s="7" t="s">
        <v>159</v>
      </c>
      <c r="E121" s="7" t="s">
        <v>311</v>
      </c>
      <c r="F121" s="7" t="s">
        <v>142</v>
      </c>
      <c r="G121" s="38">
        <v>0</v>
      </c>
      <c r="H121" s="35">
        <v>0.5</v>
      </c>
      <c r="I121" s="7" t="s">
        <v>55</v>
      </c>
      <c r="J121" s="12">
        <v>5.3999999999999999E-2</v>
      </c>
      <c r="K121" s="12">
        <v>0.67210000000000003</v>
      </c>
      <c r="L121" s="35">
        <v>144988.44</v>
      </c>
      <c r="M121" s="35">
        <v>92.87</v>
      </c>
      <c r="N121" s="35">
        <v>134.65</v>
      </c>
      <c r="O121" s="12">
        <v>2.9999999999999997E-4</v>
      </c>
      <c r="P121" s="12">
        <f>N121/סיכום!$B$42</f>
        <v>2.4037732009190215E-4</v>
      </c>
    </row>
    <row r="122" spans="1:16">
      <c r="A122" s="7" t="s">
        <v>312</v>
      </c>
      <c r="B122" s="7">
        <v>1109508</v>
      </c>
      <c r="C122" s="7" t="s">
        <v>310</v>
      </c>
      <c r="D122" s="7" t="s">
        <v>159</v>
      </c>
      <c r="E122" s="7" t="s">
        <v>311</v>
      </c>
      <c r="F122" s="7" t="s">
        <v>142</v>
      </c>
      <c r="G122" s="38">
        <v>0</v>
      </c>
      <c r="H122" s="43">
        <v>0</v>
      </c>
      <c r="I122" s="7" t="s">
        <v>55</v>
      </c>
      <c r="J122" s="39">
        <v>0</v>
      </c>
      <c r="K122" s="39">
        <v>0</v>
      </c>
      <c r="L122" s="35">
        <v>11882.22</v>
      </c>
      <c r="M122" s="35">
        <v>100</v>
      </c>
      <c r="N122" s="35">
        <v>11.88</v>
      </c>
      <c r="O122" s="39">
        <v>0</v>
      </c>
      <c r="P122" s="12">
        <f>N122/סיכום!$B$42</f>
        <v>2.1208188360132177E-5</v>
      </c>
    </row>
    <row r="123" spans="1:16">
      <c r="A123" s="7" t="s">
        <v>313</v>
      </c>
      <c r="B123" s="7">
        <v>1102698</v>
      </c>
      <c r="C123" s="7" t="s">
        <v>314</v>
      </c>
      <c r="D123" s="7" t="s">
        <v>163</v>
      </c>
      <c r="E123" s="38">
        <v>0</v>
      </c>
      <c r="F123" s="38">
        <v>0</v>
      </c>
      <c r="G123" s="38">
        <v>0</v>
      </c>
      <c r="H123" s="35">
        <v>1.46</v>
      </c>
      <c r="I123" s="7" t="s">
        <v>55</v>
      </c>
      <c r="J123" s="12">
        <v>4.4999999999999998E-2</v>
      </c>
      <c r="K123" s="12">
        <v>3.3700000000000001E-2</v>
      </c>
      <c r="L123" s="35">
        <v>354936.02</v>
      </c>
      <c r="M123" s="35">
        <v>123.01</v>
      </c>
      <c r="N123" s="35">
        <v>436.61</v>
      </c>
      <c r="O123" s="12">
        <v>5.4000000000000003E-3</v>
      </c>
      <c r="P123" s="12">
        <f>N123/סיכום!$B$42</f>
        <v>7.7943662625566581E-4</v>
      </c>
    </row>
    <row r="124" spans="1:16">
      <c r="A124" s="7" t="s">
        <v>315</v>
      </c>
      <c r="B124" s="7">
        <v>1121060</v>
      </c>
      <c r="C124" s="7" t="s">
        <v>316</v>
      </c>
      <c r="D124" s="7" t="s">
        <v>159</v>
      </c>
      <c r="E124" s="38">
        <v>0</v>
      </c>
      <c r="F124" s="38">
        <v>0</v>
      </c>
      <c r="G124" s="38">
        <v>0</v>
      </c>
      <c r="H124" s="35">
        <v>1.27</v>
      </c>
      <c r="I124" s="7" t="s">
        <v>55</v>
      </c>
      <c r="J124" s="12">
        <v>5.1999999999999998E-2</v>
      </c>
      <c r="K124" s="12">
        <v>5.8900000000000001E-2</v>
      </c>
      <c r="L124" s="35">
        <v>12500</v>
      </c>
      <c r="M124" s="35">
        <v>106.52</v>
      </c>
      <c r="N124" s="35">
        <v>13.31</v>
      </c>
      <c r="O124" s="12">
        <v>2.0000000000000001E-4</v>
      </c>
      <c r="P124" s="12">
        <f>N124/סיכום!$B$42</f>
        <v>2.3761025847925866E-5</v>
      </c>
    </row>
    <row r="125" spans="1:16">
      <c r="A125" s="7" t="s">
        <v>317</v>
      </c>
      <c r="B125" s="7">
        <v>1093244</v>
      </c>
      <c r="C125" s="7" t="s">
        <v>318</v>
      </c>
      <c r="D125" s="7" t="s">
        <v>283</v>
      </c>
      <c r="E125" s="38">
        <v>0</v>
      </c>
      <c r="F125" s="38">
        <v>0</v>
      </c>
      <c r="G125" s="38">
        <v>0</v>
      </c>
      <c r="H125" s="35">
        <v>0.41</v>
      </c>
      <c r="I125" s="7" t="s">
        <v>55</v>
      </c>
      <c r="J125" s="12">
        <v>0.05</v>
      </c>
      <c r="K125" s="12">
        <v>4.2200000000000001E-2</v>
      </c>
      <c r="L125" s="35">
        <v>15903.25</v>
      </c>
      <c r="M125" s="35">
        <v>124.4</v>
      </c>
      <c r="N125" s="35">
        <v>19.78</v>
      </c>
      <c r="O125" s="12">
        <v>2.9999999999999997E-4</v>
      </c>
      <c r="P125" s="12">
        <f>N125/סיכום!$B$42</f>
        <v>3.5311276579411989E-5</v>
      </c>
    </row>
    <row r="126" spans="1:16">
      <c r="A126" s="7" t="s">
        <v>319</v>
      </c>
      <c r="B126" s="7">
        <v>5650098</v>
      </c>
      <c r="C126" s="7" t="s">
        <v>320</v>
      </c>
      <c r="D126" s="7" t="s">
        <v>321</v>
      </c>
      <c r="E126" s="38">
        <v>0</v>
      </c>
      <c r="F126" s="38">
        <v>0</v>
      </c>
      <c r="G126" s="38">
        <v>0</v>
      </c>
      <c r="H126" s="35">
        <v>0.5</v>
      </c>
      <c r="I126" s="7" t="s">
        <v>55</v>
      </c>
      <c r="J126" s="12">
        <v>5.5E-2</v>
      </c>
      <c r="K126" s="12">
        <v>4.1300000000000003E-2</v>
      </c>
      <c r="L126" s="35">
        <v>42353.02</v>
      </c>
      <c r="M126" s="35">
        <v>109.28</v>
      </c>
      <c r="N126" s="35">
        <v>46.28</v>
      </c>
      <c r="O126" s="12">
        <v>8.9999999999999998E-4</v>
      </c>
      <c r="P126" s="12">
        <f>N126/סיכום!$B$42</f>
        <v>8.2619104150413896E-5</v>
      </c>
    </row>
    <row r="127" spans="1:16">
      <c r="A127" s="7" t="s">
        <v>322</v>
      </c>
      <c r="B127" s="7">
        <v>5650114</v>
      </c>
      <c r="C127" s="7" t="s">
        <v>320</v>
      </c>
      <c r="D127" s="7" t="s">
        <v>321</v>
      </c>
      <c r="E127" s="38">
        <v>0</v>
      </c>
      <c r="F127" s="38">
        <v>0</v>
      </c>
      <c r="G127" s="38">
        <v>0</v>
      </c>
      <c r="H127" s="35">
        <v>2.85</v>
      </c>
      <c r="I127" s="7" t="s">
        <v>55</v>
      </c>
      <c r="J127" s="12">
        <v>5.1499999999999997E-2</v>
      </c>
      <c r="K127" s="12">
        <v>1.9599999999999999E-2</v>
      </c>
      <c r="L127" s="35">
        <v>1217766.05</v>
      </c>
      <c r="M127" s="35">
        <v>121.1</v>
      </c>
      <c r="N127" s="35">
        <v>1474.71</v>
      </c>
      <c r="O127" s="12">
        <v>2.5000000000000001E-3</v>
      </c>
      <c r="P127" s="12">
        <f>N127/סיכום!$B$42</f>
        <v>2.6326538263106501E-3</v>
      </c>
    </row>
    <row r="128" spans="1:16">
      <c r="A128" s="7" t="s">
        <v>323</v>
      </c>
      <c r="B128" s="7">
        <v>4150124</v>
      </c>
      <c r="C128" s="7" t="s">
        <v>324</v>
      </c>
      <c r="D128" s="7" t="s">
        <v>159</v>
      </c>
      <c r="E128" s="38">
        <v>0</v>
      </c>
      <c r="F128" s="38">
        <v>0</v>
      </c>
      <c r="G128" s="38">
        <v>0</v>
      </c>
      <c r="H128" s="35">
        <v>1.1499999999999999</v>
      </c>
      <c r="I128" s="7" t="s">
        <v>55</v>
      </c>
      <c r="J128" s="12">
        <v>0.05</v>
      </c>
      <c r="K128" s="12">
        <v>1.2361</v>
      </c>
      <c r="L128" s="35">
        <v>70000</v>
      </c>
      <c r="M128" s="35">
        <v>35</v>
      </c>
      <c r="N128" s="35">
        <v>24.5</v>
      </c>
      <c r="O128" s="12">
        <v>2.0000000000000001E-4</v>
      </c>
      <c r="P128" s="12">
        <f>N128/סיכום!$B$42</f>
        <v>4.3737425490171577E-5</v>
      </c>
    </row>
    <row r="129" spans="1:16">
      <c r="A129" s="7" t="s">
        <v>325</v>
      </c>
      <c r="B129" s="7">
        <v>1092360</v>
      </c>
      <c r="C129" s="7" t="s">
        <v>314</v>
      </c>
      <c r="D129" s="7" t="s">
        <v>163</v>
      </c>
      <c r="E129" s="38">
        <v>0</v>
      </c>
      <c r="F129" s="38">
        <v>0</v>
      </c>
      <c r="G129" s="38">
        <v>0</v>
      </c>
      <c r="H129" s="35">
        <v>0.83</v>
      </c>
      <c r="I129" s="7" t="s">
        <v>55</v>
      </c>
      <c r="J129" s="12">
        <v>4.2000000000000003E-2</v>
      </c>
      <c r="K129" s="12">
        <v>4.3200000000000002E-2</v>
      </c>
      <c r="L129" s="35">
        <v>25414.01</v>
      </c>
      <c r="M129" s="35">
        <v>125.1</v>
      </c>
      <c r="N129" s="35">
        <v>31.79</v>
      </c>
      <c r="O129" s="12">
        <v>8.9999999999999998E-4</v>
      </c>
      <c r="P129" s="12">
        <f>N129/סיכום!$B$42</f>
        <v>5.6751541074798138E-5</v>
      </c>
    </row>
    <row r="130" spans="1:16">
      <c r="A130" s="7" t="s">
        <v>326</v>
      </c>
      <c r="B130" s="7">
        <v>1095033</v>
      </c>
      <c r="C130" s="7" t="s">
        <v>327</v>
      </c>
      <c r="D130" s="7" t="s">
        <v>159</v>
      </c>
      <c r="E130" s="38">
        <v>0</v>
      </c>
      <c r="F130" s="38">
        <v>0</v>
      </c>
      <c r="G130" s="38">
        <v>0</v>
      </c>
      <c r="H130" s="35">
        <v>4.17</v>
      </c>
      <c r="I130" s="7" t="s">
        <v>55</v>
      </c>
      <c r="J130" s="12">
        <v>0.06</v>
      </c>
      <c r="K130" s="12">
        <v>3.7499999999999999E-2</v>
      </c>
      <c r="L130" s="35">
        <v>86483.88</v>
      </c>
      <c r="M130" s="35">
        <v>132</v>
      </c>
      <c r="N130" s="35">
        <v>114.16</v>
      </c>
      <c r="O130" s="12">
        <v>1.6000000000000001E-3</v>
      </c>
      <c r="P130" s="12">
        <f>N130/סיכום!$B$42</f>
        <v>2.0379855077379538E-4</v>
      </c>
    </row>
    <row r="131" spans="1:16">
      <c r="A131" s="7" t="s">
        <v>328</v>
      </c>
      <c r="B131" s="7">
        <v>6430102</v>
      </c>
      <c r="C131" s="7" t="s">
        <v>329</v>
      </c>
      <c r="D131" s="7" t="s">
        <v>321</v>
      </c>
      <c r="E131" s="38">
        <v>0</v>
      </c>
      <c r="F131" s="38">
        <v>0</v>
      </c>
      <c r="G131" s="38">
        <v>0</v>
      </c>
      <c r="H131" s="35">
        <v>0.82</v>
      </c>
      <c r="I131" s="7" t="s">
        <v>55</v>
      </c>
      <c r="J131" s="12">
        <v>4.1599999999999998E-2</v>
      </c>
      <c r="K131" s="12">
        <v>2.4500000000000001E-2</v>
      </c>
      <c r="L131" s="35">
        <v>881257.68</v>
      </c>
      <c r="M131" s="35">
        <v>106.51</v>
      </c>
      <c r="N131" s="35">
        <v>938.63</v>
      </c>
      <c r="O131" s="12">
        <v>5.4000000000000003E-3</v>
      </c>
      <c r="P131" s="12">
        <f>N131/סיכום!$B$42</f>
        <v>1.6756432525648875E-3</v>
      </c>
    </row>
    <row r="132" spans="1:16" ht="13.5" thickBot="1">
      <c r="A132" s="6" t="s">
        <v>330</v>
      </c>
      <c r="B132" s="6"/>
      <c r="C132" s="6"/>
      <c r="D132" s="6"/>
      <c r="E132" s="6"/>
      <c r="F132" s="6"/>
      <c r="G132" s="6"/>
      <c r="H132" s="40">
        <v>4.0999999999999996</v>
      </c>
      <c r="I132" s="6"/>
      <c r="J132" s="13"/>
      <c r="K132" s="13">
        <v>2.6100000000000002E-2</v>
      </c>
      <c r="L132" s="36">
        <f>SUM(L20:L131)</f>
        <v>53354774.899999999</v>
      </c>
      <c r="M132" s="40"/>
      <c r="N132" s="36">
        <f>SUM(N20:N131)</f>
        <v>64112.669999999991</v>
      </c>
      <c r="O132" s="13"/>
      <c r="P132" s="14">
        <f>SUM(P20:P131)</f>
        <v>0.11445400518779426</v>
      </c>
    </row>
    <row r="133" spans="1:16" ht="13.5" thickTop="1"/>
    <row r="134" spans="1:16">
      <c r="A134" s="6" t="s">
        <v>331</v>
      </c>
      <c r="B134" s="6"/>
      <c r="C134" s="6"/>
      <c r="D134" s="6"/>
      <c r="E134" s="6"/>
      <c r="F134" s="6"/>
      <c r="G134" s="6"/>
      <c r="H134" s="40"/>
      <c r="I134" s="6"/>
      <c r="J134" s="13"/>
      <c r="K134" s="13"/>
      <c r="L134" s="40"/>
      <c r="M134" s="40"/>
      <c r="N134" s="40"/>
      <c r="O134" s="13"/>
      <c r="P134" s="13"/>
    </row>
    <row r="135" spans="1:16">
      <c r="A135" s="7" t="s">
        <v>332</v>
      </c>
      <c r="B135" s="7">
        <v>2310100</v>
      </c>
      <c r="C135" s="7" t="s">
        <v>140</v>
      </c>
      <c r="D135" s="7" t="s">
        <v>141</v>
      </c>
      <c r="E135" s="7" t="s">
        <v>24</v>
      </c>
      <c r="F135" s="7" t="s">
        <v>142</v>
      </c>
      <c r="G135" s="38">
        <v>0</v>
      </c>
      <c r="H135" s="35">
        <v>0.78</v>
      </c>
      <c r="I135" s="7" t="s">
        <v>55</v>
      </c>
      <c r="J135" s="12">
        <v>5.5500000000000001E-2</v>
      </c>
      <c r="K135" s="12">
        <v>4.0000000000000001E-3</v>
      </c>
      <c r="L135" s="35">
        <v>10500</v>
      </c>
      <c r="M135" s="35">
        <v>105.22</v>
      </c>
      <c r="N135" s="35">
        <v>11.05</v>
      </c>
      <c r="O135" s="12">
        <v>0</v>
      </c>
      <c r="P135" s="12">
        <f>N135/סיכום!$B$42</f>
        <v>1.9726471496587589E-5</v>
      </c>
    </row>
    <row r="136" spans="1:16">
      <c r="A136" s="7" t="s">
        <v>333</v>
      </c>
      <c r="B136" s="7">
        <v>1940485</v>
      </c>
      <c r="C136" s="7" t="s">
        <v>146</v>
      </c>
      <c r="D136" s="7" t="s">
        <v>141</v>
      </c>
      <c r="E136" s="7" t="s">
        <v>24</v>
      </c>
      <c r="F136" s="7" t="s">
        <v>147</v>
      </c>
      <c r="G136" s="38">
        <v>0</v>
      </c>
      <c r="H136" s="35">
        <v>3.16</v>
      </c>
      <c r="I136" s="7" t="s">
        <v>55</v>
      </c>
      <c r="J136" s="12">
        <v>5.8999999999999997E-2</v>
      </c>
      <c r="K136" s="12">
        <v>1.35E-2</v>
      </c>
      <c r="L136" s="35">
        <v>43715</v>
      </c>
      <c r="M136" s="35">
        <v>115.64</v>
      </c>
      <c r="N136" s="35">
        <v>50.55</v>
      </c>
      <c r="O136" s="12">
        <v>0</v>
      </c>
      <c r="P136" s="12">
        <f>N136/סיכום!$B$42</f>
        <v>9.0241912592986659E-5</v>
      </c>
    </row>
    <row r="137" spans="1:16">
      <c r="A137" s="7" t="s">
        <v>334</v>
      </c>
      <c r="B137" s="7">
        <v>1940493</v>
      </c>
      <c r="C137" s="7" t="s">
        <v>146</v>
      </c>
      <c r="D137" s="7" t="s">
        <v>141</v>
      </c>
      <c r="E137" s="7" t="s">
        <v>24</v>
      </c>
      <c r="F137" s="7" t="s">
        <v>147</v>
      </c>
      <c r="G137" s="38">
        <v>0</v>
      </c>
      <c r="H137" s="35">
        <v>3.78</v>
      </c>
      <c r="I137" s="7" t="s">
        <v>55</v>
      </c>
      <c r="J137" s="12">
        <v>1.915E-2</v>
      </c>
      <c r="K137" s="12">
        <v>8.0999999999999996E-3</v>
      </c>
      <c r="L137" s="35">
        <v>65000</v>
      </c>
      <c r="M137" s="35">
        <v>104.41</v>
      </c>
      <c r="N137" s="35">
        <v>67.87</v>
      </c>
      <c r="O137" s="12">
        <v>1E-4</v>
      </c>
      <c r="P137" s="12">
        <f>N137/סיכום!$B$42</f>
        <v>1.2116159461297735E-4</v>
      </c>
    </row>
    <row r="138" spans="1:16">
      <c r="A138" s="7" t="s">
        <v>335</v>
      </c>
      <c r="B138" s="7">
        <v>1119635</v>
      </c>
      <c r="C138" s="7" t="s">
        <v>336</v>
      </c>
      <c r="D138" s="7" t="s">
        <v>337</v>
      </c>
      <c r="E138" s="7" t="s">
        <v>152</v>
      </c>
      <c r="F138" s="7" t="s">
        <v>166</v>
      </c>
      <c r="G138" s="38">
        <v>0</v>
      </c>
      <c r="H138" s="35">
        <v>2.86</v>
      </c>
      <c r="I138" s="7" t="s">
        <v>55</v>
      </c>
      <c r="J138" s="12">
        <v>4.8399999999999999E-2</v>
      </c>
      <c r="K138" s="12">
        <v>1.29E-2</v>
      </c>
      <c r="L138" s="35">
        <v>0.49</v>
      </c>
      <c r="M138" s="35">
        <v>110.37</v>
      </c>
      <c r="N138" s="35">
        <v>0</v>
      </c>
      <c r="O138" s="12">
        <v>0</v>
      </c>
      <c r="P138" s="12">
        <f>N138/סיכום!$B$42</f>
        <v>0</v>
      </c>
    </row>
    <row r="139" spans="1:16">
      <c r="A139" s="7" t="s">
        <v>338</v>
      </c>
      <c r="B139" s="7">
        <v>7410236</v>
      </c>
      <c r="C139" s="7" t="s">
        <v>151</v>
      </c>
      <c r="D139" s="7" t="s">
        <v>141</v>
      </c>
      <c r="E139" s="7" t="s">
        <v>152</v>
      </c>
      <c r="F139" s="7" t="s">
        <v>147</v>
      </c>
      <c r="G139" s="38">
        <v>0</v>
      </c>
      <c r="H139" s="35">
        <v>2.5499999999999998</v>
      </c>
      <c r="I139" s="7" t="s">
        <v>55</v>
      </c>
      <c r="J139" s="12">
        <v>5.3999999999999999E-2</v>
      </c>
      <c r="K139" s="12">
        <v>1.14E-2</v>
      </c>
      <c r="L139" s="35">
        <v>759313</v>
      </c>
      <c r="M139" s="35">
        <v>112.87</v>
      </c>
      <c r="N139" s="35">
        <v>857.04</v>
      </c>
      <c r="O139" s="12">
        <v>2.9999999999999997E-4</v>
      </c>
      <c r="P139" s="12">
        <f>N139/סיכום!$B$42</f>
        <v>1.529988699677414E-3</v>
      </c>
    </row>
    <row r="140" spans="1:16">
      <c r="A140" s="7" t="s">
        <v>339</v>
      </c>
      <c r="B140" s="7">
        <v>1940410</v>
      </c>
      <c r="C140" s="7" t="s">
        <v>146</v>
      </c>
      <c r="D140" s="7" t="s">
        <v>141</v>
      </c>
      <c r="E140" s="7" t="s">
        <v>152</v>
      </c>
      <c r="F140" s="7" t="s">
        <v>147</v>
      </c>
      <c r="G140" s="38">
        <v>0</v>
      </c>
      <c r="H140" s="35">
        <v>3.78</v>
      </c>
      <c r="I140" s="7" t="s">
        <v>55</v>
      </c>
      <c r="J140" s="12">
        <v>6.0999999999999999E-2</v>
      </c>
      <c r="K140" s="12">
        <v>1.52E-2</v>
      </c>
      <c r="L140" s="35">
        <v>48021</v>
      </c>
      <c r="M140" s="35">
        <v>123.24</v>
      </c>
      <c r="N140" s="35">
        <v>59.18</v>
      </c>
      <c r="O140" s="12">
        <v>0</v>
      </c>
      <c r="P140" s="12">
        <f>N140/סיכום!$B$42</f>
        <v>1.0564819757176955E-4</v>
      </c>
    </row>
    <row r="141" spans="1:16">
      <c r="A141" s="7" t="s">
        <v>340</v>
      </c>
      <c r="B141" s="7">
        <v>7590144</v>
      </c>
      <c r="C141" s="7" t="s">
        <v>179</v>
      </c>
      <c r="D141" s="7" t="s">
        <v>159</v>
      </c>
      <c r="E141" s="7" t="s">
        <v>175</v>
      </c>
      <c r="F141" s="7" t="s">
        <v>147</v>
      </c>
      <c r="G141" s="38">
        <v>0</v>
      </c>
      <c r="H141" s="35">
        <v>1.76</v>
      </c>
      <c r="I141" s="7" t="s">
        <v>55</v>
      </c>
      <c r="J141" s="12">
        <v>6.4100000000000004E-2</v>
      </c>
      <c r="K141" s="12">
        <v>1.21E-2</v>
      </c>
      <c r="L141" s="35">
        <v>113904</v>
      </c>
      <c r="M141" s="35">
        <v>110.46</v>
      </c>
      <c r="N141" s="35">
        <v>125.82</v>
      </c>
      <c r="O141" s="12">
        <v>4.0000000000000002E-4</v>
      </c>
      <c r="P141" s="12">
        <f>N141/סיכום!$B$42</f>
        <v>2.2461399490503623E-4</v>
      </c>
    </row>
    <row r="142" spans="1:16">
      <c r="A142" s="7" t="s">
        <v>341</v>
      </c>
      <c r="B142" s="7">
        <v>1260421</v>
      </c>
      <c r="C142" s="7" t="s">
        <v>182</v>
      </c>
      <c r="D142" s="7" t="s">
        <v>159</v>
      </c>
      <c r="E142" s="7" t="s">
        <v>175</v>
      </c>
      <c r="F142" s="7" t="s">
        <v>147</v>
      </c>
      <c r="G142" s="38">
        <v>0</v>
      </c>
      <c r="H142" s="35">
        <v>2.71</v>
      </c>
      <c r="I142" s="7" t="s">
        <v>55</v>
      </c>
      <c r="J142" s="12">
        <v>9.5469999999999999E-3</v>
      </c>
      <c r="K142" s="12">
        <v>1.5100000000000001E-2</v>
      </c>
      <c r="L142" s="35">
        <v>22653</v>
      </c>
      <c r="M142" s="35">
        <v>99.55</v>
      </c>
      <c r="N142" s="35">
        <v>22.55</v>
      </c>
      <c r="O142" s="12">
        <v>0</v>
      </c>
      <c r="P142" s="12">
        <f>N142/סיכום!$B$42</f>
        <v>4.0256283461362004E-5</v>
      </c>
    </row>
    <row r="143" spans="1:16">
      <c r="A143" s="7" t="s">
        <v>342</v>
      </c>
      <c r="B143" s="7">
        <v>1260405</v>
      </c>
      <c r="C143" s="7" t="s">
        <v>182</v>
      </c>
      <c r="D143" s="7" t="s">
        <v>159</v>
      </c>
      <c r="E143" s="7" t="s">
        <v>175</v>
      </c>
      <c r="F143" s="7" t="s">
        <v>147</v>
      </c>
      <c r="G143" s="38">
        <v>0</v>
      </c>
      <c r="H143" s="35">
        <v>1.48</v>
      </c>
      <c r="I143" s="7" t="s">
        <v>55</v>
      </c>
      <c r="J143" s="12">
        <v>6.4000000000000001E-2</v>
      </c>
      <c r="K143" s="12">
        <v>1.3299999999999999E-2</v>
      </c>
      <c r="L143" s="35">
        <v>36000</v>
      </c>
      <c r="M143" s="35">
        <v>107.48</v>
      </c>
      <c r="N143" s="35">
        <v>38.69</v>
      </c>
      <c r="O143" s="12">
        <v>1E-4</v>
      </c>
      <c r="P143" s="12">
        <f>N143/סיכום!$B$42</f>
        <v>6.9069428253662783E-5</v>
      </c>
    </row>
    <row r="144" spans="1:16">
      <c r="A144" s="7" t="s">
        <v>343</v>
      </c>
      <c r="B144" s="7">
        <v>7480031</v>
      </c>
      <c r="C144" s="7" t="s">
        <v>187</v>
      </c>
      <c r="D144" s="7" t="s">
        <v>141</v>
      </c>
      <c r="E144" s="7" t="s">
        <v>175</v>
      </c>
      <c r="F144" s="7" t="s">
        <v>147</v>
      </c>
      <c r="G144" s="38">
        <v>0</v>
      </c>
      <c r="H144" s="35">
        <v>2.06</v>
      </c>
      <c r="I144" s="7" t="s">
        <v>55</v>
      </c>
      <c r="J144" s="12">
        <v>6.0999999999999999E-2</v>
      </c>
      <c r="K144" s="12">
        <v>1.14E-2</v>
      </c>
      <c r="L144" s="35">
        <v>217553</v>
      </c>
      <c r="M144" s="35">
        <v>115.56</v>
      </c>
      <c r="N144" s="35">
        <v>251.4</v>
      </c>
      <c r="O144" s="12">
        <v>2.9999999999999997E-4</v>
      </c>
      <c r="P144" s="12">
        <f>N144/סיכום!$B$42</f>
        <v>4.4879954156037282E-4</v>
      </c>
    </row>
    <row r="145" spans="1:16">
      <c r="A145" s="7" t="s">
        <v>344</v>
      </c>
      <c r="B145" s="7">
        <v>7480064</v>
      </c>
      <c r="C145" s="7" t="s">
        <v>187</v>
      </c>
      <c r="D145" s="7" t="s">
        <v>141</v>
      </c>
      <c r="E145" s="7" t="s">
        <v>175</v>
      </c>
      <c r="F145" s="7" t="s">
        <v>147</v>
      </c>
      <c r="G145" s="38">
        <v>0</v>
      </c>
      <c r="H145" s="35">
        <v>0.67</v>
      </c>
      <c r="I145" s="7" t="s">
        <v>55</v>
      </c>
      <c r="J145" s="12">
        <v>6.8000000000000005E-2</v>
      </c>
      <c r="K145" s="12">
        <v>6.4000000000000003E-3</v>
      </c>
      <c r="L145" s="35">
        <v>33333.33</v>
      </c>
      <c r="M145" s="35">
        <v>109.73</v>
      </c>
      <c r="N145" s="35">
        <v>36.58</v>
      </c>
      <c r="O145" s="12">
        <v>0</v>
      </c>
      <c r="P145" s="12">
        <f>N145/סיכום!$B$42</f>
        <v>6.5302654058386775E-5</v>
      </c>
    </row>
    <row r="146" spans="1:16">
      <c r="A146" s="7" t="s">
        <v>345</v>
      </c>
      <c r="B146" s="7">
        <v>1117712</v>
      </c>
      <c r="C146" s="7" t="s">
        <v>191</v>
      </c>
      <c r="D146" s="7" t="s">
        <v>141</v>
      </c>
      <c r="E146" s="7" t="s">
        <v>175</v>
      </c>
      <c r="F146" s="7" t="s">
        <v>142</v>
      </c>
      <c r="G146" s="38">
        <v>0</v>
      </c>
      <c r="H146" s="43">
        <v>0</v>
      </c>
      <c r="I146" s="7" t="s">
        <v>55</v>
      </c>
      <c r="J146" s="12">
        <v>1.4999999999999999E-2</v>
      </c>
      <c r="K146" s="12">
        <v>-1.4112</v>
      </c>
      <c r="L146" s="35">
        <v>7500</v>
      </c>
      <c r="M146" s="35">
        <v>100.2</v>
      </c>
      <c r="N146" s="35">
        <v>7.51</v>
      </c>
      <c r="O146" s="12">
        <v>1E-4</v>
      </c>
      <c r="P146" s="12">
        <f>N146/סיכום!$B$42</f>
        <v>1.3406859813517898E-5</v>
      </c>
    </row>
    <row r="147" spans="1:16">
      <c r="A147" s="7" t="s">
        <v>346</v>
      </c>
      <c r="B147" s="7">
        <v>1125186</v>
      </c>
      <c r="C147" s="7" t="s">
        <v>191</v>
      </c>
      <c r="D147" s="7" t="s">
        <v>141</v>
      </c>
      <c r="E147" s="7" t="s">
        <v>175</v>
      </c>
      <c r="F147" s="7" t="s">
        <v>142</v>
      </c>
      <c r="G147" s="38">
        <v>0</v>
      </c>
      <c r="H147" s="43">
        <v>0</v>
      </c>
      <c r="I147" s="7" t="s">
        <v>55</v>
      </c>
      <c r="J147" s="12">
        <v>5.1999999999999998E-2</v>
      </c>
      <c r="K147" s="12">
        <v>-0.60740000000000005</v>
      </c>
      <c r="L147" s="35">
        <v>13000</v>
      </c>
      <c r="M147" s="35">
        <v>105.06</v>
      </c>
      <c r="N147" s="35">
        <v>13.66</v>
      </c>
      <c r="O147" s="12">
        <v>1E-4</v>
      </c>
      <c r="P147" s="12">
        <f>N147/סיכום!$B$42</f>
        <v>2.4385846212071174E-5</v>
      </c>
    </row>
    <row r="148" spans="1:16">
      <c r="A148" s="7" t="s">
        <v>347</v>
      </c>
      <c r="B148" s="7">
        <v>4160107</v>
      </c>
      <c r="C148" s="7" t="s">
        <v>348</v>
      </c>
      <c r="D148" s="7" t="s">
        <v>159</v>
      </c>
      <c r="E148" s="7" t="s">
        <v>175</v>
      </c>
      <c r="F148" s="7" t="s">
        <v>142</v>
      </c>
      <c r="G148" s="38">
        <v>0</v>
      </c>
      <c r="H148" s="35">
        <v>2.06</v>
      </c>
      <c r="I148" s="7" t="s">
        <v>55</v>
      </c>
      <c r="J148" s="12">
        <v>5.2499999999999998E-2</v>
      </c>
      <c r="K148" s="12">
        <v>1.9E-2</v>
      </c>
      <c r="L148" s="35">
        <v>49885.75</v>
      </c>
      <c r="M148" s="35">
        <v>108.79</v>
      </c>
      <c r="N148" s="35">
        <v>54.27</v>
      </c>
      <c r="O148" s="12">
        <v>5.0000000000000001E-4</v>
      </c>
      <c r="P148" s="12">
        <f>N148/סיכום!$B$42</f>
        <v>9.6882860463331079E-5</v>
      </c>
    </row>
    <row r="149" spans="1:16">
      <c r="A149" s="7" t="s">
        <v>349</v>
      </c>
      <c r="B149" s="7">
        <v>1120138</v>
      </c>
      <c r="C149" s="7" t="s">
        <v>194</v>
      </c>
      <c r="D149" s="7" t="s">
        <v>169</v>
      </c>
      <c r="E149" s="7" t="s">
        <v>175</v>
      </c>
      <c r="F149" s="7" t="s">
        <v>147</v>
      </c>
      <c r="G149" s="38">
        <v>0</v>
      </c>
      <c r="H149" s="35">
        <v>4.8099999999999996</v>
      </c>
      <c r="I149" s="7" t="s">
        <v>55</v>
      </c>
      <c r="J149" s="12">
        <v>5.7000000000000002E-2</v>
      </c>
      <c r="K149" s="12">
        <v>3.5700000000000003E-2</v>
      </c>
      <c r="L149" s="35">
        <v>274269</v>
      </c>
      <c r="M149" s="35">
        <v>113.22</v>
      </c>
      <c r="N149" s="35">
        <v>310.52999999999997</v>
      </c>
      <c r="O149" s="12">
        <v>4.0000000000000002E-4</v>
      </c>
      <c r="P149" s="12">
        <f>N149/סיכום!$B$42</f>
        <v>5.5435847908012151E-4</v>
      </c>
    </row>
    <row r="150" spans="1:16">
      <c r="A150" s="7" t="s">
        <v>350</v>
      </c>
      <c r="B150" s="7">
        <v>1118843</v>
      </c>
      <c r="C150" s="7" t="s">
        <v>201</v>
      </c>
      <c r="D150" s="7" t="s">
        <v>163</v>
      </c>
      <c r="E150" s="7" t="s">
        <v>175</v>
      </c>
      <c r="F150" s="7" t="s">
        <v>142</v>
      </c>
      <c r="G150" s="38">
        <v>0</v>
      </c>
      <c r="H150" s="35">
        <v>1.93</v>
      </c>
      <c r="I150" s="7" t="s">
        <v>55</v>
      </c>
      <c r="J150" s="12">
        <v>5.5E-2</v>
      </c>
      <c r="K150" s="12">
        <v>1.26E-2</v>
      </c>
      <c r="L150" s="35">
        <v>188070</v>
      </c>
      <c r="M150" s="35">
        <v>108.35</v>
      </c>
      <c r="N150" s="35">
        <v>203.77</v>
      </c>
      <c r="O150" s="12">
        <v>2.9999999999999997E-4</v>
      </c>
      <c r="P150" s="12">
        <f>N150/סיכום!$B$42</f>
        <v>3.6377041600539845E-4</v>
      </c>
    </row>
    <row r="151" spans="1:16">
      <c r="A151" s="7" t="s">
        <v>351</v>
      </c>
      <c r="B151" s="7">
        <v>1121854</v>
      </c>
      <c r="C151" s="7" t="s">
        <v>174</v>
      </c>
      <c r="D151" s="7" t="s">
        <v>141</v>
      </c>
      <c r="E151" s="7" t="s">
        <v>209</v>
      </c>
      <c r="F151" s="7" t="s">
        <v>166</v>
      </c>
      <c r="G151" s="38">
        <v>0</v>
      </c>
      <c r="H151" s="35">
        <v>4.74</v>
      </c>
      <c r="I151" s="7" t="s">
        <v>55</v>
      </c>
      <c r="J151" s="12">
        <v>1.6199999999999999E-2</v>
      </c>
      <c r="K151" s="12">
        <v>1.11E-2</v>
      </c>
      <c r="L151" s="35">
        <v>46743</v>
      </c>
      <c r="M151" s="35">
        <v>102.57</v>
      </c>
      <c r="N151" s="35">
        <v>47.94</v>
      </c>
      <c r="O151" s="12">
        <v>1E-4</v>
      </c>
      <c r="P151" s="12">
        <f>N151/סיכום!$B$42</f>
        <v>8.5582537877503071E-5</v>
      </c>
    </row>
    <row r="152" spans="1:16">
      <c r="A152" s="7" t="s">
        <v>352</v>
      </c>
      <c r="B152" s="7">
        <v>1101013</v>
      </c>
      <c r="C152" s="7" t="s">
        <v>174</v>
      </c>
      <c r="D152" s="7" t="s">
        <v>141</v>
      </c>
      <c r="E152" s="7" t="s">
        <v>209</v>
      </c>
      <c r="F152" s="7" t="s">
        <v>166</v>
      </c>
      <c r="G152" s="38">
        <v>0</v>
      </c>
      <c r="H152" s="35">
        <v>1.03</v>
      </c>
      <c r="I152" s="7" t="s">
        <v>55</v>
      </c>
      <c r="J152" s="12">
        <v>6.2E-2</v>
      </c>
      <c r="K152" s="12">
        <v>1.04E-2</v>
      </c>
      <c r="L152" s="35">
        <v>4448</v>
      </c>
      <c r="M152" s="35">
        <v>108.14</v>
      </c>
      <c r="N152" s="35">
        <v>4.8099999999999996</v>
      </c>
      <c r="O152" s="12">
        <v>0</v>
      </c>
      <c r="P152" s="12">
        <f>N152/סיכום!$B$42</f>
        <v>8.5868170043969501E-6</v>
      </c>
    </row>
    <row r="153" spans="1:16">
      <c r="A153" s="7" t="s">
        <v>353</v>
      </c>
      <c r="B153" s="7">
        <v>1115385</v>
      </c>
      <c r="C153" s="7" t="s">
        <v>273</v>
      </c>
      <c r="D153" s="7" t="s">
        <v>223</v>
      </c>
      <c r="E153" s="7" t="s">
        <v>209</v>
      </c>
      <c r="F153" s="7" t="s">
        <v>166</v>
      </c>
      <c r="G153" s="38">
        <v>0</v>
      </c>
      <c r="H153" s="35">
        <v>0.66</v>
      </c>
      <c r="I153" s="7" t="s">
        <v>55</v>
      </c>
      <c r="J153" s="12">
        <v>5.5E-2</v>
      </c>
      <c r="K153" s="12">
        <v>1.5100000000000001E-2</v>
      </c>
      <c r="L153" s="35">
        <v>41442.019999999997</v>
      </c>
      <c r="M153" s="35">
        <v>104.47</v>
      </c>
      <c r="N153" s="35">
        <v>43.29</v>
      </c>
      <c r="O153" s="12">
        <v>2.9999999999999997E-4</v>
      </c>
      <c r="P153" s="12">
        <f>N153/סיכום!$B$42</f>
        <v>7.7281353039572546E-5</v>
      </c>
    </row>
    <row r="154" spans="1:16">
      <c r="A154" s="7" t="s">
        <v>354</v>
      </c>
      <c r="B154" s="7">
        <v>1113661</v>
      </c>
      <c r="C154" s="7" t="s">
        <v>232</v>
      </c>
      <c r="D154" s="7" t="s">
        <v>163</v>
      </c>
      <c r="E154" s="7" t="s">
        <v>209</v>
      </c>
      <c r="F154" s="7" t="s">
        <v>142</v>
      </c>
      <c r="G154" s="38">
        <v>0</v>
      </c>
      <c r="H154" s="35">
        <v>1.5</v>
      </c>
      <c r="I154" s="7" t="s">
        <v>55</v>
      </c>
      <c r="J154" s="12">
        <v>6.25E-2</v>
      </c>
      <c r="K154" s="12">
        <v>1.34E-2</v>
      </c>
      <c r="L154" s="35">
        <v>180424.76</v>
      </c>
      <c r="M154" s="35">
        <v>107.22</v>
      </c>
      <c r="N154" s="35">
        <v>193.45</v>
      </c>
      <c r="O154" s="12">
        <v>2.0000000000000001E-4</v>
      </c>
      <c r="P154" s="12">
        <f>N154/סיכום!$B$42</f>
        <v>3.4534714126831391E-4</v>
      </c>
    </row>
    <row r="155" spans="1:16">
      <c r="A155" s="7" t="s">
        <v>355</v>
      </c>
      <c r="B155" s="7">
        <v>1113666</v>
      </c>
      <c r="C155" s="7" t="s">
        <v>232</v>
      </c>
      <c r="D155" s="7" t="s">
        <v>163</v>
      </c>
      <c r="E155" s="7" t="s">
        <v>209</v>
      </c>
      <c r="F155" s="7" t="s">
        <v>142</v>
      </c>
      <c r="G155" s="38">
        <v>0</v>
      </c>
      <c r="H155" s="43">
        <v>0</v>
      </c>
      <c r="I155" s="7" t="s">
        <v>55</v>
      </c>
      <c r="J155" s="39">
        <v>0</v>
      </c>
      <c r="K155" s="39">
        <v>0</v>
      </c>
      <c r="L155" s="35">
        <v>11276.54</v>
      </c>
      <c r="M155" s="35">
        <v>100</v>
      </c>
      <c r="N155" s="35">
        <v>11.28</v>
      </c>
      <c r="O155" s="39">
        <v>0</v>
      </c>
      <c r="P155" s="12">
        <f>N155/סיכום!$B$42</f>
        <v>2.0137067735883075E-5</v>
      </c>
    </row>
    <row r="156" spans="1:16">
      <c r="A156" s="7" t="s">
        <v>356</v>
      </c>
      <c r="B156" s="7">
        <v>1126002</v>
      </c>
      <c r="C156" s="7" t="s">
        <v>232</v>
      </c>
      <c r="D156" s="7" t="s">
        <v>163</v>
      </c>
      <c r="E156" s="7" t="s">
        <v>209</v>
      </c>
      <c r="F156" s="7" t="s">
        <v>142</v>
      </c>
      <c r="G156" s="38">
        <v>0</v>
      </c>
      <c r="H156" s="35">
        <v>3.05</v>
      </c>
      <c r="I156" s="7" t="s">
        <v>55</v>
      </c>
      <c r="J156" s="12">
        <v>6.9900000000000004E-2</v>
      </c>
      <c r="K156" s="12">
        <v>2.06E-2</v>
      </c>
      <c r="L156" s="35">
        <v>316404</v>
      </c>
      <c r="M156" s="35">
        <v>115.61</v>
      </c>
      <c r="N156" s="35">
        <v>365.79</v>
      </c>
      <c r="O156" s="12">
        <v>1.1000000000000001E-3</v>
      </c>
      <c r="P156" s="12">
        <f>N156/סיכום!$B$42</f>
        <v>6.5300868857346372E-4</v>
      </c>
    </row>
    <row r="157" spans="1:16">
      <c r="A157" s="7" t="s">
        <v>357</v>
      </c>
      <c r="B157" s="7">
        <v>1126007</v>
      </c>
      <c r="C157" s="7" t="s">
        <v>232</v>
      </c>
      <c r="D157" s="7" t="s">
        <v>163</v>
      </c>
      <c r="E157" s="7" t="s">
        <v>209</v>
      </c>
      <c r="F157" s="7" t="s">
        <v>142</v>
      </c>
      <c r="G157" s="38">
        <v>0</v>
      </c>
      <c r="H157" s="43">
        <v>0</v>
      </c>
      <c r="I157" s="7" t="s">
        <v>55</v>
      </c>
      <c r="J157" s="39">
        <v>0</v>
      </c>
      <c r="K157" s="39">
        <v>0</v>
      </c>
      <c r="L157" s="35">
        <v>11058.31</v>
      </c>
      <c r="M157" s="35">
        <v>100</v>
      </c>
      <c r="N157" s="35">
        <v>11.06</v>
      </c>
      <c r="O157" s="39">
        <v>0</v>
      </c>
      <c r="P157" s="12">
        <f>N157/סיכום!$B$42</f>
        <v>1.974432350699174E-5</v>
      </c>
    </row>
    <row r="158" spans="1:16">
      <c r="A158" s="7" t="s">
        <v>358</v>
      </c>
      <c r="B158" s="7">
        <v>1132836</v>
      </c>
      <c r="C158" s="7" t="s">
        <v>232</v>
      </c>
      <c r="D158" s="7" t="s">
        <v>236</v>
      </c>
      <c r="E158" s="7" t="s">
        <v>209</v>
      </c>
      <c r="F158" s="7" t="s">
        <v>142</v>
      </c>
      <c r="G158" s="38">
        <v>0</v>
      </c>
      <c r="H158" s="35">
        <v>6.35</v>
      </c>
      <c r="I158" s="7" t="s">
        <v>55</v>
      </c>
      <c r="J158" s="12">
        <v>4.1399999999999999E-2</v>
      </c>
      <c r="K158" s="12">
        <v>3.56E-2</v>
      </c>
      <c r="L158" s="35">
        <v>347000</v>
      </c>
      <c r="M158" s="35">
        <v>103.83</v>
      </c>
      <c r="N158" s="35">
        <v>360.29</v>
      </c>
      <c r="O158" s="12">
        <v>1.6000000000000001E-3</v>
      </c>
      <c r="P158" s="12">
        <f>N158/סיכום!$B$42</f>
        <v>6.4319008285118032E-4</v>
      </c>
    </row>
    <row r="159" spans="1:16">
      <c r="A159" s="7" t="s">
        <v>359</v>
      </c>
      <c r="B159" s="7">
        <v>1132831</v>
      </c>
      <c r="C159" s="7" t="s">
        <v>232</v>
      </c>
      <c r="D159" s="7" t="s">
        <v>236</v>
      </c>
      <c r="E159" s="7" t="s">
        <v>209</v>
      </c>
      <c r="F159" s="7" t="s">
        <v>142</v>
      </c>
      <c r="G159" s="38">
        <v>0</v>
      </c>
      <c r="H159" s="43">
        <v>0</v>
      </c>
      <c r="I159" s="7" t="s">
        <v>55</v>
      </c>
      <c r="J159" s="39">
        <v>0</v>
      </c>
      <c r="K159" s="39">
        <v>0</v>
      </c>
      <c r="L159" s="35">
        <v>7113.5</v>
      </c>
      <c r="M159" s="35">
        <v>100</v>
      </c>
      <c r="N159" s="35">
        <v>7.11</v>
      </c>
      <c r="O159" s="39">
        <v>0</v>
      </c>
      <c r="P159" s="12">
        <f>N159/סיכום!$B$42</f>
        <v>1.2692779397351833E-5</v>
      </c>
    </row>
    <row r="160" spans="1:16">
      <c r="A160" s="7" t="s">
        <v>360</v>
      </c>
      <c r="B160" s="7">
        <v>1114073</v>
      </c>
      <c r="C160" s="7" t="s">
        <v>361</v>
      </c>
      <c r="D160" s="7" t="s">
        <v>223</v>
      </c>
      <c r="E160" s="7" t="s">
        <v>209</v>
      </c>
      <c r="F160" s="7" t="s">
        <v>142</v>
      </c>
      <c r="G160" s="38">
        <v>0</v>
      </c>
      <c r="H160" s="35">
        <v>4.1900000000000004</v>
      </c>
      <c r="I160" s="7" t="s">
        <v>55</v>
      </c>
      <c r="J160" s="12">
        <v>2.4575E-2</v>
      </c>
      <c r="K160" s="12">
        <v>1.7299999999999999E-2</v>
      </c>
      <c r="L160" s="35">
        <v>60000</v>
      </c>
      <c r="M160" s="35">
        <v>103.13</v>
      </c>
      <c r="N160" s="35">
        <v>61.88</v>
      </c>
      <c r="O160" s="12">
        <v>0</v>
      </c>
      <c r="P160" s="12">
        <f>N160/סיכום!$B$42</f>
        <v>1.104682403808905E-4</v>
      </c>
    </row>
    <row r="161" spans="1:16">
      <c r="A161" s="7" t="s">
        <v>362</v>
      </c>
      <c r="B161" s="7">
        <v>7770167</v>
      </c>
      <c r="C161" s="7" t="s">
        <v>244</v>
      </c>
      <c r="D161" s="7" t="s">
        <v>245</v>
      </c>
      <c r="E161" s="7" t="s">
        <v>209</v>
      </c>
      <c r="F161" s="7" t="s">
        <v>142</v>
      </c>
      <c r="G161" s="38">
        <v>0</v>
      </c>
      <c r="H161" s="35">
        <v>1.05</v>
      </c>
      <c r="I161" s="7" t="s">
        <v>55</v>
      </c>
      <c r="J161" s="12">
        <v>5.45E-2</v>
      </c>
      <c r="K161" s="12">
        <v>1.5900000000000001E-2</v>
      </c>
      <c r="L161" s="35">
        <v>259943.25</v>
      </c>
      <c r="M161" s="35">
        <v>109.07</v>
      </c>
      <c r="N161" s="35">
        <v>283.52</v>
      </c>
      <c r="O161" s="12">
        <v>8.0000000000000004E-4</v>
      </c>
      <c r="P161" s="12">
        <f>N161/סיכום!$B$42</f>
        <v>5.0614019897850791E-4</v>
      </c>
    </row>
    <row r="162" spans="1:16">
      <c r="A162" s="7" t="s">
        <v>363</v>
      </c>
      <c r="B162" s="7">
        <v>1126317</v>
      </c>
      <c r="C162" s="7" t="s">
        <v>364</v>
      </c>
      <c r="D162" s="7" t="s">
        <v>365</v>
      </c>
      <c r="E162" s="7" t="s">
        <v>250</v>
      </c>
      <c r="F162" s="7" t="s">
        <v>142</v>
      </c>
      <c r="G162" s="38">
        <v>0</v>
      </c>
      <c r="H162" s="35">
        <v>2.37</v>
      </c>
      <c r="I162" s="7" t="s">
        <v>55</v>
      </c>
      <c r="J162" s="12">
        <v>6.3E-2</v>
      </c>
      <c r="K162" s="12">
        <v>1.9300000000000001E-2</v>
      </c>
      <c r="L162" s="35">
        <v>518929</v>
      </c>
      <c r="M162" s="35">
        <v>110.58</v>
      </c>
      <c r="N162" s="35">
        <v>573.83000000000004</v>
      </c>
      <c r="O162" s="12">
        <v>1.4E-3</v>
      </c>
      <c r="P162" s="12">
        <f>N162/סיכום!$B$42</f>
        <v>1.024401913021435E-3</v>
      </c>
    </row>
    <row r="163" spans="1:16">
      <c r="A163" s="7" t="s">
        <v>366</v>
      </c>
      <c r="B163" s="7">
        <v>1123421</v>
      </c>
      <c r="C163" s="7" t="s">
        <v>282</v>
      </c>
      <c r="D163" s="7" t="s">
        <v>283</v>
      </c>
      <c r="E163" s="7" t="s">
        <v>276</v>
      </c>
      <c r="F163" s="7" t="s">
        <v>166</v>
      </c>
      <c r="G163" s="38">
        <v>0</v>
      </c>
      <c r="H163" s="35">
        <v>0.81</v>
      </c>
      <c r="I163" s="7" t="s">
        <v>55</v>
      </c>
      <c r="J163" s="12">
        <v>1.72E-2</v>
      </c>
      <c r="K163" s="12">
        <v>1.8499999999999999E-2</v>
      </c>
      <c r="L163" s="35">
        <v>12362</v>
      </c>
      <c r="M163" s="35">
        <v>100.01</v>
      </c>
      <c r="N163" s="35">
        <v>12.36</v>
      </c>
      <c r="O163" s="12">
        <v>2.0000000000000001E-4</v>
      </c>
      <c r="P163" s="12">
        <f>N163/סיכום!$B$42</f>
        <v>2.2065084859531457E-5</v>
      </c>
    </row>
    <row r="164" spans="1:16">
      <c r="A164" s="7" t="s">
        <v>367</v>
      </c>
      <c r="B164" s="7">
        <v>3710167</v>
      </c>
      <c r="C164" s="7" t="s">
        <v>368</v>
      </c>
      <c r="D164" s="7" t="s">
        <v>245</v>
      </c>
      <c r="E164" s="7" t="s">
        <v>276</v>
      </c>
      <c r="F164" s="7" t="s">
        <v>166</v>
      </c>
      <c r="G164" s="38">
        <v>0</v>
      </c>
      <c r="H164" s="35">
        <v>0.91</v>
      </c>
      <c r="I164" s="7" t="s">
        <v>55</v>
      </c>
      <c r="J164" s="12">
        <v>3.2199999999999999E-2</v>
      </c>
      <c r="K164" s="12">
        <v>2.1700000000000001E-2</v>
      </c>
      <c r="L164" s="35">
        <v>5000</v>
      </c>
      <c r="M164" s="35">
        <v>101.23</v>
      </c>
      <c r="N164" s="35">
        <v>5.0599999999999996</v>
      </c>
      <c r="O164" s="12">
        <v>4.0000000000000002E-4</v>
      </c>
      <c r="P164" s="12">
        <f>N164/סיכום!$B$42</f>
        <v>9.0331172645007404E-6</v>
      </c>
    </row>
    <row r="165" spans="1:16">
      <c r="A165" s="7" t="s">
        <v>369</v>
      </c>
      <c r="B165" s="7">
        <v>6320097</v>
      </c>
      <c r="C165" s="7" t="s">
        <v>370</v>
      </c>
      <c r="D165" s="7" t="s">
        <v>371</v>
      </c>
      <c r="E165" s="7" t="s">
        <v>276</v>
      </c>
      <c r="F165" s="7" t="s">
        <v>142</v>
      </c>
      <c r="G165" s="38">
        <v>0</v>
      </c>
      <c r="H165" s="35">
        <v>1.83</v>
      </c>
      <c r="I165" s="7" t="s">
        <v>55</v>
      </c>
      <c r="J165" s="12">
        <v>5.8500000000000003E-2</v>
      </c>
      <c r="K165" s="12">
        <v>3.5900000000000001E-2</v>
      </c>
      <c r="L165" s="35">
        <v>30000</v>
      </c>
      <c r="M165" s="35">
        <v>104.67</v>
      </c>
      <c r="N165" s="35">
        <v>31.4</v>
      </c>
      <c r="O165" s="12">
        <v>1E-4</v>
      </c>
      <c r="P165" s="12">
        <f>N165/סיכום!$B$42</f>
        <v>5.6055312669036222E-5</v>
      </c>
    </row>
    <row r="166" spans="1:16">
      <c r="A166" s="7" t="s">
        <v>372</v>
      </c>
      <c r="B166" s="7">
        <v>7980162</v>
      </c>
      <c r="C166" s="7" t="s">
        <v>373</v>
      </c>
      <c r="D166" s="7" t="s">
        <v>223</v>
      </c>
      <c r="E166" s="7" t="s">
        <v>374</v>
      </c>
      <c r="F166" s="7" t="s">
        <v>142</v>
      </c>
      <c r="G166" s="38">
        <v>0</v>
      </c>
      <c r="H166" s="35">
        <v>2.17</v>
      </c>
      <c r="I166" s="7" t="s">
        <v>55</v>
      </c>
      <c r="J166" s="12">
        <v>6.6000000000000003E-2</v>
      </c>
      <c r="K166" s="12">
        <v>0.17929999999999999</v>
      </c>
      <c r="L166" s="35">
        <v>28571.45</v>
      </c>
      <c r="M166" s="35">
        <v>80.12</v>
      </c>
      <c r="N166" s="35">
        <v>22.89</v>
      </c>
      <c r="O166" s="12">
        <v>1E-4</v>
      </c>
      <c r="P166" s="12">
        <f>N166/סיכום!$B$42</f>
        <v>4.0863251815103158E-5</v>
      </c>
    </row>
    <row r="167" spans="1:16">
      <c r="A167" s="7" t="s">
        <v>375</v>
      </c>
      <c r="B167" s="7">
        <v>5650106</v>
      </c>
      <c r="C167" s="7" t="s">
        <v>320</v>
      </c>
      <c r="D167" s="7" t="s">
        <v>321</v>
      </c>
      <c r="E167" s="38">
        <v>0</v>
      </c>
      <c r="F167" s="38">
        <v>0</v>
      </c>
      <c r="G167" s="38">
        <v>0</v>
      </c>
      <c r="H167" s="35">
        <v>1.35</v>
      </c>
      <c r="I167" s="7" t="s">
        <v>55</v>
      </c>
      <c r="J167" s="12">
        <v>7.1900000000000006E-2</v>
      </c>
      <c r="K167" s="12">
        <v>2.23E-2</v>
      </c>
      <c r="L167" s="35">
        <v>18000</v>
      </c>
      <c r="M167" s="35">
        <v>110.15</v>
      </c>
      <c r="N167" s="35">
        <v>19.829999999999998</v>
      </c>
      <c r="O167" s="12">
        <v>1E-4</v>
      </c>
      <c r="P167" s="12">
        <f>N167/סיכום!$B$42</f>
        <v>3.5400536631432745E-5</v>
      </c>
    </row>
    <row r="168" spans="1:16" ht="13.5" thickBot="1">
      <c r="A168" s="6" t="s">
        <v>376</v>
      </c>
      <c r="B168" s="6"/>
      <c r="C168" s="6"/>
      <c r="D168" s="6"/>
      <c r="E168" s="6"/>
      <c r="F168" s="6"/>
      <c r="G168" s="6"/>
      <c r="H168" s="40">
        <v>2.84</v>
      </c>
      <c r="I168" s="6"/>
      <c r="J168" s="13"/>
      <c r="K168" s="13">
        <v>1.4500000000000001E-2</v>
      </c>
      <c r="L168" s="36">
        <f>SUM(L135:L167)</f>
        <v>3781433.4000000004</v>
      </c>
      <c r="M168" s="40"/>
      <c r="N168" s="36">
        <f>SUM(N135:N167)</f>
        <v>4166.26</v>
      </c>
      <c r="O168" s="13"/>
      <c r="P168" s="14">
        <f>SUM(P135:P167)</f>
        <v>7.4376116866400888E-3</v>
      </c>
    </row>
    <row r="169" spans="1:16" ht="13.5" thickTop="1"/>
    <row r="170" spans="1:16">
      <c r="A170" s="6" t="s">
        <v>377</v>
      </c>
      <c r="B170" s="6"/>
      <c r="C170" s="6"/>
      <c r="D170" s="6"/>
      <c r="E170" s="6"/>
      <c r="F170" s="6"/>
      <c r="G170" s="6"/>
      <c r="H170" s="40"/>
      <c r="I170" s="6"/>
      <c r="J170" s="13"/>
      <c r="K170" s="13"/>
      <c r="L170" s="40"/>
      <c r="M170" s="40"/>
      <c r="N170" s="40"/>
      <c r="O170" s="13"/>
      <c r="P170" s="13"/>
    </row>
    <row r="171" spans="1:16" ht="13.5" thickBot="1">
      <c r="A171" s="6" t="s">
        <v>378</v>
      </c>
      <c r="B171" s="6"/>
      <c r="C171" s="6"/>
      <c r="D171" s="6"/>
      <c r="E171" s="6"/>
      <c r="F171" s="6"/>
      <c r="G171" s="6"/>
      <c r="H171" s="40"/>
      <c r="I171" s="6"/>
      <c r="J171" s="13"/>
      <c r="K171" s="13"/>
      <c r="L171" s="36">
        <v>0</v>
      </c>
      <c r="M171" s="40"/>
      <c r="N171" s="36">
        <v>0</v>
      </c>
      <c r="O171" s="13"/>
      <c r="P171" s="14">
        <f>N171/סיכום!$B$42</f>
        <v>0</v>
      </c>
    </row>
    <row r="172" spans="1:16" ht="13.5" thickTop="1"/>
    <row r="173" spans="1:16">
      <c r="A173" s="6" t="s">
        <v>379</v>
      </c>
      <c r="B173" s="6"/>
      <c r="C173" s="6"/>
      <c r="D173" s="6"/>
      <c r="E173" s="6"/>
      <c r="F173" s="6"/>
      <c r="G173" s="6"/>
      <c r="H173" s="40"/>
      <c r="I173" s="6"/>
      <c r="J173" s="13"/>
      <c r="K173" s="13"/>
      <c r="L173" s="40"/>
      <c r="M173" s="40"/>
      <c r="N173" s="40"/>
      <c r="O173" s="13"/>
      <c r="P173" s="13"/>
    </row>
    <row r="174" spans="1:16" ht="13.5" thickBot="1">
      <c r="A174" s="6" t="s">
        <v>380</v>
      </c>
      <c r="B174" s="6"/>
      <c r="C174" s="6"/>
      <c r="D174" s="6"/>
      <c r="E174" s="6"/>
      <c r="F174" s="6"/>
      <c r="G174" s="6"/>
      <c r="H174" s="40"/>
      <c r="I174" s="6"/>
      <c r="J174" s="13"/>
      <c r="K174" s="13"/>
      <c r="L174" s="36">
        <v>0</v>
      </c>
      <c r="M174" s="40"/>
      <c r="N174" s="36">
        <v>0</v>
      </c>
      <c r="O174" s="13"/>
      <c r="P174" s="14">
        <f>N174/סיכום!$B$42</f>
        <v>0</v>
      </c>
    </row>
    <row r="175" spans="1:16" ht="13.5" thickTop="1"/>
    <row r="176" spans="1:16" ht="13.5" thickBot="1">
      <c r="A176" s="4" t="s">
        <v>381</v>
      </c>
      <c r="B176" s="4"/>
      <c r="C176" s="4"/>
      <c r="D176" s="4"/>
      <c r="E176" s="4"/>
      <c r="F176" s="4"/>
      <c r="G176" s="4"/>
      <c r="H176" s="28">
        <v>4.0199999999999996</v>
      </c>
      <c r="I176" s="4"/>
      <c r="J176" s="25"/>
      <c r="K176" s="25">
        <v>2.5399999999999999E-2</v>
      </c>
      <c r="L176" s="37">
        <f>SUM(L132+L168)</f>
        <v>57136208.299999997</v>
      </c>
      <c r="M176" s="28"/>
      <c r="N176" s="37">
        <f>SUM(N132+N168)</f>
        <v>68278.929999999993</v>
      </c>
      <c r="O176" s="25"/>
      <c r="P176" s="19">
        <f>SUM(P132+P168)</f>
        <v>0.12189161687443435</v>
      </c>
    </row>
    <row r="177" spans="1:16" ht="13.5" thickTop="1"/>
    <row r="179" spans="1:16">
      <c r="A179" s="4" t="s">
        <v>382</v>
      </c>
      <c r="B179" s="4"/>
      <c r="C179" s="4"/>
      <c r="D179" s="4"/>
      <c r="E179" s="4"/>
      <c r="F179" s="4"/>
      <c r="G179" s="4"/>
      <c r="H179" s="28"/>
      <c r="I179" s="4"/>
      <c r="J179" s="25"/>
      <c r="K179" s="25"/>
      <c r="L179" s="28"/>
      <c r="M179" s="28"/>
      <c r="N179" s="28"/>
      <c r="O179" s="25"/>
      <c r="P179" s="25"/>
    </row>
    <row r="180" spans="1:16">
      <c r="A180" s="6" t="s">
        <v>383</v>
      </c>
      <c r="B180" s="6"/>
      <c r="C180" s="6"/>
      <c r="D180" s="6"/>
      <c r="E180" s="6"/>
      <c r="F180" s="6"/>
      <c r="G180" s="6"/>
      <c r="H180" s="40"/>
      <c r="I180" s="6"/>
      <c r="J180" s="13"/>
      <c r="K180" s="13"/>
      <c r="L180" s="40"/>
      <c r="M180" s="40"/>
      <c r="N180" s="40"/>
      <c r="O180" s="13"/>
      <c r="P180" s="13"/>
    </row>
    <row r="181" spans="1:16" ht="13.5" thickBot="1">
      <c r="A181" s="6" t="s">
        <v>384</v>
      </c>
      <c r="B181" s="6"/>
      <c r="C181" s="6"/>
      <c r="D181" s="6"/>
      <c r="E181" s="6"/>
      <c r="F181" s="6"/>
      <c r="G181" s="6"/>
      <c r="H181" s="40"/>
      <c r="I181" s="6"/>
      <c r="J181" s="13"/>
      <c r="K181" s="13"/>
      <c r="L181" s="36">
        <v>0</v>
      </c>
      <c r="M181" s="40"/>
      <c r="N181" s="36">
        <v>0</v>
      </c>
      <c r="O181" s="13"/>
      <c r="P181" s="14">
        <f>N181/סיכום!$B$42</f>
        <v>0</v>
      </c>
    </row>
    <row r="182" spans="1:16" ht="13.5" thickTop="1"/>
    <row r="183" spans="1:16">
      <c r="A183" s="6" t="s">
        <v>385</v>
      </c>
      <c r="B183" s="6"/>
      <c r="C183" s="6"/>
      <c r="D183" s="6"/>
      <c r="E183" s="6"/>
      <c r="F183" s="6"/>
      <c r="G183" s="6"/>
      <c r="H183" s="40"/>
      <c r="I183" s="6"/>
      <c r="J183" s="13"/>
      <c r="K183" s="13"/>
      <c r="L183" s="40"/>
      <c r="M183" s="40"/>
      <c r="N183" s="40"/>
      <c r="O183" s="13"/>
      <c r="P183" s="13"/>
    </row>
    <row r="184" spans="1:16">
      <c r="A184" s="7" t="s">
        <v>386</v>
      </c>
      <c r="B184" s="7" t="s">
        <v>387</v>
      </c>
      <c r="C184" s="7" t="s">
        <v>388</v>
      </c>
      <c r="D184" s="7" t="s">
        <v>389</v>
      </c>
      <c r="E184" s="7" t="s">
        <v>24</v>
      </c>
      <c r="F184" s="7" t="s">
        <v>390</v>
      </c>
      <c r="G184" s="38">
        <v>0</v>
      </c>
      <c r="H184" s="35">
        <v>2.62</v>
      </c>
      <c r="I184" s="7" t="s">
        <v>391</v>
      </c>
      <c r="J184" s="12">
        <v>0.105</v>
      </c>
      <c r="K184" s="12">
        <v>0.1061</v>
      </c>
      <c r="L184" s="35">
        <v>302468.40000000002</v>
      </c>
      <c r="M184" s="35">
        <v>100.66</v>
      </c>
      <c r="N184" s="35">
        <v>304.45999999999998</v>
      </c>
      <c r="O184" s="12">
        <v>2.0000000000000001E-4</v>
      </c>
      <c r="P184" s="12">
        <f>N184/סיכום!$B$42</f>
        <v>5.4352230876480155E-4</v>
      </c>
    </row>
    <row r="185" spans="1:16">
      <c r="A185" s="7" t="s">
        <v>392</v>
      </c>
      <c r="B185" s="7" t="s">
        <v>393</v>
      </c>
      <c r="C185" s="7" t="s">
        <v>394</v>
      </c>
      <c r="D185" s="7" t="s">
        <v>136</v>
      </c>
      <c r="E185" s="7" t="s">
        <v>24</v>
      </c>
      <c r="F185" s="7" t="s">
        <v>390</v>
      </c>
      <c r="G185" s="38">
        <v>0</v>
      </c>
      <c r="H185" s="35">
        <v>1.1599999999999999</v>
      </c>
      <c r="I185" s="7" t="s">
        <v>391</v>
      </c>
      <c r="J185" s="12">
        <v>0.06</v>
      </c>
      <c r="K185" s="12">
        <v>7.8700000000000006E-2</v>
      </c>
      <c r="L185" s="35">
        <v>971698</v>
      </c>
      <c r="M185" s="35">
        <v>99.81</v>
      </c>
      <c r="N185" s="35">
        <v>969.82</v>
      </c>
      <c r="O185" s="12">
        <v>4.0000000000000002E-4</v>
      </c>
      <c r="P185" s="12">
        <f>N185/סיכום!$B$42</f>
        <v>1.7313236730154367E-3</v>
      </c>
    </row>
    <row r="186" spans="1:16">
      <c r="A186" s="7" t="s">
        <v>395</v>
      </c>
      <c r="B186" s="7" t="s">
        <v>396</v>
      </c>
      <c r="C186" s="7" t="s">
        <v>397</v>
      </c>
      <c r="D186" s="7" t="s">
        <v>141</v>
      </c>
      <c r="E186" s="7" t="s">
        <v>250</v>
      </c>
      <c r="F186" s="7" t="s">
        <v>390</v>
      </c>
      <c r="G186" s="38">
        <v>0</v>
      </c>
      <c r="H186" s="43">
        <v>0</v>
      </c>
      <c r="I186" s="7" t="s">
        <v>21</v>
      </c>
      <c r="J186" s="39">
        <v>0</v>
      </c>
      <c r="K186" s="39">
        <v>0</v>
      </c>
      <c r="L186" s="35">
        <v>940165</v>
      </c>
      <c r="M186" s="35">
        <v>106.42</v>
      </c>
      <c r="N186" s="35">
        <v>1000.49</v>
      </c>
      <c r="O186" s="12">
        <v>6.9999999999999999E-4</v>
      </c>
      <c r="P186" s="12">
        <f>N186/סיכום!$B$42</f>
        <v>1.7860757889249699E-3</v>
      </c>
    </row>
    <row r="187" spans="1:16">
      <c r="A187" s="7" t="s">
        <v>398</v>
      </c>
      <c r="B187" s="7" t="s">
        <v>399</v>
      </c>
      <c r="C187" s="7" t="s">
        <v>400</v>
      </c>
      <c r="D187" s="7" t="s">
        <v>141</v>
      </c>
      <c r="E187" s="7" t="s">
        <v>276</v>
      </c>
      <c r="F187" s="7" t="s">
        <v>390</v>
      </c>
      <c r="G187" s="38">
        <v>0</v>
      </c>
      <c r="H187" s="43">
        <v>0</v>
      </c>
      <c r="I187" s="7" t="s">
        <v>21</v>
      </c>
      <c r="J187" s="39">
        <v>0</v>
      </c>
      <c r="K187" s="39">
        <v>0</v>
      </c>
      <c r="L187" s="35">
        <v>940165</v>
      </c>
      <c r="M187" s="35">
        <v>103.44</v>
      </c>
      <c r="N187" s="35">
        <v>972.51</v>
      </c>
      <c r="O187" s="12">
        <v>4.0000000000000002E-4</v>
      </c>
      <c r="P187" s="12">
        <f>N187/סיכום!$B$42</f>
        <v>1.7361258638141535E-3</v>
      </c>
    </row>
    <row r="188" spans="1:16">
      <c r="A188" s="7" t="s">
        <v>401</v>
      </c>
      <c r="B188" s="7" t="s">
        <v>402</v>
      </c>
      <c r="C188" s="7" t="s">
        <v>403</v>
      </c>
      <c r="D188" s="7" t="s">
        <v>141</v>
      </c>
      <c r="E188" s="7" t="s">
        <v>276</v>
      </c>
      <c r="F188" s="7" t="s">
        <v>390</v>
      </c>
      <c r="G188" s="38">
        <v>0</v>
      </c>
      <c r="H188" s="35">
        <v>3.84</v>
      </c>
      <c r="I188" s="7" t="s">
        <v>28</v>
      </c>
      <c r="J188" s="12">
        <v>4.2500000000000003E-2</v>
      </c>
      <c r="K188" s="12">
        <v>4.9599999999999998E-2</v>
      </c>
      <c r="L188" s="35">
        <v>1064653.2</v>
      </c>
      <c r="M188" s="35">
        <v>99.58</v>
      </c>
      <c r="N188" s="35">
        <v>1060.22</v>
      </c>
      <c r="O188" s="12">
        <v>6.9999999999999999E-4</v>
      </c>
      <c r="P188" s="12">
        <f>N188/סיכום!$B$42</f>
        <v>1.8927058470689677E-3</v>
      </c>
    </row>
    <row r="189" spans="1:16">
      <c r="A189" s="7" t="s">
        <v>404</v>
      </c>
      <c r="B189" s="7" t="s">
        <v>405</v>
      </c>
      <c r="C189" s="7" t="s">
        <v>406</v>
      </c>
      <c r="D189" s="7" t="s">
        <v>136</v>
      </c>
      <c r="E189" s="7" t="s">
        <v>276</v>
      </c>
      <c r="F189" s="7" t="s">
        <v>390</v>
      </c>
      <c r="G189" s="38">
        <v>0</v>
      </c>
      <c r="H189" s="35">
        <v>0.09</v>
      </c>
      <c r="I189" s="7" t="s">
        <v>45</v>
      </c>
      <c r="J189" s="12">
        <v>6.5000000000000002E-2</v>
      </c>
      <c r="K189" s="12">
        <v>-0.45669999999999999</v>
      </c>
      <c r="L189" s="35">
        <v>6109.93</v>
      </c>
      <c r="M189" s="35">
        <v>10529.97</v>
      </c>
      <c r="N189" s="35">
        <v>643.37</v>
      </c>
      <c r="O189" s="12">
        <v>2.0000000000000001E-4</v>
      </c>
      <c r="P189" s="12">
        <f>N189/סיכום!$B$42</f>
        <v>1.1485447933719055E-3</v>
      </c>
    </row>
    <row r="190" spans="1:16">
      <c r="A190" s="7" t="s">
        <v>407</v>
      </c>
      <c r="B190" s="7" t="s">
        <v>408</v>
      </c>
      <c r="C190" s="7" t="s">
        <v>409</v>
      </c>
      <c r="D190" s="7" t="s">
        <v>410</v>
      </c>
      <c r="E190" s="7" t="s">
        <v>294</v>
      </c>
      <c r="F190" s="7" t="s">
        <v>390</v>
      </c>
      <c r="G190" s="38">
        <v>0</v>
      </c>
      <c r="H190" s="35">
        <v>16.079999999999998</v>
      </c>
      <c r="I190" s="7" t="s">
        <v>27</v>
      </c>
      <c r="J190" s="12">
        <v>5.2499999999999998E-2</v>
      </c>
      <c r="K190" s="12">
        <v>5.1499999999999997E-2</v>
      </c>
      <c r="L190" s="35">
        <v>307231</v>
      </c>
      <c r="M190" s="35">
        <v>104.81</v>
      </c>
      <c r="N190" s="35">
        <v>322.02</v>
      </c>
      <c r="O190" s="12">
        <v>0</v>
      </c>
      <c r="P190" s="12">
        <f>N190/סיכום!$B$42</f>
        <v>5.7487043903449182E-4</v>
      </c>
    </row>
    <row r="191" spans="1:16">
      <c r="A191" s="7" t="s">
        <v>411</v>
      </c>
      <c r="B191" s="7" t="s">
        <v>412</v>
      </c>
      <c r="C191" s="7" t="s">
        <v>413</v>
      </c>
      <c r="D191" s="7" t="s">
        <v>414</v>
      </c>
      <c r="E191" s="7" t="s">
        <v>294</v>
      </c>
      <c r="F191" s="7" t="s">
        <v>390</v>
      </c>
      <c r="G191" s="38">
        <v>0</v>
      </c>
      <c r="H191" s="35">
        <v>4.6399999999999997</v>
      </c>
      <c r="I191" s="7" t="s">
        <v>21</v>
      </c>
      <c r="J191" s="12">
        <v>0.05</v>
      </c>
      <c r="K191" s="12">
        <v>4.07E-2</v>
      </c>
      <c r="L191" s="35">
        <v>733010</v>
      </c>
      <c r="M191" s="35">
        <v>106.94</v>
      </c>
      <c r="N191" s="35">
        <v>783.91</v>
      </c>
      <c r="O191" s="12">
        <v>2.9999999999999997E-4</v>
      </c>
      <c r="P191" s="12">
        <f>N191/סיכום!$B$42</f>
        <v>1.3994369475918531E-3</v>
      </c>
    </row>
    <row r="192" spans="1:16">
      <c r="A192" s="7" t="s">
        <v>415</v>
      </c>
      <c r="B192" s="7" t="s">
        <v>416</v>
      </c>
      <c r="C192" s="7" t="s">
        <v>417</v>
      </c>
      <c r="D192" s="7" t="s">
        <v>418</v>
      </c>
      <c r="E192" s="7" t="s">
        <v>294</v>
      </c>
      <c r="F192" s="7" t="s">
        <v>390</v>
      </c>
      <c r="G192" s="38">
        <v>0</v>
      </c>
      <c r="H192" s="35">
        <v>34.520000000000003</v>
      </c>
      <c r="I192" s="7" t="s">
        <v>27</v>
      </c>
      <c r="J192" s="12">
        <v>6.5000000000000002E-2</v>
      </c>
      <c r="K192" s="12">
        <v>6.5600000000000006E-2</v>
      </c>
      <c r="L192" s="35">
        <v>972250</v>
      </c>
      <c r="M192" s="35">
        <v>101.37</v>
      </c>
      <c r="N192" s="35">
        <v>985.61</v>
      </c>
      <c r="O192" s="12">
        <v>2.9999999999999997E-4</v>
      </c>
      <c r="P192" s="12">
        <f>N192/סיכום!$B$42</f>
        <v>1.7595119974435922E-3</v>
      </c>
    </row>
    <row r="193" spans="1:16">
      <c r="A193" s="7" t="s">
        <v>419</v>
      </c>
      <c r="B193" s="7" t="s">
        <v>420</v>
      </c>
      <c r="C193" s="7" t="s">
        <v>421</v>
      </c>
      <c r="D193" s="7" t="s">
        <v>136</v>
      </c>
      <c r="E193" s="7" t="s">
        <v>294</v>
      </c>
      <c r="F193" s="7" t="s">
        <v>390</v>
      </c>
      <c r="G193" s="38">
        <v>0</v>
      </c>
      <c r="H193" s="35">
        <v>7.28</v>
      </c>
      <c r="I193" s="7" t="s">
        <v>27</v>
      </c>
      <c r="J193" s="12">
        <v>6.3750000000000001E-2</v>
      </c>
      <c r="K193" s="12">
        <v>5.8500000000000003E-2</v>
      </c>
      <c r="L193" s="35">
        <v>626129</v>
      </c>
      <c r="M193" s="35">
        <v>106.54</v>
      </c>
      <c r="N193" s="35">
        <v>667.07</v>
      </c>
      <c r="O193" s="12">
        <v>2.0000000000000001E-4</v>
      </c>
      <c r="P193" s="12">
        <f>N193/סיכום!$B$42</f>
        <v>1.1908540580297452E-3</v>
      </c>
    </row>
    <row r="194" spans="1:16">
      <c r="A194" s="7" t="s">
        <v>422</v>
      </c>
      <c r="B194" s="7" t="s">
        <v>423</v>
      </c>
      <c r="C194" s="7" t="s">
        <v>424</v>
      </c>
      <c r="D194" s="7" t="s">
        <v>136</v>
      </c>
      <c r="E194" s="7" t="s">
        <v>301</v>
      </c>
      <c r="F194" s="7" t="s">
        <v>390</v>
      </c>
      <c r="G194" s="38">
        <v>0</v>
      </c>
      <c r="H194" s="35">
        <v>6.49</v>
      </c>
      <c r="I194" s="7" t="s">
        <v>27</v>
      </c>
      <c r="J194" s="12">
        <v>5.5E-2</v>
      </c>
      <c r="K194" s="12">
        <v>4.2099999999999999E-2</v>
      </c>
      <c r="L194" s="35">
        <v>470569</v>
      </c>
      <c r="M194" s="35">
        <v>109.7</v>
      </c>
      <c r="N194" s="35">
        <v>516.21</v>
      </c>
      <c r="O194" s="12">
        <v>2.0000000000000001E-4</v>
      </c>
      <c r="P194" s="12">
        <f>N194/סיכום!$B$42</f>
        <v>9.2153862907271304E-4</v>
      </c>
    </row>
    <row r="195" spans="1:16">
      <c r="A195" s="7" t="s">
        <v>425</v>
      </c>
      <c r="B195" s="7" t="s">
        <v>426</v>
      </c>
      <c r="C195" s="7" t="s">
        <v>427</v>
      </c>
      <c r="D195" s="7" t="s">
        <v>428</v>
      </c>
      <c r="E195" s="7" t="s">
        <v>301</v>
      </c>
      <c r="F195" s="7" t="s">
        <v>390</v>
      </c>
      <c r="G195" s="38">
        <v>0</v>
      </c>
      <c r="H195" s="35">
        <v>9.0399999999999991</v>
      </c>
      <c r="I195" s="7" t="s">
        <v>27</v>
      </c>
      <c r="J195" s="39">
        <v>0</v>
      </c>
      <c r="K195" s="12">
        <v>-2E-3</v>
      </c>
      <c r="L195" s="35">
        <v>443346</v>
      </c>
      <c r="M195" s="35">
        <v>101.86</v>
      </c>
      <c r="N195" s="35">
        <v>451.6</v>
      </c>
      <c r="O195" s="12">
        <v>2.9999999999999997E-4</v>
      </c>
      <c r="P195" s="12">
        <f>N195/סיכום!$B$42</f>
        <v>8.0619678985148914E-4</v>
      </c>
    </row>
    <row r="196" spans="1:16">
      <c r="A196" s="7" t="s">
        <v>429</v>
      </c>
      <c r="B196" s="7">
        <v>60372133</v>
      </c>
      <c r="C196" s="7" t="s">
        <v>430</v>
      </c>
      <c r="D196" s="7" t="s">
        <v>431</v>
      </c>
      <c r="E196" s="7" t="s">
        <v>301</v>
      </c>
      <c r="F196" s="7" t="s">
        <v>390</v>
      </c>
      <c r="G196" s="38">
        <v>0</v>
      </c>
      <c r="H196" s="35">
        <v>8</v>
      </c>
      <c r="I196" s="7" t="s">
        <v>27</v>
      </c>
      <c r="J196" s="12">
        <v>4.65E-2</v>
      </c>
      <c r="K196" s="12">
        <v>4.2200000000000001E-2</v>
      </c>
      <c r="L196" s="35">
        <v>552238</v>
      </c>
      <c r="M196" s="35">
        <v>104.48</v>
      </c>
      <c r="N196" s="35">
        <v>576.95000000000005</v>
      </c>
      <c r="O196" s="12">
        <v>1E-4</v>
      </c>
      <c r="P196" s="12">
        <f>N196/סיכום!$B$42</f>
        <v>1.0299717402675304E-3</v>
      </c>
    </row>
    <row r="197" spans="1:16">
      <c r="A197" s="7" t="s">
        <v>432</v>
      </c>
      <c r="B197" s="7" t="s">
        <v>433</v>
      </c>
      <c r="C197" s="7" t="s">
        <v>434</v>
      </c>
      <c r="D197" s="7" t="s">
        <v>428</v>
      </c>
      <c r="E197" s="7" t="s">
        <v>301</v>
      </c>
      <c r="F197" s="7" t="s">
        <v>390</v>
      </c>
      <c r="G197" s="38">
        <v>0</v>
      </c>
      <c r="H197" s="35">
        <v>-0.32</v>
      </c>
      <c r="I197" s="7" t="s">
        <v>27</v>
      </c>
      <c r="J197" s="39">
        <v>0</v>
      </c>
      <c r="K197" s="12">
        <v>-1.4569000000000001</v>
      </c>
      <c r="L197" s="35">
        <v>548349</v>
      </c>
      <c r="M197" s="35">
        <v>99.74</v>
      </c>
      <c r="N197" s="35">
        <v>546.95000000000005</v>
      </c>
      <c r="O197" s="12">
        <v>2.0000000000000001E-4</v>
      </c>
      <c r="P197" s="12">
        <f>N197/סיכום!$B$42</f>
        <v>9.764157090550753E-4</v>
      </c>
    </row>
    <row r="198" spans="1:16">
      <c r="A198" s="7" t="s">
        <v>435</v>
      </c>
      <c r="B198" s="7" t="s">
        <v>436</v>
      </c>
      <c r="C198" s="7" t="s">
        <v>437</v>
      </c>
      <c r="D198" s="7" t="s">
        <v>141</v>
      </c>
      <c r="E198" s="7" t="s">
        <v>301</v>
      </c>
      <c r="F198" s="7" t="s">
        <v>390</v>
      </c>
      <c r="G198" s="38">
        <v>0</v>
      </c>
      <c r="H198" s="35">
        <v>7.53</v>
      </c>
      <c r="I198" s="7" t="s">
        <v>27</v>
      </c>
      <c r="J198" s="12">
        <v>0.04</v>
      </c>
      <c r="K198" s="12">
        <v>3.7699999999999997E-2</v>
      </c>
      <c r="L198" s="35">
        <v>260563</v>
      </c>
      <c r="M198" s="35">
        <v>103.76</v>
      </c>
      <c r="N198" s="35">
        <v>270.35000000000002</v>
      </c>
      <c r="O198" s="12">
        <v>1E-4</v>
      </c>
      <c r="P198" s="12">
        <f>N198/סיכום!$B$42</f>
        <v>4.8262910127624026E-4</v>
      </c>
    </row>
    <row r="199" spans="1:16">
      <c r="A199" s="7" t="s">
        <v>438</v>
      </c>
      <c r="B199" s="7" t="s">
        <v>439</v>
      </c>
      <c r="C199" s="7" t="s">
        <v>440</v>
      </c>
      <c r="D199" s="7" t="s">
        <v>441</v>
      </c>
      <c r="E199" s="7" t="s">
        <v>442</v>
      </c>
      <c r="F199" s="7" t="s">
        <v>390</v>
      </c>
      <c r="G199" s="38">
        <v>0</v>
      </c>
      <c r="H199" s="35">
        <v>7.89</v>
      </c>
      <c r="I199" s="7" t="s">
        <v>27</v>
      </c>
      <c r="J199" s="12">
        <v>4.4999999999999998E-2</v>
      </c>
      <c r="K199" s="12">
        <v>4.6100000000000002E-2</v>
      </c>
      <c r="L199" s="35">
        <v>602795</v>
      </c>
      <c r="M199" s="35">
        <v>101.43</v>
      </c>
      <c r="N199" s="35">
        <v>611.4</v>
      </c>
      <c r="O199" s="12">
        <v>2.0000000000000001E-4</v>
      </c>
      <c r="P199" s="12">
        <f>N199/סיכום!$B$42</f>
        <v>1.0914719161098326E-3</v>
      </c>
    </row>
    <row r="200" spans="1:16">
      <c r="A200" s="7" t="s">
        <v>443</v>
      </c>
      <c r="B200" s="7" t="s">
        <v>444</v>
      </c>
      <c r="C200" s="7" t="s">
        <v>445</v>
      </c>
      <c r="D200" s="7" t="s">
        <v>141</v>
      </c>
      <c r="E200" s="7" t="s">
        <v>442</v>
      </c>
      <c r="F200" s="7" t="s">
        <v>390</v>
      </c>
      <c r="G200" s="38">
        <v>0</v>
      </c>
      <c r="H200" s="35">
        <v>7.91</v>
      </c>
      <c r="I200" s="7" t="s">
        <v>27</v>
      </c>
      <c r="J200" s="12">
        <v>4.2999999999999997E-2</v>
      </c>
      <c r="K200" s="12">
        <v>4.07E-2</v>
      </c>
      <c r="L200" s="35">
        <v>544460</v>
      </c>
      <c r="M200" s="35">
        <v>103.61</v>
      </c>
      <c r="N200" s="35">
        <v>564.09</v>
      </c>
      <c r="O200" s="12">
        <v>0</v>
      </c>
      <c r="P200" s="12">
        <f>N200/סיכום!$B$42</f>
        <v>1.0070140548877912E-3</v>
      </c>
    </row>
    <row r="201" spans="1:16">
      <c r="A201" s="7" t="s">
        <v>446</v>
      </c>
      <c r="B201" s="7" t="s">
        <v>447</v>
      </c>
      <c r="C201" s="7" t="s">
        <v>448</v>
      </c>
      <c r="D201" s="7" t="s">
        <v>449</v>
      </c>
      <c r="E201" s="7" t="s">
        <v>442</v>
      </c>
      <c r="F201" s="7" t="s">
        <v>390</v>
      </c>
      <c r="G201" s="38">
        <v>0</v>
      </c>
      <c r="H201" s="35">
        <v>6.16</v>
      </c>
      <c r="I201" s="7" t="s">
        <v>27</v>
      </c>
      <c r="J201" s="12">
        <v>5.8749999999999997E-2</v>
      </c>
      <c r="K201" s="12">
        <v>4.8300000000000003E-2</v>
      </c>
      <c r="L201" s="35">
        <v>260563</v>
      </c>
      <c r="M201" s="35">
        <v>107.2</v>
      </c>
      <c r="N201" s="35">
        <v>279.31</v>
      </c>
      <c r="O201" s="12">
        <v>1E-4</v>
      </c>
      <c r="P201" s="12">
        <f>N201/סיכום!$B$42</f>
        <v>4.9862450259836009E-4</v>
      </c>
    </row>
    <row r="202" spans="1:16">
      <c r="A202" s="7" t="s">
        <v>450</v>
      </c>
      <c r="B202" s="7" t="s">
        <v>451</v>
      </c>
      <c r="C202" s="7" t="s">
        <v>452</v>
      </c>
      <c r="D202" s="7" t="s">
        <v>453</v>
      </c>
      <c r="E202" s="7" t="s">
        <v>442</v>
      </c>
      <c r="F202" s="7" t="s">
        <v>390</v>
      </c>
      <c r="G202" s="38">
        <v>0</v>
      </c>
      <c r="H202" s="35">
        <v>2.37</v>
      </c>
      <c r="I202" s="7" t="s">
        <v>27</v>
      </c>
      <c r="J202" s="12">
        <v>7.8289999999999992E-3</v>
      </c>
      <c r="K202" s="12">
        <v>-0.1106</v>
      </c>
      <c r="L202" s="35">
        <v>552238</v>
      </c>
      <c r="M202" s="35">
        <v>76.69</v>
      </c>
      <c r="N202" s="35">
        <v>423.53</v>
      </c>
      <c r="O202" s="12">
        <v>2.9999999999999997E-4</v>
      </c>
      <c r="P202" s="12">
        <f>N202/סיכום!$B$42</f>
        <v>7.5608619664703535E-4</v>
      </c>
    </row>
    <row r="203" spans="1:16">
      <c r="A203" s="7" t="s">
        <v>454</v>
      </c>
      <c r="B203" s="7" t="s">
        <v>455</v>
      </c>
      <c r="C203" s="7" t="s">
        <v>456</v>
      </c>
      <c r="D203" s="7" t="s">
        <v>141</v>
      </c>
      <c r="E203" s="7" t="s">
        <v>442</v>
      </c>
      <c r="F203" s="7" t="s">
        <v>390</v>
      </c>
      <c r="G203" s="38">
        <v>0</v>
      </c>
      <c r="H203" s="43">
        <v>0</v>
      </c>
      <c r="I203" s="7" t="s">
        <v>27</v>
      </c>
      <c r="J203" s="39">
        <v>0</v>
      </c>
      <c r="K203" s="39">
        <v>0</v>
      </c>
      <c r="L203" s="35">
        <v>750577</v>
      </c>
      <c r="M203" s="35">
        <v>102.19</v>
      </c>
      <c r="N203" s="35">
        <v>766.98</v>
      </c>
      <c r="O203" s="12">
        <v>1E-4</v>
      </c>
      <c r="P203" s="12">
        <f>N203/סיכום!$B$42</f>
        <v>1.3692134939776244E-3</v>
      </c>
    </row>
    <row r="204" spans="1:16">
      <c r="A204" s="7" t="s">
        <v>457</v>
      </c>
      <c r="B204" s="7" t="s">
        <v>458</v>
      </c>
      <c r="C204" s="7" t="s">
        <v>459</v>
      </c>
      <c r="D204" s="7" t="s">
        <v>389</v>
      </c>
      <c r="E204" s="7" t="s">
        <v>442</v>
      </c>
      <c r="F204" s="7" t="s">
        <v>390</v>
      </c>
      <c r="G204" s="38">
        <v>0</v>
      </c>
      <c r="H204" s="43">
        <v>0</v>
      </c>
      <c r="I204" s="7" t="s">
        <v>48</v>
      </c>
      <c r="J204" s="39">
        <v>0</v>
      </c>
      <c r="K204" s="39">
        <v>0</v>
      </c>
      <c r="L204" s="35">
        <v>533596.80000000005</v>
      </c>
      <c r="M204" s="35">
        <v>112.41</v>
      </c>
      <c r="N204" s="35">
        <v>599.84</v>
      </c>
      <c r="O204" s="12">
        <v>2.9999999999999997E-4</v>
      </c>
      <c r="P204" s="12">
        <f>N204/סיכום!$B$42</f>
        <v>1.0708349920826334E-3</v>
      </c>
    </row>
    <row r="205" spans="1:16">
      <c r="A205" s="7" t="s">
        <v>460</v>
      </c>
      <c r="B205" s="7" t="s">
        <v>461</v>
      </c>
      <c r="C205" s="7" t="s">
        <v>462</v>
      </c>
      <c r="D205" s="7" t="s">
        <v>414</v>
      </c>
      <c r="E205" s="7" t="s">
        <v>442</v>
      </c>
      <c r="F205" s="7" t="s">
        <v>390</v>
      </c>
      <c r="G205" s="38">
        <v>0</v>
      </c>
      <c r="H205" s="35">
        <v>7.28</v>
      </c>
      <c r="I205" s="7" t="s">
        <v>27</v>
      </c>
      <c r="J205" s="39">
        <v>0</v>
      </c>
      <c r="K205" s="12">
        <v>-9.4000000000000004E-3</v>
      </c>
      <c r="L205" s="35">
        <v>505570</v>
      </c>
      <c r="M205" s="35">
        <v>107.68</v>
      </c>
      <c r="N205" s="35">
        <v>544.41999999999996</v>
      </c>
      <c r="O205" s="12">
        <v>1E-4</v>
      </c>
      <c r="P205" s="12">
        <f>N205/סיכום!$B$42</f>
        <v>9.7189915042282483E-4</v>
      </c>
    </row>
    <row r="206" spans="1:16">
      <c r="A206" s="7" t="s">
        <v>463</v>
      </c>
      <c r="B206" s="7" t="s">
        <v>464</v>
      </c>
      <c r="C206" s="7" t="s">
        <v>465</v>
      </c>
      <c r="D206" s="7" t="s">
        <v>418</v>
      </c>
      <c r="E206" s="7" t="s">
        <v>442</v>
      </c>
      <c r="F206" s="7" t="s">
        <v>390</v>
      </c>
      <c r="G206" s="38">
        <v>0</v>
      </c>
      <c r="H206" s="35">
        <v>33.840000000000003</v>
      </c>
      <c r="I206" s="7" t="s">
        <v>36</v>
      </c>
      <c r="J206" s="39">
        <v>0</v>
      </c>
      <c r="K206" s="12">
        <v>-5.9999999999999995E-4</v>
      </c>
      <c r="L206" s="35">
        <v>472460</v>
      </c>
      <c r="M206" s="35">
        <v>102.13</v>
      </c>
      <c r="N206" s="35">
        <v>482.52</v>
      </c>
      <c r="O206" s="12">
        <v>1E-4</v>
      </c>
      <c r="P206" s="12">
        <f>N206/סיכום!$B$42</f>
        <v>8.6139520602112598E-4</v>
      </c>
    </row>
    <row r="207" spans="1:16">
      <c r="A207" s="7" t="s">
        <v>466</v>
      </c>
      <c r="B207" s="7">
        <v>60374758</v>
      </c>
      <c r="C207" s="7" t="s">
        <v>467</v>
      </c>
      <c r="D207" s="7" t="s">
        <v>468</v>
      </c>
      <c r="E207" s="7" t="s">
        <v>442</v>
      </c>
      <c r="F207" s="7" t="s">
        <v>390</v>
      </c>
      <c r="G207" s="38">
        <v>0</v>
      </c>
      <c r="H207" s="35">
        <v>7.46</v>
      </c>
      <c r="I207" s="7" t="s">
        <v>27</v>
      </c>
      <c r="J207" s="12">
        <v>0.04</v>
      </c>
      <c r="K207" s="12">
        <v>3.5000000000000003E-2</v>
      </c>
      <c r="L207" s="35">
        <v>365566</v>
      </c>
      <c r="M207" s="35">
        <v>103.88</v>
      </c>
      <c r="N207" s="35">
        <v>379.76</v>
      </c>
      <c r="O207" s="12">
        <v>4.0000000000000002E-4</v>
      </c>
      <c r="P207" s="12">
        <f>N207/סיכום!$B$42</f>
        <v>6.7794794710806356E-4</v>
      </c>
    </row>
    <row r="208" spans="1:16">
      <c r="A208" s="7" t="s">
        <v>469</v>
      </c>
      <c r="B208" s="7" t="s">
        <v>470</v>
      </c>
      <c r="C208" s="7" t="s">
        <v>471</v>
      </c>
      <c r="D208" s="7" t="s">
        <v>136</v>
      </c>
      <c r="E208" s="7" t="s">
        <v>442</v>
      </c>
      <c r="F208" s="7" t="s">
        <v>390</v>
      </c>
      <c r="G208" s="38">
        <v>0</v>
      </c>
      <c r="H208" s="35">
        <v>6.08</v>
      </c>
      <c r="I208" s="7" t="s">
        <v>27</v>
      </c>
      <c r="J208" s="12">
        <v>5.3749999999999999E-2</v>
      </c>
      <c r="K208" s="12">
        <v>6.6400000000000001E-2</v>
      </c>
      <c r="L208" s="35">
        <v>404456</v>
      </c>
      <c r="M208" s="35">
        <v>95.6</v>
      </c>
      <c r="N208" s="35">
        <v>386.65</v>
      </c>
      <c r="O208" s="12">
        <v>0</v>
      </c>
      <c r="P208" s="12">
        <f>N208/סיכום!$B$42</f>
        <v>6.9024798227652407E-4</v>
      </c>
    </row>
    <row r="209" spans="1:16">
      <c r="A209" s="7" t="s">
        <v>472</v>
      </c>
      <c r="B209" s="7" t="s">
        <v>473</v>
      </c>
      <c r="C209" s="7" t="s">
        <v>474</v>
      </c>
      <c r="D209" s="7" t="s">
        <v>475</v>
      </c>
      <c r="E209" s="7" t="s">
        <v>442</v>
      </c>
      <c r="F209" s="7" t="s">
        <v>390</v>
      </c>
      <c r="G209" s="38">
        <v>0</v>
      </c>
      <c r="H209" s="35">
        <v>35.020000000000003</v>
      </c>
      <c r="I209" s="7" t="s">
        <v>27</v>
      </c>
      <c r="J209" s="12">
        <v>1.9094E-2</v>
      </c>
      <c r="K209" s="12">
        <v>1.9400000000000001E-2</v>
      </c>
      <c r="L209" s="35">
        <v>692242</v>
      </c>
      <c r="M209" s="35">
        <v>99.76</v>
      </c>
      <c r="N209" s="35">
        <v>690.6</v>
      </c>
      <c r="O209" s="12">
        <v>2.0000000000000001E-4</v>
      </c>
      <c r="P209" s="12">
        <f>N209/סיכום!$B$42</f>
        <v>1.232859838510714E-3</v>
      </c>
    </row>
    <row r="210" spans="1:16">
      <c r="A210" s="7" t="s">
        <v>476</v>
      </c>
      <c r="B210" s="7" t="s">
        <v>477</v>
      </c>
      <c r="C210" s="7" t="s">
        <v>478</v>
      </c>
      <c r="D210" s="7" t="s">
        <v>136</v>
      </c>
      <c r="E210" s="7" t="s">
        <v>442</v>
      </c>
      <c r="F210" s="7" t="s">
        <v>390</v>
      </c>
      <c r="G210" s="38">
        <v>0</v>
      </c>
      <c r="H210" s="35">
        <v>6.65</v>
      </c>
      <c r="I210" s="7" t="s">
        <v>27</v>
      </c>
      <c r="J210" s="12">
        <v>4.1250000000000002E-2</v>
      </c>
      <c r="K210" s="12">
        <v>6.0400000000000002E-2</v>
      </c>
      <c r="L210" s="35">
        <v>416123</v>
      </c>
      <c r="M210" s="35">
        <v>89.36</v>
      </c>
      <c r="N210" s="35">
        <v>371.83</v>
      </c>
      <c r="O210" s="12">
        <v>1E-4</v>
      </c>
      <c r="P210" s="12">
        <f>N210/סיכום!$B$42</f>
        <v>6.6379130285757133E-4</v>
      </c>
    </row>
    <row r="211" spans="1:16">
      <c r="A211" s="7" t="s">
        <v>479</v>
      </c>
      <c r="B211" s="7" t="s">
        <v>480</v>
      </c>
      <c r="C211" s="7" t="s">
        <v>481</v>
      </c>
      <c r="D211" s="7" t="s">
        <v>136</v>
      </c>
      <c r="E211" s="7" t="s">
        <v>442</v>
      </c>
      <c r="F211" s="7" t="s">
        <v>390</v>
      </c>
      <c r="G211" s="38">
        <v>0</v>
      </c>
      <c r="H211" s="35">
        <v>8.42</v>
      </c>
      <c r="I211" s="7" t="s">
        <v>27</v>
      </c>
      <c r="J211" s="12">
        <v>4.7500000000000001E-2</v>
      </c>
      <c r="K211" s="12">
        <v>4.3900000000000002E-2</v>
      </c>
      <c r="L211" s="35">
        <v>1221146</v>
      </c>
      <c r="M211" s="35">
        <v>105.48</v>
      </c>
      <c r="N211" s="35">
        <v>1288.1099999999999</v>
      </c>
      <c r="O211" s="12">
        <v>2.9999999999999997E-4</v>
      </c>
      <c r="P211" s="12">
        <f>N211/סיכום!$B$42</f>
        <v>2.2995353121691799E-3</v>
      </c>
    </row>
    <row r="212" spans="1:16">
      <c r="A212" s="7" t="s">
        <v>482</v>
      </c>
      <c r="B212" s="7" t="s">
        <v>483</v>
      </c>
      <c r="C212" s="7" t="s">
        <v>484</v>
      </c>
      <c r="D212" s="7" t="s">
        <v>485</v>
      </c>
      <c r="E212" s="7" t="s">
        <v>442</v>
      </c>
      <c r="F212" s="7" t="s">
        <v>390</v>
      </c>
      <c r="G212" s="38">
        <v>0</v>
      </c>
      <c r="H212" s="35">
        <v>8.42</v>
      </c>
      <c r="I212" s="7" t="s">
        <v>27</v>
      </c>
      <c r="J212" s="12">
        <v>3.7499999999999999E-2</v>
      </c>
      <c r="K212" s="12">
        <v>4.0099999999999997E-2</v>
      </c>
      <c r="L212" s="35">
        <v>431679</v>
      </c>
      <c r="M212" s="35">
        <v>99.69</v>
      </c>
      <c r="N212" s="35">
        <v>430.35</v>
      </c>
      <c r="O212" s="12">
        <v>2.0000000000000001E-4</v>
      </c>
      <c r="P212" s="12">
        <f>N212/סיכום!$B$42</f>
        <v>7.6826126774266691E-4</v>
      </c>
    </row>
    <row r="213" spans="1:16">
      <c r="A213" s="7" t="s">
        <v>486</v>
      </c>
      <c r="B213" s="7" t="s">
        <v>487</v>
      </c>
      <c r="C213" s="7" t="s">
        <v>488</v>
      </c>
      <c r="D213" s="7" t="s">
        <v>136</v>
      </c>
      <c r="E213" s="7" t="s">
        <v>442</v>
      </c>
      <c r="F213" s="7" t="s">
        <v>390</v>
      </c>
      <c r="G213" s="38">
        <v>0</v>
      </c>
      <c r="H213" s="35">
        <v>3.12</v>
      </c>
      <c r="I213" s="7" t="s">
        <v>27</v>
      </c>
      <c r="J213" s="12">
        <v>3.7229999999999999E-2</v>
      </c>
      <c r="K213" s="12">
        <v>9.8500000000000004E-2</v>
      </c>
      <c r="L213" s="35">
        <v>832246</v>
      </c>
      <c r="M213" s="35">
        <v>84.15</v>
      </c>
      <c r="N213" s="35">
        <v>700.36</v>
      </c>
      <c r="O213" s="12">
        <v>2.9999999999999997E-4</v>
      </c>
      <c r="P213" s="12">
        <f>N213/סיכום!$B$42</f>
        <v>1.250283400665166E-3</v>
      </c>
    </row>
    <row r="214" spans="1:16">
      <c r="A214" s="7" t="s">
        <v>489</v>
      </c>
      <c r="B214" s="7" t="s">
        <v>490</v>
      </c>
      <c r="C214" s="7" t="s">
        <v>491</v>
      </c>
      <c r="D214" s="7" t="s">
        <v>414</v>
      </c>
      <c r="E214" s="7" t="s">
        <v>492</v>
      </c>
      <c r="F214" s="7" t="s">
        <v>390</v>
      </c>
      <c r="G214" s="38">
        <v>0</v>
      </c>
      <c r="H214" s="35">
        <v>13.41</v>
      </c>
      <c r="I214" s="7" t="s">
        <v>27</v>
      </c>
      <c r="J214" s="12">
        <v>4.2959999999999998E-2</v>
      </c>
      <c r="K214" s="12">
        <v>4.6399999999999997E-2</v>
      </c>
      <c r="L214" s="35">
        <v>1135588</v>
      </c>
      <c r="M214" s="35">
        <v>97.82</v>
      </c>
      <c r="N214" s="35">
        <v>1110.79</v>
      </c>
      <c r="O214" s="12">
        <v>2.0000000000000001E-4</v>
      </c>
      <c r="P214" s="12">
        <f>N214/סיכום!$B$42</f>
        <v>1.9829834636827626E-3</v>
      </c>
    </row>
    <row r="215" spans="1:16">
      <c r="A215" s="7" t="s">
        <v>493</v>
      </c>
      <c r="B215" s="7" t="s">
        <v>494</v>
      </c>
      <c r="C215" s="7" t="s">
        <v>495</v>
      </c>
      <c r="D215" s="7" t="s">
        <v>496</v>
      </c>
      <c r="E215" s="7" t="s">
        <v>492</v>
      </c>
      <c r="F215" s="7" t="s">
        <v>390</v>
      </c>
      <c r="G215" s="38">
        <v>0</v>
      </c>
      <c r="H215" s="43">
        <v>0</v>
      </c>
      <c r="I215" s="7" t="s">
        <v>27</v>
      </c>
      <c r="J215" s="39">
        <v>0</v>
      </c>
      <c r="K215" s="39">
        <v>0</v>
      </c>
      <c r="L215" s="35">
        <v>276119</v>
      </c>
      <c r="M215" s="35">
        <v>106.92</v>
      </c>
      <c r="N215" s="35">
        <v>295.22000000000003</v>
      </c>
      <c r="O215" s="12">
        <v>1E-4</v>
      </c>
      <c r="P215" s="12">
        <f>N215/סיכום!$B$42</f>
        <v>5.2702705115136549E-4</v>
      </c>
    </row>
    <row r="216" spans="1:16">
      <c r="A216" s="7" t="s">
        <v>497</v>
      </c>
      <c r="B216" s="7" t="s">
        <v>498</v>
      </c>
      <c r="C216" s="7" t="s">
        <v>499</v>
      </c>
      <c r="D216" s="7" t="s">
        <v>500</v>
      </c>
      <c r="E216" s="7" t="s">
        <v>492</v>
      </c>
      <c r="F216" s="7" t="s">
        <v>390</v>
      </c>
      <c r="G216" s="38">
        <v>0</v>
      </c>
      <c r="H216" s="35">
        <v>7.52</v>
      </c>
      <c r="I216" s="7" t="s">
        <v>27</v>
      </c>
      <c r="J216" s="12">
        <v>5.3030000000000001E-2</v>
      </c>
      <c r="K216" s="12">
        <v>5.16E-2</v>
      </c>
      <c r="L216" s="35">
        <v>490014</v>
      </c>
      <c r="M216" s="35">
        <v>102</v>
      </c>
      <c r="N216" s="35">
        <v>499.84</v>
      </c>
      <c r="O216" s="12">
        <v>1E-4</v>
      </c>
      <c r="P216" s="12">
        <f>N216/סיכום!$B$42</f>
        <v>8.9231488804111673E-4</v>
      </c>
    </row>
    <row r="217" spans="1:16">
      <c r="A217" s="7" t="s">
        <v>501</v>
      </c>
      <c r="B217" s="7" t="s">
        <v>502</v>
      </c>
      <c r="C217" s="7" t="s">
        <v>503</v>
      </c>
      <c r="D217" s="7" t="s">
        <v>410</v>
      </c>
      <c r="E217" s="7" t="s">
        <v>492</v>
      </c>
      <c r="F217" s="7" t="s">
        <v>390</v>
      </c>
      <c r="G217" s="38">
        <v>0</v>
      </c>
      <c r="H217" s="35">
        <v>34.1</v>
      </c>
      <c r="I217" s="7" t="s">
        <v>48</v>
      </c>
      <c r="J217" s="12">
        <v>4.8500000000000001E-2</v>
      </c>
      <c r="K217" s="12">
        <v>4.82E-2</v>
      </c>
      <c r="L217" s="35">
        <v>1079320.8</v>
      </c>
      <c r="M217" s="35">
        <v>103.41</v>
      </c>
      <c r="N217" s="35">
        <v>1116.1099999999999</v>
      </c>
      <c r="O217" s="12">
        <v>4.0000000000000002E-4</v>
      </c>
      <c r="P217" s="12">
        <f>N217/סיכום!$B$42</f>
        <v>1.9924807332177713E-3</v>
      </c>
    </row>
    <row r="218" spans="1:16">
      <c r="A218" s="7" t="s">
        <v>504</v>
      </c>
      <c r="B218" s="7" t="s">
        <v>505</v>
      </c>
      <c r="C218" s="7" t="s">
        <v>506</v>
      </c>
      <c r="D218" s="7" t="s">
        <v>453</v>
      </c>
      <c r="E218" s="7" t="s">
        <v>374</v>
      </c>
      <c r="F218" s="7" t="s">
        <v>390</v>
      </c>
      <c r="G218" s="38">
        <v>0</v>
      </c>
      <c r="H218" s="35">
        <v>10.92</v>
      </c>
      <c r="I218" s="7" t="s">
        <v>27</v>
      </c>
      <c r="J218" s="12">
        <v>7.8750000000000001E-2</v>
      </c>
      <c r="K218" s="12">
        <v>7.6399999999999996E-2</v>
      </c>
      <c r="L218" s="35">
        <v>365566</v>
      </c>
      <c r="M218" s="35">
        <v>97.33</v>
      </c>
      <c r="N218" s="35">
        <v>355.79</v>
      </c>
      <c r="O218" s="12">
        <v>1E-4</v>
      </c>
      <c r="P218" s="12">
        <f>N218/סיכום!$B$42</f>
        <v>6.3515667816931205E-4</v>
      </c>
    </row>
    <row r="219" spans="1:16">
      <c r="A219" s="7" t="s">
        <v>507</v>
      </c>
      <c r="B219" s="7" t="s">
        <v>508</v>
      </c>
      <c r="C219" s="7" t="s">
        <v>509</v>
      </c>
      <c r="D219" s="7" t="s">
        <v>389</v>
      </c>
      <c r="E219" s="38" t="s">
        <v>1382</v>
      </c>
      <c r="F219" s="38">
        <v>0</v>
      </c>
      <c r="G219" s="38">
        <v>0</v>
      </c>
      <c r="H219" s="35">
        <v>0.6</v>
      </c>
      <c r="I219" s="7" t="s">
        <v>27</v>
      </c>
      <c r="J219" s="39">
        <v>0</v>
      </c>
      <c r="K219" s="12">
        <v>0.22650000000000001</v>
      </c>
      <c r="L219" s="35">
        <v>1407818</v>
      </c>
      <c r="M219" s="35">
        <v>88.47</v>
      </c>
      <c r="N219" s="35">
        <v>1245.5</v>
      </c>
      <c r="O219" s="12">
        <v>1.8E-3</v>
      </c>
      <c r="P219" s="12">
        <f>N219/סיכום!$B$42</f>
        <v>2.2234678958370896E-3</v>
      </c>
    </row>
    <row r="220" spans="1:16">
      <c r="A220" s="7" t="s">
        <v>510</v>
      </c>
      <c r="B220" s="7" t="s">
        <v>511</v>
      </c>
      <c r="C220" s="7" t="s">
        <v>512</v>
      </c>
      <c r="D220" s="7" t="s">
        <v>389</v>
      </c>
      <c r="E220" s="38" t="s">
        <v>1382</v>
      </c>
      <c r="F220" s="38">
        <v>0</v>
      </c>
      <c r="G220" s="38">
        <v>0</v>
      </c>
      <c r="H220" s="35">
        <v>19.03</v>
      </c>
      <c r="I220" s="7" t="s">
        <v>36</v>
      </c>
      <c r="J220" s="12">
        <v>0.04</v>
      </c>
      <c r="K220" s="12">
        <v>3.3325999999999998</v>
      </c>
      <c r="L220" s="35">
        <v>472460</v>
      </c>
      <c r="M220" s="35">
        <v>102.53</v>
      </c>
      <c r="N220" s="35">
        <v>484.42</v>
      </c>
      <c r="O220" s="12">
        <v>1E-3</v>
      </c>
      <c r="P220" s="12">
        <f>N220/סיכום!$B$42</f>
        <v>8.6478708799791494E-4</v>
      </c>
    </row>
    <row r="221" spans="1:16" ht="13.5" thickBot="1">
      <c r="A221" s="6" t="s">
        <v>513</v>
      </c>
      <c r="B221" s="6"/>
      <c r="C221" s="6"/>
      <c r="D221" s="6"/>
      <c r="E221" s="6"/>
      <c r="F221" s="6"/>
      <c r="G221" s="6"/>
      <c r="H221" s="40">
        <v>10.92</v>
      </c>
      <c r="I221" s="6"/>
      <c r="J221" s="13"/>
      <c r="K221" s="13">
        <v>7.7899999999999997E-2</v>
      </c>
      <c r="L221" s="36">
        <f>SUM(L184:L220)</f>
        <v>22951548.129999999</v>
      </c>
      <c r="M221" s="40"/>
      <c r="N221" s="36">
        <f>SUM(N184:N220)</f>
        <v>23698.960000000003</v>
      </c>
      <c r="O221" s="13"/>
      <c r="P221" s="14">
        <f>SUM(P184:P220)</f>
        <v>4.2307408048757413E-2</v>
      </c>
    </row>
    <row r="222" spans="1:16" ht="13.5" thickTop="1"/>
    <row r="223" spans="1:16" ht="13.5" thickBot="1">
      <c r="A223" s="4" t="s">
        <v>514</v>
      </c>
      <c r="B223" s="4"/>
      <c r="C223" s="4"/>
      <c r="D223" s="4"/>
      <c r="E223" s="4"/>
      <c r="F223" s="4"/>
      <c r="G223" s="4"/>
      <c r="H223" s="28">
        <v>10.92</v>
      </c>
      <c r="I223" s="4"/>
      <c r="J223" s="25"/>
      <c r="K223" s="25">
        <v>7.7899999999999997E-2</v>
      </c>
      <c r="L223" s="37">
        <f>SUM(L221)</f>
        <v>22951548.129999999</v>
      </c>
      <c r="M223" s="28"/>
      <c r="N223" s="37">
        <f>SUM(N221)</f>
        <v>23698.960000000003</v>
      </c>
      <c r="O223" s="25"/>
      <c r="P223" s="19">
        <f>SUM(P221)</f>
        <v>4.2307408048757413E-2</v>
      </c>
    </row>
    <row r="224" spans="1:16" ht="13.5" thickTop="1"/>
    <row r="226" spans="1:16" ht="13.5" thickBot="1">
      <c r="A226" s="4" t="s">
        <v>515</v>
      </c>
      <c r="B226" s="4"/>
      <c r="C226" s="4"/>
      <c r="D226" s="4"/>
      <c r="E226" s="4"/>
      <c r="F226" s="4"/>
      <c r="G226" s="4"/>
      <c r="H226" s="28">
        <v>5.59</v>
      </c>
      <c r="I226" s="4"/>
      <c r="J226" s="25"/>
      <c r="K226" s="25">
        <v>3.73E-2</v>
      </c>
      <c r="L226" s="37">
        <f>SUM(L176+L223)</f>
        <v>80087756.429999992</v>
      </c>
      <c r="M226" s="28"/>
      <c r="N226" s="37">
        <f>SUM(N176+N223)</f>
        <v>91977.89</v>
      </c>
      <c r="O226" s="25"/>
      <c r="P226" s="19">
        <f>SUM(P176+P223)</f>
        <v>0.16419902492319177</v>
      </c>
    </row>
    <row r="227" spans="1:16" ht="13.5" thickTop="1"/>
    <row r="229" spans="1:16">
      <c r="A229" s="7" t="s">
        <v>69</v>
      </c>
      <c r="B229" s="7"/>
      <c r="C229" s="7"/>
      <c r="D229" s="7"/>
      <c r="E229" s="7"/>
      <c r="F229" s="7"/>
      <c r="G229" s="7"/>
      <c r="H229" s="35"/>
      <c r="I229" s="7"/>
      <c r="J229" s="12"/>
      <c r="K229" s="12"/>
      <c r="L229" s="35"/>
      <c r="M229" s="35"/>
      <c r="N229" s="35"/>
      <c r="O229" s="12"/>
      <c r="P229" s="12"/>
    </row>
    <row r="233" spans="1:16">
      <c r="A233" s="2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rightToLeft="1" topLeftCell="D115" workbookViewId="0">
      <selection activeCell="A149" sqref="A149"/>
    </sheetView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6" width="15.7109375" style="27" customWidth="1"/>
    <col min="7" max="8" width="12.7109375" style="27" customWidth="1"/>
    <col min="9" max="9" width="24.7109375" style="24" customWidth="1"/>
    <col min="10" max="10" width="20.7109375" style="24" customWidth="1"/>
  </cols>
  <sheetData>
    <row r="2" spans="1:10" ht="18">
      <c r="A2" s="1" t="s">
        <v>0</v>
      </c>
    </row>
    <row r="4" spans="1:10" ht="18">
      <c r="A4" s="1" t="s">
        <v>516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28" t="s">
        <v>73</v>
      </c>
      <c r="G11" s="28" t="s">
        <v>74</v>
      </c>
      <c r="H11" s="28" t="s">
        <v>12</v>
      </c>
      <c r="I11" s="25" t="s">
        <v>75</v>
      </c>
      <c r="J11" s="25" t="s">
        <v>13</v>
      </c>
    </row>
    <row r="12" spans="1:10">
      <c r="A12" s="5"/>
      <c r="B12" s="5"/>
      <c r="C12" s="5"/>
      <c r="D12" s="5"/>
      <c r="E12" s="5"/>
      <c r="F12" s="29" t="s">
        <v>78</v>
      </c>
      <c r="G12" s="29" t="s">
        <v>79</v>
      </c>
      <c r="H12" s="29" t="s">
        <v>15</v>
      </c>
      <c r="I12" s="26" t="s">
        <v>14</v>
      </c>
      <c r="J12" s="26" t="s">
        <v>14</v>
      </c>
    </row>
    <row r="15" spans="1:10">
      <c r="A15" s="4" t="s">
        <v>517</v>
      </c>
      <c r="B15" s="4"/>
      <c r="C15" s="4"/>
      <c r="D15" s="4"/>
      <c r="E15" s="4"/>
      <c r="F15" s="28"/>
      <c r="G15" s="28"/>
      <c r="H15" s="28"/>
      <c r="I15" s="25"/>
      <c r="J15" s="25"/>
    </row>
    <row r="18" spans="1:10">
      <c r="A18" s="4" t="s">
        <v>518</v>
      </c>
      <c r="B18" s="4"/>
      <c r="C18" s="4"/>
      <c r="D18" s="4"/>
      <c r="E18" s="4"/>
      <c r="F18" s="28"/>
      <c r="G18" s="28"/>
      <c r="H18" s="28"/>
      <c r="I18" s="25"/>
      <c r="J18" s="25"/>
    </row>
    <row r="19" spans="1:10">
      <c r="A19" s="6" t="s">
        <v>519</v>
      </c>
      <c r="B19" s="6"/>
      <c r="C19" s="6"/>
      <c r="D19" s="6"/>
      <c r="E19" s="6"/>
      <c r="F19" s="40"/>
      <c r="G19" s="40"/>
      <c r="H19" s="40"/>
      <c r="I19" s="13"/>
      <c r="J19" s="13"/>
    </row>
    <row r="20" spans="1:10">
      <c r="A20" s="7" t="s">
        <v>520</v>
      </c>
      <c r="B20" s="7">
        <v>593038</v>
      </c>
      <c r="C20" s="7" t="s">
        <v>521</v>
      </c>
      <c r="D20" s="7" t="s">
        <v>141</v>
      </c>
      <c r="E20" s="7" t="s">
        <v>55</v>
      </c>
      <c r="F20" s="35">
        <v>8003</v>
      </c>
      <c r="G20" s="35">
        <v>4990</v>
      </c>
      <c r="H20" s="35">
        <v>399.35</v>
      </c>
      <c r="I20" s="12">
        <v>1E-4</v>
      </c>
      <c r="J20" s="12">
        <f>H20/סיכום!$B$42</f>
        <v>7.1292003548979667E-4</v>
      </c>
    </row>
    <row r="21" spans="1:10">
      <c r="A21" s="7" t="s">
        <v>522</v>
      </c>
      <c r="B21" s="7">
        <v>126011</v>
      </c>
      <c r="C21" s="7" t="s">
        <v>182</v>
      </c>
      <c r="D21" s="7" t="s">
        <v>159</v>
      </c>
      <c r="E21" s="7" t="s">
        <v>55</v>
      </c>
      <c r="F21" s="35">
        <v>12240</v>
      </c>
      <c r="G21" s="35">
        <v>4618</v>
      </c>
      <c r="H21" s="35">
        <v>565.24</v>
      </c>
      <c r="I21" s="12">
        <v>1E-4</v>
      </c>
      <c r="J21" s="12">
        <f>H21/סיכום!$B$42</f>
        <v>1.0090670360842686E-3</v>
      </c>
    </row>
    <row r="22" spans="1:10">
      <c r="A22" s="7" t="s">
        <v>523</v>
      </c>
      <c r="B22" s="7">
        <v>1119478</v>
      </c>
      <c r="C22" s="7" t="s">
        <v>524</v>
      </c>
      <c r="D22" s="7" t="s">
        <v>159</v>
      </c>
      <c r="E22" s="7" t="s">
        <v>55</v>
      </c>
      <c r="F22" s="35">
        <v>6428</v>
      </c>
      <c r="G22" s="35">
        <v>12830</v>
      </c>
      <c r="H22" s="35">
        <v>824.71</v>
      </c>
      <c r="I22" s="12">
        <v>1E-4</v>
      </c>
      <c r="J22" s="12">
        <f>H22/סיכום!$B$42</f>
        <v>1.4722731500407919E-3</v>
      </c>
    </row>
    <row r="23" spans="1:10">
      <c r="A23" s="7" t="s">
        <v>525</v>
      </c>
      <c r="B23" s="7">
        <v>1081082</v>
      </c>
      <c r="C23" s="7" t="s">
        <v>526</v>
      </c>
      <c r="D23" s="7" t="s">
        <v>527</v>
      </c>
      <c r="E23" s="7" t="s">
        <v>55</v>
      </c>
      <c r="F23" s="35">
        <v>11345</v>
      </c>
      <c r="G23" s="35">
        <v>12050</v>
      </c>
      <c r="H23" s="35">
        <v>1367.07</v>
      </c>
      <c r="I23" s="12">
        <v>2.0000000000000001E-4</v>
      </c>
      <c r="J23" s="12">
        <f>H23/סיכום!$B$42</f>
        <v>2.4404947863203613E-3</v>
      </c>
    </row>
    <row r="24" spans="1:10">
      <c r="A24" s="7" t="s">
        <v>528</v>
      </c>
      <c r="B24" s="7">
        <v>746016</v>
      </c>
      <c r="C24" s="7" t="s">
        <v>529</v>
      </c>
      <c r="D24" s="7" t="s">
        <v>527</v>
      </c>
      <c r="E24" s="7" t="s">
        <v>55</v>
      </c>
      <c r="F24" s="35">
        <v>11028</v>
      </c>
      <c r="G24" s="35">
        <v>5860</v>
      </c>
      <c r="H24" s="35">
        <v>646.24</v>
      </c>
      <c r="I24" s="12">
        <v>1E-4</v>
      </c>
      <c r="J24" s="12">
        <f>H24/סיכום!$B$42</f>
        <v>1.1536683203578972E-3</v>
      </c>
    </row>
    <row r="25" spans="1:10">
      <c r="A25" s="7" t="s">
        <v>530</v>
      </c>
      <c r="B25" s="7">
        <v>1100007</v>
      </c>
      <c r="C25" s="7" t="s">
        <v>361</v>
      </c>
      <c r="D25" s="7" t="s">
        <v>223</v>
      </c>
      <c r="E25" s="7" t="s">
        <v>55</v>
      </c>
      <c r="F25" s="35">
        <v>1809</v>
      </c>
      <c r="G25" s="35">
        <v>50460</v>
      </c>
      <c r="H25" s="35">
        <v>912.82</v>
      </c>
      <c r="I25" s="12">
        <v>1E-4</v>
      </c>
      <c r="J25" s="12">
        <f>H25/סיכום!$B$42</f>
        <v>1.6295672137117722E-3</v>
      </c>
    </row>
    <row r="26" spans="1:10">
      <c r="A26" s="7" t="s">
        <v>531</v>
      </c>
      <c r="B26" s="7">
        <v>273011</v>
      </c>
      <c r="C26" s="7" t="s">
        <v>532</v>
      </c>
      <c r="D26" s="7" t="s">
        <v>533</v>
      </c>
      <c r="E26" s="7" t="s">
        <v>55</v>
      </c>
      <c r="F26" s="35">
        <v>5500</v>
      </c>
      <c r="G26" s="35">
        <v>19710</v>
      </c>
      <c r="H26" s="35">
        <v>1084.05</v>
      </c>
      <c r="I26" s="12">
        <v>1E-4</v>
      </c>
      <c r="J26" s="12">
        <f>H26/סיכום!$B$42</f>
        <v>1.9352471878620609E-3</v>
      </c>
    </row>
    <row r="27" spans="1:10" ht="13.5" thickBot="1">
      <c r="A27" s="6" t="s">
        <v>534</v>
      </c>
      <c r="B27" s="6"/>
      <c r="C27" s="6"/>
      <c r="D27" s="6"/>
      <c r="E27" s="6"/>
      <c r="F27" s="36">
        <f>SUM(F20:F26)</f>
        <v>56353</v>
      </c>
      <c r="G27" s="40"/>
      <c r="H27" s="36">
        <f>SUM(H20:H26)</f>
        <v>5799.48</v>
      </c>
      <c r="I27" s="13"/>
      <c r="J27" s="14">
        <f>SUM(J20:J26)</f>
        <v>1.0353237729866948E-2</v>
      </c>
    </row>
    <row r="28" spans="1:10" ht="13.5" thickTop="1"/>
    <row r="29" spans="1:10">
      <c r="A29" s="6" t="s">
        <v>535</v>
      </c>
      <c r="B29" s="6"/>
      <c r="C29" s="6"/>
      <c r="D29" s="6"/>
      <c r="E29" s="6"/>
      <c r="F29" s="40"/>
      <c r="G29" s="40"/>
      <c r="H29" s="40"/>
      <c r="I29" s="13"/>
      <c r="J29" s="13"/>
    </row>
    <row r="30" spans="1:10">
      <c r="A30" s="7" t="s">
        <v>536</v>
      </c>
      <c r="B30" s="7">
        <v>763011</v>
      </c>
      <c r="C30" s="7" t="s">
        <v>537</v>
      </c>
      <c r="D30" s="7" t="s">
        <v>141</v>
      </c>
      <c r="E30" s="7" t="s">
        <v>55</v>
      </c>
      <c r="F30" s="35">
        <v>7788.39</v>
      </c>
      <c r="G30" s="35">
        <v>5702</v>
      </c>
      <c r="H30" s="35">
        <v>444.09</v>
      </c>
      <c r="I30" s="12">
        <v>2.0000000000000001E-4</v>
      </c>
      <c r="J30" s="12">
        <f>H30/סיכום!$B$42</f>
        <v>7.9278993003797113E-4</v>
      </c>
    </row>
    <row r="31" spans="1:10">
      <c r="A31" s="7" t="s">
        <v>538</v>
      </c>
      <c r="B31" s="7">
        <v>777037</v>
      </c>
      <c r="C31" s="7" t="s">
        <v>244</v>
      </c>
      <c r="D31" s="7" t="s">
        <v>245</v>
      </c>
      <c r="E31" s="7" t="s">
        <v>55</v>
      </c>
      <c r="F31" s="35">
        <v>19859</v>
      </c>
      <c r="G31" s="35">
        <v>831.9</v>
      </c>
      <c r="H31" s="35">
        <v>165.21</v>
      </c>
      <c r="I31" s="12">
        <v>1E-4</v>
      </c>
      <c r="J31" s="12">
        <f>H31/סיכום!$B$42</f>
        <v>2.9493306388698966E-4</v>
      </c>
    </row>
    <row r="32" spans="1:10">
      <c r="A32" s="7" t="s">
        <v>539</v>
      </c>
      <c r="B32" s="7">
        <v>390013</v>
      </c>
      <c r="C32" s="7" t="s">
        <v>212</v>
      </c>
      <c r="D32" s="7" t="s">
        <v>159</v>
      </c>
      <c r="E32" s="7" t="s">
        <v>55</v>
      </c>
      <c r="F32" s="35">
        <v>10000</v>
      </c>
      <c r="G32" s="35">
        <v>2566</v>
      </c>
      <c r="H32" s="35">
        <v>256.60000000000002</v>
      </c>
      <c r="I32" s="12">
        <v>1E-4</v>
      </c>
      <c r="J32" s="12">
        <f>H32/סיכום!$B$42</f>
        <v>4.5808258697053171E-4</v>
      </c>
    </row>
    <row r="33" spans="1:10">
      <c r="A33" s="7" t="s">
        <v>540</v>
      </c>
      <c r="B33" s="7">
        <v>1097278</v>
      </c>
      <c r="C33" s="7" t="s">
        <v>177</v>
      </c>
      <c r="D33" s="7" t="s">
        <v>159</v>
      </c>
      <c r="E33" s="7" t="s">
        <v>55</v>
      </c>
      <c r="F33" s="35">
        <v>77028</v>
      </c>
      <c r="G33" s="35">
        <v>1162</v>
      </c>
      <c r="H33" s="35">
        <v>895.07</v>
      </c>
      <c r="I33" s="12">
        <v>2.9999999999999997E-4</v>
      </c>
      <c r="J33" s="12">
        <f>H33/סיכום!$B$42</f>
        <v>1.5978798952444031E-3</v>
      </c>
    </row>
    <row r="34" spans="1:10">
      <c r="A34" s="7" t="s">
        <v>541</v>
      </c>
      <c r="B34" s="7">
        <v>1091354</v>
      </c>
      <c r="C34" s="7" t="s">
        <v>256</v>
      </c>
      <c r="D34" s="7" t="s">
        <v>159</v>
      </c>
      <c r="E34" s="7" t="s">
        <v>55</v>
      </c>
      <c r="F34" s="35">
        <v>13188</v>
      </c>
      <c r="G34" s="35">
        <v>5140</v>
      </c>
      <c r="H34" s="35">
        <v>677.86</v>
      </c>
      <c r="I34" s="12">
        <v>5.0000000000000001E-4</v>
      </c>
      <c r="J34" s="12">
        <f>H34/סיכום!$B$42</f>
        <v>1.2101163772558247E-3</v>
      </c>
    </row>
    <row r="35" spans="1:10">
      <c r="A35" s="7" t="s">
        <v>542</v>
      </c>
      <c r="B35" s="7">
        <v>251017</v>
      </c>
      <c r="C35" s="7" t="s">
        <v>249</v>
      </c>
      <c r="D35" s="7" t="s">
        <v>159</v>
      </c>
      <c r="E35" s="7" t="s">
        <v>55</v>
      </c>
      <c r="F35" s="35">
        <v>70700</v>
      </c>
      <c r="G35" s="35">
        <v>853</v>
      </c>
      <c r="H35" s="35">
        <v>603.07000000000005</v>
      </c>
      <c r="I35" s="12">
        <v>8.9999999999999998E-4</v>
      </c>
      <c r="J35" s="12">
        <f>H35/סיכום!$B$42</f>
        <v>1.0766011914431744E-3</v>
      </c>
    </row>
    <row r="36" spans="1:10">
      <c r="A36" s="7" t="s">
        <v>543</v>
      </c>
      <c r="B36" s="7">
        <v>759019</v>
      </c>
      <c r="C36" s="7" t="s">
        <v>179</v>
      </c>
      <c r="D36" s="7" t="s">
        <v>159</v>
      </c>
      <c r="E36" s="7" t="s">
        <v>55</v>
      </c>
      <c r="F36" s="35">
        <v>1012</v>
      </c>
      <c r="G36" s="35">
        <v>102700</v>
      </c>
      <c r="H36" s="35">
        <v>1039.32</v>
      </c>
      <c r="I36" s="12">
        <v>5.0000000000000001E-4</v>
      </c>
      <c r="J36" s="12">
        <f>H36/סיכום!$B$42</f>
        <v>1.8553951453242905E-3</v>
      </c>
    </row>
    <row r="37" spans="1:10">
      <c r="A37" s="7" t="s">
        <v>544</v>
      </c>
      <c r="B37" s="7">
        <v>699017</v>
      </c>
      <c r="C37" s="7" t="s">
        <v>270</v>
      </c>
      <c r="D37" s="7" t="s">
        <v>159</v>
      </c>
      <c r="E37" s="7" t="s">
        <v>55</v>
      </c>
      <c r="F37" s="35">
        <v>900</v>
      </c>
      <c r="G37" s="35">
        <v>19650</v>
      </c>
      <c r="H37" s="35">
        <v>176.85</v>
      </c>
      <c r="I37" s="12">
        <v>1E-4</v>
      </c>
      <c r="J37" s="12">
        <f>H37/סיכום!$B$42</f>
        <v>3.1571280399742213E-4</v>
      </c>
    </row>
    <row r="38" spans="1:10">
      <c r="A38" s="7" t="s">
        <v>545</v>
      </c>
      <c r="B38" s="7">
        <v>1081215</v>
      </c>
      <c r="C38" s="7" t="s">
        <v>172</v>
      </c>
      <c r="D38" s="7" t="s">
        <v>159</v>
      </c>
      <c r="E38" s="7" t="s">
        <v>55</v>
      </c>
      <c r="F38" s="35">
        <v>13070</v>
      </c>
      <c r="G38" s="35">
        <v>5185</v>
      </c>
      <c r="H38" s="35">
        <v>677.68</v>
      </c>
      <c r="I38" s="12">
        <v>2.0000000000000001E-4</v>
      </c>
      <c r="J38" s="12">
        <f>H38/סיכום!$B$42</f>
        <v>1.2097950410685499E-3</v>
      </c>
    </row>
    <row r="39" spans="1:10">
      <c r="A39" s="7" t="s">
        <v>546</v>
      </c>
      <c r="B39" s="7">
        <v>1098920</v>
      </c>
      <c r="C39" s="7" t="s">
        <v>204</v>
      </c>
      <c r="D39" s="7" t="s">
        <v>159</v>
      </c>
      <c r="E39" s="7" t="s">
        <v>55</v>
      </c>
      <c r="F39" s="35">
        <v>56000</v>
      </c>
      <c r="G39" s="35">
        <v>961.4</v>
      </c>
      <c r="H39" s="35">
        <v>538.38</v>
      </c>
      <c r="I39" s="12">
        <v>4.0000000000000002E-4</v>
      </c>
      <c r="J39" s="12">
        <f>H39/סיכום!$B$42</f>
        <v>9.6111653613871722E-4</v>
      </c>
    </row>
    <row r="40" spans="1:10">
      <c r="A40" s="7" t="s">
        <v>547</v>
      </c>
      <c r="B40" s="7">
        <v>627034</v>
      </c>
      <c r="C40" s="7" t="s">
        <v>548</v>
      </c>
      <c r="D40" s="7" t="s">
        <v>549</v>
      </c>
      <c r="E40" s="7" t="s">
        <v>55</v>
      </c>
      <c r="F40" s="35">
        <v>8402</v>
      </c>
      <c r="G40" s="35">
        <v>10590</v>
      </c>
      <c r="H40" s="35">
        <v>889.77</v>
      </c>
      <c r="I40" s="12">
        <v>2.9999999999999997E-4</v>
      </c>
      <c r="J40" s="12">
        <f>H40/סיכום!$B$42</f>
        <v>1.5884183297302026E-3</v>
      </c>
    </row>
    <row r="41" spans="1:10">
      <c r="A41" s="7" t="s">
        <v>550</v>
      </c>
      <c r="B41" s="7">
        <v>1081603</v>
      </c>
      <c r="C41" s="7" t="s">
        <v>551</v>
      </c>
      <c r="D41" s="7" t="s">
        <v>300</v>
      </c>
      <c r="E41" s="7" t="s">
        <v>55</v>
      </c>
      <c r="F41" s="35">
        <v>5600</v>
      </c>
      <c r="G41" s="35">
        <v>12860</v>
      </c>
      <c r="H41" s="35">
        <v>720.16</v>
      </c>
      <c r="I41" s="12">
        <v>5.9999999999999995E-4</v>
      </c>
      <c r="J41" s="12">
        <f>H41/סיכום!$B$42</f>
        <v>1.2856303812653861E-3</v>
      </c>
    </row>
    <row r="42" spans="1:10">
      <c r="A42" s="7" t="s">
        <v>552</v>
      </c>
      <c r="B42" s="7">
        <v>1100957</v>
      </c>
      <c r="C42" s="7" t="s">
        <v>364</v>
      </c>
      <c r="D42" s="7" t="s">
        <v>371</v>
      </c>
      <c r="E42" s="7" t="s">
        <v>55</v>
      </c>
      <c r="F42" s="35">
        <v>105184</v>
      </c>
      <c r="G42" s="35">
        <v>325</v>
      </c>
      <c r="H42" s="35">
        <v>341.85</v>
      </c>
      <c r="I42" s="12">
        <v>4.0000000000000002E-4</v>
      </c>
      <c r="J42" s="12">
        <f>H42/סיכום!$B$42</f>
        <v>6.1027097566592468E-4</v>
      </c>
    </row>
    <row r="43" spans="1:10">
      <c r="A43" s="7" t="s">
        <v>553</v>
      </c>
      <c r="B43" s="7">
        <v>1101534</v>
      </c>
      <c r="C43" s="7" t="s">
        <v>232</v>
      </c>
      <c r="D43" s="7" t="s">
        <v>163</v>
      </c>
      <c r="E43" s="7" t="s">
        <v>55</v>
      </c>
      <c r="F43" s="35">
        <v>1095</v>
      </c>
      <c r="G43" s="35">
        <v>3396</v>
      </c>
      <c r="H43" s="35">
        <v>37.19</v>
      </c>
      <c r="I43" s="12">
        <v>0</v>
      </c>
      <c r="J43" s="12">
        <f>H43/סיכום!$B$42</f>
        <v>6.6391626693040027E-5</v>
      </c>
    </row>
    <row r="44" spans="1:10">
      <c r="A44" s="7" t="s">
        <v>554</v>
      </c>
      <c r="B44" s="7">
        <v>1083484</v>
      </c>
      <c r="C44" s="7" t="s">
        <v>201</v>
      </c>
      <c r="D44" s="7" t="s">
        <v>163</v>
      </c>
      <c r="E44" s="7" t="s">
        <v>55</v>
      </c>
      <c r="F44" s="35">
        <v>1778</v>
      </c>
      <c r="G44" s="35">
        <v>2029</v>
      </c>
      <c r="H44" s="35">
        <v>36.08</v>
      </c>
      <c r="I44" s="12">
        <v>0</v>
      </c>
      <c r="J44" s="12">
        <f>H44/סיכום!$B$42</f>
        <v>6.4410053538179195E-5</v>
      </c>
    </row>
    <row r="45" spans="1:10">
      <c r="A45" s="7" t="s">
        <v>555</v>
      </c>
      <c r="B45" s="7">
        <v>260018</v>
      </c>
      <c r="C45" s="7" t="s">
        <v>556</v>
      </c>
      <c r="D45" s="7" t="s">
        <v>337</v>
      </c>
      <c r="E45" s="7" t="s">
        <v>55</v>
      </c>
      <c r="F45" s="35">
        <v>31576</v>
      </c>
      <c r="G45" s="35">
        <v>2685</v>
      </c>
      <c r="H45" s="35">
        <v>847.82</v>
      </c>
      <c r="I45" s="12">
        <v>2.9999999999999997E-4</v>
      </c>
      <c r="J45" s="12">
        <f>H45/סיכום!$B$42</f>
        <v>1.5135291460847864E-3</v>
      </c>
    </row>
    <row r="46" spans="1:10">
      <c r="A46" s="7" t="s">
        <v>557</v>
      </c>
      <c r="B46" s="7">
        <v>445015</v>
      </c>
      <c r="C46" s="7" t="s">
        <v>558</v>
      </c>
      <c r="D46" s="7" t="s">
        <v>337</v>
      </c>
      <c r="E46" s="7" t="s">
        <v>55</v>
      </c>
      <c r="F46" s="35">
        <v>49145</v>
      </c>
      <c r="G46" s="35">
        <v>1757</v>
      </c>
      <c r="H46" s="35">
        <v>863.48</v>
      </c>
      <c r="I46" s="12">
        <v>8.0000000000000004E-4</v>
      </c>
      <c r="J46" s="12">
        <f>H46/סיכום!$B$42</f>
        <v>1.5414853943776878E-3</v>
      </c>
    </row>
    <row r="47" spans="1:10" ht="13.5" thickBot="1">
      <c r="A47" s="6" t="s">
        <v>559</v>
      </c>
      <c r="B47" s="6"/>
      <c r="C47" s="6"/>
      <c r="D47" s="6"/>
      <c r="E47" s="6"/>
      <c r="F47" s="36">
        <f>SUM(F30:F46)</f>
        <v>472325.39</v>
      </c>
      <c r="G47" s="40"/>
      <c r="H47" s="36">
        <f>SUM(H30:H46)</f>
        <v>9210.4800000000014</v>
      </c>
      <c r="I47" s="13"/>
      <c r="J47" s="14">
        <f>SUM(J30:J46)</f>
        <v>1.6442558478723081E-2</v>
      </c>
    </row>
    <row r="48" spans="1:10" ht="13.5" thickTop="1"/>
    <row r="49" spans="1:10">
      <c r="A49" s="6" t="s">
        <v>560</v>
      </c>
      <c r="B49" s="6"/>
      <c r="C49" s="6"/>
      <c r="D49" s="6"/>
      <c r="E49" s="6"/>
      <c r="F49" s="40"/>
      <c r="G49" s="40"/>
      <c r="H49" s="40"/>
      <c r="I49" s="13"/>
      <c r="J49" s="13"/>
    </row>
    <row r="50" spans="1:10">
      <c r="A50" s="7" t="s">
        <v>561</v>
      </c>
      <c r="B50" s="7">
        <v>1080753</v>
      </c>
      <c r="C50" s="7" t="s">
        <v>562</v>
      </c>
      <c r="D50" s="7" t="s">
        <v>245</v>
      </c>
      <c r="E50" s="7" t="s">
        <v>55</v>
      </c>
      <c r="F50" s="35">
        <v>26000</v>
      </c>
      <c r="G50" s="35">
        <v>1718</v>
      </c>
      <c r="H50" s="35">
        <v>446.68</v>
      </c>
      <c r="I50" s="12">
        <v>2.5999999999999999E-3</v>
      </c>
      <c r="J50" s="12">
        <f>H50/סיכום!$B$42</f>
        <v>7.9741360073264653E-4</v>
      </c>
    </row>
    <row r="51" spans="1:10">
      <c r="A51" s="7" t="s">
        <v>563</v>
      </c>
      <c r="B51" s="7">
        <v>1094283</v>
      </c>
      <c r="C51" s="7" t="s">
        <v>564</v>
      </c>
      <c r="D51" s="7" t="s">
        <v>245</v>
      </c>
      <c r="E51" s="7" t="s">
        <v>55</v>
      </c>
      <c r="F51" s="35">
        <v>3499</v>
      </c>
      <c r="G51" s="35">
        <v>956.4</v>
      </c>
      <c r="H51" s="35">
        <v>33.46</v>
      </c>
      <c r="I51" s="12">
        <v>2.9999999999999997E-4</v>
      </c>
      <c r="J51" s="12">
        <f>H51/סיכום!$B$42</f>
        <v>5.9732826812291467E-5</v>
      </c>
    </row>
    <row r="52" spans="1:10">
      <c r="A52" s="7" t="s">
        <v>565</v>
      </c>
      <c r="B52" s="7">
        <v>354019</v>
      </c>
      <c r="C52" s="7" t="s">
        <v>566</v>
      </c>
      <c r="D52" s="7" t="s">
        <v>245</v>
      </c>
      <c r="E52" s="7" t="s">
        <v>55</v>
      </c>
      <c r="F52" s="35">
        <v>3790</v>
      </c>
      <c r="G52" s="35">
        <v>1215</v>
      </c>
      <c r="H52" s="35">
        <v>46.05</v>
      </c>
      <c r="I52" s="12">
        <v>5.0000000000000001E-4</v>
      </c>
      <c r="J52" s="12">
        <f>H52/סיכום!$B$42</f>
        <v>8.2208507911118406E-5</v>
      </c>
    </row>
    <row r="53" spans="1:10">
      <c r="A53" s="7" t="s">
        <v>567</v>
      </c>
      <c r="B53" s="7">
        <v>314013</v>
      </c>
      <c r="C53" s="7" t="s">
        <v>567</v>
      </c>
      <c r="D53" s="7" t="s">
        <v>283</v>
      </c>
      <c r="E53" s="7" t="s">
        <v>55</v>
      </c>
      <c r="F53" s="35">
        <v>1812</v>
      </c>
      <c r="G53" s="35">
        <v>11370</v>
      </c>
      <c r="H53" s="35">
        <v>206.02</v>
      </c>
      <c r="I53" s="12">
        <v>4.0000000000000002E-4</v>
      </c>
      <c r="J53" s="12">
        <f>H53/סיכום!$B$42</f>
        <v>3.6778711834633258E-4</v>
      </c>
    </row>
    <row r="54" spans="1:10">
      <c r="A54" s="7" t="s">
        <v>568</v>
      </c>
      <c r="B54" s="7">
        <v>415018</v>
      </c>
      <c r="C54" s="7" t="s">
        <v>324</v>
      </c>
      <c r="D54" s="7" t="s">
        <v>159</v>
      </c>
      <c r="E54" s="7" t="s">
        <v>55</v>
      </c>
      <c r="F54" s="35">
        <v>7988</v>
      </c>
      <c r="G54" s="35">
        <v>12.2</v>
      </c>
      <c r="H54" s="35">
        <v>0.97</v>
      </c>
      <c r="I54" s="12">
        <v>2.0000000000000001E-4</v>
      </c>
      <c r="J54" s="12">
        <f>H54/סיכום!$B$42</f>
        <v>1.7316450092027113E-6</v>
      </c>
    </row>
    <row r="55" spans="1:10">
      <c r="A55" s="7" t="s">
        <v>268</v>
      </c>
      <c r="B55" s="7">
        <v>1104488</v>
      </c>
      <c r="C55" s="7" t="s">
        <v>268</v>
      </c>
      <c r="D55" s="7" t="s">
        <v>159</v>
      </c>
      <c r="E55" s="7" t="s">
        <v>55</v>
      </c>
      <c r="F55" s="35">
        <v>50192</v>
      </c>
      <c r="G55" s="35">
        <v>1440</v>
      </c>
      <c r="H55" s="35">
        <v>722.76</v>
      </c>
      <c r="I55" s="12">
        <v>2.2000000000000001E-3</v>
      </c>
      <c r="J55" s="12">
        <f>H55/סיכום!$B$42</f>
        <v>1.2902719039704657E-3</v>
      </c>
    </row>
    <row r="56" spans="1:10">
      <c r="A56" s="7" t="s">
        <v>569</v>
      </c>
      <c r="B56" s="7">
        <v>1109917</v>
      </c>
      <c r="C56" s="7" t="s">
        <v>310</v>
      </c>
      <c r="D56" s="7" t="s">
        <v>159</v>
      </c>
      <c r="E56" s="7" t="s">
        <v>55</v>
      </c>
      <c r="F56" s="35">
        <v>18070.47</v>
      </c>
      <c r="G56" s="35">
        <v>21.3</v>
      </c>
      <c r="H56" s="35">
        <v>3.85</v>
      </c>
      <c r="I56" s="12">
        <v>0</v>
      </c>
      <c r="J56" s="12">
        <f>H56/סיכום!$B$42</f>
        <v>6.8730240055983905E-6</v>
      </c>
    </row>
    <row r="57" spans="1:10">
      <c r="A57" s="7" t="s">
        <v>570</v>
      </c>
      <c r="B57" s="7">
        <v>528018</v>
      </c>
      <c r="C57" s="7" t="s">
        <v>571</v>
      </c>
      <c r="D57" s="7" t="s">
        <v>527</v>
      </c>
      <c r="E57" s="7" t="s">
        <v>55</v>
      </c>
      <c r="F57" s="35">
        <v>8840</v>
      </c>
      <c r="G57" s="35">
        <v>4015</v>
      </c>
      <c r="H57" s="35">
        <v>354.93</v>
      </c>
      <c r="I57" s="12">
        <v>8.9999999999999998E-4</v>
      </c>
      <c r="J57" s="12">
        <f>H57/סיכום!$B$42</f>
        <v>6.3362140527455503E-4</v>
      </c>
    </row>
    <row r="58" spans="1:10">
      <c r="A58" s="7" t="s">
        <v>572</v>
      </c>
      <c r="B58" s="7">
        <v>168013</v>
      </c>
      <c r="C58" s="7" t="s">
        <v>573</v>
      </c>
      <c r="D58" s="7" t="s">
        <v>527</v>
      </c>
      <c r="E58" s="7" t="s">
        <v>55</v>
      </c>
      <c r="F58" s="35">
        <v>2500</v>
      </c>
      <c r="G58" s="35">
        <v>18680</v>
      </c>
      <c r="H58" s="35">
        <v>467</v>
      </c>
      <c r="I58" s="12">
        <v>6.9999999999999999E-4</v>
      </c>
      <c r="J58" s="12">
        <f>H58/סיכום!$B$42</f>
        <v>8.3368888587388268E-4</v>
      </c>
    </row>
    <row r="59" spans="1:10">
      <c r="A59" s="7" t="s">
        <v>574</v>
      </c>
      <c r="B59" s="7">
        <v>399014</v>
      </c>
      <c r="C59" s="7" t="s">
        <v>575</v>
      </c>
      <c r="D59" s="7" t="s">
        <v>549</v>
      </c>
      <c r="E59" s="7" t="s">
        <v>55</v>
      </c>
      <c r="F59" s="35">
        <v>18845</v>
      </c>
      <c r="G59" s="35">
        <v>2067</v>
      </c>
      <c r="H59" s="35">
        <v>389.53</v>
      </c>
      <c r="I59" s="12">
        <v>2.8E-3</v>
      </c>
      <c r="J59" s="12">
        <f>H59/סיכום!$B$42</f>
        <v>6.9538936127291971E-4</v>
      </c>
    </row>
    <row r="60" spans="1:10">
      <c r="A60" s="7" t="s">
        <v>576</v>
      </c>
      <c r="B60" s="7">
        <v>315010</v>
      </c>
      <c r="C60" s="7" t="s">
        <v>577</v>
      </c>
      <c r="D60" s="7" t="s">
        <v>549</v>
      </c>
      <c r="E60" s="7" t="s">
        <v>55</v>
      </c>
      <c r="F60" s="35">
        <v>8050</v>
      </c>
      <c r="G60" s="35">
        <v>5930</v>
      </c>
      <c r="H60" s="35">
        <v>477.37</v>
      </c>
      <c r="I60" s="12">
        <v>8.9999999999999998E-4</v>
      </c>
      <c r="J60" s="12">
        <f>H60/סיכום!$B$42</f>
        <v>8.5220142066298797E-4</v>
      </c>
    </row>
    <row r="61" spans="1:10">
      <c r="A61" s="7" t="s">
        <v>578</v>
      </c>
      <c r="B61" s="7">
        <v>1080324</v>
      </c>
      <c r="C61" s="7" t="s">
        <v>579</v>
      </c>
      <c r="D61" s="7" t="s">
        <v>441</v>
      </c>
      <c r="E61" s="7" t="s">
        <v>55</v>
      </c>
      <c r="F61" s="35">
        <v>22908</v>
      </c>
      <c r="G61" s="35">
        <v>3121</v>
      </c>
      <c r="H61" s="35">
        <v>714.96</v>
      </c>
      <c r="I61" s="12">
        <v>1.6000000000000001E-3</v>
      </c>
      <c r="J61" s="12">
        <f>H61/סיכום!$B$42</f>
        <v>1.2763473358552275E-3</v>
      </c>
    </row>
    <row r="62" spans="1:10">
      <c r="A62" s="7" t="s">
        <v>580</v>
      </c>
      <c r="B62" s="7">
        <v>384016</v>
      </c>
      <c r="C62" s="7" t="s">
        <v>581</v>
      </c>
      <c r="D62" s="7" t="s">
        <v>441</v>
      </c>
      <c r="E62" s="7" t="s">
        <v>55</v>
      </c>
      <c r="F62" s="35">
        <v>62028</v>
      </c>
      <c r="G62" s="35">
        <v>1020</v>
      </c>
      <c r="H62" s="35">
        <v>632.69000000000005</v>
      </c>
      <c r="I62" s="12">
        <v>2E-3</v>
      </c>
      <c r="J62" s="12">
        <f>H62/סיכום!$B$42</f>
        <v>1.1294788462602717E-3</v>
      </c>
    </row>
    <row r="63" spans="1:10">
      <c r="A63" s="7" t="s">
        <v>582</v>
      </c>
      <c r="B63" s="7">
        <v>797035</v>
      </c>
      <c r="C63" s="7" t="s">
        <v>583</v>
      </c>
      <c r="D63" s="7" t="s">
        <v>441</v>
      </c>
      <c r="E63" s="7" t="s">
        <v>55</v>
      </c>
      <c r="F63" s="35">
        <v>3420</v>
      </c>
      <c r="G63" s="35">
        <v>25240</v>
      </c>
      <c r="H63" s="35">
        <v>863.21</v>
      </c>
      <c r="I63" s="12">
        <v>1.1999999999999999E-3</v>
      </c>
      <c r="J63" s="12">
        <f>H63/סיכום!$B$42</f>
        <v>1.5410033900967758E-3</v>
      </c>
    </row>
    <row r="64" spans="1:10">
      <c r="A64" s="7" t="s">
        <v>584</v>
      </c>
      <c r="B64" s="7">
        <v>1091651</v>
      </c>
      <c r="C64" s="7" t="s">
        <v>585</v>
      </c>
      <c r="D64" s="7" t="s">
        <v>586</v>
      </c>
      <c r="E64" s="7" t="s">
        <v>55</v>
      </c>
      <c r="F64" s="35">
        <v>5000</v>
      </c>
      <c r="G64" s="35">
        <v>3138</v>
      </c>
      <c r="H64" s="35">
        <v>156.9</v>
      </c>
      <c r="I64" s="12">
        <v>2.0000000000000001E-4</v>
      </c>
      <c r="J64" s="12">
        <f>H64/סיכום!$B$42</f>
        <v>2.8009804324113962E-4</v>
      </c>
    </row>
    <row r="65" spans="1:10">
      <c r="A65" s="7" t="s">
        <v>587</v>
      </c>
      <c r="B65" s="7">
        <v>1091065</v>
      </c>
      <c r="C65" s="7" t="s">
        <v>587</v>
      </c>
      <c r="D65" s="7" t="s">
        <v>586</v>
      </c>
      <c r="E65" s="7" t="s">
        <v>55</v>
      </c>
      <c r="F65" s="35">
        <v>45906</v>
      </c>
      <c r="G65" s="35">
        <v>825.5</v>
      </c>
      <c r="H65" s="35">
        <v>378.95</v>
      </c>
      <c r="I65" s="12">
        <v>4.0000000000000002E-4</v>
      </c>
      <c r="J65" s="12">
        <f>H65/סיכום!$B$42</f>
        <v>6.7650193426532724E-4</v>
      </c>
    </row>
    <row r="66" spans="1:10">
      <c r="A66" s="7" t="s">
        <v>588</v>
      </c>
      <c r="B66" s="7">
        <v>568014</v>
      </c>
      <c r="C66" s="7" t="s">
        <v>588</v>
      </c>
      <c r="D66" s="7" t="s">
        <v>586</v>
      </c>
      <c r="E66" s="7" t="s">
        <v>55</v>
      </c>
      <c r="F66" s="35">
        <v>1956</v>
      </c>
      <c r="G66" s="35">
        <v>2884</v>
      </c>
      <c r="H66" s="35">
        <v>56.41</v>
      </c>
      <c r="I66" s="12">
        <v>2.0000000000000001E-4</v>
      </c>
      <c r="J66" s="12">
        <f>H66/סיכום!$B$42</f>
        <v>1.0070319068981953E-4</v>
      </c>
    </row>
    <row r="67" spans="1:10">
      <c r="A67" s="7" t="s">
        <v>589</v>
      </c>
      <c r="B67" s="7">
        <v>813014</v>
      </c>
      <c r="C67" s="7" t="s">
        <v>590</v>
      </c>
      <c r="D67" s="7" t="s">
        <v>300</v>
      </c>
      <c r="E67" s="7" t="s">
        <v>55</v>
      </c>
      <c r="F67" s="35">
        <v>4663</v>
      </c>
      <c r="G67" s="35">
        <v>12910</v>
      </c>
      <c r="H67" s="35">
        <v>601.99</v>
      </c>
      <c r="I67" s="12">
        <v>4.0000000000000002E-4</v>
      </c>
      <c r="J67" s="12">
        <f>H67/סיכום!$B$42</f>
        <v>1.074673174319526E-3</v>
      </c>
    </row>
    <row r="68" spans="1:10">
      <c r="A68" s="7" t="s">
        <v>591</v>
      </c>
      <c r="B68" s="7">
        <v>1080456</v>
      </c>
      <c r="C68" s="7" t="s">
        <v>592</v>
      </c>
      <c r="D68" s="7" t="s">
        <v>300</v>
      </c>
      <c r="E68" s="7" t="s">
        <v>55</v>
      </c>
      <c r="F68" s="35">
        <v>14992</v>
      </c>
      <c r="G68" s="35">
        <v>2738</v>
      </c>
      <c r="H68" s="35">
        <v>410.48</v>
      </c>
      <c r="I68" s="12">
        <v>1.9E-3</v>
      </c>
      <c r="J68" s="12">
        <f>H68/סיכום!$B$42</f>
        <v>7.3278932306961747E-4</v>
      </c>
    </row>
    <row r="69" spans="1:10">
      <c r="A69" s="7" t="s">
        <v>593</v>
      </c>
      <c r="B69" s="7">
        <v>382010</v>
      </c>
      <c r="C69" s="7" t="s">
        <v>594</v>
      </c>
      <c r="D69" s="7" t="s">
        <v>337</v>
      </c>
      <c r="E69" s="7" t="s">
        <v>55</v>
      </c>
      <c r="F69" s="35">
        <v>80008</v>
      </c>
      <c r="G69" s="35">
        <v>589.4</v>
      </c>
      <c r="H69" s="35">
        <v>471.57</v>
      </c>
      <c r="I69" s="12">
        <v>1.5E-3</v>
      </c>
      <c r="J69" s="12">
        <f>H69/סיכום!$B$42</f>
        <v>8.4184725462858E-4</v>
      </c>
    </row>
    <row r="70" spans="1:10">
      <c r="A70" s="7" t="s">
        <v>595</v>
      </c>
      <c r="B70" s="7">
        <v>477018</v>
      </c>
      <c r="C70" s="7" t="s">
        <v>596</v>
      </c>
      <c r="D70" s="7" t="s">
        <v>337</v>
      </c>
      <c r="E70" s="7" t="s">
        <v>55</v>
      </c>
      <c r="F70" s="35">
        <v>12434</v>
      </c>
      <c r="G70" s="35">
        <v>700</v>
      </c>
      <c r="H70" s="35">
        <v>87.04</v>
      </c>
      <c r="I70" s="12">
        <v>1.1000000000000001E-3</v>
      </c>
      <c r="J70" s="12">
        <f>H70/סיכום!$B$42</f>
        <v>1.553838985577361E-4</v>
      </c>
    </row>
    <row r="71" spans="1:10">
      <c r="A71" s="7" t="s">
        <v>597</v>
      </c>
      <c r="B71" s="7">
        <v>578013</v>
      </c>
      <c r="C71" s="7" t="s">
        <v>598</v>
      </c>
      <c r="D71" s="7" t="s">
        <v>599</v>
      </c>
      <c r="E71" s="7" t="s">
        <v>55</v>
      </c>
      <c r="F71" s="35">
        <v>7000</v>
      </c>
      <c r="G71" s="35">
        <v>6381</v>
      </c>
      <c r="H71" s="35">
        <v>446.67</v>
      </c>
      <c r="I71" s="12">
        <v>1.5E-3</v>
      </c>
      <c r="J71" s="12">
        <f>H71/סיכום!$B$42</f>
        <v>7.9739574872224241E-4</v>
      </c>
    </row>
    <row r="72" spans="1:10" ht="13.5" thickBot="1">
      <c r="A72" s="6" t="s">
        <v>600</v>
      </c>
      <c r="B72" s="6"/>
      <c r="C72" s="6"/>
      <c r="D72" s="6"/>
      <c r="E72" s="6"/>
      <c r="F72" s="36">
        <f>SUM(F50:F71)</f>
        <v>409901.47</v>
      </c>
      <c r="G72" s="40"/>
      <c r="H72" s="36">
        <f>SUM(H50:H71)</f>
        <v>7969.4899999999989</v>
      </c>
      <c r="I72" s="13"/>
      <c r="J72" s="14">
        <f>SUM(J50:J71)</f>
        <v>1.4227141839578263E-2</v>
      </c>
    </row>
    <row r="73" spans="1:10" ht="13.5" thickTop="1"/>
    <row r="74" spans="1:10">
      <c r="A74" s="6" t="s">
        <v>601</v>
      </c>
      <c r="B74" s="6"/>
      <c r="C74" s="6"/>
      <c r="D74" s="6"/>
      <c r="E74" s="6"/>
      <c r="F74" s="40"/>
      <c r="G74" s="40"/>
      <c r="H74" s="40"/>
      <c r="I74" s="13"/>
      <c r="J74" s="13"/>
    </row>
    <row r="75" spans="1:10" ht="13.5" thickBot="1">
      <c r="A75" s="6" t="s">
        <v>602</v>
      </c>
      <c r="B75" s="6"/>
      <c r="C75" s="6"/>
      <c r="D75" s="6"/>
      <c r="E75" s="6"/>
      <c r="F75" s="36">
        <v>0</v>
      </c>
      <c r="G75" s="40"/>
      <c r="H75" s="36">
        <v>0</v>
      </c>
      <c r="I75" s="13"/>
      <c r="J75" s="14">
        <f>H75/סיכום!$B$42</f>
        <v>0</v>
      </c>
    </row>
    <row r="76" spans="1:10" ht="13.5" thickTop="1"/>
    <row r="77" spans="1:10">
      <c r="A77" s="6" t="s">
        <v>603</v>
      </c>
      <c r="B77" s="6"/>
      <c r="C77" s="6"/>
      <c r="D77" s="6"/>
      <c r="E77" s="6"/>
      <c r="F77" s="40"/>
      <c r="G77" s="40"/>
      <c r="H77" s="40"/>
      <c r="I77" s="13"/>
      <c r="J77" s="13"/>
    </row>
    <row r="78" spans="1:10" ht="13.5" thickBot="1">
      <c r="A78" s="6" t="s">
        <v>604</v>
      </c>
      <c r="B78" s="6"/>
      <c r="C78" s="6"/>
      <c r="D78" s="6"/>
      <c r="E78" s="6"/>
      <c r="F78" s="36">
        <v>0</v>
      </c>
      <c r="G78" s="40"/>
      <c r="H78" s="36">
        <v>0</v>
      </c>
      <c r="I78" s="13"/>
      <c r="J78" s="14">
        <f>H78/סיכום!$B$42</f>
        <v>0</v>
      </c>
    </row>
    <row r="79" spans="1:10" ht="13.5" thickTop="1"/>
    <row r="80" spans="1:10" ht="13.5" thickBot="1">
      <c r="A80" s="4" t="s">
        <v>605</v>
      </c>
      <c r="B80" s="4"/>
      <c r="C80" s="4"/>
      <c r="D80" s="4"/>
      <c r="E80" s="4"/>
      <c r="F80" s="37">
        <f>SUM(F27+F47+F72)</f>
        <v>938579.86</v>
      </c>
      <c r="G80" s="28"/>
      <c r="H80" s="37">
        <f>SUM(H27+H47+H72)</f>
        <v>22979.45</v>
      </c>
      <c r="I80" s="25"/>
      <c r="J80" s="19">
        <f>SUM(J27+J47+J72)</f>
        <v>4.1022938048168298E-2</v>
      </c>
    </row>
    <row r="81" spans="1:10" ht="13.5" thickTop="1"/>
    <row r="83" spans="1:10">
      <c r="A83" s="4" t="s">
        <v>606</v>
      </c>
      <c r="B83" s="4"/>
      <c r="C83" s="4"/>
      <c r="D83" s="4"/>
      <c r="E83" s="4"/>
      <c r="F83" s="28"/>
      <c r="G83" s="28"/>
      <c r="H83" s="28"/>
      <c r="I83" s="25"/>
      <c r="J83" s="25"/>
    </row>
    <row r="84" spans="1:10">
      <c r="A84" s="6" t="s">
        <v>607</v>
      </c>
      <c r="B84" s="6"/>
      <c r="C84" s="6"/>
      <c r="D84" s="6"/>
      <c r="E84" s="6"/>
      <c r="F84" s="40"/>
      <c r="G84" s="40"/>
      <c r="H84" s="40"/>
      <c r="I84" s="13"/>
      <c r="J84" s="13"/>
    </row>
    <row r="85" spans="1:10">
      <c r="A85" s="7" t="s">
        <v>608</v>
      </c>
      <c r="B85" s="7" t="s">
        <v>609</v>
      </c>
      <c r="C85" s="7" t="s">
        <v>608</v>
      </c>
      <c r="D85" s="7" t="s">
        <v>159</v>
      </c>
      <c r="E85" s="7" t="s">
        <v>48</v>
      </c>
      <c r="F85" s="35">
        <v>128032.91</v>
      </c>
      <c r="G85" s="35">
        <v>228</v>
      </c>
      <c r="H85" s="35">
        <v>291.92</v>
      </c>
      <c r="I85" s="12">
        <v>0.12239999999999999</v>
      </c>
      <c r="J85" s="12">
        <f>H85/סיכום!$B$42</f>
        <v>5.211358877179954E-4</v>
      </c>
    </row>
    <row r="86" spans="1:10">
      <c r="A86" s="7" t="s">
        <v>610</v>
      </c>
      <c r="B86" s="7" t="s">
        <v>611</v>
      </c>
      <c r="C86" s="7" t="s">
        <v>612</v>
      </c>
      <c r="D86" s="7" t="s">
        <v>613</v>
      </c>
      <c r="E86" s="7" t="s">
        <v>27</v>
      </c>
      <c r="F86" s="35">
        <v>8003.56</v>
      </c>
      <c r="G86" s="35">
        <v>5607</v>
      </c>
      <c r="H86" s="35">
        <v>448.76</v>
      </c>
      <c r="I86" s="12">
        <v>0</v>
      </c>
      <c r="J86" s="12">
        <f>H86/סיכום!$B$42</f>
        <v>8.0112681889671009E-4</v>
      </c>
    </row>
    <row r="87" spans="1:10">
      <c r="A87" s="7" t="s">
        <v>614</v>
      </c>
      <c r="B87" s="7" t="s">
        <v>615</v>
      </c>
      <c r="C87" s="7" t="s">
        <v>614</v>
      </c>
      <c r="D87" s="7" t="s">
        <v>613</v>
      </c>
      <c r="E87" s="7" t="s">
        <v>27</v>
      </c>
      <c r="F87" s="35">
        <v>11962.56</v>
      </c>
      <c r="G87" s="35">
        <v>1641</v>
      </c>
      <c r="H87" s="35">
        <v>196.31</v>
      </c>
      <c r="I87" s="12">
        <v>0</v>
      </c>
      <c r="J87" s="12">
        <f>H87/סיכום!$B$42</f>
        <v>3.5045281624390131E-4</v>
      </c>
    </row>
    <row r="88" spans="1:10">
      <c r="A88" s="7" t="s">
        <v>616</v>
      </c>
      <c r="B88" s="7" t="s">
        <v>615</v>
      </c>
      <c r="C88" s="7" t="s">
        <v>614</v>
      </c>
      <c r="D88" s="7" t="s">
        <v>613</v>
      </c>
      <c r="E88" s="7" t="s">
        <v>27</v>
      </c>
      <c r="F88" s="35">
        <v>873.9</v>
      </c>
      <c r="G88" s="35">
        <v>1</v>
      </c>
      <c r="H88" s="35">
        <v>0.88</v>
      </c>
      <c r="I88" s="39">
        <v>0</v>
      </c>
      <c r="J88" s="12">
        <f>H88/סיכום!$B$42</f>
        <v>1.5709769155653463E-6</v>
      </c>
    </row>
    <row r="89" spans="1:10">
      <c r="A89" s="7" t="s">
        <v>617</v>
      </c>
      <c r="B89" s="7" t="s">
        <v>618</v>
      </c>
      <c r="C89" s="7" t="s">
        <v>619</v>
      </c>
      <c r="D89" s="7" t="s">
        <v>613</v>
      </c>
      <c r="E89" s="7" t="s">
        <v>27</v>
      </c>
      <c r="F89" s="35">
        <v>4915.7</v>
      </c>
      <c r="G89" s="35">
        <v>3933</v>
      </c>
      <c r="H89" s="35">
        <v>193.33</v>
      </c>
      <c r="I89" s="12">
        <v>0</v>
      </c>
      <c r="J89" s="12">
        <f>H89/סיכום!$B$42</f>
        <v>3.4513291714346415E-4</v>
      </c>
    </row>
    <row r="90" spans="1:10">
      <c r="A90" s="7" t="s">
        <v>620</v>
      </c>
      <c r="B90" s="7" t="s">
        <v>621</v>
      </c>
      <c r="C90" s="38">
        <v>0</v>
      </c>
      <c r="D90" s="7" t="s">
        <v>613</v>
      </c>
      <c r="E90" s="7" t="s">
        <v>27</v>
      </c>
      <c r="F90" s="35">
        <v>3542.88</v>
      </c>
      <c r="G90" s="35">
        <v>8541</v>
      </c>
      <c r="H90" s="35">
        <v>302.60000000000002</v>
      </c>
      <c r="I90" s="12">
        <v>0</v>
      </c>
      <c r="J90" s="12">
        <f>H90/סיכום!$B$42</f>
        <v>5.4020183482962939E-4</v>
      </c>
    </row>
    <row r="91" spans="1:10">
      <c r="A91" s="7" t="s">
        <v>622</v>
      </c>
      <c r="B91" s="7" t="s">
        <v>623</v>
      </c>
      <c r="C91" s="7" t="s">
        <v>624</v>
      </c>
      <c r="D91" s="7" t="s">
        <v>625</v>
      </c>
      <c r="E91" s="7" t="s">
        <v>27</v>
      </c>
      <c r="F91" s="35">
        <v>54154.32</v>
      </c>
      <c r="G91" s="35">
        <v>725</v>
      </c>
      <c r="H91" s="35">
        <v>392.62</v>
      </c>
      <c r="I91" s="12">
        <v>0</v>
      </c>
      <c r="J91" s="12">
        <f>H91/סיכום!$B$42</f>
        <v>7.0090563248780262E-4</v>
      </c>
    </row>
    <row r="92" spans="1:10">
      <c r="A92" s="7" t="s">
        <v>626</v>
      </c>
      <c r="B92" s="7" t="s">
        <v>627</v>
      </c>
      <c r="C92" s="7" t="s">
        <v>628</v>
      </c>
      <c r="D92" s="7" t="s">
        <v>629</v>
      </c>
      <c r="E92" s="7" t="s">
        <v>36</v>
      </c>
      <c r="F92" s="35">
        <v>19488.97</v>
      </c>
      <c r="G92" s="35">
        <v>2704.5</v>
      </c>
      <c r="H92" s="35">
        <v>527.08000000000004</v>
      </c>
      <c r="I92" s="12">
        <v>0</v>
      </c>
      <c r="J92" s="12">
        <f>H92/סיכום!$B$42</f>
        <v>9.4094376438202596E-4</v>
      </c>
    </row>
    <row r="93" spans="1:10">
      <c r="A93" s="7" t="s">
        <v>630</v>
      </c>
      <c r="B93" s="7" t="s">
        <v>631</v>
      </c>
      <c r="C93" s="7" t="s">
        <v>630</v>
      </c>
      <c r="D93" s="7" t="s">
        <v>632</v>
      </c>
      <c r="E93" s="7" t="s">
        <v>27</v>
      </c>
      <c r="F93" s="35">
        <v>8124.12</v>
      </c>
      <c r="G93" s="35">
        <v>3491</v>
      </c>
      <c r="H93" s="35">
        <v>283.61</v>
      </c>
      <c r="I93" s="12">
        <v>0</v>
      </c>
      <c r="J93" s="12">
        <f>H93/סיכום!$B$42</f>
        <v>5.0630086707214531E-4</v>
      </c>
    </row>
    <row r="94" spans="1:10">
      <c r="A94" s="7" t="s">
        <v>633</v>
      </c>
      <c r="B94" s="7" t="s">
        <v>634</v>
      </c>
      <c r="C94" s="7" t="s">
        <v>635</v>
      </c>
      <c r="D94" s="7" t="s">
        <v>632</v>
      </c>
      <c r="E94" s="7" t="s">
        <v>36</v>
      </c>
      <c r="F94" s="35">
        <v>3208</v>
      </c>
      <c r="G94" s="35">
        <v>18465</v>
      </c>
      <c r="H94" s="35">
        <v>592.36</v>
      </c>
      <c r="I94" s="12">
        <v>0</v>
      </c>
      <c r="J94" s="12">
        <f>H94/סיכום!$B$42</f>
        <v>1.0574816883003281E-3</v>
      </c>
    </row>
    <row r="95" spans="1:10">
      <c r="A95" s="7" t="s">
        <v>636</v>
      </c>
      <c r="B95" s="7" t="s">
        <v>637</v>
      </c>
      <c r="C95" s="7" t="s">
        <v>638</v>
      </c>
      <c r="D95" s="7" t="s">
        <v>468</v>
      </c>
      <c r="E95" s="7" t="s">
        <v>48</v>
      </c>
      <c r="F95" s="35">
        <v>354744.85</v>
      </c>
      <c r="G95" s="35">
        <v>138.5</v>
      </c>
      <c r="H95" s="35">
        <v>491.32</v>
      </c>
      <c r="I95" s="12">
        <v>2.0000000000000001E-4</v>
      </c>
      <c r="J95" s="12">
        <f>H95/סיכום!$B$42</f>
        <v>8.7710497517677957E-4</v>
      </c>
    </row>
    <row r="96" spans="1:10">
      <c r="A96" s="7" t="s">
        <v>639</v>
      </c>
      <c r="B96" s="7" t="s">
        <v>640</v>
      </c>
      <c r="C96" s="7" t="s">
        <v>639</v>
      </c>
      <c r="D96" s="7" t="s">
        <v>468</v>
      </c>
      <c r="E96" s="7" t="s">
        <v>27</v>
      </c>
      <c r="F96" s="35">
        <v>5891.84</v>
      </c>
      <c r="G96" s="35">
        <v>5816</v>
      </c>
      <c r="H96" s="35">
        <v>342.67</v>
      </c>
      <c r="I96" s="12">
        <v>0</v>
      </c>
      <c r="J96" s="12">
        <f>H96/סיכום!$B$42</f>
        <v>6.1173484051906511E-4</v>
      </c>
    </row>
    <row r="97" spans="1:10">
      <c r="A97" s="7" t="s">
        <v>641</v>
      </c>
      <c r="B97" s="7" t="s">
        <v>642</v>
      </c>
      <c r="C97" s="7" t="s">
        <v>643</v>
      </c>
      <c r="D97" s="7" t="s">
        <v>644</v>
      </c>
      <c r="E97" s="7" t="s">
        <v>27</v>
      </c>
      <c r="F97" s="35">
        <v>7789.67</v>
      </c>
      <c r="G97" s="35">
        <v>5801</v>
      </c>
      <c r="H97" s="35">
        <v>451.88</v>
      </c>
      <c r="I97" s="12">
        <v>0</v>
      </c>
      <c r="J97" s="12">
        <f>H97/סיכום!$B$42</f>
        <v>8.0669664614280536E-4</v>
      </c>
    </row>
    <row r="98" spans="1:10">
      <c r="A98" s="7" t="s">
        <v>645</v>
      </c>
      <c r="B98" s="7" t="s">
        <v>646</v>
      </c>
      <c r="C98" s="7" t="s">
        <v>645</v>
      </c>
      <c r="D98" s="7" t="s">
        <v>496</v>
      </c>
      <c r="E98" s="7" t="s">
        <v>27</v>
      </c>
      <c r="F98" s="35">
        <v>478.35</v>
      </c>
      <c r="G98" s="35">
        <v>114021</v>
      </c>
      <c r="H98" s="35">
        <v>545.41999999999996</v>
      </c>
      <c r="I98" s="12">
        <v>0</v>
      </c>
      <c r="J98" s="12">
        <f>H98/סיכום!$B$42</f>
        <v>9.7368435146323996E-4</v>
      </c>
    </row>
    <row r="99" spans="1:10">
      <c r="A99" s="7" t="s">
        <v>647</v>
      </c>
      <c r="B99" s="7" t="s">
        <v>648</v>
      </c>
      <c r="C99" s="7" t="s">
        <v>649</v>
      </c>
      <c r="D99" s="7" t="s">
        <v>496</v>
      </c>
      <c r="E99" s="7" t="s">
        <v>27</v>
      </c>
      <c r="F99" s="35">
        <v>3702.33</v>
      </c>
      <c r="G99" s="35">
        <v>6858</v>
      </c>
      <c r="H99" s="35">
        <v>253.91</v>
      </c>
      <c r="I99" s="12">
        <v>0</v>
      </c>
      <c r="J99" s="12">
        <f>H99/סיכום!$B$42</f>
        <v>4.5328039617181489E-4</v>
      </c>
    </row>
    <row r="100" spans="1:10">
      <c r="A100" s="7" t="s">
        <v>650</v>
      </c>
      <c r="B100" s="7" t="s">
        <v>651</v>
      </c>
      <c r="C100" s="7" t="s">
        <v>652</v>
      </c>
      <c r="D100" s="7" t="s">
        <v>653</v>
      </c>
      <c r="E100" s="7" t="s">
        <v>27</v>
      </c>
      <c r="F100" s="35">
        <v>3286.2</v>
      </c>
      <c r="G100" s="35">
        <v>8467</v>
      </c>
      <c r="H100" s="35">
        <v>278.24</v>
      </c>
      <c r="I100" s="12">
        <v>0</v>
      </c>
      <c r="J100" s="12">
        <f>H100/סיכום!$B$42</f>
        <v>4.967143374851159E-4</v>
      </c>
    </row>
    <row r="101" spans="1:10">
      <c r="A101" s="7" t="s">
        <v>654</v>
      </c>
      <c r="B101" s="7" t="s">
        <v>655</v>
      </c>
      <c r="C101" s="7" t="s">
        <v>656</v>
      </c>
      <c r="D101" s="7" t="s">
        <v>653</v>
      </c>
      <c r="E101" s="7" t="s">
        <v>27</v>
      </c>
      <c r="F101" s="35">
        <v>2749.52</v>
      </c>
      <c r="G101" s="35">
        <v>6817</v>
      </c>
      <c r="H101" s="35">
        <v>187.43</v>
      </c>
      <c r="I101" s="12">
        <v>0</v>
      </c>
      <c r="J101" s="12">
        <f>H101/סיכום!$B$42</f>
        <v>3.3460023100501465E-4</v>
      </c>
    </row>
    <row r="102" spans="1:10">
      <c r="A102" s="7" t="s">
        <v>657</v>
      </c>
      <c r="B102" s="7" t="s">
        <v>658</v>
      </c>
      <c r="C102" s="7" t="s">
        <v>659</v>
      </c>
      <c r="D102" s="7" t="s">
        <v>660</v>
      </c>
      <c r="E102" s="7" t="s">
        <v>27</v>
      </c>
      <c r="F102" s="35">
        <v>1003.36</v>
      </c>
      <c r="G102" s="35">
        <v>25741</v>
      </c>
      <c r="H102" s="35">
        <v>258.27999999999997</v>
      </c>
      <c r="I102" s="12">
        <v>0</v>
      </c>
      <c r="J102" s="12">
        <f>H102/סיכום!$B$42</f>
        <v>4.6108172471842911E-4</v>
      </c>
    </row>
    <row r="103" spans="1:10">
      <c r="A103" s="7" t="s">
        <v>661</v>
      </c>
      <c r="B103" s="7" t="s">
        <v>662</v>
      </c>
      <c r="C103" s="7" t="s">
        <v>661</v>
      </c>
      <c r="D103" s="7" t="s">
        <v>660</v>
      </c>
      <c r="E103" s="7" t="s">
        <v>27</v>
      </c>
      <c r="F103" s="35">
        <v>5308.48</v>
      </c>
      <c r="G103" s="35">
        <v>9426</v>
      </c>
      <c r="H103" s="35">
        <v>500.38</v>
      </c>
      <c r="I103" s="12">
        <v>0</v>
      </c>
      <c r="J103" s="12">
        <f>H103/סיכום!$B$42</f>
        <v>8.9327889660294093E-4</v>
      </c>
    </row>
    <row r="104" spans="1:10">
      <c r="A104" s="7" t="s">
        <v>663</v>
      </c>
      <c r="B104" s="7" t="s">
        <v>664</v>
      </c>
      <c r="C104" s="7" t="s">
        <v>665</v>
      </c>
      <c r="D104" s="7" t="s">
        <v>660</v>
      </c>
      <c r="E104" s="7" t="s">
        <v>27</v>
      </c>
      <c r="F104" s="35">
        <v>3507.88</v>
      </c>
      <c r="G104" s="35">
        <v>9266</v>
      </c>
      <c r="H104" s="35">
        <v>325.04000000000002</v>
      </c>
      <c r="I104" s="12">
        <v>0</v>
      </c>
      <c r="J104" s="12">
        <f>H104/סיכום!$B$42</f>
        <v>5.8026174617654567E-4</v>
      </c>
    </row>
    <row r="105" spans="1:10">
      <c r="A105" s="7" t="s">
        <v>666</v>
      </c>
      <c r="B105" s="7" t="s">
        <v>667</v>
      </c>
      <c r="C105" s="7" t="s">
        <v>668</v>
      </c>
      <c r="D105" s="7" t="s">
        <v>660</v>
      </c>
      <c r="E105" s="7" t="s">
        <v>27</v>
      </c>
      <c r="F105" s="35">
        <v>15412.11</v>
      </c>
      <c r="G105" s="35">
        <v>3115</v>
      </c>
      <c r="H105" s="35">
        <v>480.09</v>
      </c>
      <c r="I105" s="12">
        <v>0</v>
      </c>
      <c r="J105" s="12">
        <f>H105/סיכום!$B$42</f>
        <v>8.5705716749291715E-4</v>
      </c>
    </row>
    <row r="106" spans="1:10">
      <c r="A106" s="7" t="s">
        <v>669</v>
      </c>
      <c r="B106" s="7" t="s">
        <v>670</v>
      </c>
      <c r="C106" s="7" t="s">
        <v>671</v>
      </c>
      <c r="D106" s="7" t="s">
        <v>660</v>
      </c>
      <c r="E106" s="7" t="s">
        <v>27</v>
      </c>
      <c r="F106" s="35">
        <v>6237.96</v>
      </c>
      <c r="G106" s="35">
        <v>4561</v>
      </c>
      <c r="H106" s="35">
        <v>284.51</v>
      </c>
      <c r="I106" s="12">
        <v>0</v>
      </c>
      <c r="J106" s="12">
        <f>H106/סיכום!$B$42</f>
        <v>5.0790754800851892E-4</v>
      </c>
    </row>
    <row r="107" spans="1:10">
      <c r="A107" s="7" t="s">
        <v>672</v>
      </c>
      <c r="B107" s="7" t="s">
        <v>673</v>
      </c>
      <c r="C107" s="7" t="s">
        <v>672</v>
      </c>
      <c r="D107" s="7" t="s">
        <v>453</v>
      </c>
      <c r="E107" s="7" t="s">
        <v>27</v>
      </c>
      <c r="F107" s="35">
        <v>9866.39</v>
      </c>
      <c r="G107" s="35">
        <v>5411</v>
      </c>
      <c r="H107" s="35">
        <v>533.87</v>
      </c>
      <c r="I107" s="12">
        <v>0</v>
      </c>
      <c r="J107" s="12">
        <f>H107/סיכום!$B$42</f>
        <v>9.5306527944644484E-4</v>
      </c>
    </row>
    <row r="108" spans="1:10">
      <c r="A108" s="7" t="s">
        <v>445</v>
      </c>
      <c r="B108" s="7" t="s">
        <v>674</v>
      </c>
      <c r="C108" s="7" t="s">
        <v>445</v>
      </c>
      <c r="D108" s="7" t="s">
        <v>414</v>
      </c>
      <c r="E108" s="7" t="s">
        <v>27</v>
      </c>
      <c r="F108" s="35">
        <v>32792.050000000003</v>
      </c>
      <c r="G108" s="35">
        <v>1789</v>
      </c>
      <c r="H108" s="35">
        <v>586.65</v>
      </c>
      <c r="I108" s="12">
        <v>0</v>
      </c>
      <c r="J108" s="12">
        <f>H108/סיכום!$B$42</f>
        <v>1.0472881903595573E-3</v>
      </c>
    </row>
    <row r="109" spans="1:10">
      <c r="A109" s="7" t="s">
        <v>675</v>
      </c>
      <c r="B109" s="7" t="s">
        <v>676</v>
      </c>
      <c r="C109" s="7" t="s">
        <v>677</v>
      </c>
      <c r="D109" s="7" t="s">
        <v>418</v>
      </c>
      <c r="E109" s="7" t="s">
        <v>27</v>
      </c>
      <c r="F109" s="35">
        <v>6829.08</v>
      </c>
      <c r="G109" s="35">
        <v>5601</v>
      </c>
      <c r="H109" s="35">
        <v>382.5</v>
      </c>
      <c r="I109" s="12">
        <v>0</v>
      </c>
      <c r="J109" s="12">
        <f>H109/סיכום!$B$42</f>
        <v>6.8283939795880108E-4</v>
      </c>
    </row>
    <row r="110" spans="1:10">
      <c r="A110" s="7" t="s">
        <v>678</v>
      </c>
      <c r="B110" s="7" t="s">
        <v>679</v>
      </c>
      <c r="C110" s="7" t="s">
        <v>680</v>
      </c>
      <c r="D110" s="7" t="s">
        <v>681</v>
      </c>
      <c r="E110" s="7" t="s">
        <v>36</v>
      </c>
      <c r="F110" s="35">
        <v>43428.52</v>
      </c>
      <c r="G110" s="35">
        <v>1217</v>
      </c>
      <c r="H110" s="35">
        <v>528.53</v>
      </c>
      <c r="I110" s="12">
        <v>1E-4</v>
      </c>
      <c r="J110" s="12">
        <f>H110/סיכום!$B$42</f>
        <v>9.4353230589062779E-4</v>
      </c>
    </row>
    <row r="111" spans="1:10">
      <c r="A111" s="7" t="s">
        <v>682</v>
      </c>
      <c r="B111" s="7" t="s">
        <v>683</v>
      </c>
      <c r="C111" s="7" t="s">
        <v>684</v>
      </c>
      <c r="D111" s="7" t="s">
        <v>485</v>
      </c>
      <c r="E111" s="7" t="s">
        <v>27</v>
      </c>
      <c r="F111" s="35">
        <v>843.91</v>
      </c>
      <c r="G111" s="35">
        <v>22797</v>
      </c>
      <c r="H111" s="35">
        <v>192.39</v>
      </c>
      <c r="I111" s="12">
        <v>0</v>
      </c>
      <c r="J111" s="12">
        <f>H111/סיכום!$B$42</f>
        <v>3.4345482816547384E-4</v>
      </c>
    </row>
    <row r="112" spans="1:10">
      <c r="A112" s="7" t="s">
        <v>685</v>
      </c>
      <c r="B112" s="7" t="s">
        <v>686</v>
      </c>
      <c r="C112" s="7" t="s">
        <v>685</v>
      </c>
      <c r="D112" s="7" t="s">
        <v>485</v>
      </c>
      <c r="E112" s="7" t="s">
        <v>27</v>
      </c>
      <c r="F112" s="35">
        <v>8905.81</v>
      </c>
      <c r="G112" s="35">
        <v>5612</v>
      </c>
      <c r="H112" s="35">
        <v>499.79</v>
      </c>
      <c r="I112" s="12">
        <v>0</v>
      </c>
      <c r="J112" s="12">
        <f>H112/סיכום!$B$42</f>
        <v>8.9222562798909602E-4</v>
      </c>
    </row>
    <row r="113" spans="1:10">
      <c r="A113" s="7" t="s">
        <v>687</v>
      </c>
      <c r="B113" s="7" t="s">
        <v>688</v>
      </c>
      <c r="C113" s="7" t="s">
        <v>689</v>
      </c>
      <c r="D113" s="7" t="s">
        <v>485</v>
      </c>
      <c r="E113" s="7" t="s">
        <v>27</v>
      </c>
      <c r="F113" s="35">
        <v>7151.87</v>
      </c>
      <c r="G113" s="35">
        <v>7802</v>
      </c>
      <c r="H113" s="35">
        <v>557.99</v>
      </c>
      <c r="I113" s="12">
        <v>0</v>
      </c>
      <c r="J113" s="12">
        <f>H113/סיכום!$B$42</f>
        <v>9.9612432854125879E-4</v>
      </c>
    </row>
    <row r="114" spans="1:10">
      <c r="A114" s="7" t="s">
        <v>690</v>
      </c>
      <c r="B114" s="7" t="s">
        <v>691</v>
      </c>
      <c r="C114" s="7" t="s">
        <v>692</v>
      </c>
      <c r="D114" s="7" t="s">
        <v>485</v>
      </c>
      <c r="E114" s="7" t="s">
        <v>27</v>
      </c>
      <c r="F114" s="35">
        <v>423.9</v>
      </c>
      <c r="G114" s="35">
        <v>53066</v>
      </c>
      <c r="H114" s="35">
        <v>224.95</v>
      </c>
      <c r="I114" s="12">
        <v>0</v>
      </c>
      <c r="J114" s="12">
        <f>H114/סיכום!$B$42</f>
        <v>4.0158097404139167E-4</v>
      </c>
    </row>
    <row r="115" spans="1:10">
      <c r="A115" s="7" t="s">
        <v>690</v>
      </c>
      <c r="B115" s="7" t="s">
        <v>693</v>
      </c>
      <c r="C115" s="7" t="s">
        <v>694</v>
      </c>
      <c r="D115" s="7" t="s">
        <v>485</v>
      </c>
      <c r="E115" s="7" t="s">
        <v>27</v>
      </c>
      <c r="F115" s="35">
        <v>1559.49</v>
      </c>
      <c r="G115" s="35">
        <v>52640</v>
      </c>
      <c r="H115" s="35">
        <v>820.92</v>
      </c>
      <c r="I115" s="12">
        <v>0</v>
      </c>
      <c r="J115" s="12">
        <f>H115/סיכום!$B$42</f>
        <v>1.4655072380976182E-3</v>
      </c>
    </row>
    <row r="116" spans="1:10">
      <c r="A116" s="7" t="s">
        <v>695</v>
      </c>
      <c r="B116" s="7" t="s">
        <v>696</v>
      </c>
      <c r="C116" s="7" t="s">
        <v>697</v>
      </c>
      <c r="D116" s="7" t="s">
        <v>485</v>
      </c>
      <c r="E116" s="7" t="s">
        <v>27</v>
      </c>
      <c r="F116" s="35">
        <v>1158.92</v>
      </c>
      <c r="G116" s="35">
        <v>16044</v>
      </c>
      <c r="H116" s="35">
        <v>185.94</v>
      </c>
      <c r="I116" s="12">
        <v>0</v>
      </c>
      <c r="J116" s="12">
        <f>H116/סיכום!$B$42</f>
        <v>3.3194028145479602E-4</v>
      </c>
    </row>
    <row r="117" spans="1:10">
      <c r="A117" s="7" t="s">
        <v>698</v>
      </c>
      <c r="B117" s="7" t="s">
        <v>699</v>
      </c>
      <c r="C117" s="7" t="s">
        <v>700</v>
      </c>
      <c r="D117" s="7" t="s">
        <v>701</v>
      </c>
      <c r="E117" s="7" t="s">
        <v>27</v>
      </c>
      <c r="F117" s="35">
        <v>5464.05</v>
      </c>
      <c r="G117" s="35">
        <v>7433</v>
      </c>
      <c r="H117" s="35">
        <v>406.14</v>
      </c>
      <c r="I117" s="12">
        <v>0</v>
      </c>
      <c r="J117" s="12">
        <f>H117/סיכום!$B$42</f>
        <v>7.2504155055421566E-4</v>
      </c>
    </row>
    <row r="118" spans="1:10">
      <c r="A118" s="7" t="s">
        <v>702</v>
      </c>
      <c r="B118" s="7" t="s">
        <v>703</v>
      </c>
      <c r="C118" s="7" t="s">
        <v>704</v>
      </c>
      <c r="D118" s="7" t="s">
        <v>431</v>
      </c>
      <c r="E118" s="7" t="s">
        <v>27</v>
      </c>
      <c r="F118" s="35">
        <v>1065.5899999999999</v>
      </c>
      <c r="G118" s="35">
        <v>60500</v>
      </c>
      <c r="H118" s="35">
        <v>644.67999999999995</v>
      </c>
      <c r="I118" s="12">
        <v>0</v>
      </c>
      <c r="J118" s="12">
        <f>H118/סיכום!$B$42</f>
        <v>1.1508834067348493E-3</v>
      </c>
    </row>
    <row r="119" spans="1:10">
      <c r="A119" s="7" t="s">
        <v>705</v>
      </c>
      <c r="B119" s="7" t="s">
        <v>706</v>
      </c>
      <c r="C119" s="7" t="s">
        <v>707</v>
      </c>
      <c r="D119" s="7" t="s">
        <v>708</v>
      </c>
      <c r="E119" s="7" t="s">
        <v>27</v>
      </c>
      <c r="F119" s="35">
        <v>8583.02</v>
      </c>
      <c r="G119" s="35">
        <v>6544</v>
      </c>
      <c r="H119" s="35">
        <v>561.66999999999996</v>
      </c>
      <c r="I119" s="12">
        <v>0</v>
      </c>
      <c r="J119" s="12">
        <f>H119/סיכום!$B$42</f>
        <v>1.0026938683699864E-3</v>
      </c>
    </row>
    <row r="120" spans="1:10">
      <c r="A120" s="7" t="s">
        <v>709</v>
      </c>
      <c r="B120" s="7" t="s">
        <v>710</v>
      </c>
      <c r="C120" s="7" t="s">
        <v>711</v>
      </c>
      <c r="D120" s="7" t="s">
        <v>712</v>
      </c>
      <c r="E120" s="7" t="s">
        <v>27</v>
      </c>
      <c r="F120" s="35">
        <v>69974.78</v>
      </c>
      <c r="G120" s="35">
        <v>3721</v>
      </c>
      <c r="H120" s="35">
        <v>2603.7600000000002</v>
      </c>
      <c r="I120" s="12">
        <v>8.0000000000000004E-4</v>
      </c>
      <c r="J120" s="12">
        <f>H120/סיכום!$B$42</f>
        <v>4.6482350609913939E-3</v>
      </c>
    </row>
    <row r="121" spans="1:10" ht="13.5" thickBot="1">
      <c r="A121" s="6" t="s">
        <v>713</v>
      </c>
      <c r="B121" s="6"/>
      <c r="C121" s="6"/>
      <c r="D121" s="6"/>
      <c r="E121" s="6"/>
      <c r="F121" s="36">
        <f>SUM(F85:F120)</f>
        <v>850466.85000000009</v>
      </c>
      <c r="G121" s="40"/>
      <c r="H121" s="36">
        <f>SUM(H85:H120)</f>
        <v>16358.420000000002</v>
      </c>
      <c r="I121" s="13"/>
      <c r="J121" s="14">
        <f>SUM(J85:J120)</f>
        <v>2.9203068403548263E-2</v>
      </c>
    </row>
    <row r="122" spans="1:10" ht="13.5" thickTop="1"/>
    <row r="123" spans="1:10">
      <c r="A123" s="6" t="s">
        <v>714</v>
      </c>
      <c r="B123" s="6"/>
      <c r="C123" s="6"/>
      <c r="D123" s="6"/>
      <c r="E123" s="6"/>
      <c r="F123" s="40"/>
      <c r="G123" s="40"/>
      <c r="H123" s="40"/>
      <c r="I123" s="13"/>
      <c r="J123" s="13"/>
    </row>
    <row r="124" spans="1:10">
      <c r="A124" s="7" t="s">
        <v>715</v>
      </c>
      <c r="B124" s="7" t="s">
        <v>716</v>
      </c>
      <c r="C124" s="7" t="s">
        <v>717</v>
      </c>
      <c r="D124" s="7" t="s">
        <v>718</v>
      </c>
      <c r="E124" s="7" t="s">
        <v>27</v>
      </c>
      <c r="F124" s="35">
        <v>63326.879999999997</v>
      </c>
      <c r="G124" s="35">
        <v>2766</v>
      </c>
      <c r="H124" s="35">
        <v>1751.62</v>
      </c>
      <c r="I124" s="12">
        <v>0</v>
      </c>
      <c r="J124" s="12">
        <f>H124/סיכום!$B$42</f>
        <v>3.1269938464120136E-3</v>
      </c>
    </row>
    <row r="125" spans="1:10">
      <c r="A125" s="7" t="s">
        <v>719</v>
      </c>
      <c r="B125" s="7" t="s">
        <v>720</v>
      </c>
      <c r="C125" s="7" t="s">
        <v>721</v>
      </c>
      <c r="D125" s="7" t="s">
        <v>712</v>
      </c>
      <c r="E125" s="7" t="s">
        <v>27</v>
      </c>
      <c r="F125" s="35">
        <v>2858.41</v>
      </c>
      <c r="G125" s="35">
        <v>21743</v>
      </c>
      <c r="H125" s="35">
        <v>621.51</v>
      </c>
      <c r="I125" s="12">
        <v>0</v>
      </c>
      <c r="J125" s="12">
        <f>H125/סיכום!$B$42</f>
        <v>1.1095202986284301E-3</v>
      </c>
    </row>
    <row r="126" spans="1:10" ht="13.5" thickBot="1">
      <c r="A126" s="6" t="s">
        <v>722</v>
      </c>
      <c r="B126" s="6"/>
      <c r="C126" s="6"/>
      <c r="D126" s="6"/>
      <c r="E126" s="6"/>
      <c r="F126" s="36">
        <f>SUM(F124:F125)</f>
        <v>66185.289999999994</v>
      </c>
      <c r="G126" s="40"/>
      <c r="H126" s="36">
        <f>SUM(H124:H125)</f>
        <v>2373.13</v>
      </c>
      <c r="I126" s="13"/>
      <c r="J126" s="14">
        <f>SUM(J124:J125)</f>
        <v>4.2365141450404434E-3</v>
      </c>
    </row>
    <row r="127" spans="1:10" ht="13.5" thickTop="1"/>
    <row r="128" spans="1:10" ht="13.5" thickBot="1">
      <c r="A128" s="4" t="s">
        <v>723</v>
      </c>
      <c r="B128" s="4"/>
      <c r="C128" s="4"/>
      <c r="D128" s="4"/>
      <c r="E128" s="4"/>
      <c r="F128" s="37">
        <f>SUM(F121+F126)</f>
        <v>916652.14000000013</v>
      </c>
      <c r="G128" s="28"/>
      <c r="H128" s="37">
        <f>SUM(H121+H126)</f>
        <v>18731.550000000003</v>
      </c>
      <c r="I128" s="25"/>
      <c r="J128" s="19">
        <f>SUM(J121+J126)</f>
        <v>3.3439582548588705E-2</v>
      </c>
    </row>
    <row r="129" spans="1:10" ht="13.5" thickTop="1"/>
    <row r="131" spans="1:10" ht="13.5" thickBot="1">
      <c r="A131" s="4" t="s">
        <v>724</v>
      </c>
      <c r="B131" s="4"/>
      <c r="C131" s="4"/>
      <c r="D131" s="4"/>
      <c r="E131" s="4"/>
      <c r="F131" s="37">
        <f>SUM(F80+F128)</f>
        <v>1855232</v>
      </c>
      <c r="G131" s="28"/>
      <c r="H131" s="37">
        <f>SUM(H80+H128)</f>
        <v>41711</v>
      </c>
      <c r="I131" s="25"/>
      <c r="J131" s="19">
        <f>SUM(J80+J128)</f>
        <v>7.4462520596757009E-2</v>
      </c>
    </row>
    <row r="132" spans="1:10" ht="13.5" thickTop="1"/>
    <row r="134" spans="1:10">
      <c r="A134" s="7" t="s">
        <v>69</v>
      </c>
      <c r="B134" s="7"/>
      <c r="C134" s="7"/>
      <c r="D134" s="7"/>
      <c r="E134" s="7"/>
      <c r="F134" s="35"/>
      <c r="G134" s="35"/>
      <c r="H134" s="35"/>
      <c r="I134" s="12"/>
      <c r="J134" s="12"/>
    </row>
    <row r="138" spans="1:10">
      <c r="A138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rightToLeft="1" topLeftCell="D88" workbookViewId="0">
      <selection activeCell="I34" sqref="I34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style="27" customWidth="1"/>
    <col min="6" max="6" width="11.7109375" style="27" customWidth="1"/>
    <col min="7" max="7" width="13.7109375" style="27" customWidth="1"/>
    <col min="8" max="8" width="24.7109375" style="24" customWidth="1"/>
    <col min="9" max="9" width="20.7109375" style="24" customWidth="1"/>
  </cols>
  <sheetData>
    <row r="2" spans="1:9" ht="18">
      <c r="A2" s="1" t="s">
        <v>0</v>
      </c>
    </row>
    <row r="4" spans="1:9" ht="18">
      <c r="A4" s="1" t="s">
        <v>725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28" t="s">
        <v>73</v>
      </c>
      <c r="F11" s="28" t="s">
        <v>74</v>
      </c>
      <c r="G11" s="28" t="s">
        <v>12</v>
      </c>
      <c r="H11" s="25" t="s">
        <v>75</v>
      </c>
      <c r="I11" s="25" t="s">
        <v>13</v>
      </c>
    </row>
    <row r="12" spans="1:9">
      <c r="A12" s="5"/>
      <c r="B12" s="5"/>
      <c r="C12" s="5"/>
      <c r="D12" s="5"/>
      <c r="E12" s="29" t="s">
        <v>78</v>
      </c>
      <c r="F12" s="29" t="s">
        <v>79</v>
      </c>
      <c r="G12" s="29" t="s">
        <v>15</v>
      </c>
      <c r="H12" s="26" t="s">
        <v>14</v>
      </c>
      <c r="I12" s="26" t="s">
        <v>14</v>
      </c>
    </row>
    <row r="15" spans="1:9">
      <c r="A15" s="4" t="s">
        <v>712</v>
      </c>
      <c r="B15" s="4"/>
      <c r="C15" s="4"/>
      <c r="D15" s="4"/>
      <c r="E15" s="28"/>
      <c r="F15" s="28"/>
      <c r="G15" s="28"/>
      <c r="H15" s="25"/>
      <c r="I15" s="25"/>
    </row>
    <row r="18" spans="1:9">
      <c r="A18" s="4" t="s">
        <v>726</v>
      </c>
      <c r="B18" s="4"/>
      <c r="C18" s="4"/>
      <c r="D18" s="4"/>
      <c r="E18" s="28"/>
      <c r="F18" s="28"/>
      <c r="G18" s="28"/>
      <c r="H18" s="25"/>
      <c r="I18" s="25"/>
    </row>
    <row r="19" spans="1:9">
      <c r="A19" s="6" t="s">
        <v>727</v>
      </c>
      <c r="B19" s="6"/>
      <c r="C19" s="6"/>
      <c r="D19" s="6"/>
      <c r="E19" s="40"/>
      <c r="F19" s="40"/>
      <c r="G19" s="40"/>
      <c r="H19" s="13"/>
      <c r="I19" s="13"/>
    </row>
    <row r="20" spans="1:9">
      <c r="A20" s="7" t="s">
        <v>728</v>
      </c>
      <c r="B20" s="7">
        <v>1097815</v>
      </c>
      <c r="C20" s="7" t="s">
        <v>729</v>
      </c>
      <c r="D20" s="7" t="s">
        <v>55</v>
      </c>
      <c r="E20" s="35">
        <v>185857</v>
      </c>
      <c r="F20" s="35">
        <v>1286</v>
      </c>
      <c r="G20" s="35">
        <v>2390.12</v>
      </c>
      <c r="H20" s="12">
        <v>1.5E-3</v>
      </c>
      <c r="I20" s="12">
        <f>G20/סיכום!$B$42</f>
        <v>4.2668447107170968E-3</v>
      </c>
    </row>
    <row r="21" spans="1:9">
      <c r="A21" s="7" t="s">
        <v>730</v>
      </c>
      <c r="B21" s="7">
        <v>1113752</v>
      </c>
      <c r="C21" s="7" t="s">
        <v>731</v>
      </c>
      <c r="D21" s="7" t="s">
        <v>55</v>
      </c>
      <c r="E21" s="35">
        <v>8368</v>
      </c>
      <c r="F21" s="35">
        <v>1204</v>
      </c>
      <c r="G21" s="35">
        <v>100.75</v>
      </c>
      <c r="H21" s="12">
        <v>1E-4</v>
      </c>
      <c r="I21" s="12">
        <f>G21/סיכום!$B$42</f>
        <v>1.7985900482182801E-4</v>
      </c>
    </row>
    <row r="22" spans="1:9">
      <c r="A22" s="7" t="s">
        <v>732</v>
      </c>
      <c r="B22" s="7">
        <v>1113703</v>
      </c>
      <c r="C22" s="7" t="s">
        <v>731</v>
      </c>
      <c r="D22" s="7" t="s">
        <v>55</v>
      </c>
      <c r="E22" s="35">
        <v>1764</v>
      </c>
      <c r="F22" s="35">
        <v>1464</v>
      </c>
      <c r="G22" s="35">
        <v>25.82</v>
      </c>
      <c r="H22" s="12">
        <v>0</v>
      </c>
      <c r="I22" s="12">
        <f>G22/סיכום!$B$42</f>
        <v>4.6093890863519598E-5</v>
      </c>
    </row>
    <row r="23" spans="1:9">
      <c r="A23" s="7" t="s">
        <v>733</v>
      </c>
      <c r="B23" s="7">
        <v>1113232</v>
      </c>
      <c r="C23" s="7" t="s">
        <v>731</v>
      </c>
      <c r="D23" s="7" t="s">
        <v>55</v>
      </c>
      <c r="E23" s="35">
        <v>742930</v>
      </c>
      <c r="F23" s="35">
        <v>1286</v>
      </c>
      <c r="G23" s="35">
        <v>9554.08</v>
      </c>
      <c r="H23" s="12">
        <v>3.5999999999999999E-3</v>
      </c>
      <c r="I23" s="12">
        <f>G23/סיכום!$B$42</f>
        <v>1.7055953556209733E-2</v>
      </c>
    </row>
    <row r="24" spans="1:9">
      <c r="A24" s="7" t="s">
        <v>734</v>
      </c>
      <c r="B24" s="7">
        <v>1125327</v>
      </c>
      <c r="C24" s="7" t="s">
        <v>735</v>
      </c>
      <c r="D24" s="7" t="s">
        <v>55</v>
      </c>
      <c r="E24" s="35">
        <v>378122</v>
      </c>
      <c r="F24" s="35">
        <v>1284</v>
      </c>
      <c r="G24" s="35">
        <v>4855.09</v>
      </c>
      <c r="H24" s="12">
        <v>1.5E-3</v>
      </c>
      <c r="I24" s="12">
        <f>G24/סיכום!$B$42</f>
        <v>8.6673117193092706E-3</v>
      </c>
    </row>
    <row r="25" spans="1:9">
      <c r="A25" s="7" t="s">
        <v>736</v>
      </c>
      <c r="B25" s="7">
        <v>1125319</v>
      </c>
      <c r="C25" s="7" t="s">
        <v>735</v>
      </c>
      <c r="D25" s="7" t="s">
        <v>55</v>
      </c>
      <c r="E25" s="35">
        <v>3114</v>
      </c>
      <c r="F25" s="35">
        <v>1462</v>
      </c>
      <c r="G25" s="35">
        <v>45.53</v>
      </c>
      <c r="H25" s="12">
        <v>0</v>
      </c>
      <c r="I25" s="12">
        <f>G25/סיכום!$B$42</f>
        <v>8.1280203370102532E-5</v>
      </c>
    </row>
    <row r="26" spans="1:9">
      <c r="A26" s="7" t="s">
        <v>737</v>
      </c>
      <c r="B26" s="7">
        <v>1117266</v>
      </c>
      <c r="C26" s="7" t="s">
        <v>738</v>
      </c>
      <c r="D26" s="7" t="s">
        <v>55</v>
      </c>
      <c r="E26" s="35">
        <v>8961</v>
      </c>
      <c r="F26" s="35">
        <v>12890</v>
      </c>
      <c r="G26" s="35">
        <v>1155.07</v>
      </c>
      <c r="H26" s="12">
        <v>1E-4</v>
      </c>
      <c r="I26" s="12">
        <f>G26/סיכום!$B$42</f>
        <v>2.062032165752346E-3</v>
      </c>
    </row>
    <row r="27" spans="1:9">
      <c r="A27" s="7" t="s">
        <v>739</v>
      </c>
      <c r="B27" s="7">
        <v>1091818</v>
      </c>
      <c r="C27" s="7" t="s">
        <v>740</v>
      </c>
      <c r="D27" s="7" t="s">
        <v>55</v>
      </c>
      <c r="E27" s="35">
        <v>113239</v>
      </c>
      <c r="F27" s="35">
        <v>12880</v>
      </c>
      <c r="G27" s="35">
        <v>14585.18</v>
      </c>
      <c r="H27" s="12">
        <v>2.7000000000000001E-3</v>
      </c>
      <c r="I27" s="12">
        <f>G27/סיכום!$B$42</f>
        <v>2.6037478510642476E-2</v>
      </c>
    </row>
    <row r="28" spans="1:9">
      <c r="A28" s="7" t="s">
        <v>741</v>
      </c>
      <c r="B28" s="7">
        <v>1091826</v>
      </c>
      <c r="C28" s="7" t="s">
        <v>740</v>
      </c>
      <c r="D28" s="7" t="s">
        <v>55</v>
      </c>
      <c r="E28" s="35">
        <v>1764</v>
      </c>
      <c r="F28" s="35">
        <v>1463</v>
      </c>
      <c r="G28" s="35">
        <v>25.81</v>
      </c>
      <c r="H28" s="12">
        <v>0</v>
      </c>
      <c r="I28" s="12">
        <f>G28/סיכום!$B$42</f>
        <v>4.6076038853115438E-5</v>
      </c>
    </row>
    <row r="29" spans="1:9" ht="13.5" thickBot="1">
      <c r="A29" s="6" t="s">
        <v>742</v>
      </c>
      <c r="B29" s="6"/>
      <c r="C29" s="6"/>
      <c r="D29" s="6"/>
      <c r="E29" s="36">
        <f>SUM(E20:E28)</f>
        <v>1444119</v>
      </c>
      <c r="F29" s="40"/>
      <c r="G29" s="36">
        <f>SUM(G20:G28)</f>
        <v>32737.45</v>
      </c>
      <c r="H29" s="13"/>
      <c r="I29" s="14">
        <f>SUM(I20:I28)</f>
        <v>5.8442929800539486E-2</v>
      </c>
    </row>
    <row r="30" spans="1:9" ht="13.5" thickTop="1"/>
    <row r="31" spans="1:9">
      <c r="A31" s="6" t="s">
        <v>743</v>
      </c>
      <c r="B31" s="6"/>
      <c r="C31" s="6"/>
      <c r="D31" s="6"/>
      <c r="E31" s="40"/>
      <c r="F31" s="40"/>
      <c r="G31" s="40"/>
      <c r="H31" s="13"/>
      <c r="I31" s="13"/>
    </row>
    <row r="32" spans="1:9">
      <c r="A32" s="7" t="s">
        <v>744</v>
      </c>
      <c r="B32" s="7">
        <v>1107556</v>
      </c>
      <c r="C32" s="7" t="s">
        <v>729</v>
      </c>
      <c r="D32" s="7" t="s">
        <v>55</v>
      </c>
      <c r="E32" s="35">
        <v>2285</v>
      </c>
      <c r="F32" s="35">
        <v>2086</v>
      </c>
      <c r="G32" s="35">
        <v>47.67</v>
      </c>
      <c r="H32" s="12">
        <v>1E-4</v>
      </c>
      <c r="I32" s="12">
        <f>G32/סיכום!$B$42</f>
        <v>8.510053359659098E-5</v>
      </c>
    </row>
    <row r="33" spans="1:9">
      <c r="A33" s="7" t="s">
        <v>745</v>
      </c>
      <c r="B33" s="7">
        <v>1133255</v>
      </c>
      <c r="C33" s="7" t="s">
        <v>746</v>
      </c>
      <c r="D33" s="7" t="s">
        <v>55</v>
      </c>
      <c r="E33" s="35">
        <v>6258</v>
      </c>
      <c r="F33" s="35">
        <v>5010</v>
      </c>
      <c r="G33" s="35">
        <v>313.52999999999997</v>
      </c>
      <c r="H33" s="12">
        <v>5.0000000000000001E-4</v>
      </c>
      <c r="I33" s="12">
        <f>G33/סיכום!$B$42</f>
        <v>5.5971408220136703E-4</v>
      </c>
    </row>
    <row r="34" spans="1:9">
      <c r="A34" s="7" t="s">
        <v>747</v>
      </c>
      <c r="B34" s="7">
        <v>1117399</v>
      </c>
      <c r="C34" s="7" t="s">
        <v>746</v>
      </c>
      <c r="D34" s="7" t="s">
        <v>55</v>
      </c>
      <c r="E34" s="35">
        <v>73830</v>
      </c>
      <c r="F34" s="35">
        <v>8663</v>
      </c>
      <c r="G34" s="35">
        <v>6395.89</v>
      </c>
      <c r="H34" s="12">
        <v>2.2000000000000001E-3</v>
      </c>
      <c r="I34" s="12">
        <f>G34/סיכום!$B$42</f>
        <v>1.1417949482380958E-2</v>
      </c>
    </row>
    <row r="35" spans="1:9">
      <c r="A35" s="7" t="s">
        <v>748</v>
      </c>
      <c r="B35" s="7">
        <v>1129964</v>
      </c>
      <c r="C35" s="7" t="s">
        <v>746</v>
      </c>
      <c r="D35" s="7" t="s">
        <v>55</v>
      </c>
      <c r="E35" s="35">
        <v>47813</v>
      </c>
      <c r="F35" s="35">
        <v>3480</v>
      </c>
      <c r="G35" s="35">
        <v>1663.89</v>
      </c>
      <c r="H35" s="12">
        <v>1.5E-3</v>
      </c>
      <c r="I35" s="12">
        <f>G35/סיכום!$B$42</f>
        <v>2.9703781591363912E-3</v>
      </c>
    </row>
    <row r="36" spans="1:9">
      <c r="A36" s="7" t="s">
        <v>749</v>
      </c>
      <c r="B36" s="7">
        <v>1129972</v>
      </c>
      <c r="C36" s="7" t="s">
        <v>746</v>
      </c>
      <c r="D36" s="7" t="s">
        <v>55</v>
      </c>
      <c r="E36" s="35">
        <v>7450</v>
      </c>
      <c r="F36" s="35">
        <v>9129</v>
      </c>
      <c r="G36" s="35">
        <v>680.11</v>
      </c>
      <c r="H36" s="12">
        <v>1.1000000000000001E-3</v>
      </c>
      <c r="I36" s="12">
        <f>G36/סיכום!$B$42</f>
        <v>1.2141330795967587E-3</v>
      </c>
    </row>
    <row r="37" spans="1:9">
      <c r="A37" s="7" t="s">
        <v>750</v>
      </c>
      <c r="B37" s="7">
        <v>1116060</v>
      </c>
      <c r="C37" s="7" t="s">
        <v>746</v>
      </c>
      <c r="D37" s="7" t="s">
        <v>55</v>
      </c>
      <c r="E37" s="35">
        <v>1744</v>
      </c>
      <c r="F37" s="35">
        <v>23170</v>
      </c>
      <c r="G37" s="35">
        <v>404.08</v>
      </c>
      <c r="H37" s="12">
        <v>2.9999999999999997E-4</v>
      </c>
      <c r="I37" s="12">
        <f>G37/סיכום!$B$42</f>
        <v>7.2136403641096035E-4</v>
      </c>
    </row>
    <row r="38" spans="1:9">
      <c r="A38" s="7" t="s">
        <v>751</v>
      </c>
      <c r="B38" s="7">
        <v>1095728</v>
      </c>
      <c r="C38" s="7" t="s">
        <v>740</v>
      </c>
      <c r="D38" s="7" t="s">
        <v>55</v>
      </c>
      <c r="E38" s="35">
        <v>35000</v>
      </c>
      <c r="F38" s="35">
        <v>8404</v>
      </c>
      <c r="G38" s="35">
        <v>2941.4</v>
      </c>
      <c r="H38" s="12">
        <v>2.0999999999999999E-3</v>
      </c>
      <c r="I38" s="12">
        <f>G38/סיכום!$B$42</f>
        <v>5.2509903402771707E-3</v>
      </c>
    </row>
    <row r="39" spans="1:9" ht="13.5" thickBot="1">
      <c r="A39" s="6" t="s">
        <v>752</v>
      </c>
      <c r="B39" s="6"/>
      <c r="C39" s="6"/>
      <c r="D39" s="6"/>
      <c r="E39" s="36">
        <f>SUM(E32:E38)</f>
        <v>174380</v>
      </c>
      <c r="F39" s="40"/>
      <c r="G39" s="36">
        <f>SUM(G32:G38)</f>
        <v>12446.57</v>
      </c>
      <c r="H39" s="13"/>
      <c r="I39" s="14">
        <f>SUM(I32:I38)</f>
        <v>2.2219629713600197E-2</v>
      </c>
    </row>
    <row r="40" spans="1:9" ht="13.5" thickTop="1"/>
    <row r="41" spans="1:9">
      <c r="A41" s="6" t="s">
        <v>753</v>
      </c>
      <c r="B41" s="6"/>
      <c r="C41" s="6"/>
      <c r="D41" s="6"/>
      <c r="E41" s="40"/>
      <c r="F41" s="40"/>
      <c r="G41" s="40"/>
      <c r="H41" s="13"/>
      <c r="I41" s="13"/>
    </row>
    <row r="42" spans="1:9">
      <c r="A42" s="7" t="s">
        <v>754</v>
      </c>
      <c r="B42" s="7">
        <v>1116292</v>
      </c>
      <c r="C42" s="7" t="s">
        <v>731</v>
      </c>
      <c r="D42" s="7" t="s">
        <v>55</v>
      </c>
      <c r="E42" s="35">
        <v>107747</v>
      </c>
      <c r="F42" s="35">
        <v>322.26</v>
      </c>
      <c r="G42" s="35">
        <v>347.23</v>
      </c>
      <c r="H42" s="12">
        <v>8.0000000000000004E-4</v>
      </c>
      <c r="I42" s="12">
        <f>G42/סיכום!$B$42</f>
        <v>6.198753572633582E-4</v>
      </c>
    </row>
    <row r="43" spans="1:9">
      <c r="A43" s="7" t="s">
        <v>755</v>
      </c>
      <c r="B43" s="7">
        <v>1101443</v>
      </c>
      <c r="C43" s="7" t="s">
        <v>735</v>
      </c>
      <c r="D43" s="7" t="s">
        <v>55</v>
      </c>
      <c r="E43" s="35">
        <v>145548</v>
      </c>
      <c r="F43" s="35">
        <v>310.45999999999998</v>
      </c>
      <c r="G43" s="35">
        <v>451.87</v>
      </c>
      <c r="H43" s="12">
        <v>1E-4</v>
      </c>
      <c r="I43" s="12">
        <f>G43/סיכום!$B$42</f>
        <v>8.0667879413240124E-4</v>
      </c>
    </row>
    <row r="44" spans="1:9">
      <c r="A44" s="7" t="s">
        <v>756</v>
      </c>
      <c r="B44" s="7">
        <v>1116581</v>
      </c>
      <c r="C44" s="7" t="s">
        <v>735</v>
      </c>
      <c r="D44" s="7" t="s">
        <v>55</v>
      </c>
      <c r="E44" s="35">
        <v>76904</v>
      </c>
      <c r="F44" s="35">
        <v>321.83</v>
      </c>
      <c r="G44" s="35">
        <v>247.5</v>
      </c>
      <c r="H44" s="12">
        <v>5.0000000000000001E-4</v>
      </c>
      <c r="I44" s="12">
        <f>G44/סיכום!$B$42</f>
        <v>4.4183725750275365E-4</v>
      </c>
    </row>
    <row r="45" spans="1:9">
      <c r="A45" s="7" t="s">
        <v>757</v>
      </c>
      <c r="B45" s="7">
        <v>1109420</v>
      </c>
      <c r="C45" s="7" t="s">
        <v>746</v>
      </c>
      <c r="D45" s="7" t="s">
        <v>55</v>
      </c>
      <c r="E45" s="35">
        <v>69984</v>
      </c>
      <c r="F45" s="35">
        <v>3028.52</v>
      </c>
      <c r="G45" s="35">
        <v>2119.48</v>
      </c>
      <c r="H45" s="12">
        <v>1.1999999999999999E-3</v>
      </c>
      <c r="I45" s="12">
        <f>G45/סיכום!$B$42</f>
        <v>3.7836979011391368E-3</v>
      </c>
    </row>
    <row r="46" spans="1:9">
      <c r="A46" s="7" t="s">
        <v>758</v>
      </c>
      <c r="B46" s="7">
        <v>1116326</v>
      </c>
      <c r="C46" s="7" t="s">
        <v>746</v>
      </c>
      <c r="D46" s="7" t="s">
        <v>55</v>
      </c>
      <c r="E46" s="35">
        <v>1770000</v>
      </c>
      <c r="F46" s="35">
        <v>322.35000000000002</v>
      </c>
      <c r="G46" s="35">
        <v>5705.6</v>
      </c>
      <c r="H46" s="12">
        <v>5.1999999999999998E-3</v>
      </c>
      <c r="I46" s="12">
        <f>G46/סיכום!$B$42</f>
        <v>1.0185643056192774E-2</v>
      </c>
    </row>
    <row r="47" spans="1:9">
      <c r="A47" s="7" t="s">
        <v>759</v>
      </c>
      <c r="B47" s="7">
        <v>1128529</v>
      </c>
      <c r="C47" s="7" t="s">
        <v>746</v>
      </c>
      <c r="D47" s="7" t="s">
        <v>55</v>
      </c>
      <c r="E47" s="35">
        <v>82319</v>
      </c>
      <c r="F47" s="35">
        <v>3096.75</v>
      </c>
      <c r="G47" s="35">
        <v>2549.21</v>
      </c>
      <c r="H47" s="12">
        <v>2.5000000000000001E-3</v>
      </c>
      <c r="I47" s="12">
        <f>G47/סיכום!$B$42</f>
        <v>4.5508523442367461E-3</v>
      </c>
    </row>
    <row r="48" spans="1:9">
      <c r="A48" s="7" t="s">
        <v>760</v>
      </c>
      <c r="B48" s="7">
        <v>1109412</v>
      </c>
      <c r="C48" s="7" t="s">
        <v>746</v>
      </c>
      <c r="D48" s="7" t="s">
        <v>55</v>
      </c>
      <c r="E48" s="35">
        <v>234624</v>
      </c>
      <c r="F48" s="35">
        <v>2952.47</v>
      </c>
      <c r="G48" s="35">
        <v>6927.2</v>
      </c>
      <c r="H48" s="12">
        <v>6.1999999999999998E-3</v>
      </c>
      <c r="I48" s="12">
        <f>G48/סיכום!$B$42</f>
        <v>1.2366444647163939E-2</v>
      </c>
    </row>
    <row r="49" spans="1:9">
      <c r="A49" s="7" t="s">
        <v>761</v>
      </c>
      <c r="B49" s="7">
        <v>1116250</v>
      </c>
      <c r="C49" s="7" t="s">
        <v>762</v>
      </c>
      <c r="D49" s="7" t="s">
        <v>55</v>
      </c>
      <c r="E49" s="35">
        <v>1295</v>
      </c>
      <c r="F49" s="35">
        <v>3228.95</v>
      </c>
      <c r="G49" s="35">
        <v>41.81</v>
      </c>
      <c r="H49" s="12">
        <v>0</v>
      </c>
      <c r="I49" s="12">
        <f>G49/סיכום!$B$42</f>
        <v>7.4639255499758111E-5</v>
      </c>
    </row>
    <row r="50" spans="1:9">
      <c r="A50" s="7" t="s">
        <v>763</v>
      </c>
      <c r="B50" s="7">
        <v>1128453</v>
      </c>
      <c r="C50" s="7" t="s">
        <v>729</v>
      </c>
      <c r="D50" s="7" t="s">
        <v>55</v>
      </c>
      <c r="E50" s="35">
        <v>14538</v>
      </c>
      <c r="F50" s="35">
        <v>3098.2</v>
      </c>
      <c r="G50" s="35">
        <v>450.42</v>
      </c>
      <c r="H50" s="12">
        <v>4.0000000000000002E-4</v>
      </c>
      <c r="I50" s="12">
        <f>G50/סיכום!$B$42</f>
        <v>8.040902526237993E-4</v>
      </c>
    </row>
    <row r="51" spans="1:9" ht="13.5" thickBot="1">
      <c r="A51" s="6" t="s">
        <v>764</v>
      </c>
      <c r="B51" s="6"/>
      <c r="C51" s="6"/>
      <c r="D51" s="6"/>
      <c r="E51" s="36">
        <f>SUM(E42:E50)</f>
        <v>2502959</v>
      </c>
      <c r="F51" s="40"/>
      <c r="G51" s="36">
        <f>SUM(G42:G50)</f>
        <v>18840.32</v>
      </c>
      <c r="H51" s="13"/>
      <c r="I51" s="14">
        <f>SUM(I42:I50)</f>
        <v>3.3633758865754669E-2</v>
      </c>
    </row>
    <row r="52" spans="1:9" ht="13.5" thickTop="1"/>
    <row r="53" spans="1:9">
      <c r="A53" s="6" t="s">
        <v>765</v>
      </c>
      <c r="B53" s="6"/>
      <c r="C53" s="6"/>
      <c r="D53" s="6"/>
      <c r="E53" s="40"/>
      <c r="F53" s="40"/>
      <c r="G53" s="40"/>
      <c r="H53" s="13"/>
      <c r="I53" s="13"/>
    </row>
    <row r="54" spans="1:9" ht="13.5" thickBot="1">
      <c r="A54" s="6" t="s">
        <v>766</v>
      </c>
      <c r="B54" s="6"/>
      <c r="C54" s="6"/>
      <c r="D54" s="6"/>
      <c r="E54" s="36">
        <v>0</v>
      </c>
      <c r="F54" s="40"/>
      <c r="G54" s="36">
        <v>0</v>
      </c>
      <c r="H54" s="13"/>
      <c r="I54" s="14">
        <f>G54/סיכום!$B$42</f>
        <v>0</v>
      </c>
    </row>
    <row r="55" spans="1:9" ht="13.5" thickTop="1"/>
    <row r="56" spans="1:9">
      <c r="A56" s="6" t="s">
        <v>767</v>
      </c>
      <c r="B56" s="6"/>
      <c r="C56" s="6"/>
      <c r="D56" s="6"/>
      <c r="E56" s="40"/>
      <c r="F56" s="40"/>
      <c r="G56" s="40"/>
      <c r="H56" s="13"/>
      <c r="I56" s="13"/>
    </row>
    <row r="57" spans="1:9" ht="13.5" thickBot="1">
      <c r="A57" s="6" t="s">
        <v>768</v>
      </c>
      <c r="B57" s="6"/>
      <c r="C57" s="6"/>
      <c r="D57" s="6"/>
      <c r="E57" s="36">
        <v>0</v>
      </c>
      <c r="F57" s="40"/>
      <c r="G57" s="36">
        <v>0</v>
      </c>
      <c r="H57" s="13"/>
      <c r="I57" s="14">
        <f>G57/סיכום!$B$42</f>
        <v>0</v>
      </c>
    </row>
    <row r="58" spans="1:9" ht="13.5" thickTop="1"/>
    <row r="59" spans="1:9">
      <c r="A59" s="6" t="s">
        <v>769</v>
      </c>
      <c r="B59" s="6"/>
      <c r="C59" s="6"/>
      <c r="D59" s="6"/>
      <c r="E59" s="40"/>
      <c r="F59" s="40"/>
      <c r="G59" s="40"/>
      <c r="H59" s="13"/>
      <c r="I59" s="13"/>
    </row>
    <row r="60" spans="1:9" ht="13.5" thickBot="1">
      <c r="A60" s="6" t="s">
        <v>770</v>
      </c>
      <c r="B60" s="6"/>
      <c r="C60" s="6"/>
      <c r="D60" s="6"/>
      <c r="E60" s="36">
        <v>0</v>
      </c>
      <c r="F60" s="40"/>
      <c r="G60" s="36">
        <v>0</v>
      </c>
      <c r="H60" s="13"/>
      <c r="I60" s="14">
        <f>G60/סיכום!$B$42</f>
        <v>0</v>
      </c>
    </row>
    <row r="61" spans="1:9" ht="13.5" thickTop="1"/>
    <row r="62" spans="1:9" ht="13.5" thickBot="1">
      <c r="A62" s="4" t="s">
        <v>771</v>
      </c>
      <c r="B62" s="4"/>
      <c r="C62" s="4"/>
      <c r="D62" s="4"/>
      <c r="E62" s="37">
        <f>SUM(E29+E39+E51)</f>
        <v>4121458</v>
      </c>
      <c r="F62" s="28"/>
      <c r="G62" s="37">
        <f>SUM(G29+G39+G51)</f>
        <v>64024.340000000004</v>
      </c>
      <c r="H62" s="25"/>
      <c r="I62" s="19">
        <f>SUM(I29+I39+I51)</f>
        <v>0.11429631837989435</v>
      </c>
    </row>
    <row r="63" spans="1:9" ht="13.5" thickTop="1"/>
    <row r="65" spans="1:9">
      <c r="A65" s="4" t="s">
        <v>772</v>
      </c>
      <c r="B65" s="4"/>
      <c r="C65" s="4"/>
      <c r="D65" s="4"/>
      <c r="E65" s="28"/>
      <c r="F65" s="28"/>
      <c r="G65" s="28"/>
      <c r="H65" s="25"/>
      <c r="I65" s="25"/>
    </row>
    <row r="66" spans="1:9">
      <c r="A66" s="6" t="s">
        <v>773</v>
      </c>
      <c r="B66" s="6"/>
      <c r="C66" s="6"/>
      <c r="D66" s="6"/>
      <c r="E66" s="40"/>
      <c r="F66" s="40"/>
      <c r="G66" s="40"/>
      <c r="H66" s="13"/>
      <c r="I66" s="13"/>
    </row>
    <row r="67" spans="1:9">
      <c r="A67" s="7" t="s">
        <v>774</v>
      </c>
      <c r="B67" s="7" t="s">
        <v>775</v>
      </c>
      <c r="C67" s="7" t="s">
        <v>776</v>
      </c>
      <c r="D67" s="7" t="s">
        <v>36</v>
      </c>
      <c r="E67" s="35">
        <v>14858.87</v>
      </c>
      <c r="F67" s="35">
        <v>8735</v>
      </c>
      <c r="G67" s="35">
        <v>1297.92</v>
      </c>
      <c r="H67" s="12">
        <v>0</v>
      </c>
      <c r="I67" s="12">
        <f>G67/סיכום!$B$42</f>
        <v>2.3170481343756529E-3</v>
      </c>
    </row>
    <row r="68" spans="1:9">
      <c r="A68" s="7" t="s">
        <v>777</v>
      </c>
      <c r="B68" s="7" t="s">
        <v>778</v>
      </c>
      <c r="C68" s="7" t="s">
        <v>779</v>
      </c>
      <c r="D68" s="7" t="s">
        <v>27</v>
      </c>
      <c r="E68" s="35">
        <v>136371.67000000001</v>
      </c>
      <c r="F68" s="35">
        <v>1124</v>
      </c>
      <c r="G68" s="35">
        <v>1532.82</v>
      </c>
      <c r="H68" s="12">
        <v>1E-4</v>
      </c>
      <c r="I68" s="12">
        <f>G68/סיכום!$B$42</f>
        <v>2.736391858769175E-3</v>
      </c>
    </row>
    <row r="69" spans="1:9">
      <c r="A69" s="7" t="s">
        <v>780</v>
      </c>
      <c r="B69" s="7" t="s">
        <v>781</v>
      </c>
      <c r="C69" s="7" t="s">
        <v>782</v>
      </c>
      <c r="D69" s="7" t="s">
        <v>27</v>
      </c>
      <c r="E69" s="35">
        <v>8691.91</v>
      </c>
      <c r="F69" s="35">
        <v>5529</v>
      </c>
      <c r="G69" s="35">
        <v>480.58</v>
      </c>
      <c r="H69" s="12">
        <v>0</v>
      </c>
      <c r="I69" s="12">
        <f>G69/סיכום!$B$42</f>
        <v>8.5793191600272065E-4</v>
      </c>
    </row>
    <row r="70" spans="1:9">
      <c r="A70" s="7" t="s">
        <v>783</v>
      </c>
      <c r="B70" s="7" t="s">
        <v>784</v>
      </c>
      <c r="C70" s="7" t="s">
        <v>785</v>
      </c>
      <c r="D70" s="7" t="s">
        <v>27</v>
      </c>
      <c r="E70" s="35">
        <v>9395.82</v>
      </c>
      <c r="F70" s="35">
        <v>16407</v>
      </c>
      <c r="G70" s="35">
        <v>1541.57</v>
      </c>
      <c r="H70" s="12">
        <v>2.0000000000000001E-4</v>
      </c>
      <c r="I70" s="12">
        <f>G70/סיכום!$B$42</f>
        <v>2.752012367872808E-3</v>
      </c>
    </row>
    <row r="71" spans="1:9">
      <c r="A71" s="7" t="s">
        <v>786</v>
      </c>
      <c r="B71" s="7" t="s">
        <v>787</v>
      </c>
      <c r="C71" s="7" t="s">
        <v>788</v>
      </c>
      <c r="D71" s="7" t="s">
        <v>27</v>
      </c>
      <c r="E71" s="35">
        <v>50786.45</v>
      </c>
      <c r="F71" s="35">
        <v>2465</v>
      </c>
      <c r="G71" s="35">
        <v>1251.8900000000001</v>
      </c>
      <c r="H71" s="12">
        <v>1.1999999999999999E-3</v>
      </c>
      <c r="I71" s="12">
        <f>G71/סיכום!$B$42</f>
        <v>2.234875330485343E-3</v>
      </c>
    </row>
    <row r="72" spans="1:9">
      <c r="A72" s="7" t="s">
        <v>789</v>
      </c>
      <c r="B72" s="7" t="s">
        <v>790</v>
      </c>
      <c r="C72" s="7" t="s">
        <v>791</v>
      </c>
      <c r="D72" s="7" t="s">
        <v>27</v>
      </c>
      <c r="E72" s="35">
        <v>121962.93</v>
      </c>
      <c r="F72" s="35">
        <v>2741</v>
      </c>
      <c r="G72" s="35">
        <v>3343</v>
      </c>
      <c r="H72" s="12">
        <v>4.0000000000000002E-4</v>
      </c>
      <c r="I72" s="12">
        <f>G72/סיכום!$B$42</f>
        <v>5.9679270781079008E-3</v>
      </c>
    </row>
    <row r="73" spans="1:9">
      <c r="A73" s="7" t="s">
        <v>792</v>
      </c>
      <c r="B73" s="7" t="s">
        <v>793</v>
      </c>
      <c r="C73" s="7" t="s">
        <v>794</v>
      </c>
      <c r="D73" s="7" t="s">
        <v>27</v>
      </c>
      <c r="E73" s="35">
        <v>56511.06</v>
      </c>
      <c r="F73" s="35">
        <v>10325</v>
      </c>
      <c r="G73" s="35">
        <v>5834.77</v>
      </c>
      <c r="H73" s="12">
        <v>0</v>
      </c>
      <c r="I73" s="12">
        <f>G73/סיכום!$B$42</f>
        <v>1.0416237474583201E-2</v>
      </c>
    </row>
    <row r="74" spans="1:9">
      <c r="A74" s="7" t="s">
        <v>795</v>
      </c>
      <c r="B74" s="7" t="s">
        <v>796</v>
      </c>
      <c r="C74" s="7" t="s">
        <v>797</v>
      </c>
      <c r="D74" s="7" t="s">
        <v>27</v>
      </c>
      <c r="E74" s="35">
        <v>68485.289999999994</v>
      </c>
      <c r="F74" s="35">
        <v>3049</v>
      </c>
      <c r="G74" s="35">
        <v>2088.12</v>
      </c>
      <c r="H74" s="12">
        <v>2E-3</v>
      </c>
      <c r="I74" s="12">
        <f>G74/סיכום!$B$42</f>
        <v>3.727713996511717E-3</v>
      </c>
    </row>
    <row r="75" spans="1:9">
      <c r="A75" s="7" t="s">
        <v>798</v>
      </c>
      <c r="B75" s="7" t="s">
        <v>799</v>
      </c>
      <c r="C75" s="7" t="s">
        <v>800</v>
      </c>
      <c r="D75" s="7" t="s">
        <v>27</v>
      </c>
      <c r="E75" s="35">
        <v>11153.65</v>
      </c>
      <c r="F75" s="35">
        <v>7880</v>
      </c>
      <c r="G75" s="35">
        <v>878.91</v>
      </c>
      <c r="H75" s="12">
        <v>0</v>
      </c>
      <c r="I75" s="12">
        <f>G75/סיכום!$B$42</f>
        <v>1.5690310464312937E-3</v>
      </c>
    </row>
    <row r="76" spans="1:9">
      <c r="A76" s="7" t="s">
        <v>801</v>
      </c>
      <c r="B76" s="7" t="s">
        <v>802</v>
      </c>
      <c r="C76" s="7" t="s">
        <v>803</v>
      </c>
      <c r="D76" s="7" t="s">
        <v>27</v>
      </c>
      <c r="E76" s="35">
        <v>83601.83</v>
      </c>
      <c r="F76" s="35">
        <v>20554</v>
      </c>
      <c r="G76" s="35">
        <v>17183.52</v>
      </c>
      <c r="H76" s="12">
        <v>0</v>
      </c>
      <c r="I76" s="12">
        <f>G76/סיכום!$B$42</f>
        <v>3.0676037781994819E-2</v>
      </c>
    </row>
    <row r="77" spans="1:9">
      <c r="A77" s="7" t="s">
        <v>804</v>
      </c>
      <c r="B77" s="7" t="s">
        <v>802</v>
      </c>
      <c r="C77" s="7" t="s">
        <v>803</v>
      </c>
      <c r="D77" s="7" t="s">
        <v>27</v>
      </c>
      <c r="E77" s="35">
        <v>71161.039999999994</v>
      </c>
      <c r="F77" s="35">
        <v>388.9</v>
      </c>
      <c r="G77" s="35">
        <v>71.16</v>
      </c>
      <c r="H77" s="12">
        <v>0</v>
      </c>
      <c r="I77" s="12">
        <f>G77/סיכום!$B$42</f>
        <v>1.2703490603594323E-4</v>
      </c>
    </row>
    <row r="78" spans="1:9">
      <c r="A78" s="7" t="s">
        <v>805</v>
      </c>
      <c r="B78" s="7" t="s">
        <v>806</v>
      </c>
      <c r="C78" s="7" t="s">
        <v>807</v>
      </c>
      <c r="D78" s="7" t="s">
        <v>27</v>
      </c>
      <c r="E78" s="35">
        <v>102510.15</v>
      </c>
      <c r="F78" s="35">
        <v>4849</v>
      </c>
      <c r="G78" s="35">
        <v>4970.72</v>
      </c>
      <c r="H78" s="12">
        <v>2.0000000000000001E-4</v>
      </c>
      <c r="I78" s="12">
        <f>G78/סיכום!$B$42</f>
        <v>8.8737345156124758E-3</v>
      </c>
    </row>
    <row r="79" spans="1:9">
      <c r="A79" s="7" t="s">
        <v>808</v>
      </c>
      <c r="B79" s="7" t="s">
        <v>809</v>
      </c>
      <c r="C79" s="7" t="s">
        <v>810</v>
      </c>
      <c r="D79" s="7" t="s">
        <v>27</v>
      </c>
      <c r="E79" s="35">
        <v>70589.240000000005</v>
      </c>
      <c r="F79" s="35">
        <v>4135</v>
      </c>
      <c r="G79" s="35">
        <v>2918.87</v>
      </c>
      <c r="H79" s="12">
        <v>1E-4</v>
      </c>
      <c r="I79" s="12">
        <f>G79/סיכום!$B$42</f>
        <v>5.2107697608366164E-3</v>
      </c>
    </row>
    <row r="80" spans="1:9" ht="13.5" thickBot="1">
      <c r="A80" s="6" t="s">
        <v>811</v>
      </c>
      <c r="B80" s="6"/>
      <c r="C80" s="6"/>
      <c r="D80" s="6"/>
      <c r="E80" s="36">
        <f>SUM(E67:E79)</f>
        <v>806079.91</v>
      </c>
      <c r="F80" s="40"/>
      <c r="G80" s="36">
        <f>SUM(G67:G79)</f>
        <v>43393.850000000006</v>
      </c>
      <c r="H80" s="13"/>
      <c r="I80" s="14">
        <f>SUM(I67:I79)</f>
        <v>7.7466746167619671E-2</v>
      </c>
    </row>
    <row r="81" spans="1:9" ht="13.5" thickTop="1"/>
    <row r="82" spans="1:9">
      <c r="A82" s="6" t="s">
        <v>812</v>
      </c>
      <c r="B82" s="6"/>
      <c r="C82" s="6"/>
      <c r="D82" s="6"/>
      <c r="E82" s="40"/>
      <c r="F82" s="40"/>
      <c r="G82" s="40"/>
      <c r="H82" s="13"/>
      <c r="I82" s="13"/>
    </row>
    <row r="83" spans="1:9" ht="13.5" thickBot="1">
      <c r="A83" s="6" t="s">
        <v>813</v>
      </c>
      <c r="B83" s="6"/>
      <c r="C83" s="6"/>
      <c r="D83" s="6"/>
      <c r="E83" s="36">
        <v>0</v>
      </c>
      <c r="F83" s="40"/>
      <c r="G83" s="36">
        <v>0</v>
      </c>
      <c r="H83" s="13"/>
      <c r="I83" s="14">
        <f>G83/סיכום!$B$42</f>
        <v>0</v>
      </c>
    </row>
    <row r="84" spans="1:9" ht="13.5" thickTop="1"/>
    <row r="85" spans="1:9">
      <c r="A85" s="6" t="s">
        <v>767</v>
      </c>
      <c r="B85" s="6"/>
      <c r="C85" s="6"/>
      <c r="D85" s="6"/>
      <c r="E85" s="40"/>
      <c r="F85" s="40"/>
      <c r="G85" s="40"/>
      <c r="H85" s="13"/>
      <c r="I85" s="13"/>
    </row>
    <row r="86" spans="1:9">
      <c r="A86" s="7" t="s">
        <v>814</v>
      </c>
      <c r="B86" s="7" t="s">
        <v>815</v>
      </c>
      <c r="C86" s="7" t="s">
        <v>816</v>
      </c>
      <c r="D86" s="7" t="s">
        <v>27</v>
      </c>
      <c r="E86" s="35">
        <v>60190.05</v>
      </c>
      <c r="F86" s="35">
        <v>7215</v>
      </c>
      <c r="G86" s="35">
        <v>4342.71</v>
      </c>
      <c r="H86" s="12">
        <v>2.0000000000000001E-4</v>
      </c>
      <c r="I86" s="12">
        <f>G86/סיכום!$B$42</f>
        <v>7.7526104102213474E-3</v>
      </c>
    </row>
    <row r="87" spans="1:9">
      <c r="A87" s="7" t="s">
        <v>817</v>
      </c>
      <c r="B87" s="7" t="s">
        <v>818</v>
      </c>
      <c r="C87" s="7" t="s">
        <v>819</v>
      </c>
      <c r="D87" s="7" t="s">
        <v>27</v>
      </c>
      <c r="E87" s="35">
        <v>55562.14</v>
      </c>
      <c r="F87" s="35">
        <v>2534</v>
      </c>
      <c r="G87" s="35">
        <v>1407.94</v>
      </c>
      <c r="H87" s="12">
        <v>2.9999999999999997E-4</v>
      </c>
      <c r="I87" s="12">
        <f>G87/סיכום!$B$42</f>
        <v>2.5134559528421294E-3</v>
      </c>
    </row>
    <row r="88" spans="1:9">
      <c r="A88" s="7" t="s">
        <v>820</v>
      </c>
      <c r="B88" s="7" t="s">
        <v>818</v>
      </c>
      <c r="C88" s="7" t="s">
        <v>819</v>
      </c>
      <c r="D88" s="7" t="s">
        <v>27</v>
      </c>
      <c r="E88" s="35">
        <v>12628.98</v>
      </c>
      <c r="F88" s="35">
        <v>388.9</v>
      </c>
      <c r="G88" s="35">
        <v>12.63</v>
      </c>
      <c r="H88" s="12">
        <v>0</v>
      </c>
      <c r="I88" s="12">
        <f>G88/סיכום!$B$42</f>
        <v>2.2547089140443551E-5</v>
      </c>
    </row>
    <row r="89" spans="1:9">
      <c r="A89" s="7" t="s">
        <v>821</v>
      </c>
      <c r="B89" s="7" t="s">
        <v>822</v>
      </c>
      <c r="C89" s="7" t="s">
        <v>823</v>
      </c>
      <c r="D89" s="7" t="s">
        <v>27</v>
      </c>
      <c r="E89" s="35">
        <v>23497.34</v>
      </c>
      <c r="F89" s="35">
        <v>7916</v>
      </c>
      <c r="G89" s="35">
        <v>1860.05</v>
      </c>
      <c r="H89" s="12">
        <v>1E-4</v>
      </c>
      <c r="I89" s="12">
        <f>G89/סיכום!$B$42</f>
        <v>3.3205631952242299E-3</v>
      </c>
    </row>
    <row r="90" spans="1:9">
      <c r="A90" s="7" t="s">
        <v>824</v>
      </c>
      <c r="B90" s="7" t="s">
        <v>825</v>
      </c>
      <c r="C90" s="7" t="s">
        <v>826</v>
      </c>
      <c r="D90" s="7" t="s">
        <v>27</v>
      </c>
      <c r="E90" s="35">
        <v>102393.48</v>
      </c>
      <c r="F90" s="35">
        <v>2473</v>
      </c>
      <c r="G90" s="35">
        <v>2532.19</v>
      </c>
      <c r="H90" s="12">
        <v>0</v>
      </c>
      <c r="I90" s="12">
        <f>G90/סיכום!$B$42</f>
        <v>4.5204682225288804E-3</v>
      </c>
    </row>
    <row r="91" spans="1:9">
      <c r="A91" s="7" t="s">
        <v>827</v>
      </c>
      <c r="B91" s="7" t="s">
        <v>828</v>
      </c>
      <c r="C91" s="7" t="s">
        <v>829</v>
      </c>
      <c r="D91" s="7" t="s">
        <v>27</v>
      </c>
      <c r="E91" s="35">
        <v>17815.509999999998</v>
      </c>
      <c r="F91" s="35">
        <v>6838</v>
      </c>
      <c r="G91" s="35">
        <v>1218.22</v>
      </c>
      <c r="H91" s="12">
        <v>0</v>
      </c>
      <c r="I91" s="12">
        <f>G91/סיכום!$B$42</f>
        <v>2.1747676114545638E-3</v>
      </c>
    </row>
    <row r="92" spans="1:9">
      <c r="A92" s="7" t="s">
        <v>830</v>
      </c>
      <c r="B92" s="7" t="s">
        <v>831</v>
      </c>
      <c r="C92" s="7" t="s">
        <v>832</v>
      </c>
      <c r="D92" s="7" t="s">
        <v>27</v>
      </c>
      <c r="E92" s="35">
        <v>4134.01</v>
      </c>
      <c r="F92" s="35">
        <v>5658</v>
      </c>
      <c r="G92" s="35">
        <v>233.9</v>
      </c>
      <c r="H92" s="12">
        <v>0</v>
      </c>
      <c r="I92" s="12">
        <f>G92/סיכום!$B$42</f>
        <v>4.1755852335310744E-4</v>
      </c>
    </row>
    <row r="93" spans="1:9">
      <c r="A93" s="7" t="s">
        <v>833</v>
      </c>
      <c r="B93" s="7" t="s">
        <v>834</v>
      </c>
      <c r="C93" s="7" t="s">
        <v>835</v>
      </c>
      <c r="D93" s="7" t="s">
        <v>27</v>
      </c>
      <c r="E93" s="35">
        <v>25087.94</v>
      </c>
      <c r="F93" s="35">
        <v>2990</v>
      </c>
      <c r="G93" s="35">
        <v>750.13</v>
      </c>
      <c r="H93" s="12">
        <v>2.9999999999999997E-4</v>
      </c>
      <c r="I93" s="12">
        <f>G93/סיכום!$B$42</f>
        <v>1.3391328564466287E-3</v>
      </c>
    </row>
    <row r="94" spans="1:9">
      <c r="A94" s="7" t="s">
        <v>836</v>
      </c>
      <c r="B94" s="7" t="s">
        <v>837</v>
      </c>
      <c r="C94" s="7" t="s">
        <v>838</v>
      </c>
      <c r="D94" s="7" t="s">
        <v>27</v>
      </c>
      <c r="E94" s="35">
        <v>25087.94</v>
      </c>
      <c r="F94" s="35">
        <v>2995</v>
      </c>
      <c r="G94" s="35">
        <v>751.38</v>
      </c>
      <c r="H94" s="12">
        <v>1E-4</v>
      </c>
      <c r="I94" s="12">
        <f>G94/סיכום!$B$42</f>
        <v>1.3413643577471477E-3</v>
      </c>
    </row>
    <row r="95" spans="1:9">
      <c r="A95" s="7" t="s">
        <v>839</v>
      </c>
      <c r="B95" s="7" t="s">
        <v>840</v>
      </c>
      <c r="C95" s="7" t="s">
        <v>841</v>
      </c>
      <c r="D95" s="7" t="s">
        <v>27</v>
      </c>
      <c r="E95" s="35">
        <v>25589.62</v>
      </c>
      <c r="F95" s="35">
        <v>3169</v>
      </c>
      <c r="G95" s="35">
        <v>810.94</v>
      </c>
      <c r="H95" s="12">
        <v>2.0000000000000001E-4</v>
      </c>
      <c r="I95" s="12">
        <f>G95/סיכום!$B$42</f>
        <v>1.4476909317142751E-3</v>
      </c>
    </row>
    <row r="96" spans="1:9">
      <c r="A96" s="7" t="s">
        <v>842</v>
      </c>
      <c r="B96" s="7" t="s">
        <v>843</v>
      </c>
      <c r="C96" s="7" t="s">
        <v>842</v>
      </c>
      <c r="D96" s="7" t="s">
        <v>27</v>
      </c>
      <c r="E96" s="35">
        <v>17080.490000000002</v>
      </c>
      <c r="F96" s="35">
        <v>10168</v>
      </c>
      <c r="G96" s="35">
        <v>1736.74</v>
      </c>
      <c r="H96" s="12">
        <v>1E-4</v>
      </c>
      <c r="I96" s="12">
        <f>G96/סיכום!$B$42</f>
        <v>3.1004300549306359E-3</v>
      </c>
    </row>
    <row r="97" spans="1:9">
      <c r="A97" s="7" t="s">
        <v>844</v>
      </c>
      <c r="B97" s="7" t="s">
        <v>845</v>
      </c>
      <c r="C97" s="7" t="s">
        <v>846</v>
      </c>
      <c r="D97" s="7" t="s">
        <v>27</v>
      </c>
      <c r="E97" s="35">
        <v>20460.03</v>
      </c>
      <c r="F97" s="35">
        <v>897</v>
      </c>
      <c r="G97" s="35">
        <v>183.53</v>
      </c>
      <c r="H97" s="12">
        <v>0</v>
      </c>
      <c r="I97" s="12">
        <f>G97/סיכום!$B$42</f>
        <v>3.2763794694739548E-4</v>
      </c>
    </row>
    <row r="98" spans="1:9">
      <c r="A98" s="7" t="s">
        <v>847</v>
      </c>
      <c r="B98" s="7" t="s">
        <v>848</v>
      </c>
      <c r="C98" s="7" t="s">
        <v>849</v>
      </c>
      <c r="D98" s="7" t="s">
        <v>36</v>
      </c>
      <c r="E98" s="35">
        <v>67920.850000000006</v>
      </c>
      <c r="F98" s="35">
        <v>6367</v>
      </c>
      <c r="G98" s="35">
        <v>4324.5200000000004</v>
      </c>
      <c r="H98" s="12">
        <v>4.7000000000000002E-3</v>
      </c>
      <c r="I98" s="12">
        <f>G98/סיכום!$B$42</f>
        <v>7.7201376032961962E-3</v>
      </c>
    </row>
    <row r="99" spans="1:9">
      <c r="A99" s="7" t="s">
        <v>847</v>
      </c>
      <c r="B99" s="7" t="s">
        <v>850</v>
      </c>
      <c r="C99" s="7" t="s">
        <v>849</v>
      </c>
      <c r="D99" s="7" t="s">
        <v>36</v>
      </c>
      <c r="E99" s="35">
        <v>5154.54</v>
      </c>
      <c r="F99" s="35">
        <v>7881</v>
      </c>
      <c r="G99" s="35">
        <v>406.23</v>
      </c>
      <c r="H99" s="12">
        <v>5.9999999999999995E-4</v>
      </c>
      <c r="I99" s="12">
        <f>G99/סיכום!$B$42</f>
        <v>7.2520221864785306E-4</v>
      </c>
    </row>
    <row r="100" spans="1:9">
      <c r="A100" s="7" t="s">
        <v>851</v>
      </c>
      <c r="B100" s="7" t="s">
        <v>852</v>
      </c>
      <c r="C100" s="7" t="s">
        <v>851</v>
      </c>
      <c r="D100" s="7" t="s">
        <v>27</v>
      </c>
      <c r="E100" s="35">
        <v>12510.91</v>
      </c>
      <c r="F100" s="35">
        <v>7964</v>
      </c>
      <c r="G100" s="35">
        <v>996.37</v>
      </c>
      <c r="H100" s="12">
        <v>2.9999999999999997E-4</v>
      </c>
      <c r="I100" s="12">
        <f>G100/סיכום!$B$42</f>
        <v>1.7787207606384592E-3</v>
      </c>
    </row>
    <row r="101" spans="1:9">
      <c r="A101" s="7" t="s">
        <v>853</v>
      </c>
      <c r="B101" s="7" t="s">
        <v>852</v>
      </c>
      <c r="C101" s="7" t="s">
        <v>851</v>
      </c>
      <c r="D101" s="7" t="s">
        <v>27</v>
      </c>
      <c r="E101" s="35">
        <v>6640.51</v>
      </c>
      <c r="F101" s="35">
        <v>388.9</v>
      </c>
      <c r="G101" s="35">
        <v>6.64</v>
      </c>
      <c r="H101" s="12">
        <v>0</v>
      </c>
      <c r="I101" s="12">
        <f>G101/סיכום!$B$42</f>
        <v>1.1853734908356704E-5</v>
      </c>
    </row>
    <row r="102" spans="1:9">
      <c r="A102" s="7" t="s">
        <v>854</v>
      </c>
      <c r="B102" s="7" t="s">
        <v>855</v>
      </c>
      <c r="C102" s="7" t="s">
        <v>856</v>
      </c>
      <c r="D102" s="7" t="s">
        <v>27</v>
      </c>
      <c r="E102" s="35">
        <v>25134.61</v>
      </c>
      <c r="F102" s="35">
        <v>26397</v>
      </c>
      <c r="G102" s="35">
        <v>6634.78</v>
      </c>
      <c r="H102" s="12">
        <v>1E-4</v>
      </c>
      <c r="I102" s="12">
        <f>G102/סיכום!$B$42</f>
        <v>1.1844416158925737E-2</v>
      </c>
    </row>
    <row r="103" spans="1:9">
      <c r="A103" s="7" t="s">
        <v>857</v>
      </c>
      <c r="B103" s="7" t="s">
        <v>855</v>
      </c>
      <c r="C103" s="7" t="s">
        <v>856</v>
      </c>
      <c r="D103" s="7" t="s">
        <v>27</v>
      </c>
      <c r="E103" s="35">
        <v>20247.810000000001</v>
      </c>
      <c r="F103" s="35">
        <v>388.9</v>
      </c>
      <c r="G103" s="35">
        <v>20.25</v>
      </c>
      <c r="H103" s="12">
        <v>0</v>
      </c>
      <c r="I103" s="12">
        <f>G103/סיכום!$B$42</f>
        <v>3.6150321068407122E-5</v>
      </c>
    </row>
    <row r="104" spans="1:9">
      <c r="A104" s="7" t="s">
        <v>858</v>
      </c>
      <c r="B104" s="7" t="s">
        <v>859</v>
      </c>
      <c r="C104" s="7" t="s">
        <v>860</v>
      </c>
      <c r="D104" s="7" t="s">
        <v>27</v>
      </c>
      <c r="E104" s="35">
        <v>36478.82</v>
      </c>
      <c r="F104" s="35">
        <v>9601</v>
      </c>
      <c r="G104" s="35">
        <v>3502.33</v>
      </c>
      <c r="H104" s="12">
        <v>1E-3</v>
      </c>
      <c r="I104" s="12">
        <f>G104/סיכום!$B$42</f>
        <v>6.2523631598772498E-3</v>
      </c>
    </row>
    <row r="105" spans="1:9">
      <c r="A105" s="7" t="s">
        <v>861</v>
      </c>
      <c r="B105" s="7" t="s">
        <v>862</v>
      </c>
      <c r="C105" s="7" t="s">
        <v>863</v>
      </c>
      <c r="D105" s="7" t="s">
        <v>27</v>
      </c>
      <c r="E105" s="35">
        <v>73214.31</v>
      </c>
      <c r="F105" s="35">
        <v>5241</v>
      </c>
      <c r="G105" s="35">
        <v>3837.16</v>
      </c>
      <c r="H105" s="12">
        <v>1E-4</v>
      </c>
      <c r="I105" s="12">
        <f>G105/סיכום!$B$42</f>
        <v>6.8501020242394597E-3</v>
      </c>
    </row>
    <row r="106" spans="1:9">
      <c r="A106" s="7" t="s">
        <v>861</v>
      </c>
      <c r="B106" s="7" t="s">
        <v>864</v>
      </c>
      <c r="C106" s="7" t="s">
        <v>865</v>
      </c>
      <c r="D106" s="7" t="s">
        <v>27</v>
      </c>
      <c r="E106" s="35">
        <v>147645.88</v>
      </c>
      <c r="F106" s="35">
        <v>4002</v>
      </c>
      <c r="G106" s="35">
        <v>5908.79</v>
      </c>
      <c r="H106" s="12">
        <v>0</v>
      </c>
      <c r="I106" s="12">
        <f>G106/סיכום!$B$42</f>
        <v>1.0548378055594731E-2</v>
      </c>
    </row>
    <row r="107" spans="1:9">
      <c r="A107" s="7" t="s">
        <v>866</v>
      </c>
      <c r="B107" s="7" t="s">
        <v>867</v>
      </c>
      <c r="C107" s="7" t="s">
        <v>868</v>
      </c>
      <c r="D107" s="7" t="s">
        <v>27</v>
      </c>
      <c r="E107" s="35">
        <v>57214.97</v>
      </c>
      <c r="F107" s="35">
        <v>4923</v>
      </c>
      <c r="G107" s="35">
        <v>2816.69</v>
      </c>
      <c r="H107" s="12">
        <v>1E-4</v>
      </c>
      <c r="I107" s="12">
        <f>G107/סיכום!$B$42</f>
        <v>5.0283579185269947E-3</v>
      </c>
    </row>
    <row r="108" spans="1:9" ht="13.5" thickBot="1">
      <c r="A108" s="6" t="s">
        <v>768</v>
      </c>
      <c r="B108" s="6"/>
      <c r="C108" s="6"/>
      <c r="D108" s="6"/>
      <c r="E108" s="36">
        <f>SUM(E86:E107)</f>
        <v>841690.73999999987</v>
      </c>
      <c r="F108" s="40"/>
      <c r="G108" s="36">
        <f>SUM(G86:G107)</f>
        <v>44294.12</v>
      </c>
      <c r="H108" s="13"/>
      <c r="I108" s="14">
        <f>SUM(I86:I107)</f>
        <v>7.9073909108274221E-2</v>
      </c>
    </row>
    <row r="109" spans="1:9" ht="13.5" thickTop="1"/>
    <row r="110" spans="1:9">
      <c r="A110" s="6" t="s">
        <v>769</v>
      </c>
      <c r="B110" s="6"/>
      <c r="C110" s="6"/>
      <c r="D110" s="6"/>
      <c r="E110" s="40"/>
      <c r="F110" s="40"/>
      <c r="G110" s="40"/>
      <c r="H110" s="13"/>
      <c r="I110" s="13"/>
    </row>
    <row r="111" spans="1:9" ht="13.5" thickBot="1">
      <c r="A111" s="6" t="s">
        <v>770</v>
      </c>
      <c r="B111" s="6"/>
      <c r="C111" s="6"/>
      <c r="D111" s="6"/>
      <c r="E111" s="36">
        <v>0</v>
      </c>
      <c r="F111" s="40"/>
      <c r="G111" s="36">
        <v>0</v>
      </c>
      <c r="H111" s="13"/>
      <c r="I111" s="14">
        <f>G111/סיכום!$B$42</f>
        <v>0</v>
      </c>
    </row>
    <row r="112" spans="1:9" ht="13.5" thickTop="1"/>
    <row r="113" spans="1:9" ht="13.5" thickBot="1">
      <c r="A113" s="4" t="s">
        <v>869</v>
      </c>
      <c r="B113" s="4"/>
      <c r="C113" s="4"/>
      <c r="D113" s="4"/>
      <c r="E113" s="37">
        <f>SUM(E80+E108)</f>
        <v>1647770.65</v>
      </c>
      <c r="F113" s="28"/>
      <c r="G113" s="37">
        <f>SUM(G80+G108)</f>
        <v>87687.97</v>
      </c>
      <c r="H113" s="25"/>
      <c r="I113" s="19">
        <f>SUM(I80+I108)</f>
        <v>0.15654065527589389</v>
      </c>
    </row>
    <row r="114" spans="1:9" ht="13.5" thickTop="1"/>
    <row r="116" spans="1:9" ht="13.5" thickBot="1">
      <c r="A116" s="4" t="s">
        <v>870</v>
      </c>
      <c r="B116" s="4"/>
      <c r="C116" s="4"/>
      <c r="D116" s="4"/>
      <c r="E116" s="37">
        <f>SUM(E62+E113)</f>
        <v>5769228.6500000004</v>
      </c>
      <c r="F116" s="28"/>
      <c r="G116" s="37">
        <f>SUM(G62+G113)</f>
        <v>151712.31</v>
      </c>
      <c r="H116" s="25"/>
      <c r="I116" s="19">
        <f>SUM(I62+I113)</f>
        <v>0.27083697365578824</v>
      </c>
    </row>
    <row r="117" spans="1:9" ht="13.5" thickTop="1"/>
    <row r="119" spans="1:9">
      <c r="A119" s="7" t="s">
        <v>69</v>
      </c>
      <c r="B119" s="7"/>
      <c r="C119" s="7"/>
      <c r="D119" s="7"/>
      <c r="E119" s="35"/>
      <c r="F119" s="35"/>
      <c r="G119" s="35"/>
      <c r="H119" s="12"/>
      <c r="I119" s="12"/>
    </row>
    <row r="123" spans="1:9">
      <c r="A123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rightToLeft="1" topLeftCell="C22" workbookViewId="0">
      <selection activeCell="K34" sqref="K34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3.7109375" style="27" customWidth="1"/>
    <col min="9" max="10" width="12.7109375" style="27" customWidth="1"/>
    <col min="11" max="11" width="24.7109375" style="24" customWidth="1"/>
    <col min="12" max="12" width="20.7109375" style="24" customWidth="1"/>
  </cols>
  <sheetData>
    <row r="2" spans="1:12" ht="18">
      <c r="A2" s="1" t="s">
        <v>0</v>
      </c>
    </row>
    <row r="4" spans="1:12" ht="18">
      <c r="A4" s="1" t="s">
        <v>871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116</v>
      </c>
      <c r="E11" s="4" t="s">
        <v>7</v>
      </c>
      <c r="F11" s="4" t="s">
        <v>8</v>
      </c>
      <c r="G11" s="4" t="s">
        <v>9</v>
      </c>
      <c r="H11" s="28" t="s">
        <v>73</v>
      </c>
      <c r="I11" s="28" t="s">
        <v>74</v>
      </c>
      <c r="J11" s="28" t="s">
        <v>12</v>
      </c>
      <c r="K11" s="25" t="s">
        <v>75</v>
      </c>
      <c r="L11" s="25" t="s">
        <v>13</v>
      </c>
    </row>
    <row r="12" spans="1:12">
      <c r="A12" s="5"/>
      <c r="B12" s="5"/>
      <c r="C12" s="5"/>
      <c r="D12" s="5"/>
      <c r="E12" s="5"/>
      <c r="F12" s="5"/>
      <c r="G12" s="5"/>
      <c r="H12" s="29" t="s">
        <v>78</v>
      </c>
      <c r="I12" s="29" t="s">
        <v>79</v>
      </c>
      <c r="J12" s="29" t="s">
        <v>15</v>
      </c>
      <c r="K12" s="26" t="s">
        <v>14</v>
      </c>
      <c r="L12" s="26" t="s">
        <v>14</v>
      </c>
    </row>
    <row r="15" spans="1:12">
      <c r="A15" s="4" t="s">
        <v>872</v>
      </c>
      <c r="B15" s="4"/>
      <c r="C15" s="4"/>
      <c r="D15" s="4"/>
      <c r="E15" s="4"/>
      <c r="F15" s="4"/>
      <c r="G15" s="4"/>
      <c r="H15" s="28"/>
      <c r="I15" s="28"/>
      <c r="J15" s="28"/>
      <c r="K15" s="25"/>
      <c r="L15" s="25"/>
    </row>
    <row r="18" spans="1:12">
      <c r="A18" s="4" t="s">
        <v>873</v>
      </c>
      <c r="B18" s="4"/>
      <c r="C18" s="4"/>
      <c r="D18" s="4"/>
      <c r="E18" s="4"/>
      <c r="F18" s="4"/>
      <c r="G18" s="4"/>
      <c r="H18" s="28"/>
      <c r="I18" s="28"/>
      <c r="J18" s="28"/>
      <c r="K18" s="25"/>
      <c r="L18" s="25"/>
    </row>
    <row r="19" spans="1:12">
      <c r="A19" s="6" t="s">
        <v>874</v>
      </c>
      <c r="B19" s="6"/>
      <c r="C19" s="6"/>
      <c r="D19" s="6"/>
      <c r="E19" s="6"/>
      <c r="F19" s="6"/>
      <c r="G19" s="6"/>
      <c r="H19" s="40"/>
      <c r="I19" s="40"/>
      <c r="J19" s="40"/>
      <c r="K19" s="13"/>
      <c r="L19" s="13"/>
    </row>
    <row r="20" spans="1:12">
      <c r="A20" s="7" t="s">
        <v>875</v>
      </c>
      <c r="B20" s="7">
        <v>61000832</v>
      </c>
      <c r="C20" s="7" t="s">
        <v>876</v>
      </c>
      <c r="D20" s="7" t="s">
        <v>718</v>
      </c>
      <c r="E20" s="38">
        <v>0</v>
      </c>
      <c r="F20" s="38">
        <v>0</v>
      </c>
      <c r="G20" s="7" t="s">
        <v>27</v>
      </c>
      <c r="H20" s="35">
        <v>706</v>
      </c>
      <c r="I20" s="35">
        <v>11029.4</v>
      </c>
      <c r="J20" s="35">
        <v>302.83</v>
      </c>
      <c r="K20" s="39">
        <v>0</v>
      </c>
      <c r="L20" s="12">
        <f>J20/סיכום!$B$42</f>
        <v>5.406124310689248E-4</v>
      </c>
    </row>
    <row r="21" spans="1:12" ht="13.5" thickBot="1">
      <c r="A21" s="6" t="s">
        <v>877</v>
      </c>
      <c r="B21" s="6"/>
      <c r="C21" s="6"/>
      <c r="D21" s="6"/>
      <c r="E21" s="6"/>
      <c r="F21" s="6"/>
      <c r="G21" s="6"/>
      <c r="H21" s="36">
        <f>SUM(H20)</f>
        <v>706</v>
      </c>
      <c r="I21" s="40"/>
      <c r="J21" s="36">
        <f>SUM(J20)</f>
        <v>302.83</v>
      </c>
      <c r="K21" s="13"/>
      <c r="L21" s="14">
        <f>SUM(L20)</f>
        <v>5.406124310689248E-4</v>
      </c>
    </row>
    <row r="22" spans="1:12" ht="13.5" thickTop="1"/>
    <row r="23" spans="1:12" ht="13.5" thickBot="1">
      <c r="A23" s="4" t="s">
        <v>878</v>
      </c>
      <c r="B23" s="4"/>
      <c r="C23" s="4"/>
      <c r="D23" s="4"/>
      <c r="E23" s="4"/>
      <c r="F23" s="4"/>
      <c r="G23" s="4"/>
      <c r="H23" s="37">
        <f>SUM(H21)</f>
        <v>706</v>
      </c>
      <c r="I23" s="28"/>
      <c r="J23" s="37">
        <f>SUM(J21)</f>
        <v>302.83</v>
      </c>
      <c r="K23" s="25"/>
      <c r="L23" s="19">
        <f>SUM(L21)</f>
        <v>5.406124310689248E-4</v>
      </c>
    </row>
    <row r="24" spans="1:12" ht="13.5" thickTop="1"/>
    <row r="26" spans="1:12">
      <c r="A26" s="4" t="s">
        <v>879</v>
      </c>
      <c r="B26" s="4"/>
      <c r="C26" s="4"/>
      <c r="D26" s="4"/>
      <c r="E26" s="4"/>
      <c r="F26" s="4"/>
      <c r="G26" s="4"/>
      <c r="H26" s="28"/>
      <c r="I26" s="28"/>
      <c r="J26" s="28"/>
      <c r="K26" s="25"/>
      <c r="L26" s="25"/>
    </row>
    <row r="27" spans="1:12">
      <c r="A27" s="6" t="s">
        <v>880</v>
      </c>
      <c r="B27" s="6"/>
      <c r="C27" s="6"/>
      <c r="D27" s="6"/>
      <c r="E27" s="6"/>
      <c r="F27" s="6"/>
      <c r="G27" s="6"/>
      <c r="H27" s="40"/>
      <c r="I27" s="40"/>
      <c r="J27" s="40"/>
      <c r="K27" s="13"/>
      <c r="L27" s="13"/>
    </row>
    <row r="28" spans="1:12">
      <c r="A28" s="7" t="s">
        <v>881</v>
      </c>
      <c r="B28" s="7" t="s">
        <v>882</v>
      </c>
      <c r="C28" s="7" t="s">
        <v>883</v>
      </c>
      <c r="D28" s="7" t="s">
        <v>718</v>
      </c>
      <c r="E28" s="38">
        <v>0</v>
      </c>
      <c r="F28" s="38">
        <v>0</v>
      </c>
      <c r="G28" s="7" t="s">
        <v>36</v>
      </c>
      <c r="H28" s="35">
        <v>202.3</v>
      </c>
      <c r="I28" s="35">
        <v>101827</v>
      </c>
      <c r="J28" s="35">
        <v>973.25</v>
      </c>
      <c r="K28" s="12">
        <v>0</v>
      </c>
      <c r="L28" s="12">
        <f>J28/סיכום!$B$42</f>
        <v>1.7374469125840607E-3</v>
      </c>
    </row>
    <row r="29" spans="1:12">
      <c r="A29" s="7" t="s">
        <v>884</v>
      </c>
      <c r="B29" s="7" t="s">
        <v>885</v>
      </c>
      <c r="C29" s="7" t="s">
        <v>884</v>
      </c>
      <c r="D29" s="7" t="s">
        <v>886</v>
      </c>
      <c r="E29" s="38">
        <v>0</v>
      </c>
      <c r="F29" s="38">
        <v>0</v>
      </c>
      <c r="G29" s="7" t="s">
        <v>27</v>
      </c>
      <c r="H29" s="35">
        <v>383924.54</v>
      </c>
      <c r="I29" s="35">
        <v>98.81</v>
      </c>
      <c r="J29" s="35">
        <v>1475.31</v>
      </c>
      <c r="K29" s="12">
        <v>1.95E-2</v>
      </c>
      <c r="L29" s="12">
        <f>J29/סיכום!$B$42</f>
        <v>2.633724946934899E-3</v>
      </c>
    </row>
    <row r="30" spans="1:12">
      <c r="A30" s="7" t="s">
        <v>887</v>
      </c>
      <c r="B30" s="7" t="s">
        <v>888</v>
      </c>
      <c r="C30" s="7" t="s">
        <v>889</v>
      </c>
      <c r="D30" s="7" t="s">
        <v>718</v>
      </c>
      <c r="E30" s="38">
        <v>0</v>
      </c>
      <c r="F30" s="38">
        <v>0</v>
      </c>
      <c r="G30" s="7" t="s">
        <v>27</v>
      </c>
      <c r="H30" s="35">
        <v>377.1</v>
      </c>
      <c r="I30" s="35">
        <v>107161</v>
      </c>
      <c r="J30" s="35">
        <v>1571.56</v>
      </c>
      <c r="K30" s="12">
        <v>4.0000000000000002E-4</v>
      </c>
      <c r="L30" s="12">
        <f>J30/סיכום!$B$42</f>
        <v>2.8055505470748589E-3</v>
      </c>
    </row>
    <row r="31" spans="1:12">
      <c r="A31" s="7" t="s">
        <v>890</v>
      </c>
      <c r="B31" s="7" t="s">
        <v>891</v>
      </c>
      <c r="C31" s="7" t="s">
        <v>892</v>
      </c>
      <c r="D31" s="7" t="s">
        <v>718</v>
      </c>
      <c r="E31" s="38">
        <v>0</v>
      </c>
      <c r="F31" s="38">
        <v>0</v>
      </c>
      <c r="G31" s="7" t="s">
        <v>27</v>
      </c>
      <c r="H31" s="35">
        <v>2863.68</v>
      </c>
      <c r="I31" s="35">
        <v>11950.72</v>
      </c>
      <c r="J31" s="35">
        <v>1330.93</v>
      </c>
      <c r="K31" s="12">
        <v>1.1000000000000001E-3</v>
      </c>
      <c r="L31" s="12">
        <f>J31/סיכום!$B$42</f>
        <v>2.3759776207197573E-3</v>
      </c>
    </row>
    <row r="32" spans="1:12">
      <c r="A32" s="7" t="s">
        <v>893</v>
      </c>
      <c r="B32" s="7" t="s">
        <v>894</v>
      </c>
      <c r="C32" s="7" t="s">
        <v>895</v>
      </c>
      <c r="D32" s="7" t="s">
        <v>896</v>
      </c>
      <c r="E32" s="38">
        <v>0</v>
      </c>
      <c r="F32" s="38">
        <v>0</v>
      </c>
      <c r="G32" s="7" t="s">
        <v>27</v>
      </c>
      <c r="H32" s="35">
        <v>8730</v>
      </c>
      <c r="I32" s="35">
        <v>11855</v>
      </c>
      <c r="J32" s="35">
        <v>4024.89</v>
      </c>
      <c r="K32" s="12">
        <v>1E-4</v>
      </c>
      <c r="L32" s="12">
        <f>J32/סיכום!$B$42</f>
        <v>7.1852378155565985E-3</v>
      </c>
    </row>
    <row r="33" spans="1:12">
      <c r="A33" s="7" t="s">
        <v>897</v>
      </c>
      <c r="B33" s="7" t="s">
        <v>898</v>
      </c>
      <c r="C33" s="7" t="s">
        <v>899</v>
      </c>
      <c r="D33" s="7" t="s">
        <v>718</v>
      </c>
      <c r="E33" s="38">
        <v>0</v>
      </c>
      <c r="F33" s="38">
        <v>0</v>
      </c>
      <c r="G33" s="7" t="s">
        <v>27</v>
      </c>
      <c r="H33" s="35">
        <v>131395.44</v>
      </c>
      <c r="I33" s="35">
        <v>1377</v>
      </c>
      <c r="J33" s="35">
        <v>1809.32</v>
      </c>
      <c r="K33" s="12">
        <v>1E-4</v>
      </c>
      <c r="L33" s="12">
        <f>J33/סיכום!$B$42</f>
        <v>3.2299999464439687E-3</v>
      </c>
    </row>
    <row r="34" spans="1:12">
      <c r="A34" s="7" t="s">
        <v>900</v>
      </c>
      <c r="B34" s="7" t="s">
        <v>901</v>
      </c>
      <c r="C34" s="7" t="s">
        <v>902</v>
      </c>
      <c r="D34" s="7" t="s">
        <v>283</v>
      </c>
      <c r="E34" s="38">
        <v>0</v>
      </c>
      <c r="F34" s="38">
        <v>0</v>
      </c>
      <c r="G34" s="7" t="s">
        <v>27</v>
      </c>
      <c r="H34" s="35">
        <v>4188.38</v>
      </c>
      <c r="I34" s="35">
        <v>1612</v>
      </c>
      <c r="J34" s="35">
        <v>262.57</v>
      </c>
      <c r="K34" s="12">
        <v>0</v>
      </c>
      <c r="L34" s="12">
        <f>J34/סיכום!$B$42</f>
        <v>4.687402371818102E-4</v>
      </c>
    </row>
    <row r="35" spans="1:12">
      <c r="A35" s="7" t="s">
        <v>903</v>
      </c>
      <c r="B35" s="7" t="s">
        <v>904</v>
      </c>
      <c r="C35" s="7" t="s">
        <v>905</v>
      </c>
      <c r="D35" s="7" t="s">
        <v>718</v>
      </c>
      <c r="E35" s="38">
        <v>0</v>
      </c>
      <c r="F35" s="38">
        <v>0</v>
      </c>
      <c r="G35" s="7" t="s">
        <v>27</v>
      </c>
      <c r="H35" s="35">
        <v>11859</v>
      </c>
      <c r="I35" s="35">
        <v>1451</v>
      </c>
      <c r="J35" s="35">
        <v>669.2</v>
      </c>
      <c r="K35" s="12">
        <v>4.0000000000000002E-4</v>
      </c>
      <c r="L35" s="12">
        <f>J35/סיכום!$B$42</f>
        <v>1.1946565362458293E-3</v>
      </c>
    </row>
    <row r="36" spans="1:12">
      <c r="A36" s="7" t="s">
        <v>906</v>
      </c>
      <c r="B36" s="7" t="s">
        <v>907</v>
      </c>
      <c r="C36" s="7" t="s">
        <v>908</v>
      </c>
      <c r="D36" s="7" t="s">
        <v>283</v>
      </c>
      <c r="E36" s="38">
        <v>0</v>
      </c>
      <c r="F36" s="38">
        <v>0</v>
      </c>
      <c r="G36" s="7" t="s">
        <v>27</v>
      </c>
      <c r="H36" s="35">
        <v>28621.16</v>
      </c>
      <c r="I36" s="35">
        <v>2628</v>
      </c>
      <c r="J36" s="35">
        <v>2925.17</v>
      </c>
      <c r="K36" s="12">
        <v>2E-3</v>
      </c>
      <c r="L36" s="12">
        <f>J36/סיכום!$B$42</f>
        <v>5.2220165273912326E-3</v>
      </c>
    </row>
    <row r="37" spans="1:12">
      <c r="A37" s="7" t="s">
        <v>909</v>
      </c>
      <c r="B37" s="7" t="s">
        <v>910</v>
      </c>
      <c r="C37" s="7" t="s">
        <v>911</v>
      </c>
      <c r="D37" s="7" t="s">
        <v>718</v>
      </c>
      <c r="E37" s="38">
        <v>0</v>
      </c>
      <c r="F37" s="38">
        <v>0</v>
      </c>
      <c r="G37" s="7" t="s">
        <v>27</v>
      </c>
      <c r="H37" s="35">
        <v>291</v>
      </c>
      <c r="I37" s="35">
        <v>116969.8</v>
      </c>
      <c r="J37" s="35">
        <v>1323.75</v>
      </c>
      <c r="K37" s="12">
        <v>0</v>
      </c>
      <c r="L37" s="12">
        <f>J37/סיכום!$B$42</f>
        <v>2.3631598772495765E-3</v>
      </c>
    </row>
    <row r="38" spans="1:12" ht="13.5" thickBot="1">
      <c r="A38" s="6" t="s">
        <v>912</v>
      </c>
      <c r="B38" s="6"/>
      <c r="C38" s="6"/>
      <c r="D38" s="6"/>
      <c r="E38" s="6"/>
      <c r="F38" s="6"/>
      <c r="G38" s="6"/>
      <c r="H38" s="36">
        <f>SUM(H28:H37)</f>
        <v>572452.6</v>
      </c>
      <c r="I38" s="40"/>
      <c r="J38" s="36">
        <f>SUM(J28:J37)</f>
        <v>16365.95</v>
      </c>
      <c r="K38" s="13"/>
      <c r="L38" s="14">
        <f>SUM(L28:L37)</f>
        <v>2.9216510967382592E-2</v>
      </c>
    </row>
    <row r="39" spans="1:12" ht="13.5" thickTop="1"/>
    <row r="40" spans="1:12" ht="13.5" thickBot="1">
      <c r="A40" s="4" t="s">
        <v>913</v>
      </c>
      <c r="B40" s="4"/>
      <c r="C40" s="4"/>
      <c r="D40" s="4"/>
      <c r="E40" s="4"/>
      <c r="F40" s="4"/>
      <c r="G40" s="4"/>
      <c r="H40" s="37">
        <f>SUM(H38)</f>
        <v>572452.6</v>
      </c>
      <c r="I40" s="28"/>
      <c r="J40" s="37">
        <f>SUM(J38)</f>
        <v>16365.95</v>
      </c>
      <c r="K40" s="25"/>
      <c r="L40" s="19">
        <f>SUM(L38)</f>
        <v>2.9216510967382592E-2</v>
      </c>
    </row>
    <row r="41" spans="1:12" ht="13.5" thickTop="1"/>
    <row r="43" spans="1:12" ht="13.5" thickBot="1">
      <c r="A43" s="4" t="s">
        <v>914</v>
      </c>
      <c r="B43" s="4"/>
      <c r="C43" s="4"/>
      <c r="D43" s="4"/>
      <c r="E43" s="4"/>
      <c r="F43" s="4"/>
      <c r="G43" s="4"/>
      <c r="H43" s="37">
        <f>SUM(H23+H40)</f>
        <v>573158.6</v>
      </c>
      <c r="I43" s="28"/>
      <c r="J43" s="37">
        <f>SUM(J23+J40)</f>
        <v>16668.780000000002</v>
      </c>
      <c r="K43" s="25"/>
      <c r="L43" s="19">
        <f>SUM(L23+L40)</f>
        <v>2.9757123398451518E-2</v>
      </c>
    </row>
    <row r="44" spans="1:12" ht="13.5" thickTop="1"/>
    <row r="46" spans="1:12">
      <c r="A46" s="7" t="s">
        <v>69</v>
      </c>
      <c r="B46" s="7"/>
      <c r="C46" s="7"/>
      <c r="D46" s="7"/>
      <c r="E46" s="7"/>
      <c r="F46" s="7"/>
      <c r="G46" s="7"/>
      <c r="H46" s="35"/>
      <c r="I46" s="35"/>
      <c r="J46" s="35"/>
      <c r="K46" s="12"/>
      <c r="L46" s="12"/>
    </row>
    <row r="50" spans="1:1">
      <c r="A50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915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73</v>
      </c>
      <c r="G11" s="4" t="s">
        <v>74</v>
      </c>
      <c r="H11" s="4" t="s">
        <v>12</v>
      </c>
      <c r="I11" s="4" t="s">
        <v>75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78</v>
      </c>
      <c r="G12" s="5" t="s">
        <v>79</v>
      </c>
      <c r="H12" s="5" t="s">
        <v>15</v>
      </c>
      <c r="I12" s="5" t="s">
        <v>14</v>
      </c>
      <c r="J12" s="5" t="s">
        <v>14</v>
      </c>
    </row>
    <row r="15" spans="1:10">
      <c r="A15" s="4" t="s">
        <v>916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917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918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4">
        <f>H20/סיכום!$B$42</f>
        <v>0</v>
      </c>
    </row>
    <row r="21" spans="1:10" ht="13.5" thickTop="1"/>
    <row r="22" spans="1:10" ht="13.5" thickBot="1">
      <c r="A22" s="4" t="s">
        <v>918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19">
        <v>0</v>
      </c>
    </row>
    <row r="23" spans="1:10" ht="13.5" thickTop="1"/>
    <row r="25" spans="1:10">
      <c r="A25" s="4" t="s">
        <v>919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919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920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4">
        <f>H27/סיכום!$B$42</f>
        <v>0</v>
      </c>
    </row>
    <row r="28" spans="1:10" ht="13.5" thickTop="1"/>
    <row r="29" spans="1:10" ht="13.5" thickBot="1">
      <c r="A29" s="4" t="s">
        <v>920</v>
      </c>
      <c r="B29" s="4"/>
      <c r="C29" s="4"/>
      <c r="D29" s="4"/>
      <c r="E29" s="4"/>
      <c r="F29" s="23">
        <v>0</v>
      </c>
      <c r="G29" s="4"/>
      <c r="H29" s="23">
        <v>0</v>
      </c>
      <c r="I29" s="4"/>
      <c r="J29" s="19">
        <v>0</v>
      </c>
    </row>
    <row r="30" spans="1:10" ht="13.5" thickTop="1"/>
    <row r="32" spans="1:10" ht="13.5" thickBot="1">
      <c r="A32" s="4" t="s">
        <v>921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19">
        <v>0</v>
      </c>
    </row>
    <row r="33" spans="1:10" ht="13.5" thickTop="1"/>
    <row r="35" spans="1:10">
      <c r="A35" s="7" t="s">
        <v>69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9" workbookViewId="0">
      <selection activeCell="A60" sqref="A6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922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116</v>
      </c>
      <c r="E11" s="4" t="s">
        <v>9</v>
      </c>
      <c r="F11" s="4" t="s">
        <v>73</v>
      </c>
      <c r="G11" s="4" t="s">
        <v>74</v>
      </c>
      <c r="H11" s="4" t="s">
        <v>12</v>
      </c>
      <c r="I11" s="4" t="s">
        <v>75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78</v>
      </c>
      <c r="G12" s="5" t="s">
        <v>79</v>
      </c>
      <c r="H12" s="5" t="s">
        <v>15</v>
      </c>
      <c r="I12" s="5" t="s">
        <v>14</v>
      </c>
      <c r="J12" s="5" t="s">
        <v>14</v>
      </c>
    </row>
    <row r="15" spans="1:10">
      <c r="A15" s="4" t="s">
        <v>923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924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925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926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4">
        <f>H20/סיכום!$B$42</f>
        <v>0</v>
      </c>
    </row>
    <row r="21" spans="1:10" ht="13.5" thickTop="1"/>
    <row r="22" spans="1:10">
      <c r="A22" s="6" t="s">
        <v>927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928</v>
      </c>
      <c r="B23" s="6"/>
      <c r="C23" s="6"/>
      <c r="D23" s="6"/>
      <c r="E23" s="6"/>
      <c r="F23" s="22">
        <v>0</v>
      </c>
      <c r="G23" s="6"/>
      <c r="H23" s="22">
        <v>0</v>
      </c>
      <c r="I23" s="6"/>
      <c r="J23" s="14">
        <f>H23/סיכום!$B$42</f>
        <v>0</v>
      </c>
    </row>
    <row r="24" spans="1:10" ht="13.5" thickTop="1"/>
    <row r="25" spans="1:10">
      <c r="A25" s="6" t="s">
        <v>929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930</v>
      </c>
      <c r="B26" s="6"/>
      <c r="C26" s="6"/>
      <c r="D26" s="6"/>
      <c r="E26" s="6"/>
      <c r="F26" s="22">
        <v>0</v>
      </c>
      <c r="G26" s="6"/>
      <c r="H26" s="22">
        <v>0</v>
      </c>
      <c r="I26" s="6"/>
      <c r="J26" s="14">
        <f>H26/סיכום!$B$42</f>
        <v>0</v>
      </c>
    </row>
    <row r="27" spans="1:10" ht="13.5" thickTop="1"/>
    <row r="28" spans="1:10">
      <c r="A28" s="6" t="s">
        <v>931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932</v>
      </c>
      <c r="B29" s="6"/>
      <c r="C29" s="6"/>
      <c r="D29" s="6"/>
      <c r="E29" s="6"/>
      <c r="F29" s="22">
        <v>0</v>
      </c>
      <c r="G29" s="6"/>
      <c r="H29" s="22">
        <v>0</v>
      </c>
      <c r="I29" s="6"/>
      <c r="J29" s="14">
        <f>H29/סיכום!$B$42</f>
        <v>0</v>
      </c>
    </row>
    <row r="30" spans="1:10" ht="13.5" thickTop="1"/>
    <row r="31" spans="1:10" ht="13.5" thickBot="1">
      <c r="A31" s="4" t="s">
        <v>933</v>
      </c>
      <c r="B31" s="4"/>
      <c r="C31" s="4"/>
      <c r="D31" s="4"/>
      <c r="E31" s="4"/>
      <c r="F31" s="23">
        <v>0</v>
      </c>
      <c r="G31" s="4"/>
      <c r="H31" s="23">
        <v>0</v>
      </c>
      <c r="I31" s="4"/>
      <c r="J31" s="19">
        <v>0</v>
      </c>
    </row>
    <row r="32" spans="1:10" ht="13.5" thickTop="1"/>
    <row r="34" spans="1:10">
      <c r="A34" s="4" t="s">
        <v>934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925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926</v>
      </c>
      <c r="B36" s="6"/>
      <c r="C36" s="6"/>
      <c r="D36" s="6"/>
      <c r="E36" s="6"/>
      <c r="F36" s="22">
        <v>0</v>
      </c>
      <c r="G36" s="6"/>
      <c r="H36" s="22">
        <v>0</v>
      </c>
      <c r="I36" s="6"/>
      <c r="J36" s="14">
        <f>H36/סיכום!$B$42</f>
        <v>0</v>
      </c>
    </row>
    <row r="37" spans="1:10" ht="13.5" thickTop="1"/>
    <row r="38" spans="1:10">
      <c r="A38" s="6" t="s">
        <v>935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936</v>
      </c>
      <c r="B39" s="6"/>
      <c r="C39" s="6"/>
      <c r="D39" s="6"/>
      <c r="E39" s="6"/>
      <c r="F39" s="22">
        <v>0</v>
      </c>
      <c r="G39" s="6"/>
      <c r="H39" s="22">
        <v>0</v>
      </c>
      <c r="I39" s="6"/>
      <c r="J39" s="14">
        <f>H39/סיכום!$B$42</f>
        <v>0</v>
      </c>
    </row>
    <row r="40" spans="1:10" ht="13.5" thickTop="1"/>
    <row r="41" spans="1:10">
      <c r="A41" s="6" t="s">
        <v>929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930</v>
      </c>
      <c r="B42" s="6"/>
      <c r="C42" s="6"/>
      <c r="D42" s="6"/>
      <c r="E42" s="6"/>
      <c r="F42" s="22">
        <v>0</v>
      </c>
      <c r="G42" s="6"/>
      <c r="H42" s="22">
        <v>0</v>
      </c>
      <c r="I42" s="6"/>
      <c r="J42" s="14">
        <f>H42/סיכום!$B$42</f>
        <v>0</v>
      </c>
    </row>
    <row r="43" spans="1:10" ht="13.5" thickTop="1"/>
    <row r="44" spans="1:10">
      <c r="A44" s="6" t="s">
        <v>937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938</v>
      </c>
      <c r="B45" s="6"/>
      <c r="C45" s="6"/>
      <c r="D45" s="6"/>
      <c r="E45" s="6"/>
      <c r="F45" s="22">
        <v>0</v>
      </c>
      <c r="G45" s="6"/>
      <c r="H45" s="22">
        <v>0</v>
      </c>
      <c r="I45" s="6"/>
      <c r="J45" s="14">
        <f>H45/סיכום!$B$42</f>
        <v>0</v>
      </c>
    </row>
    <row r="46" spans="1:10" ht="13.5" thickTop="1"/>
    <row r="47" spans="1:10">
      <c r="A47" s="6" t="s">
        <v>931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932</v>
      </c>
      <c r="B48" s="6"/>
      <c r="C48" s="6"/>
      <c r="D48" s="6"/>
      <c r="E48" s="6"/>
      <c r="F48" s="22">
        <v>0</v>
      </c>
      <c r="G48" s="6"/>
      <c r="H48" s="22">
        <v>0</v>
      </c>
      <c r="I48" s="6"/>
      <c r="J48" s="14">
        <f>H48/סיכום!$B$42</f>
        <v>0</v>
      </c>
    </row>
    <row r="49" spans="1:10" ht="13.5" thickTop="1"/>
    <row r="50" spans="1:10" ht="13.5" thickBot="1">
      <c r="A50" s="4" t="s">
        <v>939</v>
      </c>
      <c r="B50" s="4"/>
      <c r="C50" s="4"/>
      <c r="D50" s="4"/>
      <c r="E50" s="4"/>
      <c r="F50" s="23">
        <v>0</v>
      </c>
      <c r="G50" s="4"/>
      <c r="H50" s="23">
        <v>0</v>
      </c>
      <c r="I50" s="4"/>
      <c r="J50" s="19">
        <v>0</v>
      </c>
    </row>
    <row r="51" spans="1:10" ht="13.5" thickTop="1"/>
    <row r="53" spans="1:10" ht="13.5" thickBot="1">
      <c r="A53" s="4" t="s">
        <v>940</v>
      </c>
      <c r="B53" s="4"/>
      <c r="C53" s="4"/>
      <c r="D53" s="4"/>
      <c r="E53" s="4"/>
      <c r="F53" s="23">
        <v>0</v>
      </c>
      <c r="G53" s="4"/>
      <c r="H53" s="23">
        <v>0</v>
      </c>
      <c r="I53" s="4"/>
      <c r="J53" s="19">
        <v>0</v>
      </c>
    </row>
    <row r="54" spans="1:10" ht="13.5" thickTop="1"/>
    <row r="56" spans="1:10">
      <c r="A56" s="7" t="s">
        <v>69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60E6B0-262B-461C-A9D9-B1E8D84E25A8}"/>
</file>

<file path=customXml/itemProps2.xml><?xml version="1.0" encoding="utf-8"?>
<ds:datastoreItem xmlns:ds="http://schemas.openxmlformats.org/officeDocument/2006/customXml" ds:itemID="{25586930-453F-4EAD-BB27-A4A4EDDEED64}"/>
</file>

<file path=customXml/itemProps3.xml><?xml version="1.0" encoding="utf-8"?>
<ds:datastoreItem xmlns:ds="http://schemas.openxmlformats.org/officeDocument/2006/customXml" ds:itemID="{7E41D0B0-E5E0-4A57-9B4E-AEB6C55F7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2015-02-11T08:35:01Z</dcterms:created>
  <dcterms:modified xsi:type="dcterms:W3CDTF">2015-03-19T09:13:47Z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