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08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H20" i="24" l="1"/>
  <c r="B38" i="26" l="1"/>
  <c r="B36" i="26"/>
  <c r="B29" i="26"/>
  <c r="B23" i="26"/>
  <c r="B22" i="26"/>
  <c r="B21" i="26"/>
  <c r="B17" i="26" s="1"/>
  <c r="B18" i="26"/>
  <c r="B28" i="26"/>
  <c r="B16" i="26"/>
  <c r="I32" i="1" l="1"/>
  <c r="I28" i="1"/>
  <c r="I46" i="1" s="1"/>
  <c r="I59" i="1" s="1"/>
  <c r="L29" i="2"/>
  <c r="L42" i="2" s="1"/>
  <c r="J21" i="2"/>
  <c r="J29" i="2" s="1"/>
  <c r="J42" i="2" s="1"/>
  <c r="L21" i="2"/>
  <c r="F105" i="5"/>
  <c r="H105" i="5"/>
  <c r="F101" i="5"/>
  <c r="F107" i="5" s="1"/>
  <c r="H101" i="5"/>
  <c r="H107" i="5" s="1"/>
  <c r="H50" i="5"/>
  <c r="F50" i="5"/>
  <c r="F40" i="5"/>
  <c r="H40" i="5"/>
  <c r="H58" i="5" s="1"/>
  <c r="H110" i="5" s="1"/>
  <c r="F28" i="5"/>
  <c r="F58" i="5" s="1"/>
  <c r="F110" i="5" s="1"/>
  <c r="H28" i="5"/>
  <c r="E97" i="6"/>
  <c r="E92" i="6"/>
  <c r="G92" i="6"/>
  <c r="E65" i="6"/>
  <c r="G65" i="6"/>
  <c r="G97" i="6" s="1"/>
  <c r="E33" i="6"/>
  <c r="G33" i="6"/>
  <c r="E25" i="6"/>
  <c r="E47" i="6" s="1"/>
  <c r="E100" i="6" s="1"/>
  <c r="G25" i="6"/>
  <c r="G47" i="6" s="1"/>
  <c r="G100" i="6" s="1"/>
  <c r="J33" i="7"/>
  <c r="H31" i="7"/>
  <c r="H33" i="7" s="1"/>
  <c r="J31" i="7"/>
  <c r="J23" i="7"/>
  <c r="J36" i="7" s="1"/>
  <c r="H21" i="7"/>
  <c r="H23" i="7" s="1"/>
  <c r="H36" i="7" s="1"/>
  <c r="J21" i="7"/>
  <c r="J75" i="12"/>
  <c r="J88" i="12" s="1"/>
  <c r="J64" i="12"/>
  <c r="L64" i="12"/>
  <c r="L75" i="12" s="1"/>
  <c r="L88" i="12" s="1"/>
  <c r="I43" i="19"/>
  <c r="I62" i="19" s="1"/>
  <c r="G32" i="19"/>
  <c r="G43" i="19" s="1"/>
  <c r="G62" i="19" s="1"/>
  <c r="I32" i="19"/>
  <c r="J21" i="21"/>
  <c r="J47" i="21" s="1"/>
  <c r="J66" i="21" s="1"/>
  <c r="L21" i="21"/>
  <c r="L47" i="21" s="1"/>
  <c r="L66" i="21" s="1"/>
  <c r="H21" i="24" l="1"/>
  <c r="H23" i="24" s="1"/>
  <c r="H33" i="24" s="1"/>
  <c r="B41" i="26" s="1"/>
  <c r="B42" i="26" s="1"/>
  <c r="I20" i="24" l="1"/>
  <c r="I21" i="24" s="1"/>
  <c r="I23" i="24" s="1"/>
  <c r="I33" i="24" s="1"/>
  <c r="C20" i="26"/>
  <c r="C24" i="26"/>
  <c r="C28" i="26"/>
  <c r="C32" i="26"/>
  <c r="C36" i="26"/>
  <c r="C40" i="26"/>
  <c r="M20" i="21"/>
  <c r="M21" i="21" s="1"/>
  <c r="M47" i="21" s="1"/>
  <c r="M66" i="21" s="1"/>
  <c r="J27" i="19"/>
  <c r="J31" i="19"/>
  <c r="C17" i="26"/>
  <c r="C21" i="26"/>
  <c r="C25" i="26"/>
  <c r="C29" i="26"/>
  <c r="C33" i="26"/>
  <c r="C37" i="26"/>
  <c r="C41" i="26"/>
  <c r="J24" i="19"/>
  <c r="J28" i="19"/>
  <c r="J23" i="19"/>
  <c r="C22" i="26"/>
  <c r="C26" i="26"/>
  <c r="C30" i="26"/>
  <c r="C34" i="26"/>
  <c r="C38" i="26"/>
  <c r="C42" i="26"/>
  <c r="J25" i="19"/>
  <c r="J30" i="19"/>
  <c r="C18" i="26"/>
  <c r="J29" i="19"/>
  <c r="C19" i="26"/>
  <c r="C23" i="26"/>
  <c r="C27" i="26"/>
  <c r="C31" i="26"/>
  <c r="C35" i="26"/>
  <c r="C39" i="26"/>
  <c r="C16" i="26"/>
  <c r="J26" i="19"/>
  <c r="I28" i="24"/>
  <c r="H33" i="23"/>
  <c r="H30" i="23"/>
  <c r="H23" i="23"/>
  <c r="M39" i="22"/>
  <c r="M32" i="22"/>
  <c r="M29" i="22"/>
  <c r="M26" i="22"/>
  <c r="M23" i="22"/>
  <c r="M61" i="21"/>
  <c r="M58" i="21"/>
  <c r="M55" i="21"/>
  <c r="M52" i="21"/>
  <c r="M45" i="21"/>
  <c r="M42" i="21"/>
  <c r="M39" i="21"/>
  <c r="M36" i="21"/>
  <c r="M33" i="21"/>
  <c r="M30" i="21"/>
  <c r="M27" i="21"/>
  <c r="M24" i="21"/>
  <c r="P57" i="20"/>
  <c r="P54" i="20"/>
  <c r="P51" i="20"/>
  <c r="P48" i="20"/>
  <c r="P45" i="20"/>
  <c r="P42" i="20"/>
  <c r="P35" i="20"/>
  <c r="P32" i="20"/>
  <c r="P29" i="20"/>
  <c r="P26" i="20"/>
  <c r="P23" i="20"/>
  <c r="J57" i="19"/>
  <c r="J54" i="19"/>
  <c r="J51" i="19"/>
  <c r="J48" i="19"/>
  <c r="J41" i="19"/>
  <c r="J38" i="19"/>
  <c r="J35" i="19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0" i="15"/>
  <c r="J27" i="15"/>
  <c r="J20" i="15"/>
  <c r="P36" i="14"/>
  <c r="P35" i="14"/>
  <c r="P34" i="14"/>
  <c r="P31" i="14"/>
  <c r="P26" i="14"/>
  <c r="P23" i="14"/>
  <c r="P20" i="14"/>
  <c r="P19" i="14"/>
  <c r="P39" i="13"/>
  <c r="P36" i="13"/>
  <c r="P29" i="13"/>
  <c r="P26" i="13"/>
  <c r="P23" i="13"/>
  <c r="P20" i="13"/>
  <c r="N83" i="12"/>
  <c r="N80" i="12"/>
  <c r="N73" i="12"/>
  <c r="N70" i="12"/>
  <c r="N67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7" i="11"/>
  <c r="P54" i="11"/>
  <c r="P51" i="11"/>
  <c r="P48" i="11"/>
  <c r="P45" i="11"/>
  <c r="P42" i="11"/>
  <c r="P35" i="11"/>
  <c r="P32" i="11"/>
  <c r="P29" i="11"/>
  <c r="P26" i="11"/>
  <c r="P23" i="11"/>
  <c r="P20" i="11"/>
  <c r="J48" i="9"/>
  <c r="J45" i="9"/>
  <c r="J42" i="9"/>
  <c r="J39" i="9"/>
  <c r="J36" i="9"/>
  <c r="J29" i="9"/>
  <c r="J26" i="9"/>
  <c r="J23" i="9"/>
  <c r="J20" i="9"/>
  <c r="L30" i="7"/>
  <c r="L29" i="7"/>
  <c r="L28" i="7"/>
  <c r="L20" i="7"/>
  <c r="L21" i="7" s="1"/>
  <c r="L23" i="7" s="1"/>
  <c r="I95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68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45" i="6"/>
  <c r="I42" i="6"/>
  <c r="I39" i="6"/>
  <c r="I36" i="6"/>
  <c r="I32" i="6"/>
  <c r="I31" i="6"/>
  <c r="I30" i="6"/>
  <c r="I29" i="6"/>
  <c r="I28" i="6"/>
  <c r="I24" i="6"/>
  <c r="I23" i="6"/>
  <c r="I22" i="6"/>
  <c r="I21" i="6"/>
  <c r="I20" i="6"/>
  <c r="J104" i="5"/>
  <c r="J105" i="5" s="1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56" i="5"/>
  <c r="J53" i="5"/>
  <c r="J49" i="5"/>
  <c r="J48" i="5"/>
  <c r="J47" i="5"/>
  <c r="J46" i="5"/>
  <c r="J45" i="5"/>
  <c r="J44" i="5"/>
  <c r="J43" i="5"/>
  <c r="J39" i="5"/>
  <c r="J38" i="5"/>
  <c r="J37" i="5"/>
  <c r="J36" i="5"/>
  <c r="J35" i="5"/>
  <c r="J34" i="5"/>
  <c r="J33" i="5"/>
  <c r="J32" i="5"/>
  <c r="J31" i="5"/>
  <c r="J27" i="5"/>
  <c r="J26" i="5"/>
  <c r="J25" i="5"/>
  <c r="J24" i="5"/>
  <c r="J23" i="5"/>
  <c r="J22" i="5"/>
  <c r="J21" i="5"/>
  <c r="J20" i="5"/>
  <c r="P39" i="4"/>
  <c r="P36" i="4"/>
  <c r="P29" i="4"/>
  <c r="P26" i="4"/>
  <c r="P23" i="4"/>
  <c r="P20" i="4"/>
  <c r="P39" i="3"/>
  <c r="P36" i="3"/>
  <c r="P29" i="3"/>
  <c r="P26" i="3"/>
  <c r="P23" i="3"/>
  <c r="P20" i="3"/>
  <c r="N37" i="2"/>
  <c r="N34" i="2"/>
  <c r="N27" i="2"/>
  <c r="N24" i="2"/>
  <c r="N20" i="2"/>
  <c r="N21" i="2" s="1"/>
  <c r="N29" i="2" s="1"/>
  <c r="N42" i="2" s="1"/>
  <c r="J54" i="1"/>
  <c r="J51" i="1"/>
  <c r="J44" i="1"/>
  <c r="J41" i="1"/>
  <c r="J38" i="1"/>
  <c r="J35" i="1"/>
  <c r="J31" i="1"/>
  <c r="J32" i="1" s="1"/>
  <c r="J27" i="1"/>
  <c r="J26" i="1"/>
  <c r="J25" i="1"/>
  <c r="J24" i="1"/>
  <c r="J23" i="1"/>
  <c r="J20" i="1"/>
  <c r="J101" i="5" l="1"/>
  <c r="J107" i="5" s="1"/>
  <c r="I33" i="6"/>
  <c r="I65" i="6"/>
  <c r="J32" i="19"/>
  <c r="J43" i="19" s="1"/>
  <c r="J62" i="19" s="1"/>
  <c r="J28" i="1"/>
  <c r="J46" i="1" s="1"/>
  <c r="J59" i="1" s="1"/>
  <c r="J28" i="5"/>
  <c r="J40" i="5"/>
  <c r="L31" i="7"/>
  <c r="L33" i="7" s="1"/>
  <c r="L36" i="7" s="1"/>
  <c r="J50" i="5"/>
  <c r="I25" i="6"/>
  <c r="I92" i="6"/>
  <c r="N64" i="12"/>
  <c r="N75" i="12" s="1"/>
  <c r="N88" i="12" s="1"/>
  <c r="I47" i="6" l="1"/>
  <c r="I97" i="6"/>
  <c r="I100" i="6" s="1"/>
  <c r="J58" i="5"/>
  <c r="J110" i="5" s="1"/>
</calcChain>
</file>

<file path=xl/sharedStrings.xml><?xml version="1.0" encoding="utf-8"?>
<sst xmlns="http://schemas.openxmlformats.org/spreadsheetml/2006/main" count="1863" uniqueCount="903">
  <si>
    <t>רשימת נכסים ליום ל-31/12/2014 בקבוצה מקיפה - מניות</t>
  </si>
  <si>
    <t>מזומנים ושווי מזומנים</t>
  </si>
  <si>
    <t>הופק ב 10:21 11/02/2015</t>
  </si>
  <si>
    <t>תאריך פעולה אחרון: 11/02/2015, תאריך עידכון שערים: 10/02/2015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</si>
  <si>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</si>
  <si>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</si>
  <si>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</si>
  <si>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</si>
  <si>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</si>
  <si>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</si>
  <si>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</si>
  <si>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</si>
  <si>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</si>
  <si>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</si>
  <si>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</si>
  <si>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</si>
  <si>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</si>
  <si>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</si>
  <si>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</si>
  <si>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</si>
  <si>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</si>
  <si>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לקבל</t>
  </si>
  <si>
    <t>12-01000355</t>
  </si>
  <si>
    <t>גמול</t>
  </si>
  <si>
    <t>AAA</t>
  </si>
  <si>
    <t>דולר ארה"ב</t>
  </si>
  <si>
    <t>דולר פת"ז</t>
  </si>
  <si>
    <t>12-01000280</t>
  </si>
  <si>
    <t>דולר פת"ז התחיבות</t>
  </si>
  <si>
    <t>יורו פת"ז</t>
  </si>
  <si>
    <t>12-01000298</t>
  </si>
  <si>
    <t>אירו</t>
  </si>
  <si>
    <t>מזומן יין</t>
  </si>
  <si>
    <t>12-00001002</t>
  </si>
  <si>
    <t>פועלים</t>
  </si>
  <si>
    <t>יין</t>
  </si>
  <si>
    <t>סה"כ יתרות מזומנים ועו"ש נקובים במט"ח</t>
  </si>
  <si>
    <t>פח"ק/פר"י</t>
  </si>
  <si>
    <t>פר"י - 21860</t>
  </si>
  <si>
    <t>12-00010160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</si>
  <si>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</si>
  <si>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</si>
  <si>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</si>
  <si>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</si>
  <si>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</si>
  <si>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</si>
  <si>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</si>
  <si>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</si>
  <si>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</si>
  <si>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</si>
  <si>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</si>
  <si>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</si>
  <si>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</si>
  <si>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</si>
  <si>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</si>
  <si>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</si>
  <si>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</si>
  <si>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</si>
  <si>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</si>
  <si>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</si>
  <si>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</si>
  <si>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</si>
  <si>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</si>
  <si>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</si>
  <si>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</si>
  <si>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</si>
  <si>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</si>
  <si>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</si>
  <si>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</si>
  <si>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ממשלתי צמוד 0841</t>
  </si>
  <si>
    <t>RF</t>
  </si>
  <si>
    <t>סה"כ ממשלתי צמוד מדד</t>
  </si>
  <si>
    <t>ממשלתי לא צמוד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</si>
  <si>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</si>
  <si>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</si>
  <si>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</si>
  <si>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</si>
  <si>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</si>
  <si>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</si>
  <si>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</si>
  <si>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</si>
  <si>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</si>
  <si>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</si>
  <si>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</si>
  <si>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</si>
  <si>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</si>
  <si>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</si>
  <si>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</si>
  <si>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</si>
  <si>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</si>
  <si>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</si>
  <si>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</si>
  <si>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</si>
  <si>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</si>
  <si>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</si>
  <si>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</si>
  <si>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</si>
  <si>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</si>
  <si>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</si>
  <si>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</si>
  <si>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</si>
  <si>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</si>
  <si>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</si>
  <si>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</si>
  <si>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</si>
  <si>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</si>
  <si>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</si>
  <si>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</si>
  <si>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</si>
  <si>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</si>
  <si>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</si>
  <si>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</si>
  <si>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</si>
  <si>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</si>
  <si>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</si>
  <si>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</si>
  <si>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</si>
  <si>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</si>
  <si>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</si>
  <si>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</si>
  <si>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</si>
  <si>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</si>
  <si>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</si>
  <si>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</si>
  <si>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</si>
  <si>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</si>
  <si>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</si>
  <si>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</si>
  <si>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</si>
  <si>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בנקים</t>
  </si>
  <si>
    <t>גזית גלוב</t>
  </si>
  <si>
    <t>גזית-גלוב בעמ</t>
  </si>
  <si>
    <t>נדל"ן ובינוי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</si>
  <si>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</si>
  <si>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</si>
  <si>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</si>
  <si>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</si>
  <si>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</si>
  <si>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</si>
  <si>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</si>
  <si>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חברה לישראל</t>
  </si>
  <si>
    <t>החברה לישראל בעמ</t>
  </si>
  <si>
    <t>השקעה ואחזקות</t>
  </si>
  <si>
    <t>פז נפט</t>
  </si>
  <si>
    <t>פז חברת הנפט בעמ</t>
  </si>
  <si>
    <t>נייס</t>
  </si>
  <si>
    <t>נייס מערכות בעמ</t>
  </si>
  <si>
    <t>תוכנה ואינטרנט</t>
  </si>
  <si>
    <t>סה"כ מניות תל אביב 25</t>
  </si>
  <si>
    <t>מניות תל אביב 75</t>
  </si>
  <si>
    <t>פיבי</t>
  </si>
  <si>
    <t>פ.י.ב.י. אחזקות בעמ</t>
  </si>
  <si>
    <t>איידיאיי ביטוח</t>
  </si>
  <si>
    <t>אדבט</t>
  </si>
  <si>
    <t>ביטוח</t>
  </si>
  <si>
    <t>אמות</t>
  </si>
  <si>
    <t>אמות השקעות בעמ</t>
  </si>
  <si>
    <t>אפריקה נכסים</t>
  </si>
  <si>
    <t>אפריקה ישראל נכסים בעמ</t>
  </si>
  <si>
    <t>אשטרום נכסים</t>
  </si>
  <si>
    <t>אשטרום נכסים בעמ</t>
  </si>
  <si>
    <t>גב ים</t>
  </si>
  <si>
    <t>גב ים‎</t>
  </si>
  <si>
    <t>פלסאון תעשיות</t>
  </si>
  <si>
    <t>פלסאון תעשיות בעמ</t>
  </si>
  <si>
    <t>כימיה גומי ופלסטיק</t>
  </si>
  <si>
    <t>אורמת</t>
  </si>
  <si>
    <t>אורמת תעשיות בעמ</t>
  </si>
  <si>
    <t>טכנולוגיה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</si>
  <si>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</si>
  <si>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</si>
  <si>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</si>
  <si>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</si>
  <si>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</si>
  <si>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</si>
  <si>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מסחר</t>
  </si>
  <si>
    <t>דנאל כא</t>
  </si>
  <si>
    <t>שרותים</t>
  </si>
  <si>
    <t>מגה אור</t>
  </si>
  <si>
    <t>פמס</t>
  </si>
  <si>
    <t>מפעלי פ.מ.ס. מיגון בעמ</t>
  </si>
  <si>
    <t>אופנה והלבשה</t>
  </si>
  <si>
    <t>מרחב</t>
  </si>
  <si>
    <t>מרחב-מרכז חומרי בניה וקרמיקה ב</t>
  </si>
  <si>
    <t>מתכת ומוצרי בניה</t>
  </si>
  <si>
    <t>קליל</t>
  </si>
  <si>
    <t>קליל‎</t>
  </si>
  <si>
    <t>סנו 1</t>
  </si>
  <si>
    <t>סנו‎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</si>
  <si>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</si>
  <si>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</si>
  <si>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</si>
  <si>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</si>
  <si>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</si>
  <si>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</si>
  <si>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</si>
  <si>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</si>
  <si>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MKT LN</t>
  </si>
  <si>
    <t>GG00BSSWD59X</t>
  </si>
  <si>
    <t>שטרלינג</t>
  </si>
  <si>
    <t>CAMECO CORP</t>
  </si>
  <si>
    <t>CA13321L1085</t>
  </si>
  <si>
    <t>Energy (1010)</t>
  </si>
  <si>
    <t>CAMECO CORP לקבל</t>
  </si>
  <si>
    <t>HALLIBURTON CO</t>
  </si>
  <si>
    <t>US4062161017</t>
  </si>
  <si>
    <t>HALLIBURTON</t>
  </si>
  <si>
    <t>SCHLUMBERGER LT</t>
  </si>
  <si>
    <t>SLB US</t>
  </si>
  <si>
    <t>ISRAEL CHEMICAL</t>
  </si>
  <si>
    <t>IL0002810146</t>
  </si>
  <si>
    <t>ISRAEL CHHEMICALS</t>
  </si>
  <si>
    <t>Materials (1510)</t>
  </si>
  <si>
    <t>DEUTSCHE POST A</t>
  </si>
  <si>
    <t>DE0005552004</t>
  </si>
  <si>
    <t>DEUTSCHE POST-RG</t>
  </si>
  <si>
    <t>Transportation (2030)</t>
  </si>
  <si>
    <t>GENERAL MOTORS</t>
  </si>
  <si>
    <t>US37045V1008</t>
  </si>
  <si>
    <t>Automobiles &amp; Components (2510)</t>
  </si>
  <si>
    <t>VOLKSWAGEN AG</t>
  </si>
  <si>
    <t>DE0007664039</t>
  </si>
  <si>
    <t>VOLKSWAGEN-PREF</t>
  </si>
  <si>
    <t>888 HOLDINGS PL</t>
  </si>
  <si>
    <t>GI000A0F6407</t>
  </si>
  <si>
    <t>HOLDINGS PLC 888</t>
  </si>
  <si>
    <t>Consumer Services (2530)</t>
  </si>
  <si>
    <t>LAS VEGAS SANDS</t>
  </si>
  <si>
    <t>US5178341070</t>
  </si>
  <si>
    <t>COMCAST CORP</t>
  </si>
  <si>
    <t>US20030N1019</t>
  </si>
  <si>
    <t>COMCAST CORP-A</t>
  </si>
  <si>
    <t>Media (2540)</t>
  </si>
  <si>
    <t>PRICELINE GROUP</t>
  </si>
  <si>
    <t>US7415034039</t>
  </si>
  <si>
    <t>Retailing (2550)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</si>
  <si>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</si>
  <si>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</si>
  <si>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</si>
  <si>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</si>
  <si>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</si>
  <si>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</si>
  <si>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</si>
  <si>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</si>
  <si>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</si>
  <si>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</si>
  <si>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</si>
  <si>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</si>
  <si>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</si>
  <si>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</si>
  <si>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</si>
  <si>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</si>
  <si>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MACROCURE LTD</t>
  </si>
  <si>
    <t>IL0011329435</t>
  </si>
  <si>
    <t>MACRO CURE</t>
  </si>
  <si>
    <t>NOVARTIS AG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</si>
  <si>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</si>
  <si>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</si>
  <si>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</si>
  <si>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</si>
  <si>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</si>
  <si>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</si>
  <si>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</si>
  <si>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</si>
  <si>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SHIRE PLC</t>
  </si>
  <si>
    <t>US82481R1068</t>
  </si>
  <si>
    <t>SHIRE PLC לקבל</t>
  </si>
  <si>
    <t>CITIGROUP INC</t>
  </si>
  <si>
    <t>US1729674242</t>
  </si>
  <si>
    <t>Banks (4010)</t>
  </si>
  <si>
    <t>BANK OF AMERICA</t>
  </si>
  <si>
    <t>US0605051046</t>
  </si>
  <si>
    <t>Diversified Financials (4020)</t>
  </si>
  <si>
    <t>AMERICAN INTERN</t>
  </si>
  <si>
    <t>US0268747849</t>
  </si>
  <si>
    <t>AMERICAN INTERNA</t>
  </si>
  <si>
    <t>Insurance (4030)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</si>
  <si>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</si>
  <si>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</si>
  <si>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</si>
  <si>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</si>
  <si>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</si>
  <si>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</si>
  <si>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</si>
  <si>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Software &amp; Services (4510)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</si>
  <si>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</si>
  <si>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</si>
  <si>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</si>
  <si>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</si>
  <si>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</si>
  <si>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</si>
  <si>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</si>
  <si>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</si>
  <si>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</si>
  <si>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</si>
  <si>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</si>
  <si>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</si>
  <si>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</si>
  <si>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</si>
  <si>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</si>
  <si>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</si>
  <si>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</si>
  <si>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</si>
  <si>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Semiconductors (4530)</t>
  </si>
  <si>
    <t>ABBVIE INC)ABBV</t>
  </si>
  <si>
    <t>US00287Y1091</t>
  </si>
  <si>
    <t>ABBVIE INC</t>
  </si>
  <si>
    <t>Health Care (0035)</t>
  </si>
  <si>
    <t>DEUTSCHE X-TRAC</t>
  </si>
  <si>
    <t>US2330518794</t>
  </si>
  <si>
    <t>DEUTSCHE X TRACKERS</t>
  </si>
  <si>
    <t>תעודות סל</t>
  </si>
  <si>
    <t>GUGGENHEIM S&amp;P</t>
  </si>
  <si>
    <t>US78355W1062</t>
  </si>
  <si>
    <t>GUGGEHEIM S&amp;P</t>
  </si>
  <si>
    <t>סה"כ מניות חברות ישראליות בחו"ל</t>
  </si>
  <si>
    <t>מניות חברות זרות בחו"ל</t>
  </si>
  <si>
    <t>iShare FTSE 100 IFT</t>
  </si>
  <si>
    <t>IE0005042456</t>
  </si>
  <si>
    <t>ISHR FTSE 100-I</t>
  </si>
  <si>
    <t>סה"כ מניות חברות זרות בחו"ל</t>
  </si>
  <si>
    <t>סה"כ מניות בחו"ל</t>
  </si>
  <si>
    <t>סה"כ מניות</t>
  </si>
  <si>
    <t>סחיר - 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</si>
  <si>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</si>
  <si>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</si>
  <si>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</si>
  <si>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</si>
  <si>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תא100</t>
  </si>
  <si>
    <t>הראל סל בעמ</t>
  </si>
  <si>
    <t>מט100.ס2</t>
  </si>
  <si>
    <t>פסגות מוצרי מדדים בעמ</t>
  </si>
  <si>
    <t>קסם תא 100</t>
  </si>
  <si>
    <t>קסם תעודות סל ומוצרי מדדים בעמ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</si>
  <si>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</si>
  <si>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</si>
  <si>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</si>
  <si>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</si>
  <si>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פסגות מדד קפג</t>
  </si>
  <si>
    <t>פסגות תעודות סל מדדים בעמ</t>
  </si>
  <si>
    <t>פסגות סל 500S&amp;P</t>
  </si>
  <si>
    <t>פסגות סל US BUYBACK</t>
  </si>
  <si>
    <t>פסגות סל ראסל 2000</t>
  </si>
  <si>
    <t>קסם נאסדק 100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</si>
  <si>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</si>
  <si>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</si>
  <si>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</si>
  <si>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</si>
  <si>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</si>
  <si>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</si>
  <si>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</si>
  <si>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</si>
  <si>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</si>
  <si>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</si>
  <si>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</si>
  <si>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</si>
  <si>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DAXEX</t>
  </si>
  <si>
    <t>DE0005933931</t>
  </si>
  <si>
    <t>PIMCO EMRG LOCAL BD</t>
  </si>
  <si>
    <t>ISHARES JAP</t>
  </si>
  <si>
    <t>US4642868487</t>
  </si>
  <si>
    <t>ISHARES MSCI JPN</t>
  </si>
  <si>
    <t>ISHARES MSCI SO</t>
  </si>
  <si>
    <t>US4642867729</t>
  </si>
  <si>
    <t>ISHARES MSCI SOUTH KOREA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</si>
  <si>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</si>
  <si>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</si>
  <si>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</si>
  <si>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</si>
  <si>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</si>
  <si>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</si>
  <si>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</si>
  <si>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</si>
  <si>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</si>
  <si>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NASDAQ</t>
  </si>
  <si>
    <t>US73935A1043</t>
  </si>
  <si>
    <t>POWERSH-QQQ</t>
  </si>
  <si>
    <t>POWERSHRES)PBJ</t>
  </si>
  <si>
    <t>US7395X8496</t>
  </si>
  <si>
    <t>POWERSH-FOOD&amp;BEV</t>
  </si>
  <si>
    <t>SPDR DIVIDE -SDY</t>
  </si>
  <si>
    <t>US78464A7634</t>
  </si>
  <si>
    <t>BAC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</si>
  <si>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</si>
  <si>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</si>
  <si>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</si>
  <si>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</si>
  <si>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</si>
  <si>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</si>
  <si>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</si>
  <si>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</si>
  <si>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</si>
  <si>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</si>
  <si>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סה"כ תעודות סל שמחקות מדדי מניות</t>
  </si>
  <si>
    <t>תעודות סל שמחקות מדדים אחרים</t>
  </si>
  <si>
    <t>סה"כ תעודות סל שמחקות מדדים אחרים</t>
  </si>
  <si>
    <t>CONSUMER DISCRE</t>
  </si>
  <si>
    <t>US81369Y4070</t>
  </si>
  <si>
    <t>SPDR-CONS DISCRE</t>
  </si>
  <si>
    <t>EGSHARES EMERGI</t>
  </si>
  <si>
    <t>US2684617796</t>
  </si>
  <si>
    <t>EGS EM CONSUMER</t>
  </si>
  <si>
    <t>EGSHARES EMERGI לקבל</t>
  </si>
  <si>
    <t>ENERGY SELECT S</t>
  </si>
  <si>
    <t>US81369Y5069</t>
  </si>
  <si>
    <t>SPDR-ENERGY SEL</t>
  </si>
  <si>
    <t>FINANC SPDR</t>
  </si>
  <si>
    <t>US81369Y605</t>
  </si>
  <si>
    <t>SPDR-FINL SELECT</t>
  </si>
  <si>
    <t>HEALTH CARE SEL</t>
  </si>
  <si>
    <t>US81369Y2090</t>
  </si>
  <si>
    <t>SPDR-HEALTH CARE</t>
  </si>
  <si>
    <t>ISHARES INDIA 5</t>
  </si>
  <si>
    <t>US4642895290</t>
  </si>
  <si>
    <t>ISHARES INDIA</t>
  </si>
  <si>
    <t>ISHARES MSCI IN</t>
  </si>
  <si>
    <t>US46429B5984</t>
  </si>
  <si>
    <t>ISHARES MSCI</t>
  </si>
  <si>
    <t>ISHARES MSCI NE</t>
  </si>
  <si>
    <t>US4642868149</t>
  </si>
  <si>
    <t>SPDR S&amp;P RETAIL</t>
  </si>
  <si>
    <t>ISHARES MSCI SW</t>
  </si>
  <si>
    <t>US4642867497</t>
  </si>
  <si>
    <t>ISHARES MSCI SWI</t>
  </si>
  <si>
    <t>JAPAN SMALLER C</t>
  </si>
  <si>
    <t>US47109U1043</t>
  </si>
  <si>
    <t>JAPAN SM CAP FD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</si>
  <si>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</si>
  <si>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</si>
  <si>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</si>
  <si>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</si>
  <si>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</si>
  <si>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</si>
  <si>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</si>
  <si>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</si>
  <si>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</si>
  <si>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</si>
  <si>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</si>
  <si>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</si>
  <si>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</si>
  <si>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VANGUARD FTSE E</t>
  </si>
  <si>
    <t>US9220428745</t>
  </si>
  <si>
    <t>VANGUARD FTSE EU</t>
  </si>
  <si>
    <t>US9220428588</t>
  </si>
  <si>
    <t>VANGUARD FTSE EM</t>
  </si>
  <si>
    <t>WISDOMTREE JAPA</t>
  </si>
  <si>
    <t>US97717W8516</t>
  </si>
  <si>
    <t>WISDOMTREE JPN H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</si>
  <si>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</si>
  <si>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</si>
  <si>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</si>
  <si>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</si>
  <si>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</si>
  <si>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</si>
  <si>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</si>
  <si>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</si>
  <si>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</si>
  <si>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</si>
  <si>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</si>
  <si>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</si>
  <si>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</si>
  <si>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HEPTAGON FUND P</t>
  </si>
  <si>
    <t>IE00B6ZZNB36</t>
  </si>
  <si>
    <t>HEPT-OPP D M-CUS</t>
  </si>
  <si>
    <t>POLAR CAP JAP</t>
  </si>
  <si>
    <t>IE00B3FH9T88</t>
  </si>
  <si>
    <t>POLAR-JPN-I$</t>
  </si>
  <si>
    <t>SANDS CAPITAL F</t>
  </si>
  <si>
    <t>IE00B87KLW75</t>
  </si>
  <si>
    <t>SANDS-US S GR-H$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</si>
  <si>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</si>
  <si>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</si>
  <si>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</si>
  <si>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</si>
  <si>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</si>
  <si>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</si>
  <si>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</si>
  <si>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</si>
  <si>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</si>
  <si>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</si>
  <si>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</si>
  <si>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</si>
  <si>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</si>
  <si>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</si>
  <si>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</si>
  <si>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</si>
  <si>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</si>
  <si>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</si>
  <si>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</si>
  <si>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</si>
  <si>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</si>
  <si>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</si>
  <si>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</si>
  <si>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</si>
  <si>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</si>
  <si>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</si>
  <si>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</si>
  <si>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</si>
  <si>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</si>
  <si>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</si>
  <si>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</si>
  <si>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</si>
  <si>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</si>
  <si>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</si>
  <si>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</si>
  <si>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</si>
  <si>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</si>
  <si>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</si>
  <si>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</si>
  <si>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</si>
  <si>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</si>
  <si>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</si>
  <si>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</si>
  <si>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</si>
  <si>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</si>
  <si>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</si>
  <si>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</si>
  <si>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</si>
  <si>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</si>
  <si>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</si>
  <si>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</si>
  <si>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</si>
  <si>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</si>
  <si>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</si>
  <si>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</si>
  <si>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</si>
  <si>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</si>
  <si>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</si>
  <si>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</si>
  <si>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</si>
  <si>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</si>
  <si>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</si>
  <si>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</si>
  <si>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</si>
  <si>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</si>
  <si>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</si>
  <si>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</si>
  <si>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</si>
  <si>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</si>
  <si>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</si>
  <si>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</si>
  <si>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</si>
  <si>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</si>
  <si>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</si>
  <si>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</si>
  <si>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</si>
  <si>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</si>
  <si>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</si>
  <si>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</si>
  <si>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</si>
  <si>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</si>
  <si>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</si>
  <si>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</si>
  <si>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</si>
  <si>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</si>
  <si>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</si>
  <si>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</si>
  <si>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</si>
  <si>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</si>
  <si>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</si>
  <si>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</si>
  <si>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</si>
  <si>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</si>
  <si>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</si>
  <si>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8780</t>
  </si>
  <si>
    <t>1/07/2011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</si>
  <si>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</si>
  <si>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</si>
  <si>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</si>
  <si>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</si>
  <si>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</si>
  <si>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</si>
  <si>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</si>
  <si>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</si>
  <si>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</si>
  <si>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</si>
  <si>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</si>
  <si>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</si>
  <si>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</si>
  <si>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</si>
  <si>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</si>
  <si>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</si>
  <si>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</si>
  <si>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</si>
  <si>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</si>
  <si>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</si>
  <si>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</si>
  <si>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</si>
  <si>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</si>
  <si>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</si>
  <si>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</si>
  <si>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</si>
  <si>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</si>
  <si>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</si>
  <si>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</si>
  <si>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</si>
  <si>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</si>
  <si>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</si>
  <si>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</si>
  <si>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</si>
  <si>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</si>
  <si>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</si>
  <si>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</si>
  <si>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</si>
  <si>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</si>
  <si>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</si>
  <si>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</si>
  <si>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</si>
  <si>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</si>
  <si>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</si>
  <si>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</si>
  <si>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</si>
  <si>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</si>
  <si>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</si>
  <si>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</si>
  <si>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</si>
  <si>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</si>
  <si>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</si>
  <si>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</si>
  <si>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</si>
  <si>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</si>
  <si>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</si>
  <si>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</si>
  <si>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</si>
  <si>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</si>
  <si>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</si>
  <si>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</si>
  <si>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</si>
  <si>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</si>
  <si>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</si>
  <si>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</si>
  <si>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</si>
  <si>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</si>
  <si>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</si>
  <si>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</si>
  <si>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</si>
  <si>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</si>
  <si>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</si>
  <si>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</si>
  <si>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</si>
  <si>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</si>
  <si>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</si>
  <si>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</si>
  <si>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</si>
  <si>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</si>
  <si>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</si>
  <si>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</si>
  <si>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</si>
  <si>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</si>
  <si>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</si>
  <si>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</si>
  <si>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</si>
  <si>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</si>
  <si>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</si>
  <si>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</si>
  <si>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</si>
  <si>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</si>
  <si>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</si>
  <si>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</si>
  <si>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</si>
  <si>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</si>
  <si>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</si>
  <si>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</si>
  <si>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</si>
  <si>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</si>
  <si>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</si>
  <si>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</si>
  <si>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</si>
  <si>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</si>
  <si>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</si>
  <si>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</si>
  <si>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</si>
  <si>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</si>
  <si>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</si>
  <si>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</si>
  <si>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</si>
  <si>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</si>
  <si>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</si>
  <si>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</si>
  <si>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</si>
  <si>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</si>
  <si>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</si>
  <si>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</si>
  <si>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</si>
  <si>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</si>
  <si>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</si>
  <si>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</si>
  <si>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</si>
  <si>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</si>
  <si>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הופק ב 10:22 11/02/2015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</si>
  <si>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</si>
  <si>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</si>
  <si>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</si>
  <si>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</si>
  <si>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</si>
  <si>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</si>
  <si>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</si>
  <si>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</si>
  <si>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</si>
  <si>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</si>
  <si>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</si>
  <si>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</si>
  <si>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</si>
  <si>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</si>
  <si>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</si>
  <si>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</si>
  <si>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</si>
  <si>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</si>
  <si>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</si>
  <si>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</si>
  <si>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</si>
  <si>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</si>
  <si>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</si>
  <si>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</si>
  <si>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</si>
  <si>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</si>
  <si>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</si>
  <si>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</si>
  <si>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</si>
  <si>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</si>
  <si>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</si>
  <si>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</si>
  <si>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</si>
  <si>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10/03FW3.56730$</t>
  </si>
  <si>
    <t>26/08/2014</t>
  </si>
  <si>
    <t>E16/04FW4.71400</t>
  </si>
  <si>
    <t>FX SWAP</t>
  </si>
  <si>
    <t>16/01/2014</t>
  </si>
  <si>
    <t>10/04/2014</t>
  </si>
  <si>
    <t>12/06/2014</t>
  </si>
  <si>
    <t>18/03/2014</t>
  </si>
  <si>
    <t>8/04/2014</t>
  </si>
  <si>
    <t>Y19/11FW.032610</t>
  </si>
  <si>
    <t>19/11/2014</t>
  </si>
  <si>
    <t>Y22/10FW.034905</t>
  </si>
  <si>
    <t>22/10/2014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</si>
  <si>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</si>
  <si>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</si>
  <si>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</si>
  <si>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</si>
  <si>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</si>
  <si>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</si>
  <si>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</si>
  <si>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</si>
  <si>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</si>
  <si>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</si>
  <si>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</si>
  <si>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</si>
  <si>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</si>
  <si>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</si>
  <si>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</si>
  <si>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</si>
  <si>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</si>
  <si>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</si>
  <si>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</si>
  <si>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</si>
  <si>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</si>
  <si>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</si>
  <si>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</si>
  <si>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</si>
  <si>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</si>
  <si>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</si>
  <si>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</si>
  <si>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</si>
  <si>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</si>
  <si>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</si>
  <si>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</si>
  <si>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</si>
  <si>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</si>
  <si>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</si>
  <si>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</si>
  <si>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</si>
  <si>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</si>
  <si>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</si>
  <si>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</si>
  <si>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</si>
  <si>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</si>
  <si>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</si>
  <si>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</si>
  <si>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</si>
  <si>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</si>
  <si>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</si>
  <si>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</si>
  <si>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</si>
  <si>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</si>
  <si>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</si>
  <si>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</si>
  <si>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</si>
  <si>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</si>
  <si>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</si>
  <si>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</si>
  <si>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</si>
  <si>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</si>
  <si>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</si>
  <si>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</si>
  <si>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</si>
  <si>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</si>
  <si>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</si>
  <si>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</si>
  <si>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</si>
  <si>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</si>
  <si>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</si>
  <si>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</si>
  <si>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</si>
  <si>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</si>
  <si>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</si>
  <si>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</si>
  <si>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</si>
  <si>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</si>
  <si>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</si>
  <si>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</si>
  <si>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</si>
  <si>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</si>
  <si>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</si>
  <si>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</si>
  <si>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</si>
  <si>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</si>
  <si>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</si>
  <si>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</si>
  <si>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</si>
  <si>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</si>
  <si>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</si>
  <si>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</si>
  <si>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</si>
  <si>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</si>
  <si>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</si>
  <si>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</si>
  <si>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</si>
  <si>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</si>
  <si>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</si>
  <si>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</si>
  <si>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</si>
  <si>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</si>
  <si>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</si>
  <si>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</si>
  <si>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</si>
  <si>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</si>
  <si>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</si>
  <si>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</si>
  <si>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</si>
  <si>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</si>
  <si>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</si>
  <si>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מקיפה - מניות, מספר אישור: 1531, קידוד: 513765347-00000000001531-0002, תאריך הפקת דוח: 11/02/2015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</si>
  <si>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</si>
  <si>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</si>
  <si>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</si>
  <si>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</si>
  <si>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</si>
  <si>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</si>
  <si>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</si>
  <si>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</si>
  <si>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</si>
  <si>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</si>
  <si>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</si>
  <si>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</si>
  <si>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</si>
  <si>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</si>
  <si>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</si>
  <si>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</si>
  <si>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</si>
  <si>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</si>
  <si>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</si>
  <si>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</si>
  <si>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</si>
  <si>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</si>
  <si>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</si>
  <si>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</si>
  <si>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</si>
  <si>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</si>
  <si>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</si>
  <si>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</si>
  <si>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</si>
  <si>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</si>
  <si>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</si>
  <si>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</si>
  <si>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</si>
  <si>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</si>
  <si>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</si>
  <si>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</si>
  <si>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</si>
  <si>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</si>
  <si>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</si>
  <si>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</si>
  <si>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</si>
  <si>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</si>
  <si>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</si>
  <si>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</si>
  <si>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</si>
  <si>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</si>
  <si>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</si>
  <si>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</si>
  <si>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</si>
  <si>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</si>
  <si>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</si>
  <si>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</si>
  <si>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</si>
  <si>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</si>
  <si>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</si>
  <si>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</si>
  <si>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</si>
  <si>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</si>
  <si>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</si>
  <si>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 xml:space="preserve">לא מדורג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</si>
</sst>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0" fillId="0" borderId="2" xfId="0" applyBorder="1"/>
    <xf numFmtId="10" fontId="4" fillId="0" borderId="0" xfId="0" applyNumberFormat="1" applyFont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4" fillId="0" borderId="0" xfId="2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5" fillId="0" borderId="2" xfId="2" applyNumberFormat="1" applyFont="1" applyBorder="1" applyAlignment="1">
      <alignment horizontal="right" readingOrder="2"/>
    </xf>
    <xf numFmtId="10" fontId="0" fillId="0" borderId="0" xfId="2" applyNumberFormat="1" applyFont="1"/>
    <xf numFmtId="10" fontId="4" fillId="0" borderId="2" xfId="2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0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0" fontId="5" fillId="0" borderId="0" xfId="0" applyNumberFormat="1" applyFont="1" applyAlignment="1">
      <alignment horizontal="right" readingOrder="2"/>
    </xf>
    <xf numFmtId="10" fontId="4" fillId="0" borderId="2" xfId="2" applyNumberFormat="1" applyFont="1" applyBorder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rightToLeft="1" topLeftCell="A31" workbookViewId="0">
      <selection activeCell="J46" sqref="J46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style="31" customWidth="1"/>
    <col min="8" max="8" width="16.7109375" style="31" customWidth="1"/>
    <col min="9" max="9" width="11.7109375" style="33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17" t="s">
        <v>10</v>
      </c>
      <c r="H11" s="17" t="s">
        <v>11</v>
      </c>
      <c r="I11" s="34" t="s">
        <v>12</v>
      </c>
      <c r="J11" s="17" t="s">
        <v>13</v>
      </c>
    </row>
    <row r="12" spans="1:10">
      <c r="A12" s="5"/>
      <c r="B12" s="5"/>
      <c r="C12" s="5"/>
      <c r="D12" s="5"/>
      <c r="E12" s="5"/>
      <c r="F12" s="5"/>
      <c r="G12" s="32" t="s">
        <v>14</v>
      </c>
      <c r="H12" s="32" t="s">
        <v>14</v>
      </c>
      <c r="I12" s="35" t="s">
        <v>15</v>
      </c>
      <c r="J12" s="32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17"/>
      <c r="H15" s="17"/>
      <c r="I15" s="34"/>
      <c r="J15" s="17"/>
    </row>
    <row r="18" spans="1:10">
      <c r="A18" s="4" t="s">
        <v>17</v>
      </c>
      <c r="B18" s="4"/>
      <c r="C18" s="4"/>
      <c r="D18" s="4"/>
      <c r="E18" s="4"/>
      <c r="F18" s="4"/>
      <c r="G18" s="17"/>
      <c r="H18" s="17"/>
      <c r="I18" s="34"/>
      <c r="J18" s="17"/>
    </row>
    <row r="19" spans="1:10">
      <c r="A19" s="6" t="s">
        <v>18</v>
      </c>
      <c r="B19" s="6"/>
      <c r="C19" s="6"/>
      <c r="D19" s="6"/>
      <c r="E19" s="6"/>
      <c r="F19" s="6"/>
      <c r="G19" s="14"/>
      <c r="H19" s="14"/>
      <c r="I19" s="36"/>
      <c r="J19" s="14"/>
    </row>
    <row r="20" spans="1:10" ht="13.5" thickBot="1">
      <c r="A20" s="6" t="s">
        <v>19</v>
      </c>
      <c r="B20" s="6"/>
      <c r="C20" s="6"/>
      <c r="D20" s="6"/>
      <c r="E20" s="6"/>
      <c r="F20" s="6"/>
      <c r="G20" s="14"/>
      <c r="H20" s="14"/>
      <c r="I20" s="37">
        <v>0</v>
      </c>
      <c r="J20" s="15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4"/>
      <c r="H22" s="14"/>
      <c r="I22" s="36"/>
      <c r="J22" s="14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40">
        <v>0</v>
      </c>
      <c r="F23" s="7" t="s">
        <v>25</v>
      </c>
      <c r="G23" s="41">
        <v>0</v>
      </c>
      <c r="H23" s="41">
        <v>0</v>
      </c>
      <c r="I23" s="39">
        <v>18.66</v>
      </c>
      <c r="J23" s="13">
        <f>I23/סיכום!$B$42</f>
        <v>7.4103481898636051E-4</v>
      </c>
    </row>
    <row r="24" spans="1:10">
      <c r="A24" s="7" t="s">
        <v>26</v>
      </c>
      <c r="B24" s="7" t="s">
        <v>27</v>
      </c>
      <c r="C24" s="7" t="s">
        <v>23</v>
      </c>
      <c r="D24" s="7" t="s">
        <v>24</v>
      </c>
      <c r="E24" s="40">
        <v>0</v>
      </c>
      <c r="F24" s="7" t="s">
        <v>25</v>
      </c>
      <c r="G24" s="41">
        <v>0</v>
      </c>
      <c r="H24" s="41">
        <v>0</v>
      </c>
      <c r="I24" s="39">
        <v>57.23</v>
      </c>
      <c r="J24" s="13">
        <f>I24/סיכום!$B$42</f>
        <v>2.272745053086249E-3</v>
      </c>
    </row>
    <row r="25" spans="1:10">
      <c r="A25" s="7" t="s">
        <v>28</v>
      </c>
      <c r="B25" s="7">
        <v>1000363</v>
      </c>
      <c r="C25" s="7"/>
      <c r="D25" s="7"/>
      <c r="E25" s="40">
        <v>0</v>
      </c>
      <c r="F25" s="7" t="s">
        <v>25</v>
      </c>
      <c r="G25" s="41">
        <v>0</v>
      </c>
      <c r="H25" s="41">
        <v>0</v>
      </c>
      <c r="I25" s="39">
        <v>-19.27</v>
      </c>
      <c r="J25" s="13">
        <f>I25/סיכום!$B$42</f>
        <v>-7.6525942989641828E-4</v>
      </c>
    </row>
    <row r="26" spans="1:10">
      <c r="A26" s="7" t="s">
        <v>29</v>
      </c>
      <c r="B26" s="7" t="s">
        <v>30</v>
      </c>
      <c r="C26" s="7" t="s">
        <v>23</v>
      </c>
      <c r="D26" s="7" t="s">
        <v>24</v>
      </c>
      <c r="E26" s="40">
        <v>0</v>
      </c>
      <c r="F26" s="7" t="s">
        <v>31</v>
      </c>
      <c r="G26" s="41">
        <v>0</v>
      </c>
      <c r="H26" s="41">
        <v>0</v>
      </c>
      <c r="I26" s="39">
        <v>69.8</v>
      </c>
      <c r="J26" s="13">
        <f>I26/סיכום!$B$42</f>
        <v>2.7719308877410479E-3</v>
      </c>
    </row>
    <row r="27" spans="1:10">
      <c r="A27" s="7" t="s">
        <v>32</v>
      </c>
      <c r="B27" s="7" t="s">
        <v>33</v>
      </c>
      <c r="C27" s="7" t="s">
        <v>34</v>
      </c>
      <c r="D27" s="7" t="s">
        <v>24</v>
      </c>
      <c r="E27" s="40">
        <v>0</v>
      </c>
      <c r="F27" s="7" t="s">
        <v>35</v>
      </c>
      <c r="G27" s="41">
        <v>0</v>
      </c>
      <c r="H27" s="41">
        <v>0</v>
      </c>
      <c r="I27" s="39">
        <v>0</v>
      </c>
      <c r="J27" s="13">
        <f>I27/סיכום!$B$42</f>
        <v>0</v>
      </c>
    </row>
    <row r="28" spans="1:10" ht="13.5" thickBot="1">
      <c r="A28" s="6" t="s">
        <v>36</v>
      </c>
      <c r="B28" s="6"/>
      <c r="C28" s="6"/>
      <c r="D28" s="6"/>
      <c r="E28" s="6"/>
      <c r="F28" s="6"/>
      <c r="G28" s="14"/>
      <c r="H28" s="14"/>
      <c r="I28" s="37">
        <f>SUM(I23:I27)</f>
        <v>126.42</v>
      </c>
      <c r="J28" s="15">
        <f>SUM(J23:J27)</f>
        <v>5.0204513299172398E-3</v>
      </c>
    </row>
    <row r="29" spans="1:10" ht="13.5" thickTop="1"/>
    <row r="30" spans="1:10">
      <c r="A30" s="6" t="s">
        <v>37</v>
      </c>
      <c r="B30" s="6"/>
      <c r="C30" s="6"/>
      <c r="D30" s="6"/>
      <c r="E30" s="6"/>
      <c r="F30" s="6"/>
      <c r="G30" s="14"/>
      <c r="H30" s="14"/>
      <c r="I30" s="36"/>
      <c r="J30" s="14"/>
    </row>
    <row r="31" spans="1:10">
      <c r="A31" s="7" t="s">
        <v>38</v>
      </c>
      <c r="B31" s="7" t="s">
        <v>39</v>
      </c>
      <c r="C31" s="7" t="s">
        <v>23</v>
      </c>
      <c r="D31" s="7" t="s">
        <v>24</v>
      </c>
      <c r="E31" s="40">
        <v>0</v>
      </c>
      <c r="F31" s="7" t="s">
        <v>40</v>
      </c>
      <c r="G31" s="41">
        <v>0</v>
      </c>
      <c r="H31" s="41">
        <v>0</v>
      </c>
      <c r="I31" s="39">
        <v>1735.28</v>
      </c>
      <c r="J31" s="13">
        <f>I31/סיכום!$B$42</f>
        <v>6.8912266918041351E-2</v>
      </c>
    </row>
    <row r="32" spans="1:10" ht="13.5" thickBot="1">
      <c r="A32" s="6" t="s">
        <v>41</v>
      </c>
      <c r="B32" s="6"/>
      <c r="C32" s="6"/>
      <c r="D32" s="6"/>
      <c r="E32" s="6"/>
      <c r="F32" s="6"/>
      <c r="G32" s="14"/>
      <c r="H32" s="14"/>
      <c r="I32" s="37">
        <f>SUM(I31)</f>
        <v>1735.28</v>
      </c>
      <c r="J32" s="15">
        <f>SUM(J31)</f>
        <v>6.8912266918041351E-2</v>
      </c>
    </row>
    <row r="33" spans="1:10" ht="13.5" thickTop="1"/>
    <row r="34" spans="1:10">
      <c r="A34" s="6" t="s">
        <v>42</v>
      </c>
      <c r="B34" s="6"/>
      <c r="C34" s="6"/>
      <c r="D34" s="6"/>
      <c r="E34" s="6"/>
      <c r="F34" s="6"/>
      <c r="G34" s="14"/>
      <c r="H34" s="14"/>
      <c r="I34" s="36"/>
      <c r="J34" s="14"/>
    </row>
    <row r="35" spans="1:10" ht="13.5" thickBot="1">
      <c r="A35" s="6" t="s">
        <v>43</v>
      </c>
      <c r="B35" s="6"/>
      <c r="C35" s="6"/>
      <c r="D35" s="6"/>
      <c r="E35" s="6"/>
      <c r="F35" s="6"/>
      <c r="G35" s="14"/>
      <c r="H35" s="14"/>
      <c r="I35" s="37">
        <v>0</v>
      </c>
      <c r="J35" s="15">
        <f>I35/סיכום!$B$42</f>
        <v>0</v>
      </c>
    </row>
    <row r="36" spans="1:10" ht="13.5" thickTop="1"/>
    <row r="37" spans="1:10">
      <c r="A37" s="6" t="s">
        <v>44</v>
      </c>
      <c r="B37" s="6"/>
      <c r="C37" s="6"/>
      <c r="D37" s="6"/>
      <c r="E37" s="6"/>
      <c r="F37" s="6"/>
      <c r="G37" s="14"/>
      <c r="H37" s="14"/>
      <c r="I37" s="36"/>
      <c r="J37" s="14"/>
    </row>
    <row r="38" spans="1:10" ht="13.5" thickBot="1">
      <c r="A38" s="6" t="s">
        <v>45</v>
      </c>
      <c r="B38" s="6"/>
      <c r="C38" s="6"/>
      <c r="D38" s="6"/>
      <c r="E38" s="6"/>
      <c r="F38" s="6"/>
      <c r="G38" s="14"/>
      <c r="H38" s="14"/>
      <c r="I38" s="37">
        <v>0</v>
      </c>
      <c r="J38" s="15">
        <f>I38/סיכום!$B$42</f>
        <v>0</v>
      </c>
    </row>
    <row r="39" spans="1:10" ht="13.5" thickTop="1"/>
    <row r="40" spans="1:10">
      <c r="A40" s="6" t="s">
        <v>46</v>
      </c>
      <c r="B40" s="6"/>
      <c r="C40" s="6"/>
      <c r="D40" s="6"/>
      <c r="E40" s="6"/>
      <c r="F40" s="6"/>
      <c r="G40" s="14"/>
      <c r="H40" s="14"/>
      <c r="I40" s="36"/>
      <c r="J40" s="14"/>
    </row>
    <row r="41" spans="1:10" ht="13.5" thickBot="1">
      <c r="A41" s="6" t="s">
        <v>47</v>
      </c>
      <c r="B41" s="6"/>
      <c r="C41" s="6"/>
      <c r="D41" s="6"/>
      <c r="E41" s="6"/>
      <c r="F41" s="6"/>
      <c r="G41" s="14"/>
      <c r="H41" s="14"/>
      <c r="I41" s="37">
        <v>0</v>
      </c>
      <c r="J41" s="15">
        <f>I41/סיכום!$B$42</f>
        <v>0</v>
      </c>
    </row>
    <row r="42" spans="1:10" ht="13.5" thickTop="1"/>
    <row r="43" spans="1:10">
      <c r="A43" s="6" t="s">
        <v>48</v>
      </c>
      <c r="B43" s="6"/>
      <c r="C43" s="6"/>
      <c r="D43" s="6"/>
      <c r="E43" s="6"/>
      <c r="F43" s="6"/>
      <c r="G43" s="14"/>
      <c r="H43" s="14"/>
      <c r="I43" s="36"/>
      <c r="J43" s="14"/>
    </row>
    <row r="44" spans="1:10" ht="13.5" thickBot="1">
      <c r="A44" s="6" t="s">
        <v>49</v>
      </c>
      <c r="B44" s="6"/>
      <c r="C44" s="6"/>
      <c r="D44" s="6"/>
      <c r="E44" s="6"/>
      <c r="F44" s="6"/>
      <c r="G44" s="14"/>
      <c r="H44" s="14"/>
      <c r="I44" s="37">
        <v>0</v>
      </c>
      <c r="J44" s="15">
        <f>I44/סיכום!$B$42</f>
        <v>0</v>
      </c>
    </row>
    <row r="45" spans="1:10" ht="13.5" thickTop="1"/>
    <row r="46" spans="1:10" ht="13.5" thickBot="1">
      <c r="A46" s="4" t="s">
        <v>50</v>
      </c>
      <c r="B46" s="4"/>
      <c r="C46" s="4"/>
      <c r="D46" s="4"/>
      <c r="E46" s="4"/>
      <c r="F46" s="4"/>
      <c r="G46" s="17"/>
      <c r="H46" s="17"/>
      <c r="I46" s="38">
        <f>SUM(I28+I32)</f>
        <v>1861.7</v>
      </c>
      <c r="J46" s="18">
        <f>SUM(J28+J32)</f>
        <v>7.3932718247958593E-2</v>
      </c>
    </row>
    <row r="47" spans="1:10" ht="13.5" thickTop="1"/>
    <row r="49" spans="1:10">
      <c r="A49" s="4" t="s">
        <v>51</v>
      </c>
      <c r="B49" s="4"/>
      <c r="C49" s="4"/>
      <c r="D49" s="4"/>
      <c r="E49" s="4"/>
      <c r="F49" s="4"/>
      <c r="G49" s="17"/>
      <c r="H49" s="17"/>
      <c r="I49" s="34"/>
      <c r="J49" s="17"/>
    </row>
    <row r="50" spans="1:10">
      <c r="A50" s="6" t="s">
        <v>20</v>
      </c>
      <c r="B50" s="6"/>
      <c r="C50" s="6"/>
      <c r="D50" s="6"/>
      <c r="E50" s="6"/>
      <c r="F50" s="6"/>
      <c r="G50" s="14"/>
      <c r="H50" s="14"/>
      <c r="I50" s="36"/>
      <c r="J50" s="14"/>
    </row>
    <row r="51" spans="1:10" ht="13.5" thickBot="1">
      <c r="A51" s="6" t="s">
        <v>36</v>
      </c>
      <c r="B51" s="6"/>
      <c r="C51" s="6"/>
      <c r="D51" s="6"/>
      <c r="E51" s="6"/>
      <c r="F51" s="6"/>
      <c r="G51" s="14"/>
      <c r="H51" s="14"/>
      <c r="I51" s="37">
        <v>0</v>
      </c>
      <c r="J51" s="15">
        <f>I51/סיכום!$B$42</f>
        <v>0</v>
      </c>
    </row>
    <row r="52" spans="1:10" ht="13.5" thickTop="1"/>
    <row r="53" spans="1:10">
      <c r="A53" s="6" t="s">
        <v>48</v>
      </c>
      <c r="B53" s="6"/>
      <c r="C53" s="6"/>
      <c r="D53" s="6"/>
      <c r="E53" s="6"/>
      <c r="F53" s="6"/>
      <c r="G53" s="14"/>
      <c r="H53" s="14"/>
      <c r="I53" s="36"/>
      <c r="J53" s="14"/>
    </row>
    <row r="54" spans="1:10" ht="13.5" thickBot="1">
      <c r="A54" s="6" t="s">
        <v>49</v>
      </c>
      <c r="B54" s="6"/>
      <c r="C54" s="6"/>
      <c r="D54" s="6"/>
      <c r="E54" s="6"/>
      <c r="F54" s="6"/>
      <c r="G54" s="14"/>
      <c r="H54" s="14"/>
      <c r="I54" s="37">
        <v>0</v>
      </c>
      <c r="J54" s="15">
        <f>I54/סיכום!$B$42</f>
        <v>0</v>
      </c>
    </row>
    <row r="55" spans="1:10" ht="13.5" thickTop="1"/>
    <row r="56" spans="1:10" ht="13.5" thickBot="1">
      <c r="A56" s="4" t="s">
        <v>52</v>
      </c>
      <c r="B56" s="4"/>
      <c r="C56" s="4"/>
      <c r="D56" s="4"/>
      <c r="E56" s="4"/>
      <c r="F56" s="4"/>
      <c r="G56" s="17"/>
      <c r="H56" s="17"/>
      <c r="I56" s="38">
        <v>0</v>
      </c>
      <c r="J56" s="18">
        <v>0</v>
      </c>
    </row>
    <row r="57" spans="1:10" ht="13.5" thickTop="1"/>
    <row r="59" spans="1:10" ht="13.5" thickBot="1">
      <c r="A59" s="4" t="s">
        <v>53</v>
      </c>
      <c r="B59" s="4"/>
      <c r="C59" s="4"/>
      <c r="D59" s="4"/>
      <c r="E59" s="4"/>
      <c r="F59" s="4"/>
      <c r="G59" s="17"/>
      <c r="H59" s="17"/>
      <c r="I59" s="38">
        <f>SUM(I46+I56)</f>
        <v>1861.7</v>
      </c>
      <c r="J59" s="18">
        <f>SUM(J46+J56)</f>
        <v>7.3932718247958593E-2</v>
      </c>
    </row>
    <row r="60" spans="1:10" ht="13.5" thickTop="1"/>
    <row r="62" spans="1:10">
      <c r="A62" s="7" t="s">
        <v>54</v>
      </c>
      <c r="B62" s="7"/>
      <c r="C62" s="7"/>
      <c r="D62" s="7"/>
      <c r="E62" s="7"/>
      <c r="F62" s="7"/>
      <c r="G62" s="13"/>
      <c r="H62" s="13"/>
      <c r="I62" s="39"/>
      <c r="J62" s="13"/>
    </row>
    <row r="66" spans="1:1">
      <c r="A66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A39" sqref="A39:XFD39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499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59</v>
      </c>
      <c r="G11" s="4" t="s">
        <v>60</v>
      </c>
    </row>
    <row r="12" spans="1:7">
      <c r="A12" s="5"/>
      <c r="B12" s="5"/>
      <c r="C12" s="5"/>
      <c r="D12" s="5"/>
      <c r="E12" s="5"/>
      <c r="F12" s="5" t="s">
        <v>64</v>
      </c>
      <c r="G12" s="5" t="s">
        <v>65</v>
      </c>
    </row>
    <row r="15" spans="1:7">
      <c r="A15" s="4" t="s">
        <v>500</v>
      </c>
      <c r="B15" s="4"/>
      <c r="C15" s="4"/>
      <c r="D15" s="4"/>
      <c r="E15" s="4"/>
      <c r="F15" s="4"/>
      <c r="G15" s="4"/>
    </row>
    <row r="18" spans="1:7">
      <c r="A18" s="4" t="s">
        <v>501</v>
      </c>
      <c r="B18" s="4"/>
      <c r="C18" s="4"/>
      <c r="D18" s="4"/>
      <c r="E18" s="4"/>
      <c r="F18" s="4"/>
      <c r="G18" s="4"/>
    </row>
    <row r="19" spans="1:7">
      <c r="A19" s="6" t="s">
        <v>502</v>
      </c>
      <c r="B19" s="6"/>
      <c r="C19" s="6"/>
      <c r="D19" s="6"/>
      <c r="E19" s="6"/>
      <c r="F19" s="6"/>
      <c r="G19" s="6"/>
    </row>
    <row r="20" spans="1:7" ht="13.5" thickBot="1">
      <c r="A20" s="6" t="s">
        <v>503</v>
      </c>
      <c r="B20" s="6"/>
      <c r="C20" s="6"/>
      <c r="D20" s="6"/>
      <c r="E20" s="6"/>
      <c r="F20" s="29">
        <v>0</v>
      </c>
      <c r="G20" s="6"/>
    </row>
    <row r="21" spans="1:7" ht="13.5" thickTop="1"/>
    <row r="22" spans="1:7" ht="13.5" thickBot="1">
      <c r="A22" s="4" t="s">
        <v>504</v>
      </c>
      <c r="B22" s="4"/>
      <c r="C22" s="4"/>
      <c r="D22" s="4"/>
      <c r="E22" s="4"/>
      <c r="F22" s="30">
        <v>0</v>
      </c>
      <c r="G22" s="4"/>
    </row>
    <row r="23" spans="1:7" ht="13.5" thickTop="1"/>
    <row r="25" spans="1:7">
      <c r="A25" s="4" t="s">
        <v>505</v>
      </c>
      <c r="B25" s="4"/>
      <c r="C25" s="4"/>
      <c r="D25" s="4"/>
      <c r="E25" s="4"/>
      <c r="F25" s="4"/>
      <c r="G25" s="4"/>
    </row>
    <row r="26" spans="1:7">
      <c r="A26" s="6" t="s">
        <v>506</v>
      </c>
      <c r="B26" s="6"/>
      <c r="C26" s="6"/>
      <c r="D26" s="6"/>
      <c r="E26" s="6"/>
      <c r="F26" s="6"/>
      <c r="G26" s="6"/>
    </row>
    <row r="27" spans="1:7" ht="13.5" thickBot="1">
      <c r="A27" s="6" t="s">
        <v>507</v>
      </c>
      <c r="B27" s="6"/>
      <c r="C27" s="6"/>
      <c r="D27" s="6"/>
      <c r="E27" s="6"/>
      <c r="F27" s="29">
        <v>0</v>
      </c>
      <c r="G27" s="6"/>
    </row>
    <row r="28" spans="1:7" ht="13.5" thickTop="1"/>
    <row r="29" spans="1:7" ht="13.5" thickBot="1">
      <c r="A29" s="4" t="s">
        <v>508</v>
      </c>
      <c r="B29" s="4"/>
      <c r="C29" s="4"/>
      <c r="D29" s="4"/>
      <c r="E29" s="4"/>
      <c r="F29" s="30">
        <v>0</v>
      </c>
      <c r="G29" s="4"/>
    </row>
    <row r="30" spans="1:7" ht="13.5" thickTop="1"/>
    <row r="32" spans="1:7" ht="13.5" thickBot="1">
      <c r="A32" s="4" t="s">
        <v>509</v>
      </c>
      <c r="B32" s="4"/>
      <c r="C32" s="4"/>
      <c r="D32" s="4"/>
      <c r="E32" s="4"/>
      <c r="F32" s="30">
        <v>0</v>
      </c>
      <c r="G32" s="4"/>
    </row>
    <row r="33" spans="1:7" ht="13.5" thickTop="1"/>
    <row r="35" spans="1:7">
      <c r="A35" s="7" t="s">
        <v>54</v>
      </c>
      <c r="B35" s="7"/>
      <c r="C35" s="7"/>
      <c r="D35" s="7"/>
      <c r="E35" s="7"/>
      <c r="F35" s="7"/>
      <c r="G35" s="7"/>
    </row>
    <row r="39" spans="1:7">
      <c r="A39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45" workbookViewId="0">
      <selection activeCell="A69" sqref="A69:XFD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510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511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12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512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513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514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515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516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517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518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519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520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521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5">
        <f>N29/סיכום!$B$42</f>
        <v>0</v>
      </c>
    </row>
    <row r="30" spans="1:16" ht="13.5" thickTop="1"/>
    <row r="31" spans="1:16">
      <c r="A31" s="6" t="s">
        <v>522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523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9">
        <v>0</v>
      </c>
      <c r="M32" s="6"/>
      <c r="N32" s="29">
        <v>0</v>
      </c>
      <c r="O32" s="6"/>
      <c r="P32" s="15">
        <f>N32/סיכום!$B$42</f>
        <v>0</v>
      </c>
    </row>
    <row r="33" spans="1:16" ht="13.5" thickTop="1"/>
    <row r="34" spans="1:16">
      <c r="A34" s="6" t="s">
        <v>524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525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9">
        <v>0</v>
      </c>
      <c r="M35" s="6"/>
      <c r="N35" s="29">
        <v>0</v>
      </c>
      <c r="O35" s="6"/>
      <c r="P35" s="15">
        <f>N35/סיכום!$B$42</f>
        <v>0</v>
      </c>
    </row>
    <row r="36" spans="1:16" ht="13.5" thickTop="1"/>
    <row r="37" spans="1:16" ht="13.5" thickBot="1">
      <c r="A37" s="4" t="s">
        <v>526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0">
        <v>0</v>
      </c>
      <c r="M37" s="4"/>
      <c r="N37" s="30">
        <v>0</v>
      </c>
      <c r="O37" s="4"/>
      <c r="P37" s="18">
        <v>0</v>
      </c>
    </row>
    <row r="38" spans="1:16" ht="13.5" thickTop="1"/>
    <row r="40" spans="1:16">
      <c r="A40" s="4" t="s">
        <v>527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514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515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9">
        <v>0</v>
      </c>
      <c r="M42" s="6"/>
      <c r="N42" s="29">
        <v>0</v>
      </c>
      <c r="O42" s="6"/>
      <c r="P42" s="15">
        <f>N42/סיכום!$B$42</f>
        <v>0</v>
      </c>
    </row>
    <row r="43" spans="1:16" ht="13.5" thickTop="1"/>
    <row r="44" spans="1:16">
      <c r="A44" s="6" t="s">
        <v>516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517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9">
        <v>0</v>
      </c>
      <c r="M45" s="6"/>
      <c r="N45" s="29">
        <v>0</v>
      </c>
      <c r="O45" s="6"/>
      <c r="P45" s="15">
        <f>N45/סיכום!$B$42</f>
        <v>0</v>
      </c>
    </row>
    <row r="46" spans="1:16" ht="13.5" thickTop="1"/>
    <row r="47" spans="1:16">
      <c r="A47" s="6" t="s">
        <v>518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519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9">
        <v>0</v>
      </c>
      <c r="M48" s="6"/>
      <c r="N48" s="29">
        <v>0</v>
      </c>
      <c r="O48" s="6"/>
      <c r="P48" s="15">
        <f>N48/סיכום!$B$42</f>
        <v>0</v>
      </c>
    </row>
    <row r="49" spans="1:16" ht="13.5" thickTop="1"/>
    <row r="50" spans="1:16">
      <c r="A50" s="6" t="s">
        <v>520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521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9">
        <v>0</v>
      </c>
      <c r="M51" s="6"/>
      <c r="N51" s="29">
        <v>0</v>
      </c>
      <c r="O51" s="6"/>
      <c r="P51" s="15">
        <f>N51/סיכום!$B$42</f>
        <v>0</v>
      </c>
    </row>
    <row r="52" spans="1:16" ht="13.5" thickTop="1"/>
    <row r="53" spans="1:16">
      <c r="A53" s="6" t="s">
        <v>522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523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9">
        <v>0</v>
      </c>
      <c r="M54" s="6"/>
      <c r="N54" s="29">
        <v>0</v>
      </c>
      <c r="O54" s="6"/>
      <c r="P54" s="15">
        <f>N54/סיכום!$B$42</f>
        <v>0</v>
      </c>
    </row>
    <row r="55" spans="1:16" ht="13.5" thickTop="1"/>
    <row r="56" spans="1:16">
      <c r="A56" s="6" t="s">
        <v>524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525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9">
        <v>0</v>
      </c>
      <c r="M57" s="6"/>
      <c r="N57" s="29">
        <v>0</v>
      </c>
      <c r="O57" s="6"/>
      <c r="P57" s="15">
        <f>N57/סיכום!$B$42</f>
        <v>0</v>
      </c>
    </row>
    <row r="58" spans="1:16" ht="13.5" thickTop="1"/>
    <row r="59" spans="1:16" ht="13.5" thickBot="1">
      <c r="A59" s="4" t="s">
        <v>528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0">
        <v>0</v>
      </c>
      <c r="M59" s="4"/>
      <c r="N59" s="30">
        <v>0</v>
      </c>
      <c r="O59" s="4"/>
      <c r="P59" s="18">
        <v>0</v>
      </c>
    </row>
    <row r="60" spans="1:16" ht="13.5" thickTop="1"/>
    <row r="62" spans="1:16" ht="13.5" thickBot="1">
      <c r="A62" s="4" t="s">
        <v>529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0">
        <v>0</v>
      </c>
      <c r="M62" s="4"/>
      <c r="N62" s="30">
        <v>0</v>
      </c>
      <c r="O62" s="4"/>
      <c r="P62" s="18">
        <v>0</v>
      </c>
    </row>
    <row r="63" spans="1:16" ht="13.5" thickTop="1"/>
    <row r="65" spans="1:16">
      <c r="A65" s="7" t="s">
        <v>54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5"/>
  <sheetViews>
    <sheetView rightToLeft="1" topLeftCell="C54" workbookViewId="0">
      <selection activeCell="N62" sqref="N62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1" customWidth="1"/>
    <col min="9" max="9" width="16.7109375" style="31" customWidth="1"/>
    <col min="10" max="10" width="15.7109375" style="33" customWidth="1"/>
    <col min="11" max="11" width="9.7109375" style="33" customWidth="1"/>
    <col min="12" max="12" width="12.7109375" style="33" customWidth="1"/>
    <col min="13" max="13" width="24.7109375" style="31" customWidth="1"/>
    <col min="14" max="14" width="20.7109375" style="31" customWidth="1"/>
  </cols>
  <sheetData>
    <row r="2" spans="1:14" ht="18">
      <c r="A2" s="1" t="s">
        <v>0</v>
      </c>
    </row>
    <row r="4" spans="1:14" ht="18">
      <c r="A4" s="1" t="s">
        <v>530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57</v>
      </c>
      <c r="F11" s="4" t="s">
        <v>58</v>
      </c>
      <c r="G11" s="4" t="s">
        <v>9</v>
      </c>
      <c r="H11" s="17" t="s">
        <v>10</v>
      </c>
      <c r="I11" s="17" t="s">
        <v>11</v>
      </c>
      <c r="J11" s="34" t="s">
        <v>59</v>
      </c>
      <c r="K11" s="34" t="s">
        <v>60</v>
      </c>
      <c r="L11" s="34" t="s">
        <v>531</v>
      </c>
      <c r="M11" s="17" t="s">
        <v>61</v>
      </c>
      <c r="N11" s="17" t="s">
        <v>13</v>
      </c>
    </row>
    <row r="12" spans="1:14">
      <c r="A12" s="5"/>
      <c r="B12" s="5"/>
      <c r="C12" s="5"/>
      <c r="D12" s="5"/>
      <c r="E12" s="5" t="s">
        <v>62</v>
      </c>
      <c r="F12" s="5" t="s">
        <v>63</v>
      </c>
      <c r="G12" s="5"/>
      <c r="H12" s="32" t="s">
        <v>14</v>
      </c>
      <c r="I12" s="32" t="s">
        <v>14</v>
      </c>
      <c r="J12" s="35" t="s">
        <v>64</v>
      </c>
      <c r="K12" s="35" t="s">
        <v>65</v>
      </c>
      <c r="L12" s="35" t="s">
        <v>15</v>
      </c>
      <c r="M12" s="32" t="s">
        <v>14</v>
      </c>
      <c r="N12" s="32" t="s">
        <v>14</v>
      </c>
    </row>
    <row r="15" spans="1:14">
      <c r="A15" s="4" t="s">
        <v>66</v>
      </c>
      <c r="B15" s="4"/>
      <c r="C15" s="4"/>
      <c r="D15" s="4"/>
      <c r="E15" s="4"/>
      <c r="F15" s="4"/>
      <c r="G15" s="4"/>
      <c r="H15" s="17"/>
      <c r="I15" s="17"/>
      <c r="J15" s="34"/>
      <c r="K15" s="34"/>
      <c r="L15" s="34"/>
      <c r="M15" s="17"/>
      <c r="N15" s="17"/>
    </row>
    <row r="18" spans="1:14">
      <c r="A18" s="4" t="s">
        <v>532</v>
      </c>
      <c r="B18" s="4"/>
      <c r="C18" s="4"/>
      <c r="D18" s="4"/>
      <c r="E18" s="4"/>
      <c r="F18" s="4"/>
      <c r="G18" s="4"/>
      <c r="H18" s="17"/>
      <c r="I18" s="17"/>
      <c r="J18" s="34"/>
      <c r="K18" s="34"/>
      <c r="L18" s="34"/>
      <c r="M18" s="17"/>
      <c r="N18" s="17"/>
    </row>
    <row r="19" spans="1:14">
      <c r="A19" s="6" t="s">
        <v>533</v>
      </c>
      <c r="B19" s="6"/>
      <c r="C19" s="6"/>
      <c r="D19" s="6"/>
      <c r="E19" s="6"/>
      <c r="F19" s="6"/>
      <c r="G19" s="6"/>
      <c r="H19" s="14"/>
      <c r="I19" s="14"/>
      <c r="J19" s="36"/>
      <c r="K19" s="36"/>
      <c r="L19" s="36"/>
      <c r="M19" s="14"/>
      <c r="N19" s="14"/>
    </row>
    <row r="20" spans="1:14" ht="13.5" thickBot="1">
      <c r="A20" s="6" t="s">
        <v>534</v>
      </c>
      <c r="B20" s="6"/>
      <c r="C20" s="6"/>
      <c r="D20" s="6"/>
      <c r="E20" s="6"/>
      <c r="F20" s="6"/>
      <c r="G20" s="6"/>
      <c r="H20" s="14"/>
      <c r="I20" s="14"/>
      <c r="J20" s="37">
        <v>0</v>
      </c>
      <c r="K20" s="36"/>
      <c r="L20" s="37">
        <v>0</v>
      </c>
      <c r="M20" s="14"/>
      <c r="N20" s="15">
        <f>L20/סיכום!$B$42</f>
        <v>0</v>
      </c>
    </row>
    <row r="21" spans="1:14" ht="13.5" thickTop="1"/>
    <row r="22" spans="1:14">
      <c r="A22" s="6" t="s">
        <v>535</v>
      </c>
      <c r="B22" s="6"/>
      <c r="C22" s="6"/>
      <c r="D22" s="6"/>
      <c r="E22" s="6"/>
      <c r="F22" s="6"/>
      <c r="G22" s="6"/>
      <c r="H22" s="14"/>
      <c r="I22" s="14"/>
      <c r="J22" s="36"/>
      <c r="K22" s="36"/>
      <c r="L22" s="36"/>
      <c r="M22" s="14"/>
      <c r="N22" s="14"/>
    </row>
    <row r="23" spans="1:14">
      <c r="A23" s="7" t="s">
        <v>536</v>
      </c>
      <c r="B23" s="7">
        <v>8287914</v>
      </c>
      <c r="C23" s="7" t="s">
        <v>70</v>
      </c>
      <c r="D23" s="40" t="s">
        <v>902</v>
      </c>
      <c r="E23" s="7" t="s">
        <v>537</v>
      </c>
      <c r="F23" s="7">
        <v>9.4600000000000009</v>
      </c>
      <c r="G23" s="7" t="s">
        <v>40</v>
      </c>
      <c r="H23" s="13">
        <v>4.8000000000000001E-2</v>
      </c>
      <c r="I23" s="13">
        <v>4.8599999999999997E-2</v>
      </c>
      <c r="J23" s="39">
        <v>65000</v>
      </c>
      <c r="K23" s="39">
        <v>102.41</v>
      </c>
      <c r="L23" s="39">
        <v>66.56</v>
      </c>
      <c r="M23" s="13">
        <v>2.5000000000000001E-3</v>
      </c>
      <c r="N23" s="13">
        <f>L23/סיכום!$B$42</f>
        <v>2.6432624625794296E-3</v>
      </c>
    </row>
    <row r="24" spans="1:14">
      <c r="A24" s="7" t="s">
        <v>538</v>
      </c>
      <c r="B24" s="7">
        <v>8287831</v>
      </c>
      <c r="C24" s="7" t="s">
        <v>70</v>
      </c>
      <c r="D24" s="40" t="s">
        <v>902</v>
      </c>
      <c r="E24" s="7" t="s">
        <v>539</v>
      </c>
      <c r="F24" s="7">
        <v>9.02</v>
      </c>
      <c r="G24" s="7" t="s">
        <v>40</v>
      </c>
      <c r="H24" s="13">
        <v>4.8000000000000001E-2</v>
      </c>
      <c r="I24" s="13">
        <v>4.8500000000000001E-2</v>
      </c>
      <c r="J24" s="39">
        <v>173000</v>
      </c>
      <c r="K24" s="39">
        <v>104.3</v>
      </c>
      <c r="L24" s="39">
        <v>180.44</v>
      </c>
      <c r="M24" s="13">
        <v>5.1999999999999998E-3</v>
      </c>
      <c r="N24" s="13">
        <f>L24/סיכום!$B$42</f>
        <v>7.1657193321489213E-3</v>
      </c>
    </row>
    <row r="25" spans="1:14">
      <c r="A25" s="7" t="s">
        <v>540</v>
      </c>
      <c r="B25" s="7">
        <v>8287815</v>
      </c>
      <c r="C25" s="7" t="s">
        <v>70</v>
      </c>
      <c r="D25" s="40" t="s">
        <v>902</v>
      </c>
      <c r="E25" s="7" t="s">
        <v>541</v>
      </c>
      <c r="F25" s="7">
        <v>8.85</v>
      </c>
      <c r="G25" s="7" t="s">
        <v>40</v>
      </c>
      <c r="H25" s="13">
        <v>4.8000000000000001E-2</v>
      </c>
      <c r="I25" s="13">
        <v>4.8500000000000001E-2</v>
      </c>
      <c r="J25" s="39">
        <v>169000</v>
      </c>
      <c r="K25" s="39">
        <v>105.34</v>
      </c>
      <c r="L25" s="39">
        <v>178.03</v>
      </c>
      <c r="M25" s="13">
        <v>4.0000000000000002E-4</v>
      </c>
      <c r="N25" s="13">
        <f>L25/סיכום!$B$42</f>
        <v>7.0700122628157428E-3</v>
      </c>
    </row>
    <row r="26" spans="1:14">
      <c r="A26" s="7" t="s">
        <v>542</v>
      </c>
      <c r="B26" s="7">
        <v>8287823</v>
      </c>
      <c r="C26" s="7" t="s">
        <v>70</v>
      </c>
      <c r="D26" s="40" t="s">
        <v>902</v>
      </c>
      <c r="E26" s="7" t="s">
        <v>543</v>
      </c>
      <c r="F26" s="7">
        <v>8.93</v>
      </c>
      <c r="G26" s="7" t="s">
        <v>40</v>
      </c>
      <c r="H26" s="13">
        <v>4.8000000000000001E-2</v>
      </c>
      <c r="I26" s="13">
        <v>4.8599999999999997E-2</v>
      </c>
      <c r="J26" s="39">
        <v>4000</v>
      </c>
      <c r="K26" s="39">
        <v>105.23</v>
      </c>
      <c r="L26" s="39">
        <v>4.21</v>
      </c>
      <c r="M26" s="13">
        <v>1E-4</v>
      </c>
      <c r="N26" s="13">
        <f>L26/סיכום!$B$42</f>
        <v>1.6718952775630105E-4</v>
      </c>
    </row>
    <row r="27" spans="1:14">
      <c r="A27" s="7" t="s">
        <v>544</v>
      </c>
      <c r="B27" s="7">
        <v>8287948</v>
      </c>
      <c r="C27" s="7" t="s">
        <v>70</v>
      </c>
      <c r="D27" s="40" t="s">
        <v>902</v>
      </c>
      <c r="E27" s="7" t="s">
        <v>545</v>
      </c>
      <c r="F27" s="7">
        <v>9.49</v>
      </c>
      <c r="G27" s="7" t="s">
        <v>40</v>
      </c>
      <c r="H27" s="13">
        <v>4.8000000000000001E-2</v>
      </c>
      <c r="I27" s="13">
        <v>4.8599999999999997E-2</v>
      </c>
      <c r="J27" s="39">
        <v>124000</v>
      </c>
      <c r="K27" s="39">
        <v>103.81</v>
      </c>
      <c r="L27" s="39">
        <v>128.72</v>
      </c>
      <c r="M27" s="13">
        <v>1E-4</v>
      </c>
      <c r="N27" s="13">
        <f>L27/סיכום!$B$42</f>
        <v>5.1117900267912278E-3</v>
      </c>
    </row>
    <row r="28" spans="1:14">
      <c r="A28" s="7" t="s">
        <v>546</v>
      </c>
      <c r="B28" s="7">
        <v>8287963</v>
      </c>
      <c r="C28" s="7" t="s">
        <v>70</v>
      </c>
      <c r="D28" s="40" t="s">
        <v>902</v>
      </c>
      <c r="E28" s="7" t="s">
        <v>547</v>
      </c>
      <c r="F28" s="7">
        <v>9.66</v>
      </c>
      <c r="G28" s="7" t="s">
        <v>40</v>
      </c>
      <c r="H28" s="13">
        <v>4.8000000000000001E-2</v>
      </c>
      <c r="I28" s="13">
        <v>4.8599999999999997E-2</v>
      </c>
      <c r="J28" s="39">
        <v>153000</v>
      </c>
      <c r="K28" s="39">
        <v>101.92</v>
      </c>
      <c r="L28" s="39">
        <v>155.94</v>
      </c>
      <c r="M28" s="13">
        <v>1E-4</v>
      </c>
      <c r="N28" s="13">
        <f>L28/סיכום!$B$42</f>
        <v>6.1927636480564336E-3</v>
      </c>
    </row>
    <row r="29" spans="1:14">
      <c r="A29" s="7" t="s">
        <v>548</v>
      </c>
      <c r="B29" s="7">
        <v>8287971</v>
      </c>
      <c r="C29" s="7" t="s">
        <v>70</v>
      </c>
      <c r="D29" s="40" t="s">
        <v>902</v>
      </c>
      <c r="E29" s="7" t="s">
        <v>549</v>
      </c>
      <c r="F29" s="7">
        <v>9.74</v>
      </c>
      <c r="G29" s="7" t="s">
        <v>40</v>
      </c>
      <c r="H29" s="13">
        <v>4.8000000000000001E-2</v>
      </c>
      <c r="I29" s="13">
        <v>4.8599999999999997E-2</v>
      </c>
      <c r="J29" s="39">
        <v>58000</v>
      </c>
      <c r="K29" s="39">
        <v>101.72</v>
      </c>
      <c r="L29" s="39">
        <v>59</v>
      </c>
      <c r="M29" s="13">
        <v>0</v>
      </c>
      <c r="N29" s="13">
        <f>L29/סיכום!$B$42</f>
        <v>2.3430361372023187E-3</v>
      </c>
    </row>
    <row r="30" spans="1:14">
      <c r="A30" s="7" t="s">
        <v>550</v>
      </c>
      <c r="B30" s="7">
        <v>8287997</v>
      </c>
      <c r="C30" s="7" t="s">
        <v>70</v>
      </c>
      <c r="D30" s="40" t="s">
        <v>902</v>
      </c>
      <c r="E30" s="7" t="s">
        <v>551</v>
      </c>
      <c r="F30" s="7">
        <v>9.68</v>
      </c>
      <c r="G30" s="7" t="s">
        <v>40</v>
      </c>
      <c r="H30" s="13">
        <v>4.8000000000000001E-2</v>
      </c>
      <c r="I30" s="13">
        <v>4.8500000000000001E-2</v>
      </c>
      <c r="J30" s="39">
        <v>198000</v>
      </c>
      <c r="K30" s="39">
        <v>103.65</v>
      </c>
      <c r="L30" s="39">
        <v>205.22</v>
      </c>
      <c r="M30" s="13">
        <v>1E-4</v>
      </c>
      <c r="N30" s="13">
        <f>L30/סיכום!$B$42</f>
        <v>8.1497945097738951E-3</v>
      </c>
    </row>
    <row r="31" spans="1:14">
      <c r="A31" s="7" t="s">
        <v>552</v>
      </c>
      <c r="B31" s="7">
        <v>8288052</v>
      </c>
      <c r="C31" s="7" t="s">
        <v>70</v>
      </c>
      <c r="D31" s="40" t="s">
        <v>902</v>
      </c>
      <c r="E31" s="7" t="s">
        <v>553</v>
      </c>
      <c r="F31" s="7">
        <v>9.94</v>
      </c>
      <c r="G31" s="7" t="s">
        <v>40</v>
      </c>
      <c r="H31" s="13">
        <v>4.8000000000000001E-2</v>
      </c>
      <c r="I31" s="13">
        <v>4.8500000000000001E-2</v>
      </c>
      <c r="J31" s="39">
        <v>167000</v>
      </c>
      <c r="K31" s="39">
        <v>102.3</v>
      </c>
      <c r="L31" s="39">
        <v>170.84</v>
      </c>
      <c r="M31" s="13">
        <v>1E-4</v>
      </c>
      <c r="N31" s="13">
        <f>L31/סיכום!$B$42</f>
        <v>6.7844795538922736E-3</v>
      </c>
    </row>
    <row r="32" spans="1:14">
      <c r="A32" s="7" t="s">
        <v>554</v>
      </c>
      <c r="B32" s="7">
        <v>8287898</v>
      </c>
      <c r="C32" s="7" t="s">
        <v>70</v>
      </c>
      <c r="D32" s="40" t="s">
        <v>902</v>
      </c>
      <c r="E32" s="7" t="s">
        <v>555</v>
      </c>
      <c r="F32" s="7">
        <v>9.3000000000000007</v>
      </c>
      <c r="G32" s="7" t="s">
        <v>40</v>
      </c>
      <c r="H32" s="13">
        <v>4.8000000000000001E-2</v>
      </c>
      <c r="I32" s="13">
        <v>4.8599999999999997E-2</v>
      </c>
      <c r="J32" s="39">
        <v>106000</v>
      </c>
      <c r="K32" s="39">
        <v>104.51</v>
      </c>
      <c r="L32" s="39">
        <v>110.78</v>
      </c>
      <c r="M32" s="13">
        <v>1E-4</v>
      </c>
      <c r="N32" s="13">
        <f>L32/סיכום!$B$42</f>
        <v>4.3993481911741164E-3</v>
      </c>
    </row>
    <row r="33" spans="1:14">
      <c r="A33" s="7" t="s">
        <v>556</v>
      </c>
      <c r="B33" s="7">
        <v>8287906</v>
      </c>
      <c r="C33" s="7" t="s">
        <v>70</v>
      </c>
      <c r="D33" s="40" t="s">
        <v>902</v>
      </c>
      <c r="E33" s="7" t="s">
        <v>557</v>
      </c>
      <c r="F33" s="7">
        <v>9.3800000000000008</v>
      </c>
      <c r="G33" s="7" t="s">
        <v>40</v>
      </c>
      <c r="H33" s="13">
        <v>4.8000000000000001E-2</v>
      </c>
      <c r="I33" s="13">
        <v>4.8599999999999997E-2</v>
      </c>
      <c r="J33" s="39">
        <v>416000</v>
      </c>
      <c r="K33" s="39">
        <v>103.68</v>
      </c>
      <c r="L33" s="39">
        <v>431.31</v>
      </c>
      <c r="M33" s="13">
        <v>6.9999999999999999E-4</v>
      </c>
      <c r="N33" s="13">
        <f>L33/סיכום!$B$42</f>
        <v>1.7128388412486983E-2</v>
      </c>
    </row>
    <row r="34" spans="1:14">
      <c r="A34" s="7" t="s">
        <v>558</v>
      </c>
      <c r="B34" s="7">
        <v>8287922</v>
      </c>
      <c r="C34" s="7" t="s">
        <v>70</v>
      </c>
      <c r="D34" s="40" t="s">
        <v>902</v>
      </c>
      <c r="E34" s="7" t="s">
        <v>559</v>
      </c>
      <c r="F34" s="7">
        <v>9.32</v>
      </c>
      <c r="G34" s="7" t="s">
        <v>40</v>
      </c>
      <c r="H34" s="13">
        <v>4.8000000000000001E-2</v>
      </c>
      <c r="I34" s="13">
        <v>4.8500000000000001E-2</v>
      </c>
      <c r="J34" s="39">
        <v>163000</v>
      </c>
      <c r="K34" s="39">
        <v>104.46</v>
      </c>
      <c r="L34" s="39">
        <v>170.27</v>
      </c>
      <c r="M34" s="13">
        <v>1.4E-3</v>
      </c>
      <c r="N34" s="13">
        <f>L34/סיכום!$B$42</f>
        <v>6.761843442058285E-3</v>
      </c>
    </row>
    <row r="35" spans="1:14">
      <c r="A35" s="7" t="s">
        <v>560</v>
      </c>
      <c r="B35" s="7">
        <v>8287930</v>
      </c>
      <c r="C35" s="7" t="s">
        <v>70</v>
      </c>
      <c r="D35" s="40" t="s">
        <v>902</v>
      </c>
      <c r="E35" s="7" t="s">
        <v>561</v>
      </c>
      <c r="F35" s="7">
        <v>9.41</v>
      </c>
      <c r="G35" s="7" t="s">
        <v>40</v>
      </c>
      <c r="H35" s="13">
        <v>4.8000000000000001E-2</v>
      </c>
      <c r="I35" s="13">
        <v>4.8500000000000001E-2</v>
      </c>
      <c r="J35" s="39">
        <v>200000</v>
      </c>
      <c r="K35" s="39">
        <v>104.34</v>
      </c>
      <c r="L35" s="39">
        <v>208.68</v>
      </c>
      <c r="M35" s="13">
        <v>2.0000000000000001E-4</v>
      </c>
      <c r="N35" s="13">
        <f>L35/סיכום!$B$42</f>
        <v>8.2871996798538957E-3</v>
      </c>
    </row>
    <row r="36" spans="1:14">
      <c r="A36" s="7" t="s">
        <v>562</v>
      </c>
      <c r="B36" s="7">
        <v>8288060</v>
      </c>
      <c r="C36" s="7" t="s">
        <v>70</v>
      </c>
      <c r="D36" s="40" t="s">
        <v>902</v>
      </c>
      <c r="E36" s="7" t="s">
        <v>563</v>
      </c>
      <c r="F36" s="7">
        <v>10.02</v>
      </c>
      <c r="G36" s="7" t="s">
        <v>40</v>
      </c>
      <c r="H36" s="13">
        <v>4.8000000000000001E-2</v>
      </c>
      <c r="I36" s="13">
        <v>4.8599999999999997E-2</v>
      </c>
      <c r="J36" s="39">
        <v>65000</v>
      </c>
      <c r="K36" s="39">
        <v>101.59</v>
      </c>
      <c r="L36" s="39">
        <v>66.03</v>
      </c>
      <c r="M36" s="13">
        <v>1E-4</v>
      </c>
      <c r="N36" s="13">
        <f>L36/סיכום!$B$42</f>
        <v>2.6222148498215104E-3</v>
      </c>
    </row>
    <row r="37" spans="1:14">
      <c r="A37" s="7" t="s">
        <v>564</v>
      </c>
      <c r="B37" s="7">
        <v>8287807</v>
      </c>
      <c r="C37" s="7" t="s">
        <v>70</v>
      </c>
      <c r="D37" s="40" t="s">
        <v>902</v>
      </c>
      <c r="E37" s="7" t="s">
        <v>565</v>
      </c>
      <c r="F37" s="7">
        <v>8.76</v>
      </c>
      <c r="G37" s="7" t="s">
        <v>40</v>
      </c>
      <c r="H37" s="13">
        <v>4.8000000000000001E-2</v>
      </c>
      <c r="I37" s="13">
        <v>4.8500000000000001E-2</v>
      </c>
      <c r="J37" s="39">
        <v>200000</v>
      </c>
      <c r="K37" s="39">
        <v>106.17</v>
      </c>
      <c r="L37" s="39">
        <v>212.34</v>
      </c>
      <c r="M37" s="13">
        <v>2.2000000000000001E-3</v>
      </c>
      <c r="N37" s="13">
        <f>L37/סיכום!$B$42</f>
        <v>8.4325473453142428E-3</v>
      </c>
    </row>
    <row r="38" spans="1:14">
      <c r="A38" s="7" t="s">
        <v>566</v>
      </c>
      <c r="B38" s="7">
        <v>8287849</v>
      </c>
      <c r="C38" s="7" t="s">
        <v>70</v>
      </c>
      <c r="D38" s="40" t="s">
        <v>902</v>
      </c>
      <c r="E38" s="7" t="s">
        <v>567</v>
      </c>
      <c r="F38" s="7">
        <v>9.1</v>
      </c>
      <c r="G38" s="7" t="s">
        <v>40</v>
      </c>
      <c r="H38" s="13">
        <v>4.8000000000000001E-2</v>
      </c>
      <c r="I38" s="13">
        <v>4.8599999999999997E-2</v>
      </c>
      <c r="J38" s="39">
        <v>255000</v>
      </c>
      <c r="K38" s="39">
        <v>104.08</v>
      </c>
      <c r="L38" s="39">
        <v>265.39999999999998</v>
      </c>
      <c r="M38" s="13">
        <v>2.9999999999999997E-4</v>
      </c>
      <c r="N38" s="13">
        <f>L38/סיכום!$B$42</f>
        <v>1.053969136972026E-2</v>
      </c>
    </row>
    <row r="39" spans="1:14">
      <c r="A39" s="7" t="s">
        <v>568</v>
      </c>
      <c r="B39" s="7">
        <v>8287856</v>
      </c>
      <c r="C39" s="7" t="s">
        <v>70</v>
      </c>
      <c r="D39" s="40" t="s">
        <v>902</v>
      </c>
      <c r="E39" s="7" t="s">
        <v>569</v>
      </c>
      <c r="F39" s="7">
        <v>9.18</v>
      </c>
      <c r="G39" s="7" t="s">
        <v>40</v>
      </c>
      <c r="H39" s="13">
        <v>4.8000000000000001E-2</v>
      </c>
      <c r="I39" s="13">
        <v>4.8500000000000001E-2</v>
      </c>
      <c r="J39" s="39">
        <v>49000</v>
      </c>
      <c r="K39" s="39">
        <v>103.59</v>
      </c>
      <c r="L39" s="39">
        <v>50.76</v>
      </c>
      <c r="M39" s="13">
        <v>1.9E-3</v>
      </c>
      <c r="N39" s="13">
        <f>L39/סיכום!$B$42</f>
        <v>2.0158053275320287E-3</v>
      </c>
    </row>
    <row r="40" spans="1:14">
      <c r="A40" s="7" t="s">
        <v>570</v>
      </c>
      <c r="B40" s="7">
        <v>8287864</v>
      </c>
      <c r="C40" s="7" t="s">
        <v>70</v>
      </c>
      <c r="D40" s="40" t="s">
        <v>902</v>
      </c>
      <c r="E40" s="7" t="s">
        <v>571</v>
      </c>
      <c r="F40" s="7">
        <v>9.0500000000000007</v>
      </c>
      <c r="G40" s="7" t="s">
        <v>40</v>
      </c>
      <c r="H40" s="13">
        <v>4.8000000000000001E-2</v>
      </c>
      <c r="I40" s="13">
        <v>4.8500000000000001E-2</v>
      </c>
      <c r="J40" s="39">
        <v>78000</v>
      </c>
      <c r="K40" s="39">
        <v>105.76</v>
      </c>
      <c r="L40" s="39">
        <v>82.5</v>
      </c>
      <c r="M40" s="13">
        <v>2.0000000000000001E-4</v>
      </c>
      <c r="N40" s="13">
        <f>L40/סיכום!$B$42</f>
        <v>3.2762793443930727E-3</v>
      </c>
    </row>
    <row r="41" spans="1:14">
      <c r="A41" s="7" t="s">
        <v>572</v>
      </c>
      <c r="B41" s="7">
        <v>8287872</v>
      </c>
      <c r="C41" s="7" t="s">
        <v>70</v>
      </c>
      <c r="D41" s="40" t="s">
        <v>902</v>
      </c>
      <c r="E41" s="7" t="s">
        <v>573</v>
      </c>
      <c r="F41" s="7">
        <v>9.1300000000000008</v>
      </c>
      <c r="G41" s="7" t="s">
        <v>40</v>
      </c>
      <c r="H41" s="13">
        <v>4.8000000000000001E-2</v>
      </c>
      <c r="I41" s="13">
        <v>4.8500000000000001E-2</v>
      </c>
      <c r="J41" s="39">
        <v>307000</v>
      </c>
      <c r="K41" s="39">
        <v>105.34</v>
      </c>
      <c r="L41" s="39">
        <v>323.39999999999998</v>
      </c>
      <c r="M41" s="13">
        <v>2.0000000000000001E-4</v>
      </c>
      <c r="N41" s="13">
        <f>L41/סיכום!$B$42</f>
        <v>1.2843015030020844E-2</v>
      </c>
    </row>
    <row r="42" spans="1:14">
      <c r="A42" s="7" t="s">
        <v>574</v>
      </c>
      <c r="B42" s="7">
        <v>8287880</v>
      </c>
      <c r="C42" s="7" t="s">
        <v>70</v>
      </c>
      <c r="D42" s="40" t="s">
        <v>902</v>
      </c>
      <c r="E42" s="7" t="s">
        <v>575</v>
      </c>
      <c r="F42" s="7">
        <v>9.2100000000000009</v>
      </c>
      <c r="G42" s="7" t="s">
        <v>40</v>
      </c>
      <c r="H42" s="13">
        <v>4.8000000000000001E-2</v>
      </c>
      <c r="I42" s="13">
        <v>4.8599999999999997E-2</v>
      </c>
      <c r="J42" s="39">
        <v>88000</v>
      </c>
      <c r="K42" s="39">
        <v>104.92</v>
      </c>
      <c r="L42" s="39">
        <v>92.33</v>
      </c>
      <c r="M42" s="13">
        <v>1E-4</v>
      </c>
      <c r="N42" s="13">
        <f>L42/סיכום!$B$42</f>
        <v>3.6666529923371199E-3</v>
      </c>
    </row>
    <row r="43" spans="1:14">
      <c r="A43" s="7" t="s">
        <v>576</v>
      </c>
      <c r="B43" s="7">
        <v>8287989</v>
      </c>
      <c r="C43" s="7" t="s">
        <v>70</v>
      </c>
      <c r="D43" s="40" t="s">
        <v>902</v>
      </c>
      <c r="E43" s="7" t="s">
        <v>577</v>
      </c>
      <c r="F43" s="7">
        <v>9.6</v>
      </c>
      <c r="G43" s="7" t="s">
        <v>40</v>
      </c>
      <c r="H43" s="13">
        <v>4.8000000000000001E-2</v>
      </c>
      <c r="I43" s="13">
        <v>4.8500000000000001E-2</v>
      </c>
      <c r="J43" s="39">
        <v>217000</v>
      </c>
      <c r="K43" s="39">
        <v>104.26</v>
      </c>
      <c r="L43" s="39">
        <v>226.24</v>
      </c>
      <c r="M43" s="13">
        <v>1E-4</v>
      </c>
      <c r="N43" s="13">
        <f>L43/סיכום!$B$42</f>
        <v>8.9845507742483486E-3</v>
      </c>
    </row>
    <row r="44" spans="1:14">
      <c r="A44" s="7" t="s">
        <v>578</v>
      </c>
      <c r="B44" s="7">
        <v>8288003</v>
      </c>
      <c r="C44" s="7" t="s">
        <v>70</v>
      </c>
      <c r="D44" s="40" t="s">
        <v>902</v>
      </c>
      <c r="E44" s="7" t="s">
        <v>579</v>
      </c>
      <c r="F44" s="7">
        <v>9.76</v>
      </c>
      <c r="G44" s="7" t="s">
        <v>40</v>
      </c>
      <c r="H44" s="13">
        <v>4.8000000000000001E-2</v>
      </c>
      <c r="I44" s="13">
        <v>4.8599999999999997E-2</v>
      </c>
      <c r="J44" s="39">
        <v>159000</v>
      </c>
      <c r="K44" s="39">
        <v>103.41</v>
      </c>
      <c r="L44" s="39">
        <v>164.43</v>
      </c>
      <c r="M44" s="13">
        <v>1E-4</v>
      </c>
      <c r="N44" s="13">
        <f>L44/סיכום!$B$42</f>
        <v>6.5299225769521576E-3</v>
      </c>
    </row>
    <row r="45" spans="1:14">
      <c r="A45" s="7" t="s">
        <v>580</v>
      </c>
      <c r="B45" s="7">
        <v>8288011</v>
      </c>
      <c r="C45" s="7" t="s">
        <v>70</v>
      </c>
      <c r="D45" s="40" t="s">
        <v>902</v>
      </c>
      <c r="E45" s="7" t="s">
        <v>581</v>
      </c>
      <c r="F45" s="7">
        <v>9.85</v>
      </c>
      <c r="G45" s="7" t="s">
        <v>40</v>
      </c>
      <c r="H45" s="13">
        <v>4.8000000000000001E-2</v>
      </c>
      <c r="I45" s="13">
        <v>4.8500000000000001E-2</v>
      </c>
      <c r="J45" s="39">
        <v>172000</v>
      </c>
      <c r="K45" s="39">
        <v>103</v>
      </c>
      <c r="L45" s="39">
        <v>177.16</v>
      </c>
      <c r="M45" s="13">
        <v>1E-4</v>
      </c>
      <c r="N45" s="13">
        <f>L45/סיכום!$B$42</f>
        <v>7.0354624079112336E-3</v>
      </c>
    </row>
    <row r="46" spans="1:14">
      <c r="A46" s="7" t="s">
        <v>582</v>
      </c>
      <c r="B46" s="7">
        <v>8288029</v>
      </c>
      <c r="C46" s="7" t="s">
        <v>70</v>
      </c>
      <c r="D46" s="40" t="s">
        <v>902</v>
      </c>
      <c r="E46" s="7" t="s">
        <v>583</v>
      </c>
      <c r="F46" s="7">
        <v>9.92</v>
      </c>
      <c r="G46" s="7" t="s">
        <v>40</v>
      </c>
      <c r="H46" s="13">
        <v>4.8000000000000001E-2</v>
      </c>
      <c r="I46" s="13">
        <v>4.8599999999999997E-2</v>
      </c>
      <c r="J46" s="39">
        <v>151000</v>
      </c>
      <c r="K46" s="39">
        <v>102.38</v>
      </c>
      <c r="L46" s="39">
        <v>154.59</v>
      </c>
      <c r="M46" s="13">
        <v>1E-4</v>
      </c>
      <c r="N46" s="13">
        <f>L46/סיכום!$B$42</f>
        <v>6.1391518042390927E-3</v>
      </c>
    </row>
    <row r="47" spans="1:14">
      <c r="A47" s="7" t="s">
        <v>584</v>
      </c>
      <c r="B47" s="7">
        <v>8288037</v>
      </c>
      <c r="C47" s="7" t="s">
        <v>70</v>
      </c>
      <c r="D47" s="40" t="s">
        <v>902</v>
      </c>
      <c r="E47" s="7" t="s">
        <v>585</v>
      </c>
      <c r="F47" s="7">
        <v>10.01</v>
      </c>
      <c r="G47" s="7" t="s">
        <v>40</v>
      </c>
      <c r="H47" s="13">
        <v>4.8000000000000001E-2</v>
      </c>
      <c r="I47" s="13">
        <v>4.8599999999999997E-2</v>
      </c>
      <c r="J47" s="39">
        <v>212000</v>
      </c>
      <c r="K47" s="39">
        <v>101.58</v>
      </c>
      <c r="L47" s="39">
        <v>215.34</v>
      </c>
      <c r="M47" s="13">
        <v>1E-4</v>
      </c>
      <c r="N47" s="13">
        <f>L47/סיכום!$B$42</f>
        <v>8.5516847760194453E-3</v>
      </c>
    </row>
    <row r="48" spans="1:14">
      <c r="A48" s="7" t="s">
        <v>586</v>
      </c>
      <c r="B48" s="7">
        <v>8288045</v>
      </c>
      <c r="C48" s="7" t="s">
        <v>70</v>
      </c>
      <c r="D48" s="40" t="s">
        <v>902</v>
      </c>
      <c r="E48" s="7" t="s">
        <v>587</v>
      </c>
      <c r="F48" s="7">
        <v>9.86</v>
      </c>
      <c r="G48" s="7" t="s">
        <v>40</v>
      </c>
      <c r="H48" s="13">
        <v>4.8000000000000001E-2</v>
      </c>
      <c r="I48" s="13">
        <v>4.8500000000000001E-2</v>
      </c>
      <c r="J48" s="39">
        <v>21000</v>
      </c>
      <c r="K48" s="39">
        <v>103.52</v>
      </c>
      <c r="L48" s="39">
        <v>21.74</v>
      </c>
      <c r="M48" s="13">
        <v>0</v>
      </c>
      <c r="N48" s="13">
        <f>L48/סיכום!$B$42</f>
        <v>8.6334924784370174E-4</v>
      </c>
    </row>
    <row r="49" spans="1:14">
      <c r="A49" s="7" t="s">
        <v>588</v>
      </c>
      <c r="B49" s="7">
        <v>8288078</v>
      </c>
      <c r="C49" s="7" t="s">
        <v>70</v>
      </c>
      <c r="D49" s="40" t="s">
        <v>902</v>
      </c>
      <c r="E49" s="7" t="s">
        <v>589</v>
      </c>
      <c r="F49" s="7">
        <v>10.11</v>
      </c>
      <c r="G49" s="7" t="s">
        <v>40</v>
      </c>
      <c r="H49" s="13">
        <v>4.8000000000000001E-2</v>
      </c>
      <c r="I49" s="13">
        <v>4.8500000000000001E-2</v>
      </c>
      <c r="J49" s="39">
        <v>259000</v>
      </c>
      <c r="K49" s="39">
        <v>101.2</v>
      </c>
      <c r="L49" s="39">
        <v>262.10000000000002</v>
      </c>
      <c r="M49" s="13">
        <v>2.0000000000000001E-4</v>
      </c>
      <c r="N49" s="13">
        <f>L49/סיכום!$B$42</f>
        <v>1.0408640195944539E-2</v>
      </c>
    </row>
    <row r="50" spans="1:14">
      <c r="A50" s="7" t="s">
        <v>590</v>
      </c>
      <c r="B50" s="7">
        <v>8288086</v>
      </c>
      <c r="C50" s="7" t="s">
        <v>70</v>
      </c>
      <c r="D50" s="40" t="s">
        <v>902</v>
      </c>
      <c r="E50" s="7" t="s">
        <v>591</v>
      </c>
      <c r="F50" s="7">
        <v>10.19</v>
      </c>
      <c r="G50" s="7" t="s">
        <v>40</v>
      </c>
      <c r="H50" s="13">
        <v>4.8000000000000001E-2</v>
      </c>
      <c r="I50" s="13">
        <v>4.8599999999999997E-2</v>
      </c>
      <c r="J50" s="39">
        <v>195000</v>
      </c>
      <c r="K50" s="39">
        <v>100.78</v>
      </c>
      <c r="L50" s="39">
        <v>196.51</v>
      </c>
      <c r="M50" s="13">
        <v>1E-4</v>
      </c>
      <c r="N50" s="13">
        <f>L50/סיכום!$B$42</f>
        <v>7.8038988359597902E-3</v>
      </c>
    </row>
    <row r="51" spans="1:14">
      <c r="A51" s="7" t="s">
        <v>592</v>
      </c>
      <c r="B51" s="7">
        <v>8288094</v>
      </c>
      <c r="C51" s="7" t="s">
        <v>70</v>
      </c>
      <c r="D51" s="40" t="s">
        <v>902</v>
      </c>
      <c r="E51" s="7" t="s">
        <v>593</v>
      </c>
      <c r="F51" s="7">
        <v>10.27</v>
      </c>
      <c r="G51" s="7" t="s">
        <v>40</v>
      </c>
      <c r="H51" s="13">
        <v>4.8000000000000001E-2</v>
      </c>
      <c r="I51" s="13">
        <v>4.8500000000000001E-2</v>
      </c>
      <c r="J51" s="39">
        <v>187000</v>
      </c>
      <c r="K51" s="39">
        <v>100.39</v>
      </c>
      <c r="L51" s="39">
        <v>187.74</v>
      </c>
      <c r="M51" s="13">
        <v>1E-4</v>
      </c>
      <c r="N51" s="13">
        <f>L51/סיכום!$B$42</f>
        <v>7.4556204135315818E-3</v>
      </c>
    </row>
    <row r="52" spans="1:14">
      <c r="A52" s="7" t="s">
        <v>594</v>
      </c>
      <c r="B52" s="7">
        <v>8288102</v>
      </c>
      <c r="C52" s="7" t="s">
        <v>70</v>
      </c>
      <c r="D52" s="40" t="s">
        <v>902</v>
      </c>
      <c r="E52" s="7" t="s">
        <v>595</v>
      </c>
      <c r="F52" s="7">
        <v>10.119999999999999</v>
      </c>
      <c r="G52" s="7" t="s">
        <v>40</v>
      </c>
      <c r="H52" s="13">
        <v>4.8000000000000001E-2</v>
      </c>
      <c r="I52" s="13">
        <v>4.8500000000000001E-2</v>
      </c>
      <c r="J52" s="39">
        <v>179000</v>
      </c>
      <c r="K52" s="39">
        <v>102.41</v>
      </c>
      <c r="L52" s="39">
        <v>183.31</v>
      </c>
      <c r="M52" s="13">
        <v>1E-4</v>
      </c>
      <c r="N52" s="13">
        <f>L52/סיכום!$B$42</f>
        <v>7.2796941408568988E-3</v>
      </c>
    </row>
    <row r="53" spans="1:14">
      <c r="A53" s="7" t="s">
        <v>596</v>
      </c>
      <c r="B53" s="7">
        <v>8288144</v>
      </c>
      <c r="C53" s="7" t="s">
        <v>70</v>
      </c>
      <c r="D53" s="40" t="s">
        <v>902</v>
      </c>
      <c r="E53" s="7" t="s">
        <v>597</v>
      </c>
      <c r="F53" s="7">
        <v>10.45</v>
      </c>
      <c r="G53" s="7" t="s">
        <v>40</v>
      </c>
      <c r="H53" s="13">
        <v>4.8000000000000001E-2</v>
      </c>
      <c r="I53" s="13">
        <v>4.8599999999999997E-2</v>
      </c>
      <c r="J53" s="39">
        <v>198000</v>
      </c>
      <c r="K53" s="39">
        <v>101.07</v>
      </c>
      <c r="L53" s="39">
        <v>200.12</v>
      </c>
      <c r="M53" s="13">
        <v>1E-4</v>
      </c>
      <c r="N53" s="13">
        <f>L53/סיכום!$B$42</f>
        <v>7.947260877575052E-3</v>
      </c>
    </row>
    <row r="54" spans="1:14">
      <c r="A54" s="7" t="s">
        <v>598</v>
      </c>
      <c r="B54" s="7">
        <v>8288151</v>
      </c>
      <c r="C54" s="7" t="s">
        <v>70</v>
      </c>
      <c r="D54" s="40" t="s">
        <v>902</v>
      </c>
      <c r="E54" s="7" t="s">
        <v>599</v>
      </c>
      <c r="F54" s="7">
        <v>10.53</v>
      </c>
      <c r="G54" s="7" t="s">
        <v>40</v>
      </c>
      <c r="H54" s="13">
        <v>4.8000000000000001E-2</v>
      </c>
      <c r="I54" s="13">
        <v>4.8599999999999997E-2</v>
      </c>
      <c r="J54" s="39">
        <v>245000</v>
      </c>
      <c r="K54" s="39">
        <v>100.59</v>
      </c>
      <c r="L54" s="39">
        <v>246.45</v>
      </c>
      <c r="M54" s="13">
        <v>2.0000000000000001E-4</v>
      </c>
      <c r="N54" s="13">
        <f>L54/סיכום!$B$42</f>
        <v>9.7871399324323972E-3</v>
      </c>
    </row>
    <row r="55" spans="1:14">
      <c r="A55" s="7" t="s">
        <v>600</v>
      </c>
      <c r="B55" s="7">
        <v>8288169</v>
      </c>
      <c r="C55" s="7" t="s">
        <v>70</v>
      </c>
      <c r="D55" s="40" t="s">
        <v>902</v>
      </c>
      <c r="E55" s="7" t="s">
        <v>601</v>
      </c>
      <c r="F55" s="7">
        <v>10.36</v>
      </c>
      <c r="G55" s="7" t="s">
        <v>40</v>
      </c>
      <c r="H55" s="13">
        <v>4.8000000000000001E-2</v>
      </c>
      <c r="I55" s="13">
        <v>4.8599999999999997E-2</v>
      </c>
      <c r="J55" s="39">
        <v>170000</v>
      </c>
      <c r="K55" s="39">
        <v>102.51</v>
      </c>
      <c r="L55" s="39">
        <v>174.26</v>
      </c>
      <c r="M55" s="13">
        <v>1E-4</v>
      </c>
      <c r="N55" s="13">
        <f>L55/סיכום!$B$42</f>
        <v>6.9202962248962043E-3</v>
      </c>
    </row>
    <row r="56" spans="1:14">
      <c r="A56" s="7" t="s">
        <v>602</v>
      </c>
      <c r="B56" s="7">
        <v>8288177</v>
      </c>
      <c r="C56" s="7" t="s">
        <v>70</v>
      </c>
      <c r="D56" s="40" t="s">
        <v>902</v>
      </c>
      <c r="E56" s="7" t="s">
        <v>603</v>
      </c>
      <c r="F56" s="7">
        <v>10.45</v>
      </c>
      <c r="G56" s="7" t="s">
        <v>40</v>
      </c>
      <c r="H56" s="13">
        <v>4.8000000000000001E-2</v>
      </c>
      <c r="I56" s="13">
        <v>4.8599999999999997E-2</v>
      </c>
      <c r="J56" s="39">
        <v>49000</v>
      </c>
      <c r="K56" s="39">
        <v>102</v>
      </c>
      <c r="L56" s="39">
        <v>49.98</v>
      </c>
      <c r="M56" s="13">
        <v>0</v>
      </c>
      <c r="N56" s="13">
        <f>L56/סיכום!$B$42</f>
        <v>1.9848295955486759E-3</v>
      </c>
    </row>
    <row r="57" spans="1:14">
      <c r="A57" s="7" t="s">
        <v>604</v>
      </c>
      <c r="B57" s="7">
        <v>8288185</v>
      </c>
      <c r="C57" s="7" t="s">
        <v>70</v>
      </c>
      <c r="D57" s="40" t="s">
        <v>902</v>
      </c>
      <c r="E57" s="7" t="s">
        <v>605</v>
      </c>
      <c r="F57" s="7">
        <v>10.54</v>
      </c>
      <c r="G57" s="7" t="s">
        <v>40</v>
      </c>
      <c r="H57" s="13">
        <v>4.8000000000000001E-2</v>
      </c>
      <c r="I57" s="13">
        <v>4.8500000000000001E-2</v>
      </c>
      <c r="J57" s="39">
        <v>294000</v>
      </c>
      <c r="K57" s="39">
        <v>101.59</v>
      </c>
      <c r="L57" s="39">
        <v>298.68</v>
      </c>
      <c r="M57" s="13">
        <v>2.0000000000000001E-4</v>
      </c>
      <c r="N57" s="13">
        <f>L57/סיכום!$B$42</f>
        <v>1.1861322601009975E-2</v>
      </c>
    </row>
    <row r="58" spans="1:14">
      <c r="A58" s="7" t="s">
        <v>606</v>
      </c>
      <c r="B58" s="7">
        <v>8288219</v>
      </c>
      <c r="C58" s="7" t="s">
        <v>70</v>
      </c>
      <c r="D58" s="40" t="s">
        <v>902</v>
      </c>
      <c r="E58" s="7" t="s">
        <v>607</v>
      </c>
      <c r="F58" s="7">
        <v>10.78</v>
      </c>
      <c r="G58" s="7" t="s">
        <v>40</v>
      </c>
      <c r="H58" s="13">
        <v>4.8000000000000001E-2</v>
      </c>
      <c r="I58" s="13">
        <v>4.8500000000000001E-2</v>
      </c>
      <c r="J58" s="39">
        <v>529000</v>
      </c>
      <c r="K58" s="39">
        <v>100.39</v>
      </c>
      <c r="L58" s="39">
        <v>531.09</v>
      </c>
      <c r="M58" s="13">
        <v>5.0000000000000001E-4</v>
      </c>
      <c r="N58" s="13">
        <f>L58/סיכום!$B$42</f>
        <v>2.1090899357742027E-2</v>
      </c>
    </row>
    <row r="59" spans="1:14">
      <c r="A59" s="7" t="s">
        <v>608</v>
      </c>
      <c r="B59" s="7">
        <v>8288110</v>
      </c>
      <c r="C59" s="7" t="s">
        <v>70</v>
      </c>
      <c r="D59" s="40" t="s">
        <v>902</v>
      </c>
      <c r="E59" s="7" t="s">
        <v>609</v>
      </c>
      <c r="F59" s="7">
        <v>10.210000000000001</v>
      </c>
      <c r="G59" s="7" t="s">
        <v>40</v>
      </c>
      <c r="H59" s="13">
        <v>4.8000000000000001E-2</v>
      </c>
      <c r="I59" s="13">
        <v>4.8500000000000001E-2</v>
      </c>
      <c r="J59" s="39">
        <v>27000</v>
      </c>
      <c r="K59" s="39">
        <v>101.97</v>
      </c>
      <c r="L59" s="39">
        <v>27.53</v>
      </c>
      <c r="M59" s="13">
        <v>0</v>
      </c>
      <c r="N59" s="13">
        <f>L59/סיכום!$B$42</f>
        <v>1.093284489104743E-3</v>
      </c>
    </row>
    <row r="60" spans="1:14">
      <c r="A60" s="7" t="s">
        <v>610</v>
      </c>
      <c r="B60" s="7">
        <v>8288128</v>
      </c>
      <c r="C60" s="7" t="s">
        <v>70</v>
      </c>
      <c r="D60" s="40" t="s">
        <v>902</v>
      </c>
      <c r="E60" s="7" t="s">
        <v>611</v>
      </c>
      <c r="F60" s="7">
        <v>10.28</v>
      </c>
      <c r="G60" s="7" t="s">
        <v>40</v>
      </c>
      <c r="H60" s="13">
        <v>4.8000000000000001E-2</v>
      </c>
      <c r="I60" s="13">
        <v>4.8599999999999997E-2</v>
      </c>
      <c r="J60" s="39">
        <v>283000</v>
      </c>
      <c r="K60" s="39">
        <v>101.98</v>
      </c>
      <c r="L60" s="39">
        <v>288.60000000000002</v>
      </c>
      <c r="M60" s="13">
        <v>1E-4</v>
      </c>
      <c r="N60" s="13">
        <f>L60/סיכום!$B$42</f>
        <v>1.1461020833840495E-2</v>
      </c>
    </row>
    <row r="61" spans="1:14">
      <c r="A61" s="7" t="s">
        <v>612</v>
      </c>
      <c r="B61" s="7">
        <v>8288136</v>
      </c>
      <c r="C61" s="7" t="s">
        <v>70</v>
      </c>
      <c r="D61" s="40" t="s">
        <v>902</v>
      </c>
      <c r="E61" s="7" t="s">
        <v>613</v>
      </c>
      <c r="F61" s="7">
        <v>10.36</v>
      </c>
      <c r="G61" s="7" t="s">
        <v>40</v>
      </c>
      <c r="H61" s="13">
        <v>4.8000000000000001E-2</v>
      </c>
      <c r="I61" s="13">
        <v>4.8500000000000001E-2</v>
      </c>
      <c r="J61" s="39">
        <v>130000</v>
      </c>
      <c r="K61" s="39">
        <v>101.79</v>
      </c>
      <c r="L61" s="39">
        <v>132.33000000000001</v>
      </c>
      <c r="M61" s="13">
        <v>0</v>
      </c>
      <c r="N61" s="13">
        <f>L61/סיכום!$B$42</f>
        <v>5.2551520684064896E-3</v>
      </c>
    </row>
    <row r="62" spans="1:14">
      <c r="A62" s="7" t="s">
        <v>614</v>
      </c>
      <c r="B62" s="7">
        <v>8288193</v>
      </c>
      <c r="C62" s="7" t="s">
        <v>70</v>
      </c>
      <c r="D62" s="40" t="s">
        <v>902</v>
      </c>
      <c r="E62" s="7" t="s">
        <v>615</v>
      </c>
      <c r="F62" s="7">
        <v>10.62</v>
      </c>
      <c r="G62" s="7" t="s">
        <v>40</v>
      </c>
      <c r="H62" s="13">
        <v>4.8000000000000001E-2</v>
      </c>
      <c r="I62" s="13">
        <v>4.8500000000000001E-2</v>
      </c>
      <c r="J62" s="39">
        <v>255000</v>
      </c>
      <c r="K62" s="39">
        <v>101.2</v>
      </c>
      <c r="L62" s="39">
        <v>258.05</v>
      </c>
      <c r="M62" s="13">
        <v>1E-4</v>
      </c>
      <c r="N62" s="13">
        <f>L62/סיכום!$B$42</f>
        <v>1.0247804664492514E-2</v>
      </c>
    </row>
    <row r="63" spans="1:14">
      <c r="A63" s="7" t="s">
        <v>616</v>
      </c>
      <c r="B63" s="7">
        <v>8288201</v>
      </c>
      <c r="C63" s="7" t="s">
        <v>70</v>
      </c>
      <c r="D63" s="40" t="s">
        <v>902</v>
      </c>
      <c r="E63" s="7" t="s">
        <v>617</v>
      </c>
      <c r="F63" s="7">
        <v>10.7</v>
      </c>
      <c r="G63" s="7" t="s">
        <v>40</v>
      </c>
      <c r="H63" s="13">
        <v>4.8000000000000001E-2</v>
      </c>
      <c r="I63" s="13">
        <v>4.8500000000000001E-2</v>
      </c>
      <c r="J63" s="39">
        <v>192000</v>
      </c>
      <c r="K63" s="39">
        <v>100.89</v>
      </c>
      <c r="L63" s="39">
        <v>193.7</v>
      </c>
      <c r="M63" s="13">
        <v>2.0000000000000001E-4</v>
      </c>
      <c r="N63" s="13">
        <f>L63/סיכום!$B$42</f>
        <v>7.692306775865917E-3</v>
      </c>
    </row>
    <row r="64" spans="1:14" ht="13.5" thickBot="1">
      <c r="A64" s="6" t="s">
        <v>618</v>
      </c>
      <c r="B64" s="6"/>
      <c r="C64" s="6"/>
      <c r="D64" s="6"/>
      <c r="E64" s="6"/>
      <c r="F64" s="6">
        <v>9.8800000000000008</v>
      </c>
      <c r="G64" s="6"/>
      <c r="H64" s="14"/>
      <c r="I64" s="14">
        <v>4.8500000000000001E-2</v>
      </c>
      <c r="J64" s="37">
        <f>SUM(J23:J63)</f>
        <v>7162000</v>
      </c>
      <c r="K64" s="36"/>
      <c r="L64" s="37">
        <f>SUM(L23:L63)</f>
        <v>7352.71</v>
      </c>
      <c r="M64" s="14"/>
      <c r="N64" s="15">
        <f>SUM(N23:N63)</f>
        <v>0.29199432604015013</v>
      </c>
    </row>
    <row r="65" spans="1:14" ht="13.5" thickTop="1"/>
    <row r="66" spans="1:14">
      <c r="A66" s="6" t="s">
        <v>619</v>
      </c>
      <c r="B66" s="6"/>
      <c r="C66" s="6"/>
      <c r="D66" s="6"/>
      <c r="E66" s="6"/>
      <c r="F66" s="6"/>
      <c r="G66" s="6"/>
      <c r="H66" s="14"/>
      <c r="I66" s="14"/>
      <c r="J66" s="36"/>
      <c r="K66" s="36"/>
      <c r="L66" s="36"/>
      <c r="M66" s="14"/>
      <c r="N66" s="14"/>
    </row>
    <row r="67" spans="1:14" ht="13.5" thickBot="1">
      <c r="A67" s="6" t="s">
        <v>620</v>
      </c>
      <c r="B67" s="6"/>
      <c r="C67" s="6"/>
      <c r="D67" s="6"/>
      <c r="E67" s="6"/>
      <c r="F67" s="6"/>
      <c r="G67" s="6"/>
      <c r="H67" s="14"/>
      <c r="I67" s="14"/>
      <c r="J67" s="37">
        <v>0</v>
      </c>
      <c r="K67" s="36"/>
      <c r="L67" s="37">
        <v>0</v>
      </c>
      <c r="M67" s="14"/>
      <c r="N67" s="15">
        <f>L67/סיכום!$B$42</f>
        <v>0</v>
      </c>
    </row>
    <row r="68" spans="1:14" ht="13.5" thickTop="1"/>
    <row r="69" spans="1:14">
      <c r="A69" s="6" t="s">
        <v>621</v>
      </c>
      <c r="B69" s="6"/>
      <c r="C69" s="6"/>
      <c r="D69" s="6"/>
      <c r="E69" s="6"/>
      <c r="F69" s="6"/>
      <c r="G69" s="6"/>
      <c r="H69" s="14"/>
      <c r="I69" s="14"/>
      <c r="J69" s="36"/>
      <c r="K69" s="36"/>
      <c r="L69" s="36"/>
      <c r="M69" s="14"/>
      <c r="N69" s="14"/>
    </row>
    <row r="70" spans="1:14" ht="13.5" thickBot="1">
      <c r="A70" s="6" t="s">
        <v>622</v>
      </c>
      <c r="B70" s="6"/>
      <c r="C70" s="6"/>
      <c r="D70" s="6"/>
      <c r="E70" s="6"/>
      <c r="F70" s="6"/>
      <c r="G70" s="6"/>
      <c r="H70" s="14"/>
      <c r="I70" s="14"/>
      <c r="J70" s="37">
        <v>0</v>
      </c>
      <c r="K70" s="36"/>
      <c r="L70" s="37">
        <v>0</v>
      </c>
      <c r="M70" s="14"/>
      <c r="N70" s="15">
        <f>L70/סיכום!$B$42</f>
        <v>0</v>
      </c>
    </row>
    <row r="71" spans="1:14" ht="13.5" thickTop="1"/>
    <row r="72" spans="1:14">
      <c r="A72" s="6" t="s">
        <v>623</v>
      </c>
      <c r="B72" s="6"/>
      <c r="C72" s="6"/>
      <c r="D72" s="6"/>
      <c r="E72" s="6"/>
      <c r="F72" s="6"/>
      <c r="G72" s="6"/>
      <c r="H72" s="14"/>
      <c r="I72" s="14"/>
      <c r="J72" s="36"/>
      <c r="K72" s="36"/>
      <c r="L72" s="36"/>
      <c r="M72" s="14"/>
      <c r="N72" s="14"/>
    </row>
    <row r="73" spans="1:14" ht="13.5" thickBot="1">
      <c r="A73" s="6" t="s">
        <v>624</v>
      </c>
      <c r="B73" s="6"/>
      <c r="C73" s="6"/>
      <c r="D73" s="6"/>
      <c r="E73" s="6"/>
      <c r="F73" s="6"/>
      <c r="G73" s="6"/>
      <c r="H73" s="14"/>
      <c r="I73" s="14"/>
      <c r="J73" s="37">
        <v>0</v>
      </c>
      <c r="K73" s="36"/>
      <c r="L73" s="37">
        <v>0</v>
      </c>
      <c r="M73" s="14"/>
      <c r="N73" s="15">
        <f>L73/סיכום!$B$42</f>
        <v>0</v>
      </c>
    </row>
    <row r="74" spans="1:14" ht="13.5" thickTop="1"/>
    <row r="75" spans="1:14" ht="13.5" thickBot="1">
      <c r="A75" s="4" t="s">
        <v>625</v>
      </c>
      <c r="B75" s="4"/>
      <c r="C75" s="4"/>
      <c r="D75" s="4"/>
      <c r="E75" s="4"/>
      <c r="F75" s="4">
        <v>9.8800000000000008</v>
      </c>
      <c r="G75" s="4"/>
      <c r="H75" s="17"/>
      <c r="I75" s="17">
        <v>4.8500000000000001E-2</v>
      </c>
      <c r="J75" s="38">
        <f>SUM(J64)</f>
        <v>7162000</v>
      </c>
      <c r="K75" s="34"/>
      <c r="L75" s="38">
        <f>SUM(L64)</f>
        <v>7352.71</v>
      </c>
      <c r="M75" s="17"/>
      <c r="N75" s="18">
        <f>SUM(N64)</f>
        <v>0.29199432604015013</v>
      </c>
    </row>
    <row r="76" spans="1:14" ht="13.5" thickTop="1"/>
    <row r="78" spans="1:14">
      <c r="A78" s="4" t="s">
        <v>626</v>
      </c>
      <c r="B78" s="4"/>
      <c r="C78" s="4"/>
      <c r="D78" s="4"/>
      <c r="E78" s="4"/>
      <c r="F78" s="4"/>
      <c r="G78" s="4"/>
      <c r="H78" s="17"/>
      <c r="I78" s="17"/>
      <c r="J78" s="34"/>
      <c r="K78" s="34"/>
      <c r="L78" s="34"/>
      <c r="M78" s="17"/>
      <c r="N78" s="17"/>
    </row>
    <row r="79" spans="1:14">
      <c r="A79" s="6" t="s">
        <v>78</v>
      </c>
      <c r="B79" s="6"/>
      <c r="C79" s="6"/>
      <c r="D79" s="6"/>
      <c r="E79" s="6"/>
      <c r="F79" s="6"/>
      <c r="G79" s="6"/>
      <c r="H79" s="14"/>
      <c r="I79" s="14"/>
      <c r="J79" s="36"/>
      <c r="K79" s="36"/>
      <c r="L79" s="36"/>
      <c r="M79" s="14"/>
      <c r="N79" s="14"/>
    </row>
    <row r="80" spans="1:14" ht="13.5" thickBot="1">
      <c r="A80" s="6" t="s">
        <v>79</v>
      </c>
      <c r="B80" s="6"/>
      <c r="C80" s="6"/>
      <c r="D80" s="6"/>
      <c r="E80" s="6"/>
      <c r="F80" s="6"/>
      <c r="G80" s="6"/>
      <c r="H80" s="14"/>
      <c r="I80" s="14"/>
      <c r="J80" s="37">
        <v>0</v>
      </c>
      <c r="K80" s="36"/>
      <c r="L80" s="37">
        <v>0</v>
      </c>
      <c r="M80" s="14"/>
      <c r="N80" s="15">
        <f>L80/סיכום!$B$42</f>
        <v>0</v>
      </c>
    </row>
    <row r="81" spans="1:14" ht="13.5" thickTop="1"/>
    <row r="82" spans="1:14">
      <c r="A82" s="6" t="s">
        <v>627</v>
      </c>
      <c r="B82" s="6"/>
      <c r="C82" s="6"/>
      <c r="D82" s="6"/>
      <c r="E82" s="6"/>
      <c r="F82" s="6"/>
      <c r="G82" s="6"/>
      <c r="H82" s="14"/>
      <c r="I82" s="14"/>
      <c r="J82" s="36"/>
      <c r="K82" s="36"/>
      <c r="L82" s="36"/>
      <c r="M82" s="14"/>
      <c r="N82" s="14"/>
    </row>
    <row r="83" spans="1:14" ht="13.5" thickBot="1">
      <c r="A83" s="6" t="s">
        <v>628</v>
      </c>
      <c r="B83" s="6"/>
      <c r="C83" s="6"/>
      <c r="D83" s="6"/>
      <c r="E83" s="6"/>
      <c r="F83" s="6"/>
      <c r="G83" s="6"/>
      <c r="H83" s="14"/>
      <c r="I83" s="14"/>
      <c r="J83" s="37">
        <v>0</v>
      </c>
      <c r="K83" s="36"/>
      <c r="L83" s="37">
        <v>0</v>
      </c>
      <c r="M83" s="14"/>
      <c r="N83" s="15">
        <f>L83/סיכום!$B$42</f>
        <v>0</v>
      </c>
    </row>
    <row r="84" spans="1:14" ht="13.5" thickTop="1"/>
    <row r="85" spans="1:14" ht="13.5" thickBot="1">
      <c r="A85" s="4" t="s">
        <v>629</v>
      </c>
      <c r="B85" s="4"/>
      <c r="C85" s="4"/>
      <c r="D85" s="4"/>
      <c r="E85" s="4"/>
      <c r="F85" s="4"/>
      <c r="G85" s="4"/>
      <c r="H85" s="17"/>
      <c r="I85" s="17"/>
      <c r="J85" s="38">
        <v>0</v>
      </c>
      <c r="K85" s="34"/>
      <c r="L85" s="38">
        <v>0</v>
      </c>
      <c r="M85" s="17"/>
      <c r="N85" s="18">
        <v>0</v>
      </c>
    </row>
    <row r="86" spans="1:14" ht="13.5" thickTop="1"/>
    <row r="88" spans="1:14" ht="13.5" thickBot="1">
      <c r="A88" s="4" t="s">
        <v>83</v>
      </c>
      <c r="B88" s="4"/>
      <c r="C88" s="4"/>
      <c r="D88" s="4"/>
      <c r="E88" s="4"/>
      <c r="F88" s="4">
        <v>9.8800000000000008</v>
      </c>
      <c r="G88" s="4"/>
      <c r="H88" s="17"/>
      <c r="I88" s="17">
        <v>4.8500000000000001E-2</v>
      </c>
      <c r="J88" s="38">
        <f>SUM(J75+J85)</f>
        <v>7162000</v>
      </c>
      <c r="K88" s="34"/>
      <c r="L88" s="38">
        <f>SUM(L75+L85)</f>
        <v>7352.71</v>
      </c>
      <c r="M88" s="17"/>
      <c r="N88" s="18">
        <f>SUM(N75+N85)</f>
        <v>0.29199432604015013</v>
      </c>
    </row>
    <row r="89" spans="1:14" ht="13.5" thickTop="1"/>
    <row r="91" spans="1:14">
      <c r="A91" s="7" t="s">
        <v>54</v>
      </c>
      <c r="B91" s="7"/>
      <c r="C91" s="7"/>
      <c r="D91" s="7"/>
      <c r="E91" s="7"/>
      <c r="F91" s="7"/>
      <c r="G91" s="7"/>
      <c r="H91" s="13"/>
      <c r="I91" s="13"/>
      <c r="J91" s="39"/>
      <c r="K91" s="39"/>
      <c r="L91" s="39"/>
      <c r="M91" s="13"/>
      <c r="N91" s="13"/>
    </row>
    <row r="95" spans="1:14">
      <c r="A95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7" workbookViewId="0">
      <selection activeCell="A51" sqref="A5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630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85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531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631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632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633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634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635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636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637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638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639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18">
        <v>0</v>
      </c>
    </row>
    <row r="32" spans="1:16" ht="13.5" thickTop="1"/>
    <row r="34" spans="1:16">
      <c r="A34" s="4" t="s">
        <v>640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641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642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643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644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645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18">
        <v>0</v>
      </c>
    </row>
    <row r="42" spans="1:16" ht="13.5" thickTop="1"/>
    <row r="44" spans="1:16" ht="13.5" thickBot="1">
      <c r="A44" s="4" t="s">
        <v>646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18">
        <v>0</v>
      </c>
    </row>
    <row r="45" spans="1:16" ht="13.5" thickTop="1"/>
    <row r="47" spans="1:16">
      <c r="A47" s="7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3" workbookViewId="0">
      <selection activeCell="A51" sqref="A51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647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85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531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648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5" thickBot="1">
      <c r="L16" s="16"/>
      <c r="N16" s="16"/>
      <c r="P16" s="16"/>
    </row>
    <row r="17" spans="1:16" ht="13.5" thickTop="1"/>
    <row r="18" spans="1:16">
      <c r="A18" s="4" t="s">
        <v>649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650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>
        <f>N19/סיכום!$B$42</f>
        <v>0</v>
      </c>
    </row>
    <row r="20" spans="1:16" ht="13.5" thickBot="1">
      <c r="A20" s="6" t="s">
        <v>651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652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653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654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655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 ht="13.5" thickBot="1">
      <c r="A28" s="6" t="s">
        <v>656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2"/>
      <c r="M28" s="6"/>
      <c r="N28" s="12"/>
      <c r="O28" s="6"/>
      <c r="P28" s="12"/>
    </row>
    <row r="29" spans="1:16" ht="13.5" thickTop="1">
      <c r="A29" s="6" t="s">
        <v>657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42">
        <v>0</v>
      </c>
      <c r="M29" s="6"/>
      <c r="N29" s="42">
        <v>0</v>
      </c>
      <c r="O29" s="6"/>
      <c r="P29" s="14">
        <v>0</v>
      </c>
    </row>
    <row r="31" spans="1:16" ht="13.5" thickBot="1">
      <c r="A31" s="4" t="s">
        <v>658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18">
        <f>N31/סיכום!$B$42</f>
        <v>0</v>
      </c>
    </row>
    <row r="32" spans="1:16" ht="13.5" thickTop="1"/>
    <row r="34" spans="1:16">
      <c r="A34" s="4" t="s">
        <v>659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7">
        <f>N34/סיכום!$B$42</f>
        <v>0</v>
      </c>
    </row>
    <row r="35" spans="1:16">
      <c r="A35" s="6" t="s">
        <v>660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4">
        <f>N35/סיכום!$B$42</f>
        <v>0</v>
      </c>
    </row>
    <row r="36" spans="1:16" ht="13.5" thickBot="1">
      <c r="A36" s="6" t="s">
        <v>661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5">
        <f>N36/סיכום!$B$42</f>
        <v>0</v>
      </c>
    </row>
    <row r="37" spans="1:16" ht="13.5" thickTop="1"/>
    <row r="38" spans="1:16" ht="13.5" thickBot="1">
      <c r="A38" s="6" t="s">
        <v>662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12"/>
      <c r="M38" s="6"/>
      <c r="N38" s="12"/>
      <c r="O38" s="6"/>
      <c r="P38" s="12"/>
    </row>
    <row r="39" spans="1:16" ht="13.5" thickTop="1">
      <c r="A39" s="6" t="s">
        <v>663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42">
        <v>0</v>
      </c>
      <c r="M39" s="6"/>
      <c r="N39" s="42">
        <v>0</v>
      </c>
      <c r="O39" s="6"/>
      <c r="P39" s="14">
        <v>0</v>
      </c>
    </row>
    <row r="41" spans="1:16" ht="13.5" thickBot="1">
      <c r="A41" s="4" t="s">
        <v>664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18">
        <v>0</v>
      </c>
    </row>
    <row r="42" spans="1:16" ht="13.5" thickTop="1"/>
    <row r="44" spans="1:16" ht="13.5" thickBot="1">
      <c r="A44" s="4" t="s">
        <v>665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18">
        <v>0</v>
      </c>
    </row>
    <row r="45" spans="1:16" ht="13.5" thickTop="1"/>
    <row r="47" spans="1:16">
      <c r="A47" s="7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10" workbookViewId="0">
      <selection activeCell="A42" sqref="A42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666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59</v>
      </c>
      <c r="G11" s="4" t="s">
        <v>60</v>
      </c>
      <c r="H11" s="4" t="s">
        <v>531</v>
      </c>
      <c r="I11" s="4" t="s">
        <v>61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64</v>
      </c>
      <c r="G12" s="5" t="s">
        <v>65</v>
      </c>
      <c r="H12" s="5" t="s">
        <v>15</v>
      </c>
      <c r="I12" s="5" t="s">
        <v>14</v>
      </c>
      <c r="J12" s="5" t="s">
        <v>14</v>
      </c>
    </row>
    <row r="15" spans="1:10">
      <c r="A15" s="4" t="s">
        <v>667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668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194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5">
        <f>H20/סיכום!$B$42</f>
        <v>0</v>
      </c>
    </row>
    <row r="21" spans="1:10" ht="13.5" thickTop="1"/>
    <row r="22" spans="1:10" ht="13.5" thickBot="1">
      <c r="A22" s="4" t="s">
        <v>669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18">
        <v>0</v>
      </c>
    </row>
    <row r="23" spans="1:10" ht="13.5" thickTop="1"/>
    <row r="25" spans="1:10">
      <c r="A25" s="4" t="s">
        <v>670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196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315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5">
        <f>H27/סיכום!$B$42</f>
        <v>0</v>
      </c>
    </row>
    <row r="28" spans="1:10" ht="13.5" thickTop="1"/>
    <row r="29" spans="1:10">
      <c r="A29" s="6" t="s">
        <v>316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320</v>
      </c>
      <c r="B30" s="6"/>
      <c r="C30" s="6"/>
      <c r="D30" s="6"/>
      <c r="E30" s="6"/>
      <c r="F30" s="29">
        <v>0</v>
      </c>
      <c r="G30" s="6"/>
      <c r="H30" s="29">
        <v>0</v>
      </c>
      <c r="I30" s="6"/>
      <c r="J30" s="15">
        <f>H30/סיכום!$B$42</f>
        <v>0</v>
      </c>
    </row>
    <row r="31" spans="1:10" ht="13.5" thickTop="1"/>
    <row r="32" spans="1:10" ht="13.5" thickBot="1">
      <c r="A32" s="4" t="s">
        <v>671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18">
        <v>0</v>
      </c>
    </row>
    <row r="33" spans="1:10" ht="13.5" thickTop="1"/>
    <row r="35" spans="1:10" ht="13.5" thickBot="1">
      <c r="A35" s="4" t="s">
        <v>672</v>
      </c>
      <c r="B35" s="4"/>
      <c r="C35" s="4"/>
      <c r="D35" s="4"/>
      <c r="E35" s="4"/>
      <c r="F35" s="30">
        <v>0</v>
      </c>
      <c r="G35" s="4"/>
      <c r="H35" s="30">
        <v>0</v>
      </c>
      <c r="I35" s="4"/>
      <c r="J35" s="18">
        <v>0</v>
      </c>
    </row>
    <row r="36" spans="1:10" ht="13.5" thickTop="1"/>
    <row r="38" spans="1:10">
      <c r="A38" s="7" t="s">
        <v>54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24" workbookViewId="0">
      <selection activeCell="A57" sqref="A57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673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57</v>
      </c>
      <c r="G11" s="4" t="s">
        <v>59</v>
      </c>
      <c r="H11" s="4" t="s">
        <v>60</v>
      </c>
      <c r="I11" s="4" t="s">
        <v>531</v>
      </c>
      <c r="J11" s="4" t="s">
        <v>61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62</v>
      </c>
      <c r="G12" s="5" t="s">
        <v>64</v>
      </c>
      <c r="H12" s="5" t="s">
        <v>65</v>
      </c>
      <c r="I12" s="5" t="s">
        <v>15</v>
      </c>
      <c r="J12" s="5" t="s">
        <v>14</v>
      </c>
      <c r="K12" s="5" t="s">
        <v>14</v>
      </c>
    </row>
    <row r="15" spans="1:11">
      <c r="A15" s="4" t="s">
        <v>674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675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676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677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5">
        <v>0</v>
      </c>
    </row>
    <row r="21" spans="1:11" ht="13.5" thickTop="1"/>
    <row r="22" spans="1:11">
      <c r="A22" s="6" t="s">
        <v>678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679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5">
        <f>I23/סיכום!$B$42</f>
        <v>0</v>
      </c>
    </row>
    <row r="24" spans="1:11" ht="13.5" thickTop="1"/>
    <row r="25" spans="1:11">
      <c r="A25" s="6" t="s">
        <v>680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681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5">
        <f>I26/סיכום!$B$42</f>
        <v>0</v>
      </c>
    </row>
    <row r="27" spans="1:11" ht="13.5" thickTop="1"/>
    <row r="28" spans="1:11">
      <c r="A28" s="6" t="s">
        <v>682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683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5">
        <f>I29/סיכום!$B$42</f>
        <v>0</v>
      </c>
    </row>
    <row r="30" spans="1:11" ht="13.5" thickTop="1"/>
    <row r="31" spans="1:11" ht="13.5" thickBot="1">
      <c r="A31" s="4" t="s">
        <v>684</v>
      </c>
      <c r="B31" s="4"/>
      <c r="C31" s="4"/>
      <c r="D31" s="4"/>
      <c r="E31" s="4"/>
      <c r="F31" s="4"/>
      <c r="G31" s="30">
        <v>0</v>
      </c>
      <c r="H31" s="4"/>
      <c r="I31" s="30">
        <v>0</v>
      </c>
      <c r="J31" s="4"/>
      <c r="K31" s="18">
        <v>0</v>
      </c>
    </row>
    <row r="32" spans="1:11" ht="13.5" thickTop="1"/>
    <row r="34" spans="1:11">
      <c r="A34" s="4" t="s">
        <v>685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676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677</v>
      </c>
      <c r="B36" s="6"/>
      <c r="C36" s="6"/>
      <c r="D36" s="6"/>
      <c r="E36" s="6"/>
      <c r="F36" s="6"/>
      <c r="G36" s="29">
        <v>0</v>
      </c>
      <c r="H36" s="6"/>
      <c r="I36" s="29">
        <v>0</v>
      </c>
      <c r="J36" s="6"/>
      <c r="K36" s="15">
        <f>I36/סיכום!$B$42</f>
        <v>0</v>
      </c>
    </row>
    <row r="37" spans="1:11" ht="13.5" thickTop="1"/>
    <row r="38" spans="1:11">
      <c r="A38" s="6" t="s">
        <v>678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679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5">
        <f>I39/סיכום!$B$42</f>
        <v>0</v>
      </c>
    </row>
    <row r="40" spans="1:11" ht="13.5" thickTop="1"/>
    <row r="41" spans="1:11">
      <c r="A41" s="6" t="s">
        <v>680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681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5">
        <f>I42/סיכום!$B$42</f>
        <v>0</v>
      </c>
    </row>
    <row r="43" spans="1:11" ht="13.5" thickTop="1"/>
    <row r="44" spans="1:11">
      <c r="A44" s="6" t="s">
        <v>682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683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5">
        <f>I45/סיכום!$B$42</f>
        <v>0</v>
      </c>
    </row>
    <row r="46" spans="1:11" ht="13.5" thickTop="1"/>
    <row r="47" spans="1:11" ht="13.5" thickBot="1">
      <c r="A47" s="4" t="s">
        <v>686</v>
      </c>
      <c r="B47" s="4"/>
      <c r="C47" s="4"/>
      <c r="D47" s="4"/>
      <c r="E47" s="4"/>
      <c r="F47" s="4"/>
      <c r="G47" s="30">
        <v>0</v>
      </c>
      <c r="H47" s="4"/>
      <c r="I47" s="30">
        <v>0</v>
      </c>
      <c r="J47" s="4"/>
      <c r="K47" s="18">
        <v>0</v>
      </c>
    </row>
    <row r="48" spans="1:11" ht="13.5" thickTop="1"/>
    <row r="50" spans="1:11" ht="13.5" thickBot="1">
      <c r="A50" s="4" t="s">
        <v>687</v>
      </c>
      <c r="B50" s="4"/>
      <c r="C50" s="4"/>
      <c r="D50" s="4"/>
      <c r="E50" s="4"/>
      <c r="F50" s="4"/>
      <c r="G50" s="30">
        <v>0</v>
      </c>
      <c r="H50" s="4"/>
      <c r="I50" s="30">
        <v>0</v>
      </c>
      <c r="J50" s="4"/>
      <c r="K50" s="18">
        <v>0</v>
      </c>
    </row>
    <row r="51" spans="1:11" ht="13.5" thickTop="1"/>
    <row r="53" spans="1:11">
      <c r="A53" s="7" t="s">
        <v>54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688</v>
      </c>
    </row>
    <row r="6" spans="1:11">
      <c r="A6" s="2" t="s">
        <v>689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57</v>
      </c>
      <c r="G11" s="4" t="s">
        <v>59</v>
      </c>
      <c r="H11" s="4" t="s">
        <v>60</v>
      </c>
      <c r="I11" s="4" t="s">
        <v>531</v>
      </c>
      <c r="J11" s="4" t="s">
        <v>61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62</v>
      </c>
      <c r="G12" s="5" t="s">
        <v>64</v>
      </c>
      <c r="H12" s="5" t="s">
        <v>65</v>
      </c>
      <c r="I12" s="5" t="s">
        <v>15</v>
      </c>
      <c r="J12" s="5" t="s">
        <v>14</v>
      </c>
      <c r="K12" s="5" t="s">
        <v>14</v>
      </c>
    </row>
    <row r="15" spans="1:11">
      <c r="A15" s="4" t="s">
        <v>690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691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475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476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5">
        <v>0</v>
      </c>
    </row>
    <row r="21" spans="1:11" ht="13.5" thickTop="1"/>
    <row r="22" spans="1:11" ht="13.5" thickBot="1">
      <c r="A22" s="4" t="s">
        <v>692</v>
      </c>
      <c r="B22" s="4"/>
      <c r="C22" s="4"/>
      <c r="D22" s="4"/>
      <c r="E22" s="4"/>
      <c r="F22" s="4"/>
      <c r="G22" s="30">
        <v>0</v>
      </c>
      <c r="H22" s="4"/>
      <c r="I22" s="30">
        <v>0</v>
      </c>
      <c r="J22" s="4"/>
      <c r="K22" s="18">
        <v>0</v>
      </c>
    </row>
    <row r="23" spans="1:11" ht="13.5" thickTop="1"/>
    <row r="25" spans="1:11">
      <c r="A25" s="4" t="s">
        <v>693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477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478</v>
      </c>
      <c r="B27" s="6"/>
      <c r="C27" s="6"/>
      <c r="D27" s="6"/>
      <c r="E27" s="6"/>
      <c r="F27" s="6"/>
      <c r="G27" s="29">
        <v>0</v>
      </c>
      <c r="H27" s="6"/>
      <c r="I27" s="29">
        <v>0</v>
      </c>
      <c r="J27" s="6"/>
      <c r="K27" s="15">
        <f>I27/סיכום!$B$42</f>
        <v>0</v>
      </c>
    </row>
    <row r="28" spans="1:11" ht="13.5" thickTop="1"/>
    <row r="29" spans="1:11" ht="13.5" thickBot="1">
      <c r="A29" s="4" t="s">
        <v>694</v>
      </c>
      <c r="B29" s="4"/>
      <c r="C29" s="4"/>
      <c r="D29" s="4"/>
      <c r="E29" s="4"/>
      <c r="F29" s="4"/>
      <c r="G29" s="30">
        <v>0</v>
      </c>
      <c r="H29" s="4"/>
      <c r="I29" s="30">
        <v>0</v>
      </c>
      <c r="J29" s="4"/>
      <c r="K29" s="18">
        <v>0</v>
      </c>
    </row>
    <row r="30" spans="1:11" ht="13.5" thickTop="1"/>
    <row r="32" spans="1:11" ht="13.5" thickBot="1">
      <c r="A32" s="4" t="s">
        <v>695</v>
      </c>
      <c r="B32" s="4"/>
      <c r="C32" s="4"/>
      <c r="D32" s="4"/>
      <c r="E32" s="4"/>
      <c r="F32" s="4"/>
      <c r="G32" s="30">
        <v>0</v>
      </c>
      <c r="H32" s="4"/>
      <c r="I32" s="30">
        <v>0</v>
      </c>
      <c r="J32" s="4"/>
      <c r="K32" s="18">
        <v>0</v>
      </c>
    </row>
    <row r="33" spans="1:11" ht="13.5" thickTop="1"/>
    <row r="35" spans="1:11">
      <c r="A35" s="7" t="s">
        <v>54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1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696</v>
      </c>
    </row>
    <row r="6" spans="1:11">
      <c r="A6" s="2" t="s">
        <v>689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85</v>
      </c>
      <c r="E11" s="4" t="s">
        <v>57</v>
      </c>
      <c r="F11" s="4" t="s">
        <v>9</v>
      </c>
      <c r="G11" s="4" t="s">
        <v>59</v>
      </c>
      <c r="H11" s="4" t="s">
        <v>60</v>
      </c>
      <c r="I11" s="4" t="s">
        <v>531</v>
      </c>
      <c r="J11" s="4" t="s">
        <v>61</v>
      </c>
      <c r="K11" s="4" t="s">
        <v>13</v>
      </c>
    </row>
    <row r="12" spans="1:11">
      <c r="A12" s="5"/>
      <c r="B12" s="5"/>
      <c r="C12" s="5"/>
      <c r="D12" s="5"/>
      <c r="E12" s="5" t="s">
        <v>62</v>
      </c>
      <c r="F12" s="5"/>
      <c r="G12" s="5" t="s">
        <v>64</v>
      </c>
      <c r="H12" s="5" t="s">
        <v>65</v>
      </c>
      <c r="I12" s="5" t="s">
        <v>15</v>
      </c>
      <c r="J12" s="5" t="s">
        <v>14</v>
      </c>
      <c r="K12" s="5" t="s">
        <v>14</v>
      </c>
    </row>
    <row r="15" spans="1:11">
      <c r="A15" s="4" t="s">
        <v>697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698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699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700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5">
        <v>0</v>
      </c>
    </row>
    <row r="21" spans="1:11" ht="13.5" thickTop="1"/>
    <row r="22" spans="1:11">
      <c r="A22" s="6" t="s">
        <v>701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702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5">
        <f>I23/סיכום!$B$42</f>
        <v>0</v>
      </c>
    </row>
    <row r="24" spans="1:11" ht="13.5" thickTop="1"/>
    <row r="25" spans="1:11">
      <c r="A25" s="6" t="s">
        <v>703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704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5">
        <f>I26/סיכום!$B$42</f>
        <v>0</v>
      </c>
    </row>
    <row r="27" spans="1:11" ht="13.5" thickTop="1"/>
    <row r="28" spans="1:11">
      <c r="A28" s="6" t="s">
        <v>705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706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5">
        <f>I29/סיכום!$B$42</f>
        <v>0</v>
      </c>
    </row>
    <row r="30" spans="1:11" ht="13.5" thickTop="1"/>
    <row r="31" spans="1:11">
      <c r="A31" s="6" t="s">
        <v>707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708</v>
      </c>
      <c r="B32" s="6"/>
      <c r="C32" s="6"/>
      <c r="D32" s="6"/>
      <c r="E32" s="6"/>
      <c r="F32" s="6"/>
      <c r="G32" s="29">
        <v>0</v>
      </c>
      <c r="H32" s="6"/>
      <c r="I32" s="29">
        <v>0</v>
      </c>
      <c r="J32" s="6"/>
      <c r="K32" s="15">
        <f>I32/סיכום!$B$42</f>
        <v>0</v>
      </c>
    </row>
    <row r="33" spans="1:11" ht="13.5" thickTop="1"/>
    <row r="34" spans="1:11" ht="13.5" thickBot="1">
      <c r="A34" s="4" t="s">
        <v>709</v>
      </c>
      <c r="B34" s="4"/>
      <c r="C34" s="4"/>
      <c r="D34" s="4"/>
      <c r="E34" s="4"/>
      <c r="F34" s="4"/>
      <c r="G34" s="30">
        <v>0</v>
      </c>
      <c r="H34" s="4"/>
      <c r="I34" s="30">
        <v>0</v>
      </c>
      <c r="J34" s="4"/>
      <c r="K34" s="18">
        <v>0</v>
      </c>
    </row>
    <row r="35" spans="1:11" ht="13.5" thickTop="1"/>
    <row r="37" spans="1:11">
      <c r="A37" s="4" t="s">
        <v>710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699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700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5">
        <f>I39/סיכום!$B$42</f>
        <v>0</v>
      </c>
    </row>
    <row r="40" spans="1:11" ht="13.5" thickTop="1"/>
    <row r="41" spans="1:11">
      <c r="A41" s="6" t="s">
        <v>711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712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5">
        <f>I42/סיכום!$B$42</f>
        <v>0</v>
      </c>
    </row>
    <row r="43" spans="1:11" ht="13.5" thickTop="1"/>
    <row r="44" spans="1:11">
      <c r="A44" s="6" t="s">
        <v>705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706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5">
        <f>I45/סיכום!$B$42</f>
        <v>0</v>
      </c>
    </row>
    <row r="46" spans="1:11" ht="13.5" thickTop="1"/>
    <row r="47" spans="1:11">
      <c r="A47" s="6" t="s">
        <v>713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714</v>
      </c>
      <c r="B48" s="6"/>
      <c r="C48" s="6"/>
      <c r="D48" s="6"/>
      <c r="E48" s="6"/>
      <c r="F48" s="6"/>
      <c r="G48" s="29">
        <v>0</v>
      </c>
      <c r="H48" s="6"/>
      <c r="I48" s="29">
        <v>0</v>
      </c>
      <c r="J48" s="6"/>
      <c r="K48" s="15">
        <f>I48/סיכום!$B$42</f>
        <v>0</v>
      </c>
    </row>
    <row r="49" spans="1:11" ht="13.5" thickTop="1"/>
    <row r="50" spans="1:11">
      <c r="A50" s="6" t="s">
        <v>707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708</v>
      </c>
      <c r="B51" s="6"/>
      <c r="C51" s="6"/>
      <c r="D51" s="6"/>
      <c r="E51" s="6"/>
      <c r="F51" s="6"/>
      <c r="G51" s="29">
        <v>0</v>
      </c>
      <c r="H51" s="6"/>
      <c r="I51" s="29">
        <v>0</v>
      </c>
      <c r="J51" s="6"/>
      <c r="K51" s="15">
        <f>I51/סיכום!$B$42</f>
        <v>0</v>
      </c>
    </row>
    <row r="52" spans="1:11" ht="13.5" thickTop="1"/>
    <row r="53" spans="1:11" ht="13.5" thickBot="1">
      <c r="A53" s="4" t="s">
        <v>715</v>
      </c>
      <c r="B53" s="4"/>
      <c r="C53" s="4"/>
      <c r="D53" s="4"/>
      <c r="E53" s="4"/>
      <c r="F53" s="4"/>
      <c r="G53" s="30">
        <v>0</v>
      </c>
      <c r="H53" s="4"/>
      <c r="I53" s="30">
        <v>0</v>
      </c>
      <c r="J53" s="4"/>
      <c r="K53" s="18">
        <v>0</v>
      </c>
    </row>
    <row r="54" spans="1:11" ht="13.5" thickTop="1"/>
    <row r="56" spans="1:11" ht="13.5" thickBot="1">
      <c r="A56" s="4" t="s">
        <v>716</v>
      </c>
      <c r="B56" s="4"/>
      <c r="C56" s="4"/>
      <c r="D56" s="4"/>
      <c r="E56" s="4"/>
      <c r="F56" s="4"/>
      <c r="G56" s="30">
        <v>0</v>
      </c>
      <c r="H56" s="4"/>
      <c r="I56" s="30">
        <v>0</v>
      </c>
      <c r="J56" s="4"/>
      <c r="K56" s="18">
        <v>0</v>
      </c>
    </row>
    <row r="57" spans="1:11" ht="13.5" thickTop="1"/>
    <row r="59" spans="1:11">
      <c r="A59" s="7" t="s">
        <v>54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topLeftCell="A37" workbookViewId="0">
      <selection activeCell="C33" sqref="C33"/>
    </sheetView>
  </sheetViews>
  <sheetFormatPr defaultColWidth="9.140625" defaultRowHeight="12.75"/>
  <cols>
    <col min="1" max="1" width="34.7109375" customWidth="1"/>
    <col min="2" max="2" width="12.7109375" customWidth="1"/>
    <col min="3" max="3" width="10.7109375" customWidth="1"/>
    <col min="4" max="4" width="11.7109375" customWidth="1"/>
    <col min="5" max="5" width="14.7109375" customWidth="1"/>
    <col min="6" max="6" width="11.7109375" customWidth="1"/>
    <col min="7" max="7" width="16.7109375" style="33" customWidth="1"/>
    <col min="8" max="8" width="9.7109375" style="33" customWidth="1"/>
    <col min="9" max="9" width="12.7109375" style="33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717</v>
      </c>
    </row>
    <row r="6" spans="1:10">
      <c r="A6" s="2" t="s">
        <v>689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85</v>
      </c>
      <c r="E11" s="4" t="s">
        <v>57</v>
      </c>
      <c r="F11" s="4" t="s">
        <v>9</v>
      </c>
      <c r="G11" s="34" t="s">
        <v>59</v>
      </c>
      <c r="H11" s="34" t="s">
        <v>60</v>
      </c>
      <c r="I11" s="34" t="s">
        <v>531</v>
      </c>
      <c r="J11" s="17" t="s">
        <v>13</v>
      </c>
    </row>
    <row r="12" spans="1:10">
      <c r="A12" s="5"/>
      <c r="B12" s="5"/>
      <c r="C12" s="5"/>
      <c r="D12" s="5"/>
      <c r="E12" s="5" t="s">
        <v>62</v>
      </c>
      <c r="F12" s="5"/>
      <c r="G12" s="35" t="s">
        <v>64</v>
      </c>
      <c r="H12" s="35" t="s">
        <v>65</v>
      </c>
      <c r="I12" s="35" t="s">
        <v>15</v>
      </c>
      <c r="J12" s="32" t="s">
        <v>14</v>
      </c>
    </row>
    <row r="15" spans="1:10">
      <c r="A15" s="4" t="s">
        <v>718</v>
      </c>
      <c r="B15" s="4"/>
      <c r="C15" s="4"/>
      <c r="D15" s="4"/>
      <c r="E15" s="4"/>
      <c r="F15" s="4"/>
      <c r="G15" s="34"/>
      <c r="H15" s="34"/>
      <c r="I15" s="34"/>
      <c r="J15" s="17"/>
    </row>
    <row r="18" spans="1:10">
      <c r="A18" s="4" t="s">
        <v>719</v>
      </c>
      <c r="B18" s="4"/>
      <c r="C18" s="4"/>
      <c r="D18" s="4"/>
      <c r="E18" s="4"/>
      <c r="F18" s="4"/>
      <c r="G18" s="34"/>
      <c r="H18" s="34"/>
      <c r="I18" s="34"/>
      <c r="J18" s="17"/>
    </row>
    <row r="19" spans="1:10">
      <c r="A19" s="6" t="s">
        <v>720</v>
      </c>
      <c r="B19" s="6"/>
      <c r="C19" s="6"/>
      <c r="D19" s="6"/>
      <c r="E19" s="6"/>
      <c r="F19" s="6"/>
      <c r="G19" s="36"/>
      <c r="H19" s="36"/>
      <c r="I19" s="36"/>
      <c r="J19" s="14"/>
    </row>
    <row r="20" spans="1:10" ht="13.5" thickBot="1">
      <c r="A20" s="6" t="s">
        <v>721</v>
      </c>
      <c r="B20" s="6"/>
      <c r="C20" s="6"/>
      <c r="D20" s="6"/>
      <c r="E20" s="6"/>
      <c r="F20" s="6"/>
      <c r="G20" s="37">
        <v>0</v>
      </c>
      <c r="H20" s="36"/>
      <c r="I20" s="37">
        <v>0</v>
      </c>
      <c r="J20" s="15">
        <v>0</v>
      </c>
    </row>
    <row r="21" spans="1:10" ht="13.5" thickTop="1"/>
    <row r="22" spans="1:10">
      <c r="A22" s="6" t="s">
        <v>722</v>
      </c>
      <c r="B22" s="6"/>
      <c r="C22" s="6"/>
      <c r="D22" s="6"/>
      <c r="E22" s="6"/>
      <c r="F22" s="6"/>
      <c r="G22" s="36"/>
      <c r="H22" s="36"/>
      <c r="I22" s="36"/>
      <c r="J22" s="14"/>
    </row>
    <row r="23" spans="1:10">
      <c r="A23" s="7" t="s">
        <v>723</v>
      </c>
      <c r="B23" s="7">
        <v>9926627</v>
      </c>
      <c r="C23" s="40">
        <v>0</v>
      </c>
      <c r="D23" s="40">
        <v>0</v>
      </c>
      <c r="E23" s="7" t="s">
        <v>724</v>
      </c>
      <c r="F23" s="7" t="s">
        <v>40</v>
      </c>
      <c r="G23" s="39">
        <v>-180000</v>
      </c>
      <c r="H23" s="39">
        <v>32.03</v>
      </c>
      <c r="I23" s="39">
        <v>-57.65</v>
      </c>
      <c r="J23" s="13">
        <f>I23/סיכום!$B$42</f>
        <v>-2.2894242933849773E-3</v>
      </c>
    </row>
    <row r="24" spans="1:10">
      <c r="A24" s="7" t="s">
        <v>725</v>
      </c>
      <c r="B24" s="7">
        <v>9926629</v>
      </c>
      <c r="C24" s="40">
        <v>0</v>
      </c>
      <c r="D24" s="40">
        <v>0</v>
      </c>
      <c r="E24" s="7" t="s">
        <v>724</v>
      </c>
      <c r="F24" s="7" t="s">
        <v>40</v>
      </c>
      <c r="G24" s="39">
        <v>-120000</v>
      </c>
      <c r="H24" s="39">
        <v>1.08</v>
      </c>
      <c r="I24" s="39">
        <v>-1.3</v>
      </c>
      <c r="J24" s="13">
        <f>I24/סיכום!$B$42</f>
        <v>-5.1626219972254479E-5</v>
      </c>
    </row>
    <row r="25" spans="1:10">
      <c r="A25" s="7" t="s">
        <v>726</v>
      </c>
      <c r="B25" s="7">
        <v>915678240</v>
      </c>
      <c r="C25" s="40">
        <v>0</v>
      </c>
      <c r="D25" s="40">
        <v>0</v>
      </c>
      <c r="E25" s="7" t="s">
        <v>727</v>
      </c>
      <c r="F25" s="7" t="s">
        <v>40</v>
      </c>
      <c r="G25" s="39">
        <v>-100000</v>
      </c>
      <c r="H25" s="39">
        <v>-4.59</v>
      </c>
      <c r="I25" s="39">
        <v>4.59</v>
      </c>
      <c r="J25" s="13">
        <f>I25/סיכום!$B$42</f>
        <v>1.8228026897896003E-4</v>
      </c>
    </row>
    <row r="26" spans="1:10">
      <c r="A26" s="7" t="s">
        <v>726</v>
      </c>
      <c r="B26" s="7">
        <v>915726175</v>
      </c>
      <c r="C26" s="40">
        <v>0</v>
      </c>
      <c r="D26" s="40">
        <v>0</v>
      </c>
      <c r="E26" s="7" t="s">
        <v>728</v>
      </c>
      <c r="F26" s="7" t="s">
        <v>40</v>
      </c>
      <c r="G26" s="39">
        <v>-96000</v>
      </c>
      <c r="H26" s="39">
        <v>-7.85</v>
      </c>
      <c r="I26" s="39">
        <v>7.54</v>
      </c>
      <c r="J26" s="13">
        <f>I26/סיכום!$B$42</f>
        <v>2.9943207583907599E-4</v>
      </c>
    </row>
    <row r="27" spans="1:10">
      <c r="A27" s="7" t="s">
        <v>726</v>
      </c>
      <c r="B27" s="7">
        <v>915754987</v>
      </c>
      <c r="C27" s="40">
        <v>0</v>
      </c>
      <c r="D27" s="40">
        <v>0</v>
      </c>
      <c r="E27" s="7" t="s">
        <v>729</v>
      </c>
      <c r="F27" s="7" t="s">
        <v>40</v>
      </c>
      <c r="G27" s="39">
        <v>-195000</v>
      </c>
      <c r="H27" s="39">
        <v>42.61</v>
      </c>
      <c r="I27" s="39">
        <v>-83.1</v>
      </c>
      <c r="J27" s="13">
        <f>I27/סיכום!$B$42</f>
        <v>-3.300106830534113E-3</v>
      </c>
    </row>
    <row r="28" spans="1:10">
      <c r="A28" s="7" t="s">
        <v>726</v>
      </c>
      <c r="B28" s="7">
        <v>915711311</v>
      </c>
      <c r="C28" s="40">
        <v>0</v>
      </c>
      <c r="D28" s="40">
        <v>0</v>
      </c>
      <c r="E28" s="7" t="s">
        <v>730</v>
      </c>
      <c r="F28" s="7" t="s">
        <v>40</v>
      </c>
      <c r="G28" s="39">
        <v>-3300</v>
      </c>
      <c r="H28" s="39">
        <v>-4.93</v>
      </c>
      <c r="I28" s="39">
        <v>0.16</v>
      </c>
      <c r="J28" s="13">
        <f>I28/סיכום!$B$42</f>
        <v>6.3539963042774742E-6</v>
      </c>
    </row>
    <row r="29" spans="1:10">
      <c r="A29" s="7" t="s">
        <v>726</v>
      </c>
      <c r="B29" s="7">
        <v>915724463</v>
      </c>
      <c r="C29" s="40">
        <v>0</v>
      </c>
      <c r="D29" s="40">
        <v>0</v>
      </c>
      <c r="E29" s="7" t="s">
        <v>731</v>
      </c>
      <c r="F29" s="7" t="s">
        <v>40</v>
      </c>
      <c r="G29" s="39">
        <v>-120000</v>
      </c>
      <c r="H29" s="39">
        <v>40.409999999999997</v>
      </c>
      <c r="I29" s="39">
        <v>-48.49</v>
      </c>
      <c r="J29" s="13">
        <f>I29/סיכום!$B$42</f>
        <v>-1.9256580049650922E-3</v>
      </c>
    </row>
    <row r="30" spans="1:10">
      <c r="A30" s="7" t="s">
        <v>732</v>
      </c>
      <c r="B30" s="7">
        <v>9926916</v>
      </c>
      <c r="C30" s="40">
        <v>0</v>
      </c>
      <c r="D30" s="40">
        <v>0</v>
      </c>
      <c r="E30" s="7" t="s">
        <v>733</v>
      </c>
      <c r="F30" s="7" t="s">
        <v>40</v>
      </c>
      <c r="G30" s="39">
        <v>-4000000</v>
      </c>
      <c r="H30" s="39">
        <v>-0.02</v>
      </c>
      <c r="I30" s="39">
        <v>0.64</v>
      </c>
      <c r="J30" s="13">
        <f>I30/סיכום!$B$42</f>
        <v>2.5415985217109897E-5</v>
      </c>
    </row>
    <row r="31" spans="1:10">
      <c r="A31" s="7" t="s">
        <v>734</v>
      </c>
      <c r="B31" s="7">
        <v>9926801</v>
      </c>
      <c r="C31" s="40">
        <v>0</v>
      </c>
      <c r="D31" s="40">
        <v>0</v>
      </c>
      <c r="E31" s="7" t="s">
        <v>735</v>
      </c>
      <c r="F31" s="7" t="s">
        <v>40</v>
      </c>
      <c r="G31" s="39">
        <v>-4000000</v>
      </c>
      <c r="H31" s="39">
        <v>-0.24</v>
      </c>
      <c r="I31" s="39">
        <v>9.69</v>
      </c>
      <c r="J31" s="13">
        <f>I31/סיכום!$B$42</f>
        <v>3.8481390117780454E-4</v>
      </c>
    </row>
    <row r="32" spans="1:10" ht="13.5" thickBot="1">
      <c r="A32" s="6" t="s">
        <v>736</v>
      </c>
      <c r="B32" s="6"/>
      <c r="C32" s="6"/>
      <c r="D32" s="6"/>
      <c r="E32" s="6"/>
      <c r="F32" s="6"/>
      <c r="G32" s="37">
        <f>SUM(G23:G31)</f>
        <v>-8814300</v>
      </c>
      <c r="H32" s="36"/>
      <c r="I32" s="37">
        <f>SUM(I23:I31)</f>
        <v>-167.92000000000002</v>
      </c>
      <c r="J32" s="15">
        <f>SUM(J23:J31)</f>
        <v>-6.6685191213392081E-3</v>
      </c>
    </row>
    <row r="33" spans="1:10" ht="13.5" thickTop="1"/>
    <row r="34" spans="1:10">
      <c r="A34" s="6" t="s">
        <v>737</v>
      </c>
      <c r="B34" s="6"/>
      <c r="C34" s="6"/>
      <c r="D34" s="6"/>
      <c r="E34" s="6"/>
      <c r="F34" s="6"/>
      <c r="G34" s="36"/>
      <c r="H34" s="36"/>
      <c r="I34" s="36"/>
      <c r="J34" s="14"/>
    </row>
    <row r="35" spans="1:10" ht="13.5" thickBot="1">
      <c r="A35" s="6" t="s">
        <v>738</v>
      </c>
      <c r="B35" s="6"/>
      <c r="C35" s="6"/>
      <c r="D35" s="6"/>
      <c r="E35" s="6"/>
      <c r="F35" s="6"/>
      <c r="G35" s="37">
        <v>0</v>
      </c>
      <c r="H35" s="36"/>
      <c r="I35" s="37">
        <v>0</v>
      </c>
      <c r="J35" s="15">
        <f>H35/סיכום!$B$42</f>
        <v>0</v>
      </c>
    </row>
    <row r="36" spans="1:10" ht="13.5" thickTop="1"/>
    <row r="37" spans="1:10">
      <c r="A37" s="6" t="s">
        <v>739</v>
      </c>
      <c r="B37" s="6"/>
      <c r="C37" s="6"/>
      <c r="D37" s="6"/>
      <c r="E37" s="6"/>
      <c r="F37" s="6"/>
      <c r="G37" s="36"/>
      <c r="H37" s="36"/>
      <c r="I37" s="36"/>
      <c r="J37" s="14"/>
    </row>
    <row r="38" spans="1:10" ht="13.5" thickBot="1">
      <c r="A38" s="6" t="s">
        <v>740</v>
      </c>
      <c r="B38" s="6"/>
      <c r="C38" s="6"/>
      <c r="D38" s="6"/>
      <c r="E38" s="6"/>
      <c r="F38" s="6"/>
      <c r="G38" s="37">
        <v>0</v>
      </c>
      <c r="H38" s="36"/>
      <c r="I38" s="37">
        <v>0</v>
      </c>
      <c r="J38" s="15">
        <f>H38/סיכום!$B$42</f>
        <v>0</v>
      </c>
    </row>
    <row r="39" spans="1:10" ht="13.5" thickTop="1"/>
    <row r="40" spans="1:10">
      <c r="A40" s="6" t="s">
        <v>741</v>
      </c>
      <c r="B40" s="6"/>
      <c r="C40" s="6"/>
      <c r="D40" s="6"/>
      <c r="E40" s="6"/>
      <c r="F40" s="6"/>
      <c r="G40" s="36"/>
      <c r="H40" s="36"/>
      <c r="I40" s="36"/>
      <c r="J40" s="14"/>
    </row>
    <row r="41" spans="1:10" ht="13.5" thickBot="1">
      <c r="A41" s="6" t="s">
        <v>742</v>
      </c>
      <c r="B41" s="6"/>
      <c r="C41" s="6"/>
      <c r="D41" s="6"/>
      <c r="E41" s="6"/>
      <c r="F41" s="6"/>
      <c r="G41" s="37">
        <v>0</v>
      </c>
      <c r="H41" s="36"/>
      <c r="I41" s="37">
        <v>0</v>
      </c>
      <c r="J41" s="15">
        <f>H41/סיכום!$B$42</f>
        <v>0</v>
      </c>
    </row>
    <row r="42" spans="1:10" ht="13.5" thickTop="1"/>
    <row r="43" spans="1:10" ht="13.5" thickBot="1">
      <c r="A43" s="4" t="s">
        <v>743</v>
      </c>
      <c r="B43" s="4"/>
      <c r="C43" s="4"/>
      <c r="D43" s="4"/>
      <c r="E43" s="4"/>
      <c r="F43" s="4"/>
      <c r="G43" s="38">
        <f>SUM(G32)</f>
        <v>-8814300</v>
      </c>
      <c r="H43" s="34"/>
      <c r="I43" s="38">
        <f>SUM(I32)</f>
        <v>-167.92000000000002</v>
      </c>
      <c r="J43" s="18">
        <f>SUM(J32)</f>
        <v>-6.6685191213392081E-3</v>
      </c>
    </row>
    <row r="44" spans="1:10" ht="13.5" thickTop="1"/>
    <row r="46" spans="1:10">
      <c r="A46" s="4" t="s">
        <v>744</v>
      </c>
      <c r="B46" s="4"/>
      <c r="C46" s="4"/>
      <c r="D46" s="4"/>
      <c r="E46" s="4"/>
      <c r="F46" s="4"/>
      <c r="G46" s="34"/>
      <c r="H46" s="34"/>
      <c r="I46" s="34"/>
      <c r="J46" s="17"/>
    </row>
    <row r="47" spans="1:10">
      <c r="A47" s="6" t="s">
        <v>720</v>
      </c>
      <c r="B47" s="6"/>
      <c r="C47" s="6"/>
      <c r="D47" s="6"/>
      <c r="E47" s="6"/>
      <c r="F47" s="6"/>
      <c r="G47" s="36"/>
      <c r="H47" s="36"/>
      <c r="I47" s="36"/>
      <c r="J47" s="14"/>
    </row>
    <row r="48" spans="1:10" ht="13.5" thickBot="1">
      <c r="A48" s="6" t="s">
        <v>721</v>
      </c>
      <c r="B48" s="6"/>
      <c r="C48" s="6"/>
      <c r="D48" s="6"/>
      <c r="E48" s="6"/>
      <c r="F48" s="6"/>
      <c r="G48" s="37">
        <v>0</v>
      </c>
      <c r="H48" s="36"/>
      <c r="I48" s="37">
        <v>0</v>
      </c>
      <c r="J48" s="15">
        <f>H48/סיכום!$B$42</f>
        <v>0</v>
      </c>
    </row>
    <row r="49" spans="1:10" ht="13.5" thickTop="1"/>
    <row r="50" spans="1:10">
      <c r="A50" s="6" t="s">
        <v>745</v>
      </c>
      <c r="B50" s="6"/>
      <c r="C50" s="6"/>
      <c r="D50" s="6"/>
      <c r="E50" s="6"/>
      <c r="F50" s="6"/>
      <c r="G50" s="36"/>
      <c r="H50" s="36"/>
      <c r="I50" s="36"/>
      <c r="J50" s="14"/>
    </row>
    <row r="51" spans="1:10" ht="13.5" thickBot="1">
      <c r="A51" s="6" t="s">
        <v>746</v>
      </c>
      <c r="B51" s="6"/>
      <c r="C51" s="6"/>
      <c r="D51" s="6"/>
      <c r="E51" s="6"/>
      <c r="F51" s="6"/>
      <c r="G51" s="37">
        <v>0</v>
      </c>
      <c r="H51" s="36"/>
      <c r="I51" s="37">
        <v>0</v>
      </c>
      <c r="J51" s="15">
        <f>H51/סיכום!$B$42</f>
        <v>0</v>
      </c>
    </row>
    <row r="52" spans="1:10" ht="13.5" thickTop="1"/>
    <row r="53" spans="1:10">
      <c r="A53" s="6" t="s">
        <v>739</v>
      </c>
      <c r="B53" s="6"/>
      <c r="C53" s="6"/>
      <c r="D53" s="6"/>
      <c r="E53" s="6"/>
      <c r="F53" s="6"/>
      <c r="G53" s="36"/>
      <c r="H53" s="36"/>
      <c r="I53" s="36"/>
      <c r="J53" s="14"/>
    </row>
    <row r="54" spans="1:10" ht="13.5" thickBot="1">
      <c r="A54" s="6" t="s">
        <v>740</v>
      </c>
      <c r="B54" s="6"/>
      <c r="C54" s="6"/>
      <c r="D54" s="6"/>
      <c r="E54" s="6"/>
      <c r="F54" s="6"/>
      <c r="G54" s="37">
        <v>0</v>
      </c>
      <c r="H54" s="36"/>
      <c r="I54" s="37">
        <v>0</v>
      </c>
      <c r="J54" s="15">
        <f>H54/סיכום!$B$42</f>
        <v>0</v>
      </c>
    </row>
    <row r="55" spans="1:10" ht="13.5" thickTop="1"/>
    <row r="56" spans="1:10">
      <c r="A56" s="6" t="s">
        <v>741</v>
      </c>
      <c r="B56" s="6"/>
      <c r="C56" s="6"/>
      <c r="D56" s="6"/>
      <c r="E56" s="6"/>
      <c r="F56" s="6"/>
      <c r="G56" s="36"/>
      <c r="H56" s="36"/>
      <c r="I56" s="36"/>
      <c r="J56" s="14"/>
    </row>
    <row r="57" spans="1:10" ht="13.5" thickBot="1">
      <c r="A57" s="6" t="s">
        <v>742</v>
      </c>
      <c r="B57" s="6"/>
      <c r="C57" s="6"/>
      <c r="D57" s="6"/>
      <c r="E57" s="6"/>
      <c r="F57" s="6"/>
      <c r="G57" s="37">
        <v>0</v>
      </c>
      <c r="H57" s="36"/>
      <c r="I57" s="37">
        <v>0</v>
      </c>
      <c r="J57" s="15">
        <f>H57/סיכום!$B$42</f>
        <v>0</v>
      </c>
    </row>
    <row r="58" spans="1:10" ht="13.5" thickTop="1"/>
    <row r="59" spans="1:10" ht="13.5" thickBot="1">
      <c r="A59" s="4" t="s">
        <v>747</v>
      </c>
      <c r="B59" s="4"/>
      <c r="C59" s="4"/>
      <c r="D59" s="4"/>
      <c r="E59" s="4"/>
      <c r="F59" s="4"/>
      <c r="G59" s="38">
        <v>0</v>
      </c>
      <c r="H59" s="34"/>
      <c r="I59" s="38">
        <v>0</v>
      </c>
      <c r="J59" s="18">
        <v>0</v>
      </c>
    </row>
    <row r="60" spans="1:10" ht="13.5" thickTop="1"/>
    <row r="62" spans="1:10" ht="13.5" thickBot="1">
      <c r="A62" s="4" t="s">
        <v>748</v>
      </c>
      <c r="B62" s="4"/>
      <c r="C62" s="4"/>
      <c r="D62" s="4"/>
      <c r="E62" s="4"/>
      <c r="F62" s="4"/>
      <c r="G62" s="38">
        <f>SUM(G43+G59)</f>
        <v>-8814300</v>
      </c>
      <c r="H62" s="34"/>
      <c r="I62" s="38">
        <f>SUM(I43+I59)</f>
        <v>-167.92000000000002</v>
      </c>
      <c r="J62" s="18">
        <f>SUM(J43+J59)</f>
        <v>-6.6685191213392081E-3</v>
      </c>
    </row>
    <row r="63" spans="1:10" ht="13.5" thickTop="1"/>
    <row r="65" spans="1:10">
      <c r="A65" s="7" t="s">
        <v>54</v>
      </c>
      <c r="B65" s="7"/>
      <c r="C65" s="7"/>
      <c r="D65" s="7"/>
      <c r="E65" s="7"/>
      <c r="F65" s="7"/>
      <c r="G65" s="39"/>
      <c r="H65" s="39"/>
      <c r="I65" s="39"/>
      <c r="J65" s="13"/>
    </row>
    <row r="69" spans="1:10">
      <c r="A69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rightToLeft="1" topLeftCell="C19" workbookViewId="0">
      <selection activeCell="N20" sqref="N20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1" customWidth="1"/>
    <col min="9" max="9" width="16.7109375" style="31" customWidth="1"/>
    <col min="10" max="10" width="12.7109375" style="33" customWidth="1"/>
    <col min="11" max="11" width="9.7109375" style="33" customWidth="1"/>
    <col min="12" max="12" width="11.7109375" style="33" customWidth="1"/>
    <col min="13" max="13" width="24.7109375" style="31" customWidth="1"/>
    <col min="14" max="14" width="20.7109375" style="31" customWidth="1"/>
  </cols>
  <sheetData>
    <row r="2" spans="1:14" ht="18">
      <c r="A2" s="1" t="s">
        <v>0</v>
      </c>
    </row>
    <row r="4" spans="1:14" ht="18">
      <c r="A4" s="1" t="s">
        <v>56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57</v>
      </c>
      <c r="F11" s="4" t="s">
        <v>58</v>
      </c>
      <c r="G11" s="4" t="s">
        <v>9</v>
      </c>
      <c r="H11" s="17" t="s">
        <v>10</v>
      </c>
      <c r="I11" s="17" t="s">
        <v>11</v>
      </c>
      <c r="J11" s="34" t="s">
        <v>59</v>
      </c>
      <c r="K11" s="34" t="s">
        <v>60</v>
      </c>
      <c r="L11" s="34" t="s">
        <v>12</v>
      </c>
      <c r="M11" s="17" t="s">
        <v>61</v>
      </c>
      <c r="N11" s="17" t="s">
        <v>13</v>
      </c>
    </row>
    <row r="12" spans="1:14">
      <c r="A12" s="5"/>
      <c r="B12" s="5"/>
      <c r="C12" s="5"/>
      <c r="D12" s="5"/>
      <c r="E12" s="5" t="s">
        <v>62</v>
      </c>
      <c r="F12" s="5" t="s">
        <v>63</v>
      </c>
      <c r="G12" s="5"/>
      <c r="H12" s="32" t="s">
        <v>14</v>
      </c>
      <c r="I12" s="32" t="s">
        <v>14</v>
      </c>
      <c r="J12" s="35" t="s">
        <v>64</v>
      </c>
      <c r="K12" s="35" t="s">
        <v>65</v>
      </c>
      <c r="L12" s="35" t="s">
        <v>15</v>
      </c>
      <c r="M12" s="32" t="s">
        <v>14</v>
      </c>
      <c r="N12" s="32" t="s">
        <v>14</v>
      </c>
    </row>
    <row r="15" spans="1:14">
      <c r="A15" s="4" t="s">
        <v>66</v>
      </c>
      <c r="B15" s="4"/>
      <c r="C15" s="4"/>
      <c r="D15" s="4"/>
      <c r="E15" s="4"/>
      <c r="F15" s="4"/>
      <c r="G15" s="4"/>
      <c r="H15" s="17"/>
      <c r="I15" s="17"/>
      <c r="J15" s="34"/>
      <c r="K15" s="34"/>
      <c r="L15" s="34"/>
      <c r="M15" s="17"/>
      <c r="N15" s="17"/>
    </row>
    <row r="18" spans="1:14">
      <c r="A18" s="4" t="s">
        <v>67</v>
      </c>
      <c r="B18" s="4"/>
      <c r="C18" s="4"/>
      <c r="D18" s="4"/>
      <c r="E18" s="4"/>
      <c r="F18" s="4"/>
      <c r="G18" s="4"/>
      <c r="H18" s="17"/>
      <c r="I18" s="17"/>
      <c r="J18" s="34"/>
      <c r="K18" s="34"/>
      <c r="L18" s="34"/>
      <c r="M18" s="17"/>
      <c r="N18" s="17"/>
    </row>
    <row r="19" spans="1:14">
      <c r="A19" s="6" t="s">
        <v>68</v>
      </c>
      <c r="B19" s="6"/>
      <c r="C19" s="6"/>
      <c r="D19" s="6"/>
      <c r="E19" s="6"/>
      <c r="F19" s="6"/>
      <c r="G19" s="6"/>
      <c r="H19" s="14"/>
      <c r="I19" s="14"/>
      <c r="J19" s="36"/>
      <c r="K19" s="36"/>
      <c r="L19" s="36"/>
      <c r="M19" s="14"/>
      <c r="N19" s="14"/>
    </row>
    <row r="20" spans="1:14">
      <c r="A20" s="7" t="s">
        <v>69</v>
      </c>
      <c r="B20" s="7">
        <v>1120583</v>
      </c>
      <c r="C20" s="7" t="s">
        <v>70</v>
      </c>
      <c r="D20" s="40">
        <v>0</v>
      </c>
      <c r="E20" s="40">
        <v>0</v>
      </c>
      <c r="F20" s="7">
        <v>20.05</v>
      </c>
      <c r="G20" s="7" t="s">
        <v>40</v>
      </c>
      <c r="H20" s="13">
        <v>2.75E-2</v>
      </c>
      <c r="I20" s="13">
        <v>1.52E-2</v>
      </c>
      <c r="J20" s="39">
        <v>49430</v>
      </c>
      <c r="K20" s="39">
        <v>136.80000000000001</v>
      </c>
      <c r="L20" s="39">
        <v>67.62</v>
      </c>
      <c r="M20" s="13">
        <v>0</v>
      </c>
      <c r="N20" s="13">
        <f>L20/סיכום!$B$42</f>
        <v>2.6853576880952676E-3</v>
      </c>
    </row>
    <row r="21" spans="1:14" ht="13.5" thickBot="1">
      <c r="A21" s="6" t="s">
        <v>71</v>
      </c>
      <c r="B21" s="6"/>
      <c r="C21" s="6"/>
      <c r="D21" s="6"/>
      <c r="E21" s="6"/>
      <c r="F21" s="6">
        <v>20.05</v>
      </c>
      <c r="G21" s="6"/>
      <c r="H21" s="14"/>
      <c r="I21" s="14">
        <v>1.52E-2</v>
      </c>
      <c r="J21" s="37">
        <f>SUM(J20)</f>
        <v>49430</v>
      </c>
      <c r="K21" s="36"/>
      <c r="L21" s="37">
        <f>SUM(L20)</f>
        <v>67.62</v>
      </c>
      <c r="M21" s="14"/>
      <c r="N21" s="15">
        <f>SUM(N20)</f>
        <v>2.6853576880952676E-3</v>
      </c>
    </row>
    <row r="22" spans="1:14" ht="13.5" thickTop="1"/>
    <row r="23" spans="1:14">
      <c r="A23" s="6" t="s">
        <v>72</v>
      </c>
      <c r="B23" s="6"/>
      <c r="C23" s="6"/>
      <c r="D23" s="6"/>
      <c r="E23" s="6"/>
      <c r="F23" s="6"/>
      <c r="G23" s="6"/>
      <c r="H23" s="14"/>
      <c r="I23" s="14"/>
      <c r="J23" s="36"/>
      <c r="K23" s="36"/>
      <c r="L23" s="36"/>
      <c r="M23" s="14"/>
      <c r="N23" s="14"/>
    </row>
    <row r="24" spans="1:14" ht="13.5" thickBot="1">
      <c r="A24" s="6" t="s">
        <v>73</v>
      </c>
      <c r="B24" s="6"/>
      <c r="C24" s="6"/>
      <c r="D24" s="6"/>
      <c r="E24" s="6"/>
      <c r="F24" s="6"/>
      <c r="G24" s="6"/>
      <c r="H24" s="14"/>
      <c r="I24" s="14"/>
      <c r="J24" s="37">
        <v>0</v>
      </c>
      <c r="K24" s="36"/>
      <c r="L24" s="37">
        <v>0</v>
      </c>
      <c r="M24" s="14"/>
      <c r="N24" s="15">
        <f>L24/סיכום!$B$42</f>
        <v>0</v>
      </c>
    </row>
    <row r="25" spans="1:14" ht="13.5" thickTop="1"/>
    <row r="26" spans="1:14">
      <c r="A26" s="6" t="s">
        <v>74</v>
      </c>
      <c r="B26" s="6"/>
      <c r="C26" s="6"/>
      <c r="D26" s="6"/>
      <c r="E26" s="6"/>
      <c r="F26" s="6"/>
      <c r="G26" s="6"/>
      <c r="H26" s="14"/>
      <c r="I26" s="14"/>
      <c r="J26" s="36"/>
      <c r="K26" s="36"/>
      <c r="L26" s="36"/>
      <c r="M26" s="14"/>
      <c r="N26" s="14"/>
    </row>
    <row r="27" spans="1:14" ht="13.5" thickBot="1">
      <c r="A27" s="6" t="s">
        <v>75</v>
      </c>
      <c r="B27" s="6"/>
      <c r="C27" s="6"/>
      <c r="D27" s="6"/>
      <c r="E27" s="6"/>
      <c r="F27" s="6"/>
      <c r="G27" s="6"/>
      <c r="H27" s="14"/>
      <c r="I27" s="14"/>
      <c r="J27" s="37">
        <v>0</v>
      </c>
      <c r="K27" s="36"/>
      <c r="L27" s="37">
        <v>0</v>
      </c>
      <c r="M27" s="14"/>
      <c r="N27" s="15">
        <f>L27/סיכום!$B$42</f>
        <v>0</v>
      </c>
    </row>
    <row r="28" spans="1:14" ht="13.5" thickTop="1"/>
    <row r="29" spans="1:14" ht="13.5" thickBot="1">
      <c r="A29" s="4" t="s">
        <v>76</v>
      </c>
      <c r="B29" s="4"/>
      <c r="C29" s="4"/>
      <c r="D29" s="4"/>
      <c r="E29" s="4"/>
      <c r="F29" s="4">
        <v>20.05</v>
      </c>
      <c r="G29" s="4"/>
      <c r="H29" s="17"/>
      <c r="I29" s="17">
        <v>1.52E-2</v>
      </c>
      <c r="J29" s="38">
        <f>SUM(J21)</f>
        <v>49430</v>
      </c>
      <c r="K29" s="34"/>
      <c r="L29" s="38">
        <f>SUM(L21)</f>
        <v>67.62</v>
      </c>
      <c r="M29" s="17"/>
      <c r="N29" s="18">
        <f>SUM(N21)</f>
        <v>2.6853576880952676E-3</v>
      </c>
    </row>
    <row r="30" spans="1:14" ht="13.5" thickTop="1"/>
    <row r="32" spans="1:14">
      <c r="A32" s="4" t="s">
        <v>77</v>
      </c>
      <c r="B32" s="4"/>
      <c r="C32" s="4"/>
      <c r="D32" s="4"/>
      <c r="E32" s="4"/>
      <c r="F32" s="4"/>
      <c r="G32" s="4"/>
      <c r="H32" s="17"/>
      <c r="I32" s="17"/>
      <c r="J32" s="34"/>
      <c r="K32" s="34"/>
      <c r="L32" s="34"/>
      <c r="M32" s="17"/>
      <c r="N32" s="17"/>
    </row>
    <row r="33" spans="1:14">
      <c r="A33" s="6" t="s">
        <v>78</v>
      </c>
      <c r="B33" s="6"/>
      <c r="C33" s="6"/>
      <c r="D33" s="6"/>
      <c r="E33" s="6"/>
      <c r="F33" s="6"/>
      <c r="G33" s="6"/>
      <c r="H33" s="14"/>
      <c r="I33" s="14"/>
      <c r="J33" s="36"/>
      <c r="K33" s="36"/>
      <c r="L33" s="36"/>
      <c r="M33" s="14"/>
      <c r="N33" s="14"/>
    </row>
    <row r="34" spans="1:14" ht="13.5" thickBot="1">
      <c r="A34" s="6" t="s">
        <v>79</v>
      </c>
      <c r="B34" s="6"/>
      <c r="C34" s="6"/>
      <c r="D34" s="6"/>
      <c r="E34" s="6"/>
      <c r="F34" s="6"/>
      <c r="G34" s="6"/>
      <c r="H34" s="14"/>
      <c r="I34" s="14"/>
      <c r="J34" s="37">
        <v>0</v>
      </c>
      <c r="K34" s="36"/>
      <c r="L34" s="37">
        <v>0</v>
      </c>
      <c r="M34" s="14"/>
      <c r="N34" s="15">
        <f>L34/סיכום!$B$42</f>
        <v>0</v>
      </c>
    </row>
    <row r="35" spans="1:14" ht="13.5" thickTop="1"/>
    <row r="36" spans="1:14">
      <c r="A36" s="6" t="s">
        <v>80</v>
      </c>
      <c r="B36" s="6"/>
      <c r="C36" s="6"/>
      <c r="D36" s="6"/>
      <c r="E36" s="6"/>
      <c r="F36" s="6"/>
      <c r="G36" s="6"/>
      <c r="H36" s="14"/>
      <c r="I36" s="14"/>
      <c r="J36" s="36"/>
      <c r="K36" s="36"/>
      <c r="L36" s="36"/>
      <c r="M36" s="14"/>
      <c r="N36" s="14"/>
    </row>
    <row r="37" spans="1:14" ht="13.5" thickBot="1">
      <c r="A37" s="6" t="s">
        <v>81</v>
      </c>
      <c r="B37" s="6"/>
      <c r="C37" s="6"/>
      <c r="D37" s="6"/>
      <c r="E37" s="6"/>
      <c r="F37" s="6"/>
      <c r="G37" s="6"/>
      <c r="H37" s="14"/>
      <c r="I37" s="14"/>
      <c r="J37" s="37">
        <v>0</v>
      </c>
      <c r="K37" s="36"/>
      <c r="L37" s="37">
        <v>0</v>
      </c>
      <c r="M37" s="14"/>
      <c r="N37" s="15">
        <f>L37/סיכום!$B$42</f>
        <v>0</v>
      </c>
    </row>
    <row r="38" spans="1:14" ht="13.5" thickTop="1"/>
    <row r="39" spans="1:14" ht="13.5" thickBot="1">
      <c r="A39" s="4" t="s">
        <v>82</v>
      </c>
      <c r="B39" s="4"/>
      <c r="C39" s="4"/>
      <c r="D39" s="4"/>
      <c r="E39" s="4"/>
      <c r="F39" s="4"/>
      <c r="G39" s="4"/>
      <c r="H39" s="17"/>
      <c r="I39" s="17"/>
      <c r="J39" s="38">
        <v>0</v>
      </c>
      <c r="K39" s="34"/>
      <c r="L39" s="38">
        <v>0</v>
      </c>
      <c r="M39" s="17"/>
      <c r="N39" s="18">
        <v>0</v>
      </c>
    </row>
    <row r="40" spans="1:14" ht="13.5" thickTop="1"/>
    <row r="42" spans="1:14" ht="13.5" thickBot="1">
      <c r="A42" s="4" t="s">
        <v>83</v>
      </c>
      <c r="B42" s="4"/>
      <c r="C42" s="4"/>
      <c r="D42" s="4"/>
      <c r="E42" s="4"/>
      <c r="F42" s="4">
        <v>20.05</v>
      </c>
      <c r="G42" s="4"/>
      <c r="H42" s="17"/>
      <c r="I42" s="17">
        <v>1.52E-2</v>
      </c>
      <c r="J42" s="38">
        <f>SUM(J29+J39)</f>
        <v>49430</v>
      </c>
      <c r="K42" s="34"/>
      <c r="L42" s="38">
        <f>SUM(L29+L39)</f>
        <v>67.62</v>
      </c>
      <c r="M42" s="17"/>
      <c r="N42" s="18">
        <f>SUM(N29+N39)</f>
        <v>2.6853576880952676E-3</v>
      </c>
    </row>
    <row r="43" spans="1:14" ht="13.5" thickTop="1"/>
    <row r="45" spans="1:14">
      <c r="A45" s="7" t="s">
        <v>54</v>
      </c>
      <c r="B45" s="7"/>
      <c r="C45" s="7"/>
      <c r="D45" s="7"/>
      <c r="E45" s="7"/>
      <c r="F45" s="7"/>
      <c r="G45" s="7"/>
      <c r="H45" s="13"/>
      <c r="I45" s="13"/>
      <c r="J45" s="39"/>
      <c r="K45" s="39"/>
      <c r="L45" s="39"/>
      <c r="M45" s="13"/>
      <c r="N45" s="13"/>
    </row>
    <row r="49" spans="1:1">
      <c r="A49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54" workbookViewId="0">
      <selection activeCell="A69" sqref="A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749</v>
      </c>
    </row>
    <row r="6" spans="1:16">
      <c r="A6" s="2" t="s">
        <v>689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511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531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750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751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514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515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v>0</v>
      </c>
    </row>
    <row r="21" spans="1:16" ht="13.5" thickTop="1"/>
    <row r="22" spans="1:16">
      <c r="A22" s="6" t="s">
        <v>516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517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518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519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520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521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5">
        <f>N29/סיכום!$B$42</f>
        <v>0</v>
      </c>
    </row>
    <row r="30" spans="1:16" ht="13.5" thickTop="1"/>
    <row r="31" spans="1:16">
      <c r="A31" s="6" t="s">
        <v>522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523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9">
        <v>0</v>
      </c>
      <c r="M32" s="6"/>
      <c r="N32" s="29">
        <v>0</v>
      </c>
      <c r="O32" s="6"/>
      <c r="P32" s="15">
        <f>N32/סיכום!$B$42</f>
        <v>0</v>
      </c>
    </row>
    <row r="33" spans="1:16" ht="13.5" thickTop="1"/>
    <row r="34" spans="1:16">
      <c r="A34" s="6" t="s">
        <v>524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525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9">
        <v>0</v>
      </c>
      <c r="M35" s="6"/>
      <c r="N35" s="29">
        <v>0</v>
      </c>
      <c r="O35" s="6"/>
      <c r="P35" s="15">
        <f>N35/סיכום!$B$42</f>
        <v>0</v>
      </c>
    </row>
    <row r="36" spans="1:16" ht="13.5" thickTop="1"/>
    <row r="37" spans="1:16" ht="13.5" thickBot="1">
      <c r="A37" s="4" t="s">
        <v>752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0">
        <v>0</v>
      </c>
      <c r="M37" s="4"/>
      <c r="N37" s="30">
        <v>0</v>
      </c>
      <c r="O37" s="4"/>
      <c r="P37" s="18">
        <v>0</v>
      </c>
    </row>
    <row r="38" spans="1:16" ht="13.5" thickTop="1"/>
    <row r="40" spans="1:16">
      <c r="A40" s="4" t="s">
        <v>753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514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515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9">
        <v>0</v>
      </c>
      <c r="M42" s="6"/>
      <c r="N42" s="29">
        <v>0</v>
      </c>
      <c r="O42" s="6"/>
      <c r="P42" s="15">
        <f>N42/סיכום!$B$42</f>
        <v>0</v>
      </c>
    </row>
    <row r="43" spans="1:16" ht="13.5" thickTop="1"/>
    <row r="44" spans="1:16">
      <c r="A44" s="6" t="s">
        <v>516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517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9">
        <v>0</v>
      </c>
      <c r="M45" s="6"/>
      <c r="N45" s="29">
        <v>0</v>
      </c>
      <c r="O45" s="6"/>
      <c r="P45" s="15">
        <f>N45/סיכום!$B$42</f>
        <v>0</v>
      </c>
    </row>
    <row r="46" spans="1:16" ht="13.5" thickTop="1"/>
    <row r="47" spans="1:16">
      <c r="A47" s="6" t="s">
        <v>518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519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9">
        <v>0</v>
      </c>
      <c r="M48" s="6"/>
      <c r="N48" s="29">
        <v>0</v>
      </c>
      <c r="O48" s="6"/>
      <c r="P48" s="15">
        <f>N48/סיכום!$B$42</f>
        <v>0</v>
      </c>
    </row>
    <row r="49" spans="1:16" ht="13.5" thickTop="1"/>
    <row r="50" spans="1:16">
      <c r="A50" s="6" t="s">
        <v>520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521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9">
        <v>0</v>
      </c>
      <c r="M51" s="6"/>
      <c r="N51" s="29">
        <v>0</v>
      </c>
      <c r="O51" s="6"/>
      <c r="P51" s="15">
        <f>N51/סיכום!$B$42</f>
        <v>0</v>
      </c>
    </row>
    <row r="52" spans="1:16" ht="13.5" thickTop="1"/>
    <row r="53" spans="1:16">
      <c r="A53" s="6" t="s">
        <v>522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523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9">
        <v>0</v>
      </c>
      <c r="M54" s="6"/>
      <c r="N54" s="29">
        <v>0</v>
      </c>
      <c r="O54" s="6"/>
      <c r="P54" s="15">
        <f>N54/סיכום!$B$42</f>
        <v>0</v>
      </c>
    </row>
    <row r="55" spans="1:16" ht="13.5" thickTop="1"/>
    <row r="56" spans="1:16">
      <c r="A56" s="6" t="s">
        <v>524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525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9">
        <v>0</v>
      </c>
      <c r="M57" s="6"/>
      <c r="N57" s="29">
        <v>0</v>
      </c>
      <c r="O57" s="6"/>
      <c r="P57" s="15">
        <f>N57/סיכום!$B$42</f>
        <v>0</v>
      </c>
    </row>
    <row r="58" spans="1:16" ht="13.5" thickTop="1"/>
    <row r="59" spans="1:16" ht="13.5" thickBot="1">
      <c r="A59" s="4" t="s">
        <v>754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0">
        <v>0</v>
      </c>
      <c r="M59" s="4"/>
      <c r="N59" s="30">
        <v>0</v>
      </c>
      <c r="O59" s="4"/>
      <c r="P59" s="18">
        <v>0</v>
      </c>
    </row>
    <row r="60" spans="1:16" ht="13.5" thickTop="1"/>
    <row r="62" spans="1:16" ht="13.5" thickBot="1">
      <c r="A62" s="4" t="s">
        <v>755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0">
        <v>0</v>
      </c>
      <c r="M62" s="4"/>
      <c r="N62" s="30">
        <v>0</v>
      </c>
      <c r="O62" s="4"/>
      <c r="P62" s="18">
        <v>0</v>
      </c>
    </row>
    <row r="63" spans="1:16" ht="13.5" thickTop="1"/>
    <row r="65" spans="1:16">
      <c r="A65" s="7" t="s">
        <v>54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workbookViewId="0">
      <selection activeCell="C22" sqref="C22"/>
    </sheetView>
  </sheetViews>
  <sheetFormatPr defaultColWidth="9.140625" defaultRowHeight="12.75"/>
  <cols>
    <col min="1" max="1" width="57.7109375" customWidth="1"/>
    <col min="2" max="2" width="12.7109375" customWidth="1"/>
    <col min="3" max="3" width="1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style="31" customWidth="1"/>
    <col min="9" max="9" width="16.7109375" style="31" customWidth="1"/>
    <col min="10" max="10" width="13.7109375" style="33" customWidth="1"/>
    <col min="11" max="11" width="9.7109375" style="33" customWidth="1"/>
    <col min="12" max="12" width="12.7109375" style="33" customWidth="1"/>
    <col min="13" max="13" width="20.7109375" style="31" customWidth="1"/>
  </cols>
  <sheetData>
    <row r="2" spans="1:13" ht="18">
      <c r="A2" s="1" t="s">
        <v>0</v>
      </c>
    </row>
    <row r="4" spans="1:13" ht="18">
      <c r="A4" s="1" t="s">
        <v>756</v>
      </c>
    </row>
    <row r="6" spans="1:13">
      <c r="A6" s="2" t="s">
        <v>689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58</v>
      </c>
      <c r="G11" s="4" t="s">
        <v>9</v>
      </c>
      <c r="H11" s="17" t="s">
        <v>10</v>
      </c>
      <c r="I11" s="17" t="s">
        <v>11</v>
      </c>
      <c r="J11" s="34" t="s">
        <v>59</v>
      </c>
      <c r="K11" s="34" t="s">
        <v>60</v>
      </c>
      <c r="L11" s="34" t="s">
        <v>531</v>
      </c>
      <c r="M11" s="17" t="s">
        <v>13</v>
      </c>
    </row>
    <row r="12" spans="1:13">
      <c r="A12" s="5"/>
      <c r="B12" s="5"/>
      <c r="C12" s="5"/>
      <c r="D12" s="5"/>
      <c r="E12" s="5"/>
      <c r="F12" s="5" t="s">
        <v>63</v>
      </c>
      <c r="G12" s="5"/>
      <c r="H12" s="32" t="s">
        <v>14</v>
      </c>
      <c r="I12" s="32" t="s">
        <v>14</v>
      </c>
      <c r="J12" s="35" t="s">
        <v>64</v>
      </c>
      <c r="K12" s="35" t="s">
        <v>65</v>
      </c>
      <c r="L12" s="35" t="s">
        <v>15</v>
      </c>
      <c r="M12" s="32" t="s">
        <v>14</v>
      </c>
    </row>
    <row r="15" spans="1:13">
      <c r="A15" s="4" t="s">
        <v>756</v>
      </c>
      <c r="B15" s="4"/>
      <c r="C15" s="4"/>
      <c r="D15" s="4"/>
      <c r="E15" s="4"/>
      <c r="F15" s="4"/>
      <c r="G15" s="4"/>
      <c r="H15" s="17"/>
      <c r="I15" s="17"/>
      <c r="J15" s="34"/>
      <c r="K15" s="34"/>
      <c r="L15" s="34"/>
      <c r="M15" s="17"/>
    </row>
    <row r="18" spans="1:13">
      <c r="A18" s="4" t="s">
        <v>757</v>
      </c>
      <c r="B18" s="4"/>
      <c r="C18" s="4"/>
      <c r="D18" s="4"/>
      <c r="E18" s="4"/>
      <c r="F18" s="4"/>
      <c r="G18" s="4"/>
      <c r="H18" s="17"/>
      <c r="I18" s="17"/>
      <c r="J18" s="34"/>
      <c r="K18" s="34"/>
      <c r="L18" s="34"/>
      <c r="M18" s="17"/>
    </row>
    <row r="19" spans="1:13">
      <c r="A19" s="6" t="s">
        <v>758</v>
      </c>
      <c r="B19" s="6"/>
      <c r="C19" s="6"/>
      <c r="D19" s="6"/>
      <c r="E19" s="6"/>
      <c r="F19" s="6"/>
      <c r="G19" s="6"/>
      <c r="H19" s="14"/>
      <c r="I19" s="14"/>
      <c r="J19" s="36"/>
      <c r="K19" s="36"/>
      <c r="L19" s="36"/>
      <c r="M19" s="14"/>
    </row>
    <row r="20" spans="1:13">
      <c r="A20" s="7" t="s">
        <v>759</v>
      </c>
      <c r="B20" s="7">
        <v>1000002</v>
      </c>
      <c r="C20" s="7" t="s">
        <v>760</v>
      </c>
      <c r="D20" s="40" t="s">
        <v>902</v>
      </c>
      <c r="E20" s="40">
        <v>0</v>
      </c>
      <c r="F20" s="40">
        <v>0</v>
      </c>
      <c r="G20" s="7" t="s">
        <v>40</v>
      </c>
      <c r="H20" s="41">
        <v>0</v>
      </c>
      <c r="I20" s="41">
        <v>0</v>
      </c>
      <c r="J20" s="39">
        <v>160016.82999999999</v>
      </c>
      <c r="K20" s="39">
        <v>100</v>
      </c>
      <c r="L20" s="39">
        <v>160.02000000000001</v>
      </c>
      <c r="M20" s="13">
        <f>L20/סיכום!B42</f>
        <v>6.3547905538155099E-3</v>
      </c>
    </row>
    <row r="21" spans="1:13" ht="13.5" thickBot="1">
      <c r="A21" s="6" t="s">
        <v>761</v>
      </c>
      <c r="B21" s="6"/>
      <c r="C21" s="6"/>
      <c r="D21" s="6"/>
      <c r="E21" s="6"/>
      <c r="F21" s="6"/>
      <c r="G21" s="6"/>
      <c r="H21" s="14"/>
      <c r="I21" s="14"/>
      <c r="J21" s="37">
        <f>SUM(J20)</f>
        <v>160016.82999999999</v>
      </c>
      <c r="K21" s="36"/>
      <c r="L21" s="37">
        <f>SUM(L20)</f>
        <v>160.02000000000001</v>
      </c>
      <c r="M21" s="15">
        <f>SUM(M20)</f>
        <v>6.3547905538155099E-3</v>
      </c>
    </row>
    <row r="22" spans="1:13" ht="13.5" thickTop="1"/>
    <row r="23" spans="1:13">
      <c r="A23" s="6" t="s">
        <v>762</v>
      </c>
      <c r="B23" s="6"/>
      <c r="C23" s="6"/>
      <c r="D23" s="6"/>
      <c r="E23" s="6"/>
      <c r="F23" s="6"/>
      <c r="G23" s="6"/>
      <c r="H23" s="14"/>
      <c r="I23" s="14"/>
      <c r="J23" s="36"/>
      <c r="K23" s="36"/>
      <c r="L23" s="36"/>
      <c r="M23" s="14"/>
    </row>
    <row r="24" spans="1:13" ht="13.5" thickBot="1">
      <c r="A24" s="6" t="s">
        <v>763</v>
      </c>
      <c r="B24" s="6"/>
      <c r="C24" s="6"/>
      <c r="D24" s="6"/>
      <c r="E24" s="6"/>
      <c r="F24" s="6"/>
      <c r="G24" s="6"/>
      <c r="H24" s="14"/>
      <c r="I24" s="14"/>
      <c r="J24" s="37">
        <v>0</v>
      </c>
      <c r="K24" s="36"/>
      <c r="L24" s="37">
        <v>0</v>
      </c>
      <c r="M24" s="15">
        <f>L24/סיכום!$B$42</f>
        <v>0</v>
      </c>
    </row>
    <row r="25" spans="1:13" ht="13.5" thickTop="1"/>
    <row r="26" spans="1:13">
      <c r="A26" s="6" t="s">
        <v>764</v>
      </c>
      <c r="B26" s="6"/>
      <c r="C26" s="6"/>
      <c r="D26" s="6"/>
      <c r="E26" s="6"/>
      <c r="F26" s="6"/>
      <c r="G26" s="6"/>
      <c r="H26" s="14"/>
      <c r="I26" s="14"/>
      <c r="J26" s="36"/>
      <c r="K26" s="36"/>
      <c r="L26" s="36"/>
      <c r="M26" s="14"/>
    </row>
    <row r="27" spans="1:13" ht="13.5" thickBot="1">
      <c r="A27" s="6" t="s">
        <v>765</v>
      </c>
      <c r="B27" s="6"/>
      <c r="C27" s="6"/>
      <c r="D27" s="6"/>
      <c r="E27" s="6"/>
      <c r="F27" s="6"/>
      <c r="G27" s="6"/>
      <c r="H27" s="14"/>
      <c r="I27" s="14"/>
      <c r="J27" s="37">
        <v>0</v>
      </c>
      <c r="K27" s="36"/>
      <c r="L27" s="37">
        <v>0</v>
      </c>
      <c r="M27" s="15">
        <f>L27/סיכום!$B$42</f>
        <v>0</v>
      </c>
    </row>
    <row r="28" spans="1:13" ht="13.5" thickTop="1"/>
    <row r="29" spans="1:13">
      <c r="A29" s="6" t="s">
        <v>766</v>
      </c>
      <c r="B29" s="6"/>
      <c r="C29" s="6"/>
      <c r="D29" s="6"/>
      <c r="E29" s="6"/>
      <c r="F29" s="6"/>
      <c r="G29" s="6"/>
      <c r="H29" s="14"/>
      <c r="I29" s="14"/>
      <c r="J29" s="36"/>
      <c r="K29" s="36"/>
      <c r="L29" s="36"/>
      <c r="M29" s="14"/>
    </row>
    <row r="30" spans="1:13" ht="13.5" thickBot="1">
      <c r="A30" s="6" t="s">
        <v>767</v>
      </c>
      <c r="B30" s="6"/>
      <c r="C30" s="6"/>
      <c r="D30" s="6"/>
      <c r="E30" s="6"/>
      <c r="F30" s="6"/>
      <c r="G30" s="6"/>
      <c r="H30" s="14"/>
      <c r="I30" s="14"/>
      <c r="J30" s="37">
        <v>0</v>
      </c>
      <c r="K30" s="36"/>
      <c r="L30" s="37">
        <v>0</v>
      </c>
      <c r="M30" s="15">
        <f>L30/סיכום!$B$42</f>
        <v>0</v>
      </c>
    </row>
    <row r="31" spans="1:13" ht="13.5" thickTop="1"/>
    <row r="32" spans="1:13">
      <c r="A32" s="6" t="s">
        <v>768</v>
      </c>
      <c r="B32" s="6"/>
      <c r="C32" s="6"/>
      <c r="D32" s="6"/>
      <c r="E32" s="6"/>
      <c r="F32" s="6"/>
      <c r="G32" s="6"/>
      <c r="H32" s="14"/>
      <c r="I32" s="14"/>
      <c r="J32" s="36"/>
      <c r="K32" s="36"/>
      <c r="L32" s="36"/>
      <c r="M32" s="14"/>
    </row>
    <row r="33" spans="1:13" ht="13.5" thickBot="1">
      <c r="A33" s="6" t="s">
        <v>769</v>
      </c>
      <c r="B33" s="6"/>
      <c r="C33" s="6"/>
      <c r="D33" s="6"/>
      <c r="E33" s="6"/>
      <c r="F33" s="6"/>
      <c r="G33" s="6"/>
      <c r="H33" s="14"/>
      <c r="I33" s="14"/>
      <c r="J33" s="37">
        <v>0</v>
      </c>
      <c r="K33" s="36"/>
      <c r="L33" s="37">
        <v>0</v>
      </c>
      <c r="M33" s="15">
        <f>L33/סיכום!$B$42</f>
        <v>0</v>
      </c>
    </row>
    <row r="34" spans="1:13" ht="13.5" thickTop="1"/>
    <row r="35" spans="1:13">
      <c r="A35" s="6" t="s">
        <v>770</v>
      </c>
      <c r="B35" s="6"/>
      <c r="C35" s="6"/>
      <c r="D35" s="6"/>
      <c r="E35" s="6"/>
      <c r="F35" s="6"/>
      <c r="G35" s="6"/>
      <c r="H35" s="14"/>
      <c r="I35" s="14"/>
      <c r="J35" s="36"/>
      <c r="K35" s="36"/>
      <c r="L35" s="36"/>
      <c r="M35" s="14"/>
    </row>
    <row r="36" spans="1:13" ht="13.5" thickBot="1">
      <c r="A36" s="6" t="s">
        <v>771</v>
      </c>
      <c r="B36" s="6"/>
      <c r="C36" s="6"/>
      <c r="D36" s="6"/>
      <c r="E36" s="6"/>
      <c r="F36" s="6"/>
      <c r="G36" s="6"/>
      <c r="H36" s="14"/>
      <c r="I36" s="14"/>
      <c r="J36" s="37">
        <v>0</v>
      </c>
      <c r="K36" s="36"/>
      <c r="L36" s="37">
        <v>0</v>
      </c>
      <c r="M36" s="15">
        <f>L36/סיכום!$B$42</f>
        <v>0</v>
      </c>
    </row>
    <row r="37" spans="1:13" ht="13.5" thickTop="1"/>
    <row r="38" spans="1:13">
      <c r="A38" s="6" t="s">
        <v>772</v>
      </c>
      <c r="B38" s="6"/>
      <c r="C38" s="6"/>
      <c r="D38" s="6"/>
      <c r="E38" s="6"/>
      <c r="F38" s="6"/>
      <c r="G38" s="6"/>
      <c r="H38" s="14"/>
      <c r="I38" s="14"/>
      <c r="J38" s="36"/>
      <c r="K38" s="36"/>
      <c r="L38" s="36"/>
      <c r="M38" s="14"/>
    </row>
    <row r="39" spans="1:13" ht="13.5" thickBot="1">
      <c r="A39" s="6" t="s">
        <v>773</v>
      </c>
      <c r="B39" s="6"/>
      <c r="C39" s="6"/>
      <c r="D39" s="6"/>
      <c r="E39" s="6"/>
      <c r="F39" s="6"/>
      <c r="G39" s="6"/>
      <c r="H39" s="14"/>
      <c r="I39" s="14"/>
      <c r="J39" s="37">
        <v>0</v>
      </c>
      <c r="K39" s="36"/>
      <c r="L39" s="37">
        <v>0</v>
      </c>
      <c r="M39" s="15">
        <f>L39/סיכום!$B$42</f>
        <v>0</v>
      </c>
    </row>
    <row r="40" spans="1:13" ht="13.5" thickTop="1"/>
    <row r="41" spans="1:13">
      <c r="A41" s="6" t="s">
        <v>774</v>
      </c>
      <c r="B41" s="6"/>
      <c r="C41" s="6"/>
      <c r="D41" s="6"/>
      <c r="E41" s="6"/>
      <c r="F41" s="6"/>
      <c r="G41" s="6"/>
      <c r="H41" s="14"/>
      <c r="I41" s="14"/>
      <c r="J41" s="36"/>
      <c r="K41" s="36"/>
      <c r="L41" s="36"/>
      <c r="M41" s="14"/>
    </row>
    <row r="42" spans="1:13" ht="13.5" thickBot="1">
      <c r="A42" s="6" t="s">
        <v>775</v>
      </c>
      <c r="B42" s="6"/>
      <c r="C42" s="6"/>
      <c r="D42" s="6"/>
      <c r="E42" s="6"/>
      <c r="F42" s="6"/>
      <c r="G42" s="6"/>
      <c r="H42" s="14"/>
      <c r="I42" s="14"/>
      <c r="J42" s="37">
        <v>0</v>
      </c>
      <c r="K42" s="36"/>
      <c r="L42" s="37">
        <v>0</v>
      </c>
      <c r="M42" s="15">
        <f>L42/סיכום!$B$42</f>
        <v>0</v>
      </c>
    </row>
    <row r="43" spans="1:13" ht="13.5" thickTop="1"/>
    <row r="44" spans="1:13">
      <c r="A44" s="6" t="s">
        <v>776</v>
      </c>
      <c r="B44" s="6"/>
      <c r="C44" s="6"/>
      <c r="D44" s="6"/>
      <c r="E44" s="6"/>
      <c r="F44" s="6"/>
      <c r="G44" s="6"/>
      <c r="H44" s="14"/>
      <c r="I44" s="14"/>
      <c r="J44" s="36"/>
      <c r="K44" s="36"/>
      <c r="L44" s="36"/>
      <c r="M44" s="14"/>
    </row>
    <row r="45" spans="1:13" ht="13.5" thickBot="1">
      <c r="A45" s="6" t="s">
        <v>777</v>
      </c>
      <c r="B45" s="6"/>
      <c r="C45" s="6"/>
      <c r="D45" s="6"/>
      <c r="E45" s="6"/>
      <c r="F45" s="6"/>
      <c r="G45" s="6"/>
      <c r="H45" s="14"/>
      <c r="I45" s="14"/>
      <c r="J45" s="37">
        <v>0</v>
      </c>
      <c r="K45" s="36"/>
      <c r="L45" s="37">
        <v>0</v>
      </c>
      <c r="M45" s="15">
        <f>L45/סיכום!$B$42</f>
        <v>0</v>
      </c>
    </row>
    <row r="46" spans="1:13" ht="13.5" thickTop="1"/>
    <row r="47" spans="1:13" ht="13.5" thickBot="1">
      <c r="A47" s="4" t="s">
        <v>778</v>
      </c>
      <c r="B47" s="4"/>
      <c r="C47" s="4"/>
      <c r="D47" s="4"/>
      <c r="E47" s="4"/>
      <c r="F47" s="4"/>
      <c r="G47" s="4"/>
      <c r="H47" s="17"/>
      <c r="I47" s="17"/>
      <c r="J47" s="38">
        <f>SUM(J21)</f>
        <v>160016.82999999999</v>
      </c>
      <c r="K47" s="34"/>
      <c r="L47" s="38">
        <f>SUM(L21)</f>
        <v>160.02000000000001</v>
      </c>
      <c r="M47" s="18">
        <f>SUM(M21)</f>
        <v>6.3547905538155099E-3</v>
      </c>
    </row>
    <row r="48" spans="1:13" ht="13.5" thickTop="1"/>
    <row r="50" spans="1:13">
      <c r="A50" s="4" t="s">
        <v>779</v>
      </c>
      <c r="B50" s="4"/>
      <c r="C50" s="4"/>
      <c r="D50" s="4"/>
      <c r="E50" s="4"/>
      <c r="F50" s="4"/>
      <c r="G50" s="4"/>
      <c r="H50" s="17"/>
      <c r="I50" s="17"/>
      <c r="J50" s="34"/>
      <c r="K50" s="34"/>
      <c r="L50" s="34"/>
      <c r="M50" s="17"/>
    </row>
    <row r="51" spans="1:13">
      <c r="A51" s="6" t="s">
        <v>780</v>
      </c>
      <c r="B51" s="6"/>
      <c r="C51" s="6"/>
      <c r="D51" s="6"/>
      <c r="E51" s="6"/>
      <c r="F51" s="6"/>
      <c r="G51" s="6"/>
      <c r="H51" s="14"/>
      <c r="I51" s="14"/>
      <c r="J51" s="36"/>
      <c r="K51" s="36"/>
      <c r="L51" s="36"/>
      <c r="M51" s="14"/>
    </row>
    <row r="52" spans="1:13" ht="13.5" thickBot="1">
      <c r="A52" s="6" t="s">
        <v>781</v>
      </c>
      <c r="B52" s="6"/>
      <c r="C52" s="6"/>
      <c r="D52" s="6"/>
      <c r="E52" s="6"/>
      <c r="F52" s="6"/>
      <c r="G52" s="6"/>
      <c r="H52" s="14"/>
      <c r="I52" s="14"/>
      <c r="J52" s="37">
        <v>0</v>
      </c>
      <c r="K52" s="36"/>
      <c r="L52" s="37">
        <v>0</v>
      </c>
      <c r="M52" s="15">
        <f>L52/סיכום!$B$42</f>
        <v>0</v>
      </c>
    </row>
    <row r="53" spans="1:13" ht="13.5" thickTop="1"/>
    <row r="54" spans="1:13">
      <c r="A54" s="6" t="s">
        <v>782</v>
      </c>
      <c r="B54" s="6"/>
      <c r="C54" s="6"/>
      <c r="D54" s="6"/>
      <c r="E54" s="6"/>
      <c r="F54" s="6"/>
      <c r="G54" s="6"/>
      <c r="H54" s="14"/>
      <c r="I54" s="14"/>
      <c r="J54" s="36"/>
      <c r="K54" s="36"/>
      <c r="L54" s="36"/>
      <c r="M54" s="14"/>
    </row>
    <row r="55" spans="1:13" ht="13.5" thickBot="1">
      <c r="A55" s="6" t="s">
        <v>783</v>
      </c>
      <c r="B55" s="6"/>
      <c r="C55" s="6"/>
      <c r="D55" s="6"/>
      <c r="E55" s="6"/>
      <c r="F55" s="6"/>
      <c r="G55" s="6"/>
      <c r="H55" s="14"/>
      <c r="I55" s="14"/>
      <c r="J55" s="37">
        <v>0</v>
      </c>
      <c r="K55" s="36"/>
      <c r="L55" s="37">
        <v>0</v>
      </c>
      <c r="M55" s="15">
        <f>L55/סיכום!$B$42</f>
        <v>0</v>
      </c>
    </row>
    <row r="56" spans="1:13" ht="13.5" thickTop="1"/>
    <row r="57" spans="1:13">
      <c r="A57" s="6" t="s">
        <v>784</v>
      </c>
      <c r="B57" s="6"/>
      <c r="C57" s="6"/>
      <c r="D57" s="6"/>
      <c r="E57" s="6"/>
      <c r="F57" s="6"/>
      <c r="G57" s="6"/>
      <c r="H57" s="14"/>
      <c r="I57" s="14"/>
      <c r="J57" s="36"/>
      <c r="K57" s="36"/>
      <c r="L57" s="36"/>
      <c r="M57" s="14"/>
    </row>
    <row r="58" spans="1:13" ht="13.5" thickBot="1">
      <c r="A58" s="6" t="s">
        <v>785</v>
      </c>
      <c r="B58" s="6"/>
      <c r="C58" s="6"/>
      <c r="D58" s="6"/>
      <c r="E58" s="6"/>
      <c r="F58" s="6"/>
      <c r="G58" s="6"/>
      <c r="H58" s="14"/>
      <c r="I58" s="14"/>
      <c r="J58" s="37">
        <v>0</v>
      </c>
      <c r="K58" s="36"/>
      <c r="L58" s="37">
        <v>0</v>
      </c>
      <c r="M58" s="15">
        <f>L58/סיכום!$B$42</f>
        <v>0</v>
      </c>
    </row>
    <row r="59" spans="1:13" ht="13.5" thickTop="1"/>
    <row r="60" spans="1:13">
      <c r="A60" s="6" t="s">
        <v>786</v>
      </c>
      <c r="B60" s="6"/>
      <c r="C60" s="6"/>
      <c r="D60" s="6"/>
      <c r="E60" s="6"/>
      <c r="F60" s="6"/>
      <c r="G60" s="6"/>
      <c r="H60" s="14"/>
      <c r="I60" s="14"/>
      <c r="J60" s="36"/>
      <c r="K60" s="36"/>
      <c r="L60" s="36"/>
      <c r="M60" s="14"/>
    </row>
    <row r="61" spans="1:13" ht="13.5" thickBot="1">
      <c r="A61" s="6" t="s">
        <v>787</v>
      </c>
      <c r="B61" s="6"/>
      <c r="C61" s="6"/>
      <c r="D61" s="6"/>
      <c r="E61" s="6"/>
      <c r="F61" s="6"/>
      <c r="G61" s="6"/>
      <c r="H61" s="14"/>
      <c r="I61" s="14"/>
      <c r="J61" s="37">
        <v>0</v>
      </c>
      <c r="K61" s="36"/>
      <c r="L61" s="37">
        <v>0</v>
      </c>
      <c r="M61" s="15">
        <f>L61/סיכום!$B$42</f>
        <v>0</v>
      </c>
    </row>
    <row r="62" spans="1:13" ht="13.5" thickTop="1"/>
    <row r="63" spans="1:13" ht="13.5" thickBot="1">
      <c r="A63" s="4" t="s">
        <v>788</v>
      </c>
      <c r="B63" s="4"/>
      <c r="C63" s="4"/>
      <c r="D63" s="4"/>
      <c r="E63" s="4"/>
      <c r="F63" s="4"/>
      <c r="G63" s="4"/>
      <c r="H63" s="17"/>
      <c r="I63" s="17"/>
      <c r="J63" s="38">
        <v>0</v>
      </c>
      <c r="K63" s="34"/>
      <c r="L63" s="38">
        <v>0</v>
      </c>
      <c r="M63" s="18">
        <v>0</v>
      </c>
    </row>
    <row r="64" spans="1:13" ht="13.5" thickTop="1"/>
    <row r="66" spans="1:13" ht="13.5" thickBot="1">
      <c r="A66" s="4" t="s">
        <v>789</v>
      </c>
      <c r="B66" s="4"/>
      <c r="C66" s="4"/>
      <c r="D66" s="4"/>
      <c r="E66" s="4"/>
      <c r="F66" s="4"/>
      <c r="G66" s="4"/>
      <c r="H66" s="17"/>
      <c r="I66" s="17"/>
      <c r="J66" s="38">
        <f>SUM(J47+J63)</f>
        <v>160016.82999999999</v>
      </c>
      <c r="K66" s="34"/>
      <c r="L66" s="38">
        <f>SUM(L47+L63)</f>
        <v>160.02000000000001</v>
      </c>
      <c r="M66" s="18">
        <f>SUM(M47+M63)</f>
        <v>6.3547905538155099E-3</v>
      </c>
    </row>
    <row r="67" spans="1:13" ht="13.5" thickTop="1"/>
    <row r="69" spans="1:13">
      <c r="A69" s="7" t="s">
        <v>54</v>
      </c>
      <c r="B69" s="7"/>
      <c r="C69" s="7"/>
      <c r="D69" s="7"/>
      <c r="E69" s="7"/>
      <c r="F69" s="7"/>
      <c r="G69" s="7"/>
      <c r="H69" s="13"/>
      <c r="I69" s="13"/>
      <c r="J69" s="39"/>
      <c r="K69" s="39"/>
      <c r="L69" s="39"/>
      <c r="M69" s="13"/>
    </row>
    <row r="73" spans="1:13">
      <c r="A73" s="2" t="s">
        <v>55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29" workbookViewId="0">
      <selection activeCell="A51" sqref="A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790</v>
      </c>
    </row>
    <row r="6" spans="1:13">
      <c r="A6" s="2" t="s">
        <v>689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58</v>
      </c>
      <c r="G11" s="4" t="s">
        <v>9</v>
      </c>
      <c r="H11" s="4" t="s">
        <v>10</v>
      </c>
      <c r="I11" s="4" t="s">
        <v>11</v>
      </c>
      <c r="J11" s="4" t="s">
        <v>59</v>
      </c>
      <c r="K11" s="4" t="s">
        <v>60</v>
      </c>
      <c r="L11" s="4" t="s">
        <v>531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63</v>
      </c>
      <c r="G12" s="5"/>
      <c r="H12" s="5" t="s">
        <v>14</v>
      </c>
      <c r="I12" s="5" t="s">
        <v>14</v>
      </c>
      <c r="J12" s="5" t="s">
        <v>64</v>
      </c>
      <c r="K12" s="5" t="s">
        <v>65</v>
      </c>
      <c r="L12" s="5" t="s">
        <v>15</v>
      </c>
      <c r="M12" s="5" t="s">
        <v>14</v>
      </c>
    </row>
    <row r="15" spans="1:13">
      <c r="A15" s="4" t="s">
        <v>790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791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792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793</v>
      </c>
      <c r="B20" s="6"/>
      <c r="C20" s="6"/>
      <c r="D20" s="6"/>
      <c r="E20" s="6"/>
      <c r="F20" s="6"/>
      <c r="G20" s="6"/>
      <c r="H20" s="6"/>
      <c r="I20" s="6"/>
      <c r="J20" s="29">
        <v>0</v>
      </c>
      <c r="K20" s="6"/>
      <c r="L20" s="29">
        <v>0</v>
      </c>
      <c r="M20" s="15">
        <v>0</v>
      </c>
    </row>
    <row r="21" spans="1:13" ht="13.5" thickTop="1"/>
    <row r="22" spans="1:13">
      <c r="A22" s="6" t="s">
        <v>794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795</v>
      </c>
      <c r="B23" s="6"/>
      <c r="C23" s="6"/>
      <c r="D23" s="6"/>
      <c r="E23" s="6"/>
      <c r="F23" s="6"/>
      <c r="G23" s="6"/>
      <c r="H23" s="6"/>
      <c r="I23" s="6"/>
      <c r="J23" s="29">
        <v>0</v>
      </c>
      <c r="K23" s="6"/>
      <c r="L23" s="29">
        <v>0</v>
      </c>
      <c r="M23" s="15">
        <f>L23/סיכום!$B$42</f>
        <v>0</v>
      </c>
    </row>
    <row r="24" spans="1:13" ht="13.5" thickTop="1"/>
    <row r="25" spans="1:13">
      <c r="A25" s="6" t="s">
        <v>796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797</v>
      </c>
      <c r="B26" s="6"/>
      <c r="C26" s="6"/>
      <c r="D26" s="6"/>
      <c r="E26" s="6"/>
      <c r="F26" s="6"/>
      <c r="G26" s="6"/>
      <c r="H26" s="6"/>
      <c r="I26" s="6"/>
      <c r="J26" s="29">
        <v>0</v>
      </c>
      <c r="K26" s="6"/>
      <c r="L26" s="29">
        <v>0</v>
      </c>
      <c r="M26" s="15">
        <f>L26/סיכום!$B$42</f>
        <v>0</v>
      </c>
    </row>
    <row r="27" spans="1:13" ht="13.5" thickTop="1"/>
    <row r="28" spans="1:13">
      <c r="A28" s="6" t="s">
        <v>798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799</v>
      </c>
      <c r="B29" s="6"/>
      <c r="C29" s="6"/>
      <c r="D29" s="6"/>
      <c r="E29" s="6"/>
      <c r="F29" s="6"/>
      <c r="G29" s="6"/>
      <c r="H29" s="6"/>
      <c r="I29" s="6"/>
      <c r="J29" s="29">
        <v>0</v>
      </c>
      <c r="K29" s="6"/>
      <c r="L29" s="29">
        <v>0</v>
      </c>
      <c r="M29" s="15">
        <f>L29/סיכום!$B$42</f>
        <v>0</v>
      </c>
    </row>
    <row r="30" spans="1:13" ht="13.5" thickTop="1"/>
    <row r="31" spans="1:13">
      <c r="A31" s="6" t="s">
        <v>800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801</v>
      </c>
      <c r="B32" s="6"/>
      <c r="C32" s="6"/>
      <c r="D32" s="6"/>
      <c r="E32" s="6"/>
      <c r="F32" s="6"/>
      <c r="G32" s="6"/>
      <c r="H32" s="6"/>
      <c r="I32" s="6"/>
      <c r="J32" s="29">
        <v>0</v>
      </c>
      <c r="K32" s="6"/>
      <c r="L32" s="29">
        <v>0</v>
      </c>
      <c r="M32" s="15">
        <f>L32/סיכום!$B$42</f>
        <v>0</v>
      </c>
    </row>
    <row r="33" spans="1:13" ht="13.5" thickTop="1"/>
    <row r="34" spans="1:13" ht="13.5" thickBot="1">
      <c r="A34" s="4" t="s">
        <v>802</v>
      </c>
      <c r="B34" s="4"/>
      <c r="C34" s="4"/>
      <c r="D34" s="4"/>
      <c r="E34" s="4"/>
      <c r="F34" s="4"/>
      <c r="G34" s="4"/>
      <c r="H34" s="4"/>
      <c r="I34" s="4"/>
      <c r="J34" s="30">
        <v>0</v>
      </c>
      <c r="K34" s="4"/>
      <c r="L34" s="30">
        <v>0</v>
      </c>
      <c r="M34" s="18">
        <v>0</v>
      </c>
    </row>
    <row r="35" spans="1:13" ht="13.5" thickTop="1"/>
    <row r="37" spans="1:13">
      <c r="A37" s="4" t="s">
        <v>803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803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804</v>
      </c>
      <c r="B39" s="6"/>
      <c r="C39" s="6"/>
      <c r="D39" s="6"/>
      <c r="E39" s="6"/>
      <c r="F39" s="6"/>
      <c r="G39" s="6"/>
      <c r="H39" s="6"/>
      <c r="I39" s="6"/>
      <c r="J39" s="29">
        <v>0</v>
      </c>
      <c r="K39" s="6"/>
      <c r="L39" s="29">
        <v>0</v>
      </c>
      <c r="M39" s="15">
        <f>L39/סיכום!$B$42</f>
        <v>0</v>
      </c>
    </row>
    <row r="40" spans="1:13" ht="13.5" thickTop="1"/>
    <row r="41" spans="1:13" ht="13.5" thickBot="1">
      <c r="A41" s="4" t="s">
        <v>804</v>
      </c>
      <c r="B41" s="4"/>
      <c r="C41" s="4"/>
      <c r="D41" s="4"/>
      <c r="E41" s="4"/>
      <c r="F41" s="4"/>
      <c r="G41" s="4"/>
      <c r="H41" s="4"/>
      <c r="I41" s="4"/>
      <c r="J41" s="30">
        <v>0</v>
      </c>
      <c r="K41" s="4"/>
      <c r="L41" s="30">
        <v>0</v>
      </c>
      <c r="M41" s="18">
        <v>0</v>
      </c>
    </row>
    <row r="42" spans="1:13" ht="13.5" thickTop="1"/>
    <row r="44" spans="1:13" ht="13.5" thickBot="1">
      <c r="A44" s="4" t="s">
        <v>805</v>
      </c>
      <c r="B44" s="4"/>
      <c r="C44" s="4"/>
      <c r="D44" s="4"/>
      <c r="E44" s="4"/>
      <c r="F44" s="4"/>
      <c r="G44" s="4"/>
      <c r="H44" s="4"/>
      <c r="I44" s="4"/>
      <c r="J44" s="30">
        <v>0</v>
      </c>
      <c r="K44" s="4"/>
      <c r="L44" s="30">
        <v>0</v>
      </c>
      <c r="M44" s="18">
        <v>0</v>
      </c>
    </row>
    <row r="45" spans="1:13" ht="13.5" thickTop="1"/>
    <row r="47" spans="1:13">
      <c r="A47" s="7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9" workbookViewId="0">
      <selection activeCell="A45" sqref="A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806</v>
      </c>
    </row>
    <row r="6" spans="1:8">
      <c r="A6" s="2" t="s">
        <v>689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807</v>
      </c>
      <c r="E11" s="4" t="s">
        <v>808</v>
      </c>
      <c r="F11" s="4" t="s">
        <v>809</v>
      </c>
      <c r="G11" s="4" t="s">
        <v>531</v>
      </c>
      <c r="H11" s="4" t="s">
        <v>13</v>
      </c>
    </row>
    <row r="12" spans="1:8">
      <c r="A12" s="5"/>
      <c r="B12" s="5"/>
      <c r="C12" s="5"/>
      <c r="D12" s="5" t="s">
        <v>62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806</v>
      </c>
      <c r="B15" s="4"/>
      <c r="C15" s="4"/>
      <c r="D15" s="4"/>
      <c r="E15" s="4"/>
      <c r="F15" s="4"/>
      <c r="G15" s="4"/>
      <c r="H15" s="4"/>
    </row>
    <row r="18" spans="1:8">
      <c r="A18" s="4" t="s">
        <v>810</v>
      </c>
      <c r="B18" s="4"/>
      <c r="C18" s="4"/>
      <c r="D18" s="4"/>
      <c r="E18" s="4"/>
      <c r="F18" s="4"/>
      <c r="G18" s="4"/>
      <c r="H18" s="4"/>
    </row>
    <row r="19" spans="1:8">
      <c r="A19" s="6" t="s">
        <v>811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812</v>
      </c>
      <c r="B20" s="6"/>
      <c r="C20" s="6"/>
      <c r="D20" s="6"/>
      <c r="E20" s="6"/>
      <c r="F20" s="6"/>
      <c r="G20" s="29">
        <v>0</v>
      </c>
      <c r="H20" s="15">
        <v>0</v>
      </c>
    </row>
    <row r="21" spans="1:8" ht="13.5" thickTop="1"/>
    <row r="22" spans="1:8">
      <c r="A22" s="6" t="s">
        <v>813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814</v>
      </c>
      <c r="B23" s="6"/>
      <c r="C23" s="6"/>
      <c r="D23" s="6"/>
      <c r="E23" s="6"/>
      <c r="F23" s="6"/>
      <c r="G23" s="29">
        <v>0</v>
      </c>
      <c r="H23" s="15">
        <f>G23/סיכום!$B$42</f>
        <v>0</v>
      </c>
    </row>
    <row r="24" spans="1:8" ht="13.5" thickTop="1"/>
    <row r="25" spans="1:8" ht="13.5" thickBot="1">
      <c r="A25" s="4" t="s">
        <v>815</v>
      </c>
      <c r="B25" s="4"/>
      <c r="C25" s="4"/>
      <c r="D25" s="4"/>
      <c r="E25" s="4"/>
      <c r="F25" s="4"/>
      <c r="G25" s="30">
        <v>0</v>
      </c>
      <c r="H25" s="18">
        <v>0</v>
      </c>
    </row>
    <row r="26" spans="1:8" ht="13.5" thickTop="1"/>
    <row r="28" spans="1:8">
      <c r="A28" s="4" t="s">
        <v>816</v>
      </c>
      <c r="B28" s="4"/>
      <c r="C28" s="4"/>
      <c r="D28" s="4"/>
      <c r="E28" s="4"/>
      <c r="F28" s="4"/>
      <c r="G28" s="4"/>
      <c r="H28" s="4"/>
    </row>
    <row r="29" spans="1:8">
      <c r="A29" s="6" t="s">
        <v>817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818</v>
      </c>
      <c r="B30" s="6"/>
      <c r="C30" s="6"/>
      <c r="D30" s="6"/>
      <c r="E30" s="6"/>
      <c r="F30" s="6"/>
      <c r="G30" s="29">
        <v>0</v>
      </c>
      <c r="H30" s="15">
        <f>G30/סיכום!$B$42</f>
        <v>0</v>
      </c>
    </row>
    <row r="31" spans="1:8" ht="13.5" thickTop="1"/>
    <row r="32" spans="1:8">
      <c r="A32" s="6" t="s">
        <v>819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820</v>
      </c>
      <c r="B33" s="6"/>
      <c r="C33" s="6"/>
      <c r="D33" s="6"/>
      <c r="E33" s="6"/>
      <c r="F33" s="6"/>
      <c r="G33" s="29">
        <v>0</v>
      </c>
      <c r="H33" s="15">
        <f>G33/סיכום!$B$42</f>
        <v>0</v>
      </c>
    </row>
    <row r="34" spans="1:8" ht="13.5" thickTop="1"/>
    <row r="35" spans="1:8" ht="13.5" thickBot="1">
      <c r="A35" s="4" t="s">
        <v>821</v>
      </c>
      <c r="B35" s="4"/>
      <c r="C35" s="4"/>
      <c r="D35" s="4"/>
      <c r="E35" s="4"/>
      <c r="F35" s="4"/>
      <c r="G35" s="30">
        <v>0</v>
      </c>
      <c r="H35" s="18">
        <v>0</v>
      </c>
    </row>
    <row r="36" spans="1:8" ht="13.5" thickTop="1"/>
    <row r="38" spans="1:8" ht="13.5" thickBot="1">
      <c r="A38" s="4" t="s">
        <v>822</v>
      </c>
      <c r="B38" s="4"/>
      <c r="C38" s="4"/>
      <c r="D38" s="4"/>
      <c r="E38" s="4"/>
      <c r="F38" s="4"/>
      <c r="G38" s="30">
        <v>0</v>
      </c>
      <c r="H38" s="18">
        <v>0</v>
      </c>
    </row>
    <row r="39" spans="1:8" ht="13.5" thickTop="1"/>
    <row r="41" spans="1:8">
      <c r="A41" s="7" t="s">
        <v>54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1" customWidth="1"/>
    <col min="7" max="7" width="16.7109375" style="31" customWidth="1"/>
    <col min="8" max="8" width="12.7109375" style="33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823</v>
      </c>
    </row>
    <row r="6" spans="1:9">
      <c r="A6" s="2" t="s">
        <v>689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17" t="s">
        <v>10</v>
      </c>
      <c r="G11" s="17" t="s">
        <v>11</v>
      </c>
      <c r="H11" s="34" t="s">
        <v>531</v>
      </c>
      <c r="I11" s="17" t="s">
        <v>13</v>
      </c>
    </row>
    <row r="12" spans="1:9">
      <c r="A12" s="5"/>
      <c r="B12" s="5"/>
      <c r="C12" s="5"/>
      <c r="D12" s="5"/>
      <c r="E12" s="5"/>
      <c r="F12" s="32" t="s">
        <v>14</v>
      </c>
      <c r="G12" s="32" t="s">
        <v>14</v>
      </c>
      <c r="H12" s="35" t="s">
        <v>15</v>
      </c>
      <c r="I12" s="32" t="s">
        <v>14</v>
      </c>
    </row>
    <row r="15" spans="1:9">
      <c r="A15" s="4" t="s">
        <v>823</v>
      </c>
      <c r="B15" s="4"/>
      <c r="C15" s="4"/>
      <c r="D15" s="4"/>
      <c r="E15" s="4"/>
      <c r="F15" s="17"/>
      <c r="G15" s="17"/>
      <c r="H15" s="34"/>
      <c r="I15" s="17"/>
    </row>
    <row r="18" spans="1:9">
      <c r="A18" s="4" t="s">
        <v>824</v>
      </c>
      <c r="B18" s="4"/>
      <c r="C18" s="4"/>
      <c r="D18" s="4"/>
      <c r="E18" s="4"/>
      <c r="F18" s="17"/>
      <c r="G18" s="17"/>
      <c r="H18" s="34"/>
      <c r="I18" s="23"/>
    </row>
    <row r="19" spans="1:9">
      <c r="A19" s="6" t="s">
        <v>824</v>
      </c>
      <c r="B19" s="6"/>
      <c r="C19" s="6"/>
      <c r="D19" s="6"/>
      <c r="E19" s="6"/>
      <c r="F19" s="14"/>
      <c r="G19" s="14"/>
      <c r="H19" s="36"/>
      <c r="I19" s="24"/>
    </row>
    <row r="20" spans="1:9">
      <c r="A20" s="19" t="s">
        <v>899</v>
      </c>
      <c r="B20" s="19">
        <v>99999999</v>
      </c>
      <c r="C20" s="20">
        <v>0</v>
      </c>
      <c r="D20" s="21" t="s">
        <v>900</v>
      </c>
      <c r="E20" s="21" t="s">
        <v>901</v>
      </c>
      <c r="F20" s="22">
        <v>0</v>
      </c>
      <c r="G20" s="22">
        <v>0</v>
      </c>
      <c r="H20" s="36">
        <f>+-20.654+-23.783+44.29</f>
        <v>-0.14699999999999847</v>
      </c>
      <c r="I20" s="24">
        <f>+H20/סיכום!B42</f>
        <v>-5.8377341045548685E-6</v>
      </c>
    </row>
    <row r="21" spans="1:9" ht="13.5" thickBot="1">
      <c r="A21" s="6" t="s">
        <v>825</v>
      </c>
      <c r="B21" s="6"/>
      <c r="C21" s="6"/>
      <c r="D21" s="6"/>
      <c r="E21" s="6"/>
      <c r="F21" s="14"/>
      <c r="G21" s="14"/>
      <c r="H21" s="37">
        <f>SUM(H20)</f>
        <v>-0.14699999999999847</v>
      </c>
      <c r="I21" s="25">
        <f>SUM(I20)</f>
        <v>-5.8377341045548685E-6</v>
      </c>
    </row>
    <row r="22" spans="1:9" ht="13.5" thickTop="1">
      <c r="I22" s="26"/>
    </row>
    <row r="23" spans="1:9" ht="13.5" thickBot="1">
      <c r="A23" s="4" t="s">
        <v>825</v>
      </c>
      <c r="B23" s="4"/>
      <c r="C23" s="4"/>
      <c r="D23" s="4"/>
      <c r="E23" s="4"/>
      <c r="F23" s="17"/>
      <c r="G23" s="17"/>
      <c r="H23" s="38">
        <f>SUM(H21)</f>
        <v>-0.14699999999999847</v>
      </c>
      <c r="I23" s="27">
        <f>SUM(I21)</f>
        <v>-5.8377341045548685E-6</v>
      </c>
    </row>
    <row r="24" spans="1:9" ht="13.5" thickTop="1">
      <c r="I24" s="26"/>
    </row>
    <row r="25" spans="1:9">
      <c r="I25" s="26"/>
    </row>
    <row r="26" spans="1:9">
      <c r="A26" s="4" t="s">
        <v>826</v>
      </c>
      <c r="B26" s="4"/>
      <c r="C26" s="4"/>
      <c r="D26" s="4"/>
      <c r="E26" s="4"/>
      <c r="F26" s="17"/>
      <c r="G26" s="17"/>
      <c r="H26" s="34"/>
      <c r="I26" s="23"/>
    </row>
    <row r="27" spans="1:9">
      <c r="A27" s="6" t="s">
        <v>826</v>
      </c>
      <c r="B27" s="6"/>
      <c r="C27" s="6"/>
      <c r="D27" s="6"/>
      <c r="E27" s="6"/>
      <c r="F27" s="14"/>
      <c r="G27" s="14"/>
      <c r="H27" s="36"/>
      <c r="I27" s="24"/>
    </row>
    <row r="28" spans="1:9" ht="13.5" thickBot="1">
      <c r="A28" s="6" t="s">
        <v>827</v>
      </c>
      <c r="B28" s="6"/>
      <c r="C28" s="6"/>
      <c r="D28" s="6"/>
      <c r="E28" s="6"/>
      <c r="F28" s="14"/>
      <c r="G28" s="14"/>
      <c r="H28" s="29">
        <v>0</v>
      </c>
      <c r="I28" s="25">
        <f>H28/סיכום!$B$42</f>
        <v>0</v>
      </c>
    </row>
    <row r="29" spans="1:9" ht="13.5" thickTop="1">
      <c r="I29" s="26"/>
    </row>
    <row r="30" spans="1:9" ht="13.5" thickBot="1">
      <c r="A30" s="4" t="s">
        <v>827</v>
      </c>
      <c r="B30" s="4"/>
      <c r="C30" s="4"/>
      <c r="D30" s="4"/>
      <c r="E30" s="4"/>
      <c r="F30" s="17"/>
      <c r="G30" s="17"/>
      <c r="H30" s="30">
        <v>0</v>
      </c>
      <c r="I30" s="27">
        <v>0</v>
      </c>
    </row>
    <row r="31" spans="1:9" ht="13.5" thickTop="1">
      <c r="I31" s="26"/>
    </row>
    <row r="32" spans="1:9">
      <c r="I32" s="26"/>
    </row>
    <row r="33" spans="1:9" ht="13.5" thickBot="1">
      <c r="A33" s="4" t="s">
        <v>828</v>
      </c>
      <c r="B33" s="4"/>
      <c r="C33" s="4"/>
      <c r="D33" s="4"/>
      <c r="E33" s="4"/>
      <c r="F33" s="17"/>
      <c r="G33" s="17"/>
      <c r="H33" s="38">
        <f>SUM(H23+H30)</f>
        <v>-0.14699999999999847</v>
      </c>
      <c r="I33" s="27">
        <f>SUM(I23+I30)</f>
        <v>-5.8377341045548685E-6</v>
      </c>
    </row>
    <row r="34" spans="1:9" ht="13.5" thickTop="1"/>
    <row r="36" spans="1:9">
      <c r="A36" s="7" t="s">
        <v>54</v>
      </c>
      <c r="B36" s="7"/>
      <c r="C36" s="7"/>
      <c r="D36" s="7"/>
      <c r="E36" s="7"/>
      <c r="F36" s="13"/>
      <c r="G36" s="13"/>
      <c r="H36" s="39"/>
      <c r="I36" s="13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A39" sqref="A39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829</v>
      </c>
    </row>
    <row r="6" spans="1:5">
      <c r="A6" s="2" t="s">
        <v>689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830</v>
      </c>
      <c r="E11" s="4" t="s">
        <v>531</v>
      </c>
    </row>
    <row r="12" spans="1:5">
      <c r="A12" s="5"/>
      <c r="B12" s="5"/>
      <c r="C12" s="5"/>
      <c r="D12" s="5" t="s">
        <v>62</v>
      </c>
      <c r="E12" s="5" t="s">
        <v>15</v>
      </c>
    </row>
    <row r="15" spans="1:5">
      <c r="A15" s="4" t="s">
        <v>831</v>
      </c>
      <c r="B15" s="4"/>
      <c r="C15" s="4"/>
      <c r="D15" s="4"/>
      <c r="E15" s="4"/>
    </row>
    <row r="18" spans="1:5">
      <c r="A18" s="4" t="s">
        <v>832</v>
      </c>
      <c r="B18" s="4"/>
      <c r="C18" s="4"/>
      <c r="D18" s="4"/>
      <c r="E18" s="4"/>
    </row>
    <row r="19" spans="1:5">
      <c r="A19" s="6" t="s">
        <v>833</v>
      </c>
      <c r="B19" s="6"/>
      <c r="C19" s="6"/>
      <c r="D19" s="6"/>
      <c r="E19" s="6"/>
    </row>
    <row r="20" spans="1:5" ht="13.5" thickBot="1">
      <c r="A20" s="6" t="s">
        <v>834</v>
      </c>
      <c r="B20" s="6"/>
      <c r="C20" s="6"/>
      <c r="D20" s="6"/>
      <c r="E20" s="29">
        <v>0</v>
      </c>
    </row>
    <row r="21" spans="1:5" ht="13.5" thickTop="1"/>
    <row r="22" spans="1:5" ht="13.5" thickBot="1">
      <c r="A22" s="4" t="s">
        <v>835</v>
      </c>
      <c r="B22" s="4"/>
      <c r="C22" s="4"/>
      <c r="D22" s="4"/>
      <c r="E22" s="30">
        <v>0</v>
      </c>
    </row>
    <row r="23" spans="1:5" ht="13.5" thickTop="1"/>
    <row r="25" spans="1:5">
      <c r="A25" s="4" t="s">
        <v>836</v>
      </c>
      <c r="B25" s="4"/>
      <c r="C25" s="4"/>
      <c r="D25" s="4"/>
      <c r="E25" s="4"/>
    </row>
    <row r="26" spans="1:5">
      <c r="A26" s="6" t="s">
        <v>837</v>
      </c>
      <c r="B26" s="6"/>
      <c r="C26" s="6"/>
      <c r="D26" s="6"/>
      <c r="E26" s="6"/>
    </row>
    <row r="27" spans="1:5" ht="13.5" thickBot="1">
      <c r="A27" s="6" t="s">
        <v>838</v>
      </c>
      <c r="B27" s="6"/>
      <c r="C27" s="6"/>
      <c r="D27" s="6"/>
      <c r="E27" s="29">
        <v>0</v>
      </c>
    </row>
    <row r="28" spans="1:5" ht="13.5" thickTop="1"/>
    <row r="29" spans="1:5" ht="13.5" thickBot="1">
      <c r="A29" s="4" t="s">
        <v>839</v>
      </c>
      <c r="B29" s="4"/>
      <c r="C29" s="4"/>
      <c r="D29" s="4"/>
      <c r="E29" s="30">
        <v>0</v>
      </c>
    </row>
    <row r="30" spans="1:5" ht="13.5" thickTop="1"/>
    <row r="32" spans="1:5" ht="13.5" thickBot="1">
      <c r="A32" s="4" t="s">
        <v>840</v>
      </c>
      <c r="B32" s="4"/>
      <c r="C32" s="4"/>
      <c r="D32" s="4"/>
      <c r="E32" s="30">
        <v>0</v>
      </c>
    </row>
    <row r="33" spans="1:5" ht="13.5" thickTop="1"/>
    <row r="35" spans="1:5">
      <c r="A35" s="7" t="s">
        <v>54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10" workbookViewId="0">
      <selection activeCell="C46" sqref="C46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841</v>
      </c>
    </row>
    <row r="6" spans="1:3">
      <c r="A6" s="2" t="s">
        <v>689</v>
      </c>
    </row>
    <row r="8" spans="1:3" ht="15">
      <c r="A8" s="3" t="s">
        <v>3</v>
      </c>
    </row>
    <row r="10" spans="1:3" ht="15.75">
      <c r="A10" s="8" t="s">
        <v>842</v>
      </c>
    </row>
    <row r="11" spans="1:3" ht="15.75">
      <c r="A11" s="8"/>
    </row>
    <row r="14" spans="1:3">
      <c r="A14" s="5" t="s">
        <v>843</v>
      </c>
      <c r="B14" s="5" t="s">
        <v>844</v>
      </c>
      <c r="C14" s="5" t="s">
        <v>845</v>
      </c>
    </row>
    <row r="16" spans="1:3">
      <c r="A16" s="7" t="s">
        <v>846</v>
      </c>
      <c r="B16" s="9">
        <f>+'מזומנים ושווי מזומנים'!I59</f>
        <v>1861.7</v>
      </c>
      <c r="C16" s="10">
        <f>B16/$B$42</f>
        <v>7.3932718247958593E-2</v>
      </c>
    </row>
    <row r="17" spans="1:3">
      <c r="A17" s="7" t="s">
        <v>847</v>
      </c>
      <c r="B17" s="9">
        <f>+B18+B19+B20+B21+B22+B23+B24+B25+B26+B27</f>
        <v>15974.64</v>
      </c>
      <c r="C17" s="10">
        <f t="shared" ref="C17:C42" si="0">B17/$B$42</f>
        <v>0.63439252201351948</v>
      </c>
    </row>
    <row r="18" spans="1:3">
      <c r="A18" s="7" t="s">
        <v>848</v>
      </c>
      <c r="B18" s="9">
        <f>+'סחיר - תעודות התחייבות ממשלתיות'!L42</f>
        <v>67.62</v>
      </c>
      <c r="C18" s="10">
        <f t="shared" si="0"/>
        <v>2.6853576880952676E-3</v>
      </c>
    </row>
    <row r="19" spans="1:3">
      <c r="A19" s="7" t="s">
        <v>849</v>
      </c>
      <c r="B19" s="9">
        <v>0</v>
      </c>
      <c r="C19" s="10">
        <f t="shared" si="0"/>
        <v>0</v>
      </c>
    </row>
    <row r="20" spans="1:3">
      <c r="A20" s="7" t="s">
        <v>850</v>
      </c>
      <c r="B20" s="9">
        <v>0</v>
      </c>
      <c r="C20" s="10">
        <f t="shared" si="0"/>
        <v>0</v>
      </c>
    </row>
    <row r="21" spans="1:3">
      <c r="A21" s="7" t="s">
        <v>851</v>
      </c>
      <c r="B21" s="9">
        <f>+'סחיר - מניות'!H110</f>
        <v>3867.3099999999995</v>
      </c>
      <c r="C21" s="10">
        <f t="shared" si="0"/>
        <v>0.15358045904684572</v>
      </c>
    </row>
    <row r="22" spans="1:3">
      <c r="A22" s="7" t="s">
        <v>852</v>
      </c>
      <c r="B22" s="9">
        <f>+'סחיר - תעודות סל'!G100</f>
        <v>11805.46</v>
      </c>
      <c r="C22" s="10">
        <f t="shared" si="0"/>
        <v>0.4688240575643472</v>
      </c>
    </row>
    <row r="23" spans="1:3">
      <c r="A23" s="7" t="s">
        <v>853</v>
      </c>
      <c r="B23" s="9">
        <f>+'סחיר - קרנות נאמנות'!J36</f>
        <v>234.25000000000003</v>
      </c>
      <c r="C23" s="10">
        <f t="shared" si="0"/>
        <v>9.3026477142312408E-3</v>
      </c>
    </row>
    <row r="24" spans="1:3">
      <c r="A24" s="7" t="s">
        <v>854</v>
      </c>
      <c r="B24" s="9">
        <v>0</v>
      </c>
      <c r="C24" s="10">
        <f t="shared" si="0"/>
        <v>0</v>
      </c>
    </row>
    <row r="25" spans="1:3">
      <c r="A25" s="7" t="s">
        <v>855</v>
      </c>
      <c r="B25" s="9">
        <v>0</v>
      </c>
      <c r="C25" s="10">
        <f t="shared" si="0"/>
        <v>0</v>
      </c>
    </row>
    <row r="26" spans="1:3">
      <c r="A26" s="7" t="s">
        <v>856</v>
      </c>
      <c r="B26" s="9">
        <v>0</v>
      </c>
      <c r="C26" s="10">
        <f t="shared" si="0"/>
        <v>0</v>
      </c>
    </row>
    <row r="27" spans="1:3">
      <c r="A27" s="7" t="s">
        <v>857</v>
      </c>
      <c r="B27" s="9">
        <v>0</v>
      </c>
      <c r="C27" s="10">
        <f t="shared" si="0"/>
        <v>0</v>
      </c>
    </row>
    <row r="28" spans="1:3">
      <c r="A28" s="7" t="s">
        <v>858</v>
      </c>
      <c r="B28" s="9">
        <f>+B29+B30+B31+B32+B33+B34+B35+B36+B37</f>
        <v>7184.79</v>
      </c>
      <c r="C28" s="10">
        <f t="shared" si="0"/>
        <v>0.28532580691881099</v>
      </c>
    </row>
    <row r="29" spans="1:3">
      <c r="A29" s="7" t="s">
        <v>848</v>
      </c>
      <c r="B29" s="9">
        <f>+'לא סחיר - תעודות התחייבות ממשלה'!L88</f>
        <v>7352.71</v>
      </c>
      <c r="C29" s="10">
        <f t="shared" si="0"/>
        <v>0.29199432604015019</v>
      </c>
    </row>
    <row r="30" spans="1:3">
      <c r="A30" s="7" t="s">
        <v>859</v>
      </c>
      <c r="B30" s="9">
        <v>0</v>
      </c>
      <c r="C30" s="10">
        <f t="shared" si="0"/>
        <v>0</v>
      </c>
    </row>
    <row r="31" spans="1:3">
      <c r="A31" s="7" t="s">
        <v>860</v>
      </c>
      <c r="B31" s="9">
        <v>0</v>
      </c>
      <c r="C31" s="10">
        <f t="shared" si="0"/>
        <v>0</v>
      </c>
    </row>
    <row r="32" spans="1:3">
      <c r="A32" s="7" t="s">
        <v>861</v>
      </c>
      <c r="B32" s="9">
        <v>0</v>
      </c>
      <c r="C32" s="10">
        <f t="shared" si="0"/>
        <v>0</v>
      </c>
    </row>
    <row r="33" spans="1:3">
      <c r="A33" s="7" t="s">
        <v>862</v>
      </c>
      <c r="B33" s="9">
        <v>0</v>
      </c>
      <c r="C33" s="10">
        <f t="shared" si="0"/>
        <v>0</v>
      </c>
    </row>
    <row r="34" spans="1:3">
      <c r="A34" s="7" t="s">
        <v>863</v>
      </c>
      <c r="B34" s="9">
        <v>0</v>
      </c>
      <c r="C34" s="10">
        <f t="shared" si="0"/>
        <v>0</v>
      </c>
    </row>
    <row r="35" spans="1:3">
      <c r="A35" s="7" t="s">
        <v>864</v>
      </c>
      <c r="B35" s="9">
        <v>0</v>
      </c>
      <c r="C35" s="10">
        <f t="shared" si="0"/>
        <v>0</v>
      </c>
    </row>
    <row r="36" spans="1:3">
      <c r="A36" s="7" t="s">
        <v>865</v>
      </c>
      <c r="B36" s="9">
        <f>+'לא סחיר - חוזים עתידיים'!I62</f>
        <v>-167.92000000000002</v>
      </c>
      <c r="C36" s="10">
        <f t="shared" si="0"/>
        <v>-6.6685191213392099E-3</v>
      </c>
    </row>
    <row r="37" spans="1:3">
      <c r="A37" s="7" t="s">
        <v>866</v>
      </c>
      <c r="B37" s="9">
        <v>0</v>
      </c>
      <c r="C37" s="10">
        <f t="shared" si="0"/>
        <v>0</v>
      </c>
    </row>
    <row r="38" spans="1:3">
      <c r="A38" s="7" t="s">
        <v>867</v>
      </c>
      <c r="B38" s="9">
        <f>+הלוואות!L66</f>
        <v>160.02000000000001</v>
      </c>
      <c r="C38" s="10">
        <f t="shared" si="0"/>
        <v>6.3547905538155099E-3</v>
      </c>
    </row>
    <row r="39" spans="1:3">
      <c r="A39" s="7" t="s">
        <v>868</v>
      </c>
      <c r="B39" s="9">
        <v>0</v>
      </c>
      <c r="C39" s="10">
        <f t="shared" si="0"/>
        <v>0</v>
      </c>
    </row>
    <row r="40" spans="1:3">
      <c r="A40" s="7" t="s">
        <v>869</v>
      </c>
      <c r="B40" s="9">
        <v>0</v>
      </c>
      <c r="C40" s="10">
        <f t="shared" si="0"/>
        <v>0</v>
      </c>
    </row>
    <row r="41" spans="1:3">
      <c r="A41" s="7" t="s">
        <v>870</v>
      </c>
      <c r="B41" s="9">
        <f>+'השקעות אחרות'!H33</f>
        <v>-0.14699999999999847</v>
      </c>
      <c r="C41" s="10">
        <f t="shared" si="0"/>
        <v>-5.8377341045548685E-6</v>
      </c>
    </row>
    <row r="42" spans="1:3" ht="13.5" thickBot="1">
      <c r="A42" s="4" t="s">
        <v>871</v>
      </c>
      <c r="B42" s="28">
        <f>+B16+B17+B28+B38+B39+B40+B41</f>
        <v>25181.003000000001</v>
      </c>
      <c r="C42" s="43">
        <f t="shared" si="0"/>
        <v>1</v>
      </c>
    </row>
    <row r="43" spans="1:3" ht="13.5" thickTop="1"/>
    <row r="44" spans="1:3">
      <c r="B44" s="33"/>
    </row>
    <row r="45" spans="1:3" ht="13.5" thickBot="1">
      <c r="A45" s="5" t="s">
        <v>872</v>
      </c>
      <c r="B45" s="5" t="s">
        <v>60</v>
      </c>
    </row>
    <row r="46" spans="1:3" ht="13.5" thickTop="1"/>
    <row r="47" spans="1:3">
      <c r="A47" s="7" t="s">
        <v>25</v>
      </c>
      <c r="B47" s="11">
        <v>3.8889999999999998</v>
      </c>
    </row>
    <row r="48" spans="1:3">
      <c r="A48" s="7" t="s">
        <v>35</v>
      </c>
      <c r="B48" s="11">
        <v>3.2547000000000001</v>
      </c>
    </row>
    <row r="49" spans="1:2">
      <c r="A49" s="7" t="s">
        <v>199</v>
      </c>
      <c r="B49" s="11">
        <v>6.0636000000000001</v>
      </c>
    </row>
    <row r="50" spans="1:2">
      <c r="A50" s="7" t="s">
        <v>873</v>
      </c>
      <c r="B50" s="11">
        <v>3.9291</v>
      </c>
    </row>
    <row r="51" spans="1:2">
      <c r="A51" s="7" t="s">
        <v>874</v>
      </c>
      <c r="B51" s="11">
        <v>3.3586</v>
      </c>
    </row>
    <row r="52" spans="1:2">
      <c r="A52" s="7" t="s">
        <v>31</v>
      </c>
      <c r="B52" s="11">
        <v>4.7245999999999997</v>
      </c>
    </row>
    <row r="53" spans="1:2">
      <c r="A53" s="7" t="s">
        <v>875</v>
      </c>
      <c r="B53" s="11">
        <v>0.50360000000000005</v>
      </c>
    </row>
    <row r="54" spans="1:2">
      <c r="A54" s="7" t="s">
        <v>876</v>
      </c>
      <c r="B54" s="11">
        <v>5.4946999999999999</v>
      </c>
    </row>
    <row r="55" spans="1:2">
      <c r="A55" s="7" t="s">
        <v>877</v>
      </c>
      <c r="B55" s="11">
        <v>0.63460000000000005</v>
      </c>
    </row>
    <row r="56" spans="1:2">
      <c r="A56" s="7" t="s">
        <v>878</v>
      </c>
      <c r="B56" s="11">
        <v>0.33650000000000002</v>
      </c>
    </row>
    <row r="57" spans="1:2">
      <c r="A57" s="7" t="s">
        <v>879</v>
      </c>
      <c r="B57" s="11">
        <v>3.1869999999999998</v>
      </c>
    </row>
    <row r="58" spans="1:2">
      <c r="A58" s="7" t="s">
        <v>880</v>
      </c>
      <c r="B58" s="11">
        <v>0.18</v>
      </c>
    </row>
    <row r="59" spans="1:2">
      <c r="A59" s="7" t="s">
        <v>881</v>
      </c>
      <c r="B59" s="11">
        <v>9.7630999999999997</v>
      </c>
    </row>
    <row r="60" spans="1:2">
      <c r="A60" s="7" t="s">
        <v>882</v>
      </c>
      <c r="B60" s="11">
        <v>0.52510000000000001</v>
      </c>
    </row>
    <row r="61" spans="1:2">
      <c r="A61" s="7" t="s">
        <v>883</v>
      </c>
      <c r="B61" s="11">
        <v>0.61519999999999997</v>
      </c>
    </row>
    <row r="62" spans="1:2">
      <c r="A62" s="7" t="s">
        <v>884</v>
      </c>
      <c r="B62" s="11">
        <v>0.26369999999999999</v>
      </c>
    </row>
    <row r="63" spans="1:2">
      <c r="A63" s="7" t="s">
        <v>885</v>
      </c>
      <c r="B63" s="11">
        <v>6.6799999999999998E-2</v>
      </c>
    </row>
    <row r="64" spans="1:2">
      <c r="A64" s="7" t="s">
        <v>886</v>
      </c>
      <c r="B64" s="11">
        <v>1.4612000000000001</v>
      </c>
    </row>
    <row r="65" spans="1:2">
      <c r="A65" s="7" t="s">
        <v>887</v>
      </c>
      <c r="B65" s="11">
        <v>2.538E-2</v>
      </c>
    </row>
    <row r="66" spans="1:2">
      <c r="A66" s="7" t="s">
        <v>888</v>
      </c>
      <c r="B66" s="11">
        <v>6.1604999999999999</v>
      </c>
    </row>
    <row r="67" spans="1:2">
      <c r="A67" s="7" t="s">
        <v>889</v>
      </c>
      <c r="B67" s="11">
        <v>1.1818</v>
      </c>
    </row>
    <row r="68" spans="1:2">
      <c r="A68" s="7" t="s">
        <v>890</v>
      </c>
      <c r="B68" s="11">
        <v>0.61716000000000004</v>
      </c>
    </row>
    <row r="69" spans="1:2">
      <c r="A69" s="7" t="s">
        <v>891</v>
      </c>
      <c r="B69" s="11">
        <v>3.0331999999999999</v>
      </c>
    </row>
    <row r="70" spans="1:2">
      <c r="A70" s="7" t="s">
        <v>892</v>
      </c>
      <c r="B70" s="11">
        <v>1.6656</v>
      </c>
    </row>
    <row r="71" spans="1:2">
      <c r="A71" s="7" t="s">
        <v>893</v>
      </c>
      <c r="B71" s="11">
        <v>0.50070000000000003</v>
      </c>
    </row>
    <row r="72" spans="1:2">
      <c r="A72" s="7" t="s">
        <v>894</v>
      </c>
      <c r="B72" s="11">
        <v>2.9344000000000001</v>
      </c>
    </row>
    <row r="73" spans="1:2">
      <c r="A73" s="7" t="s">
        <v>895</v>
      </c>
      <c r="B73" s="11">
        <v>0.62450000000000006</v>
      </c>
    </row>
    <row r="74" spans="1:2">
      <c r="A74" s="7" t="s">
        <v>896</v>
      </c>
      <c r="B74" s="11">
        <v>1.0973999999999999</v>
      </c>
    </row>
    <row r="75" spans="1:2">
      <c r="A75" s="7" t="s">
        <v>897</v>
      </c>
      <c r="B75" s="11">
        <v>1.4887999999999999</v>
      </c>
    </row>
    <row r="76" spans="1:2">
      <c r="A76" s="7" t="s">
        <v>898</v>
      </c>
      <c r="B76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5" workbookViewId="0">
      <selection activeCell="A51" sqref="A51:XFD5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85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12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86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90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96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18">
        <v>0</v>
      </c>
    </row>
    <row r="32" spans="1:16" ht="13.5" thickTop="1"/>
    <row r="34" spans="1:16">
      <c r="A34" s="4" t="s">
        <v>97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99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100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101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102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18">
        <v>0</v>
      </c>
    </row>
    <row r="42" spans="1:16" ht="13.5" thickTop="1"/>
    <row r="44" spans="1:16" ht="13.5" thickBot="1">
      <c r="A44" s="4" t="s">
        <v>103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18">
        <v>0</v>
      </c>
    </row>
    <row r="45" spans="1:16" ht="13.5" thickTop="1"/>
    <row r="47" spans="1:16">
      <c r="A47" s="7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5" workbookViewId="0">
      <selection activeCell="A51" sqref="A51:XFD51"/>
    </sheetView>
  </sheetViews>
  <sheetFormatPr defaultColWidth="9.140625" defaultRowHeight="12.75"/>
  <cols>
    <col min="1" max="1" width="5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85</v>
      </c>
      <c r="E11" s="4" t="s">
        <v>7</v>
      </c>
      <c r="F11" s="4" t="s">
        <v>8</v>
      </c>
      <c r="G11" s="4" t="s">
        <v>57</v>
      </c>
      <c r="H11" s="4" t="s">
        <v>58</v>
      </c>
      <c r="I11" s="4" t="s">
        <v>9</v>
      </c>
      <c r="J11" s="4" t="s">
        <v>10</v>
      </c>
      <c r="K11" s="4" t="s">
        <v>11</v>
      </c>
      <c r="L11" s="4" t="s">
        <v>59</v>
      </c>
      <c r="M11" s="4" t="s">
        <v>60</v>
      </c>
      <c r="N11" s="4" t="s">
        <v>12</v>
      </c>
      <c r="O11" s="4" t="s">
        <v>61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62</v>
      </c>
      <c r="H12" s="5" t="s">
        <v>63</v>
      </c>
      <c r="I12" s="5"/>
      <c r="J12" s="5" t="s">
        <v>14</v>
      </c>
      <c r="K12" s="5" t="s">
        <v>14</v>
      </c>
      <c r="L12" s="5" t="s">
        <v>64</v>
      </c>
      <c r="M12" s="5" t="s">
        <v>65</v>
      </c>
      <c r="N12" s="5" t="s">
        <v>15</v>
      </c>
      <c r="O12" s="5" t="s">
        <v>14</v>
      </c>
      <c r="P12" s="5" t="s">
        <v>14</v>
      </c>
    </row>
    <row r="15" spans="1:16">
      <c r="A15" s="4" t="s">
        <v>105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5">
        <f>N20/סיכום!$B$42</f>
        <v>0</v>
      </c>
    </row>
    <row r="21" spans="1:16" ht="13.5" thickTop="1"/>
    <row r="22" spans="1:16">
      <c r="A22" s="6" t="s">
        <v>109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5">
        <f>N23/סיכום!$B$42</f>
        <v>0</v>
      </c>
    </row>
    <row r="24" spans="1:16" ht="13.5" thickTop="1"/>
    <row r="25" spans="1:16">
      <c r="A25" s="6" t="s">
        <v>111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5">
        <f>N26/סיכום!$B$42</f>
        <v>0</v>
      </c>
    </row>
    <row r="27" spans="1:16" ht="13.5" thickTop="1"/>
    <row r="28" spans="1:16">
      <c r="A28" s="6" t="s">
        <v>113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5">
        <f>N29/סיכום!$B$42</f>
        <v>0</v>
      </c>
    </row>
    <row r="30" spans="1:16" ht="13.5" thickTop="1"/>
    <row r="31" spans="1:16" ht="13.5" thickBot="1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18">
        <v>0</v>
      </c>
    </row>
    <row r="32" spans="1:16" ht="13.5" thickTop="1"/>
    <row r="34" spans="1:16">
      <c r="A34" s="4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118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5">
        <f>N36/סיכום!$B$42</f>
        <v>0</v>
      </c>
    </row>
    <row r="37" spans="1:16" ht="13.5" thickTop="1"/>
    <row r="38" spans="1:16">
      <c r="A38" s="6" t="s">
        <v>119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5">
        <f>N39/סיכום!$B$42</f>
        <v>0</v>
      </c>
    </row>
    <row r="40" spans="1:16" ht="13.5" thickTop="1"/>
    <row r="41" spans="1:16" ht="13.5" thickBot="1">
      <c r="A41" s="4" t="s">
        <v>121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18">
        <v>0</v>
      </c>
    </row>
    <row r="42" spans="1:16" ht="13.5" thickTop="1"/>
    <row r="44" spans="1:16" ht="13.5" thickBot="1">
      <c r="A44" s="4" t="s">
        <v>122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18">
        <v>0</v>
      </c>
    </row>
    <row r="45" spans="1:16" ht="13.5" thickTop="1"/>
    <row r="47" spans="1:16">
      <c r="A47" s="7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rightToLeft="1" topLeftCell="D76" workbookViewId="0">
      <selection activeCell="H58" sqref="H58"/>
    </sheetView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6" width="13.7109375" style="33" customWidth="1"/>
    <col min="7" max="7" width="12.7109375" style="33" customWidth="1"/>
    <col min="8" max="8" width="11.7109375" style="33" customWidth="1"/>
    <col min="9" max="9" width="24.7109375" style="31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123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34" t="s">
        <v>59</v>
      </c>
      <c r="G11" s="34" t="s">
        <v>60</v>
      </c>
      <c r="H11" s="34" t="s">
        <v>12</v>
      </c>
      <c r="I11" s="17" t="s">
        <v>61</v>
      </c>
      <c r="J11" s="17" t="s">
        <v>13</v>
      </c>
    </row>
    <row r="12" spans="1:10">
      <c r="A12" s="5"/>
      <c r="B12" s="5"/>
      <c r="C12" s="5"/>
      <c r="D12" s="5"/>
      <c r="E12" s="5"/>
      <c r="F12" s="35" t="s">
        <v>64</v>
      </c>
      <c r="G12" s="35" t="s">
        <v>65</v>
      </c>
      <c r="H12" s="35" t="s">
        <v>15</v>
      </c>
      <c r="I12" s="32" t="s">
        <v>14</v>
      </c>
      <c r="J12" s="32" t="s">
        <v>14</v>
      </c>
    </row>
    <row r="15" spans="1:10">
      <c r="A15" s="4" t="s">
        <v>124</v>
      </c>
      <c r="B15" s="4"/>
      <c r="C15" s="4"/>
      <c r="D15" s="4"/>
      <c r="E15" s="4"/>
      <c r="F15" s="34"/>
      <c r="G15" s="34"/>
      <c r="H15" s="34"/>
      <c r="I15" s="17"/>
      <c r="J15" s="17"/>
    </row>
    <row r="18" spans="1:10">
      <c r="A18" s="4" t="s">
        <v>125</v>
      </c>
      <c r="B18" s="4"/>
      <c r="C18" s="4"/>
      <c r="D18" s="4"/>
      <c r="E18" s="4"/>
      <c r="F18" s="34"/>
      <c r="G18" s="34"/>
      <c r="H18" s="34"/>
      <c r="I18" s="17"/>
      <c r="J18" s="17"/>
    </row>
    <row r="19" spans="1:10">
      <c r="A19" s="6" t="s">
        <v>126</v>
      </c>
      <c r="B19" s="6"/>
      <c r="C19" s="6"/>
      <c r="D19" s="6"/>
      <c r="E19" s="6"/>
      <c r="F19" s="36"/>
      <c r="G19" s="36"/>
      <c r="H19" s="36"/>
      <c r="I19" s="14"/>
      <c r="J19" s="14"/>
    </row>
    <row r="20" spans="1:10">
      <c r="A20" s="7" t="s">
        <v>127</v>
      </c>
      <c r="B20" s="7">
        <v>593038</v>
      </c>
      <c r="C20" s="7" t="s">
        <v>128</v>
      </c>
      <c r="D20" s="7" t="s">
        <v>129</v>
      </c>
      <c r="E20" s="7" t="s">
        <v>40</v>
      </c>
      <c r="F20" s="39">
        <v>1128</v>
      </c>
      <c r="G20" s="39">
        <v>4990</v>
      </c>
      <c r="H20" s="39">
        <v>56.29</v>
      </c>
      <c r="I20" s="13">
        <v>0</v>
      </c>
      <c r="J20" s="13">
        <f>H20/סיכום!$B$42</f>
        <v>2.2354153247986191E-3</v>
      </c>
    </row>
    <row r="21" spans="1:10">
      <c r="A21" s="7" t="s">
        <v>130</v>
      </c>
      <c r="B21" s="7">
        <v>126011</v>
      </c>
      <c r="C21" s="7" t="s">
        <v>131</v>
      </c>
      <c r="D21" s="7" t="s">
        <v>132</v>
      </c>
      <c r="E21" s="7" t="s">
        <v>40</v>
      </c>
      <c r="F21" s="39">
        <v>370</v>
      </c>
      <c r="G21" s="39">
        <v>4618</v>
      </c>
      <c r="H21" s="39">
        <v>17.09</v>
      </c>
      <c r="I21" s="13">
        <v>0</v>
      </c>
      <c r="J21" s="13">
        <f>H21/סיכום!$B$42</f>
        <v>6.7868623025063774E-4</v>
      </c>
    </row>
    <row r="22" spans="1:10">
      <c r="A22" s="7" t="s">
        <v>133</v>
      </c>
      <c r="B22" s="7">
        <v>1119478</v>
      </c>
      <c r="C22" s="7" t="s">
        <v>134</v>
      </c>
      <c r="D22" s="7" t="s">
        <v>132</v>
      </c>
      <c r="E22" s="7" t="s">
        <v>40</v>
      </c>
      <c r="F22" s="39">
        <v>935</v>
      </c>
      <c r="G22" s="39">
        <v>12830</v>
      </c>
      <c r="H22" s="39">
        <v>119.96</v>
      </c>
      <c r="I22" s="13">
        <v>0</v>
      </c>
      <c r="J22" s="13">
        <f>H22/סיכום!$B$42</f>
        <v>4.7639087291320359E-3</v>
      </c>
    </row>
    <row r="23" spans="1:10">
      <c r="A23" s="7" t="s">
        <v>135</v>
      </c>
      <c r="B23" s="7">
        <v>1081082</v>
      </c>
      <c r="C23" s="7" t="s">
        <v>136</v>
      </c>
      <c r="D23" s="7" t="s">
        <v>137</v>
      </c>
      <c r="E23" s="7" t="s">
        <v>40</v>
      </c>
      <c r="F23" s="39">
        <v>980</v>
      </c>
      <c r="G23" s="39">
        <v>12050</v>
      </c>
      <c r="H23" s="39">
        <v>118.09</v>
      </c>
      <c r="I23" s="13">
        <v>0</v>
      </c>
      <c r="J23" s="13">
        <f>H23/סיכום!$B$42</f>
        <v>4.6896463973257934E-3</v>
      </c>
    </row>
    <row r="24" spans="1:10">
      <c r="A24" s="7" t="s">
        <v>138</v>
      </c>
      <c r="B24" s="7">
        <v>746016</v>
      </c>
      <c r="C24" s="7" t="s">
        <v>139</v>
      </c>
      <c r="D24" s="7" t="s">
        <v>137</v>
      </c>
      <c r="E24" s="7" t="s">
        <v>40</v>
      </c>
      <c r="F24" s="39">
        <v>966</v>
      </c>
      <c r="G24" s="39">
        <v>5860</v>
      </c>
      <c r="H24" s="39">
        <v>56.61</v>
      </c>
      <c r="I24" s="13">
        <v>0</v>
      </c>
      <c r="J24" s="13">
        <f>H24/סיכום!$B$42</f>
        <v>2.2481233174071738E-3</v>
      </c>
    </row>
    <row r="25" spans="1:10">
      <c r="A25" s="7" t="s">
        <v>140</v>
      </c>
      <c r="B25" s="7">
        <v>576017</v>
      </c>
      <c r="C25" s="7" t="s">
        <v>141</v>
      </c>
      <c r="D25" s="7" t="s">
        <v>142</v>
      </c>
      <c r="E25" s="7" t="s">
        <v>40</v>
      </c>
      <c r="F25" s="39">
        <v>1</v>
      </c>
      <c r="G25" s="39">
        <v>185600</v>
      </c>
      <c r="H25" s="39">
        <v>1.86</v>
      </c>
      <c r="I25" s="13">
        <v>0</v>
      </c>
      <c r="J25" s="13">
        <f>H25/סיכום!$B$42</f>
        <v>7.3865207037225646E-5</v>
      </c>
    </row>
    <row r="26" spans="1:10">
      <c r="A26" s="7" t="s">
        <v>143</v>
      </c>
      <c r="B26" s="7">
        <v>1100007</v>
      </c>
      <c r="C26" s="7" t="s">
        <v>144</v>
      </c>
      <c r="D26" s="7" t="s">
        <v>142</v>
      </c>
      <c r="E26" s="7" t="s">
        <v>40</v>
      </c>
      <c r="F26" s="39">
        <v>135</v>
      </c>
      <c r="G26" s="39">
        <v>50460</v>
      </c>
      <c r="H26" s="39">
        <v>68.12</v>
      </c>
      <c r="I26" s="13">
        <v>0</v>
      </c>
      <c r="J26" s="13">
        <f>H26/סיכום!$B$42</f>
        <v>2.7052139265461351E-3</v>
      </c>
    </row>
    <row r="27" spans="1:10">
      <c r="A27" s="7" t="s">
        <v>145</v>
      </c>
      <c r="B27" s="7">
        <v>273011</v>
      </c>
      <c r="C27" s="7" t="s">
        <v>146</v>
      </c>
      <c r="D27" s="7" t="s">
        <v>147</v>
      </c>
      <c r="E27" s="7" t="s">
        <v>40</v>
      </c>
      <c r="F27" s="39">
        <v>362</v>
      </c>
      <c r="G27" s="39">
        <v>19710</v>
      </c>
      <c r="H27" s="39">
        <v>71.349999999999994</v>
      </c>
      <c r="I27" s="13">
        <v>0</v>
      </c>
      <c r="J27" s="13">
        <f>H27/סיכום!$B$42</f>
        <v>2.8334852269387362E-3</v>
      </c>
    </row>
    <row r="28" spans="1:10" ht="13.5" thickBot="1">
      <c r="A28" s="6" t="s">
        <v>148</v>
      </c>
      <c r="B28" s="6"/>
      <c r="C28" s="6"/>
      <c r="D28" s="6"/>
      <c r="E28" s="6"/>
      <c r="F28" s="37">
        <f>SUM(F20:F27)</f>
        <v>4877</v>
      </c>
      <c r="G28" s="36"/>
      <c r="H28" s="37">
        <f>SUM(H20:H27)</f>
        <v>509.37</v>
      </c>
      <c r="I28" s="14"/>
      <c r="J28" s="15">
        <f>SUM(J20:J27)</f>
        <v>2.0228344359436354E-2</v>
      </c>
    </row>
    <row r="29" spans="1:10" ht="13.5" thickTop="1"/>
    <row r="30" spans="1:10">
      <c r="A30" s="6" t="s">
        <v>149</v>
      </c>
      <c r="B30" s="6"/>
      <c r="C30" s="6"/>
      <c r="D30" s="6"/>
      <c r="E30" s="6"/>
      <c r="F30" s="36"/>
      <c r="G30" s="36"/>
      <c r="H30" s="36"/>
      <c r="I30" s="14"/>
      <c r="J30" s="14"/>
    </row>
    <row r="31" spans="1:10">
      <c r="A31" s="7" t="s">
        <v>150</v>
      </c>
      <c r="B31" s="7">
        <v>763011</v>
      </c>
      <c r="C31" s="7" t="s">
        <v>151</v>
      </c>
      <c r="D31" s="7" t="s">
        <v>129</v>
      </c>
      <c r="E31" s="7" t="s">
        <v>40</v>
      </c>
      <c r="F31" s="39">
        <v>662.78</v>
      </c>
      <c r="G31" s="39">
        <v>5702</v>
      </c>
      <c r="H31" s="39">
        <v>37.79</v>
      </c>
      <c r="I31" s="13">
        <v>0</v>
      </c>
      <c r="J31" s="13">
        <f>H31/סיכום!$B$42</f>
        <v>1.5007345021165359E-3</v>
      </c>
    </row>
    <row r="32" spans="1:10">
      <c r="A32" s="7" t="s">
        <v>152</v>
      </c>
      <c r="B32" s="7">
        <v>1129501</v>
      </c>
      <c r="C32" s="7" t="s">
        <v>153</v>
      </c>
      <c r="D32" s="7" t="s">
        <v>154</v>
      </c>
      <c r="E32" s="7" t="s">
        <v>40</v>
      </c>
      <c r="F32" s="39">
        <v>184</v>
      </c>
      <c r="G32" s="39">
        <v>13450</v>
      </c>
      <c r="H32" s="39">
        <v>24.75</v>
      </c>
      <c r="I32" s="13">
        <v>0</v>
      </c>
      <c r="J32" s="13">
        <f>H32/סיכום!$B$42</f>
        <v>9.8288380331792188E-4</v>
      </c>
    </row>
    <row r="33" spans="1:10">
      <c r="A33" s="7" t="s">
        <v>155</v>
      </c>
      <c r="B33" s="7">
        <v>1097278</v>
      </c>
      <c r="C33" s="7" t="s">
        <v>156</v>
      </c>
      <c r="D33" s="7" t="s">
        <v>132</v>
      </c>
      <c r="E33" s="7" t="s">
        <v>40</v>
      </c>
      <c r="F33" s="39">
        <v>8036</v>
      </c>
      <c r="G33" s="39">
        <v>1162</v>
      </c>
      <c r="H33" s="39">
        <v>93.38</v>
      </c>
      <c r="I33" s="13">
        <v>0</v>
      </c>
      <c r="J33" s="13">
        <f>H33/סיכום!$B$42</f>
        <v>3.7083510930839407E-3</v>
      </c>
    </row>
    <row r="34" spans="1:10">
      <c r="A34" s="7" t="s">
        <v>157</v>
      </c>
      <c r="B34" s="7">
        <v>1091354</v>
      </c>
      <c r="C34" s="7" t="s">
        <v>158</v>
      </c>
      <c r="D34" s="7" t="s">
        <v>132</v>
      </c>
      <c r="E34" s="7" t="s">
        <v>40</v>
      </c>
      <c r="F34" s="39">
        <v>1075</v>
      </c>
      <c r="G34" s="39">
        <v>5140</v>
      </c>
      <c r="H34" s="39">
        <v>55.26</v>
      </c>
      <c r="I34" s="13">
        <v>0</v>
      </c>
      <c r="J34" s="13">
        <f>H34/סיכום!$B$42</f>
        <v>2.1945114735898328E-3</v>
      </c>
    </row>
    <row r="35" spans="1:10">
      <c r="A35" s="7" t="s">
        <v>159</v>
      </c>
      <c r="B35" s="7">
        <v>251017</v>
      </c>
      <c r="C35" s="7" t="s">
        <v>160</v>
      </c>
      <c r="D35" s="7" t="s">
        <v>132</v>
      </c>
      <c r="E35" s="7" t="s">
        <v>40</v>
      </c>
      <c r="F35" s="39">
        <v>5725</v>
      </c>
      <c r="G35" s="39">
        <v>853</v>
      </c>
      <c r="H35" s="39">
        <v>48.83</v>
      </c>
      <c r="I35" s="13">
        <v>1E-4</v>
      </c>
      <c r="J35" s="13">
        <f>H35/סיכום!$B$42</f>
        <v>1.9391602471116817E-3</v>
      </c>
    </row>
    <row r="36" spans="1:10">
      <c r="A36" s="7" t="s">
        <v>161</v>
      </c>
      <c r="B36" s="7">
        <v>759019</v>
      </c>
      <c r="C36" s="7" t="s">
        <v>162</v>
      </c>
      <c r="D36" s="7" t="s">
        <v>132</v>
      </c>
      <c r="E36" s="7" t="s">
        <v>40</v>
      </c>
      <c r="F36" s="39">
        <v>70</v>
      </c>
      <c r="G36" s="39">
        <v>102700</v>
      </c>
      <c r="H36" s="39">
        <v>71.89</v>
      </c>
      <c r="I36" s="13">
        <v>0</v>
      </c>
      <c r="J36" s="13">
        <f>H36/סיכום!$B$42</f>
        <v>2.8549299644656727E-3</v>
      </c>
    </row>
    <row r="37" spans="1:10">
      <c r="A37" s="7" t="s">
        <v>163</v>
      </c>
      <c r="B37" s="7">
        <v>1081603</v>
      </c>
      <c r="C37" s="7" t="s">
        <v>164</v>
      </c>
      <c r="D37" s="7" t="s">
        <v>165</v>
      </c>
      <c r="E37" s="7" t="s">
        <v>40</v>
      </c>
      <c r="F37" s="39">
        <v>521</v>
      </c>
      <c r="G37" s="39">
        <v>12860</v>
      </c>
      <c r="H37" s="39">
        <v>67</v>
      </c>
      <c r="I37" s="13">
        <v>1E-4</v>
      </c>
      <c r="J37" s="13">
        <f>H37/סיכום!$B$42</f>
        <v>2.6607359524161924E-3</v>
      </c>
    </row>
    <row r="38" spans="1:10">
      <c r="A38" s="7" t="s">
        <v>166</v>
      </c>
      <c r="B38" s="7">
        <v>260018</v>
      </c>
      <c r="C38" s="7" t="s">
        <v>167</v>
      </c>
      <c r="D38" s="7" t="s">
        <v>168</v>
      </c>
      <c r="E38" s="7" t="s">
        <v>40</v>
      </c>
      <c r="F38" s="39">
        <v>1351</v>
      </c>
      <c r="G38" s="39">
        <v>2685</v>
      </c>
      <c r="H38" s="39">
        <v>36.270000000000003</v>
      </c>
      <c r="I38" s="13">
        <v>0</v>
      </c>
      <c r="J38" s="13">
        <f>H38/סיכום!$B$42</f>
        <v>1.4403715372259E-3</v>
      </c>
    </row>
    <row r="39" spans="1:10">
      <c r="A39" s="7" t="s">
        <v>169</v>
      </c>
      <c r="B39" s="7">
        <v>445015</v>
      </c>
      <c r="C39" s="7" t="s">
        <v>170</v>
      </c>
      <c r="D39" s="7" t="s">
        <v>168</v>
      </c>
      <c r="E39" s="7" t="s">
        <v>40</v>
      </c>
      <c r="F39" s="39">
        <v>2909</v>
      </c>
      <c r="G39" s="39">
        <v>1757</v>
      </c>
      <c r="H39" s="39">
        <v>51.11</v>
      </c>
      <c r="I39" s="13">
        <v>0</v>
      </c>
      <c r="J39" s="13">
        <f>H39/סיכום!$B$42</f>
        <v>2.0297046944476359E-3</v>
      </c>
    </row>
    <row r="40" spans="1:10" ht="13.5" thickBot="1">
      <c r="A40" s="6" t="s">
        <v>171</v>
      </c>
      <c r="B40" s="6"/>
      <c r="C40" s="6"/>
      <c r="D40" s="6"/>
      <c r="E40" s="6"/>
      <c r="F40" s="37">
        <f>SUM(F31:F39)</f>
        <v>20533.78</v>
      </c>
      <c r="G40" s="36"/>
      <c r="H40" s="37">
        <f>SUM(H31:H39)</f>
        <v>486.28</v>
      </c>
      <c r="I40" s="14"/>
      <c r="J40" s="15">
        <f>SUM(J31:J39)</f>
        <v>1.9311383267775314E-2</v>
      </c>
    </row>
    <row r="41" spans="1:10" ht="13.5" thickTop="1"/>
    <row r="42" spans="1:10">
      <c r="A42" s="6" t="s">
        <v>172</v>
      </c>
      <c r="B42" s="6"/>
      <c r="C42" s="6"/>
      <c r="D42" s="6"/>
      <c r="E42" s="6"/>
      <c r="F42" s="36"/>
      <c r="G42" s="36"/>
      <c r="H42" s="36"/>
      <c r="I42" s="14"/>
      <c r="J42" s="14"/>
    </row>
    <row r="43" spans="1:10">
      <c r="A43" s="7" t="s">
        <v>173</v>
      </c>
      <c r="B43" s="7">
        <v>1080753</v>
      </c>
      <c r="C43" s="7" t="s">
        <v>174</v>
      </c>
      <c r="D43" s="7" t="s">
        <v>175</v>
      </c>
      <c r="E43" s="7" t="s">
        <v>40</v>
      </c>
      <c r="F43" s="39">
        <v>84</v>
      </c>
      <c r="G43" s="39">
        <v>1718</v>
      </c>
      <c r="H43" s="39">
        <v>1.44</v>
      </c>
      <c r="I43" s="13">
        <v>0</v>
      </c>
      <c r="J43" s="13">
        <f>H43/סיכום!$B$42</f>
        <v>5.7185966738497267E-5</v>
      </c>
    </row>
    <row r="44" spans="1:10">
      <c r="A44" s="7" t="s">
        <v>176</v>
      </c>
      <c r="B44" s="7">
        <v>314013</v>
      </c>
      <c r="C44" s="7" t="s">
        <v>176</v>
      </c>
      <c r="D44" s="7" t="s">
        <v>177</v>
      </c>
      <c r="E44" s="7" t="s">
        <v>40</v>
      </c>
      <c r="F44" s="39">
        <v>159</v>
      </c>
      <c r="G44" s="39">
        <v>11370</v>
      </c>
      <c r="H44" s="39">
        <v>18.079999999999998</v>
      </c>
      <c r="I44" s="13">
        <v>0</v>
      </c>
      <c r="J44" s="13">
        <f>H44/סיכום!$B$42</f>
        <v>7.1800158238335455E-4</v>
      </c>
    </row>
    <row r="45" spans="1:10">
      <c r="A45" s="7" t="s">
        <v>178</v>
      </c>
      <c r="B45" s="7">
        <v>1104488</v>
      </c>
      <c r="C45" s="7" t="s">
        <v>178</v>
      </c>
      <c r="D45" s="7" t="s">
        <v>132</v>
      </c>
      <c r="E45" s="7" t="s">
        <v>40</v>
      </c>
      <c r="F45" s="39">
        <v>6402</v>
      </c>
      <c r="G45" s="39">
        <v>1440</v>
      </c>
      <c r="H45" s="39">
        <v>92.19</v>
      </c>
      <c r="I45" s="13">
        <v>2.9999999999999997E-4</v>
      </c>
      <c r="J45" s="13">
        <f>H45/סיכום!$B$42</f>
        <v>3.6610932455708772E-3</v>
      </c>
    </row>
    <row r="46" spans="1:10">
      <c r="A46" s="7" t="s">
        <v>179</v>
      </c>
      <c r="B46" s="7">
        <v>315010</v>
      </c>
      <c r="C46" s="7" t="s">
        <v>180</v>
      </c>
      <c r="D46" s="7" t="s">
        <v>181</v>
      </c>
      <c r="E46" s="7" t="s">
        <v>40</v>
      </c>
      <c r="F46" s="39">
        <v>952</v>
      </c>
      <c r="G46" s="39">
        <v>5930</v>
      </c>
      <c r="H46" s="39">
        <v>56.45</v>
      </c>
      <c r="I46" s="13">
        <v>1E-4</v>
      </c>
      <c r="J46" s="13">
        <f>H46/סיכום!$B$42</f>
        <v>2.2417693211028967E-3</v>
      </c>
    </row>
    <row r="47" spans="1:10">
      <c r="A47" s="7" t="s">
        <v>182</v>
      </c>
      <c r="B47" s="7">
        <v>384016</v>
      </c>
      <c r="C47" s="7" t="s">
        <v>183</v>
      </c>
      <c r="D47" s="7" t="s">
        <v>184</v>
      </c>
      <c r="E47" s="7" t="s">
        <v>40</v>
      </c>
      <c r="F47" s="39">
        <v>218</v>
      </c>
      <c r="G47" s="39">
        <v>1020</v>
      </c>
      <c r="H47" s="39">
        <v>2.2200000000000002</v>
      </c>
      <c r="I47" s="13">
        <v>0</v>
      </c>
      <c r="J47" s="13">
        <f>H47/סיכום!$B$42</f>
        <v>8.8161698721849963E-5</v>
      </c>
    </row>
    <row r="48" spans="1:10">
      <c r="A48" s="7" t="s">
        <v>185</v>
      </c>
      <c r="B48" s="7">
        <v>797035</v>
      </c>
      <c r="C48" s="7" t="s">
        <v>186</v>
      </c>
      <c r="D48" s="7" t="s">
        <v>184</v>
      </c>
      <c r="E48" s="7" t="s">
        <v>40</v>
      </c>
      <c r="F48" s="39">
        <v>132</v>
      </c>
      <c r="G48" s="39">
        <v>25240</v>
      </c>
      <c r="H48" s="39">
        <v>33.32</v>
      </c>
      <c r="I48" s="13">
        <v>0</v>
      </c>
      <c r="J48" s="13">
        <f>H48/סיכום!$B$42</f>
        <v>1.323219730365784E-3</v>
      </c>
    </row>
    <row r="49" spans="1:10">
      <c r="A49" s="7" t="s">
        <v>187</v>
      </c>
      <c r="B49" s="7">
        <v>813014</v>
      </c>
      <c r="C49" s="7" t="s">
        <v>188</v>
      </c>
      <c r="D49" s="7" t="s">
        <v>165</v>
      </c>
      <c r="E49" s="7" t="s">
        <v>40</v>
      </c>
      <c r="F49" s="39">
        <v>372</v>
      </c>
      <c r="G49" s="39">
        <v>12910</v>
      </c>
      <c r="H49" s="39">
        <v>48.03</v>
      </c>
      <c r="I49" s="13">
        <v>0</v>
      </c>
      <c r="J49" s="13">
        <f>H49/סיכום!$B$42</f>
        <v>1.9073902655902945E-3</v>
      </c>
    </row>
    <row r="50" spans="1:10" ht="13.5" thickBot="1">
      <c r="A50" s="6" t="s">
        <v>189</v>
      </c>
      <c r="B50" s="6"/>
      <c r="C50" s="6"/>
      <c r="D50" s="6"/>
      <c r="E50" s="6"/>
      <c r="F50" s="37">
        <f>SUM(F43:F49)</f>
        <v>8319</v>
      </c>
      <c r="G50" s="36"/>
      <c r="H50" s="37">
        <f>SUM(H43:H49)</f>
        <v>251.73</v>
      </c>
      <c r="I50" s="14"/>
      <c r="J50" s="15">
        <f>SUM(J43:J49)</f>
        <v>9.9968218104735558E-3</v>
      </c>
    </row>
    <row r="51" spans="1:10" ht="13.5" thickTop="1"/>
    <row r="52" spans="1:10">
      <c r="A52" s="6" t="s">
        <v>190</v>
      </c>
      <c r="B52" s="6"/>
      <c r="C52" s="6"/>
      <c r="D52" s="6"/>
      <c r="E52" s="6"/>
      <c r="F52" s="36"/>
      <c r="G52" s="36"/>
      <c r="H52" s="36"/>
      <c r="I52" s="14"/>
      <c r="J52" s="14"/>
    </row>
    <row r="53" spans="1:10" ht="13.5" thickBot="1">
      <c r="A53" s="6" t="s">
        <v>191</v>
      </c>
      <c r="B53" s="6"/>
      <c r="C53" s="6"/>
      <c r="D53" s="6"/>
      <c r="E53" s="6"/>
      <c r="F53" s="37">
        <v>0</v>
      </c>
      <c r="G53" s="36"/>
      <c r="H53" s="37">
        <v>0</v>
      </c>
      <c r="I53" s="14"/>
      <c r="J53" s="15">
        <f>H53/סיכום!$B$42</f>
        <v>0</v>
      </c>
    </row>
    <row r="54" spans="1:10" ht="13.5" thickTop="1"/>
    <row r="55" spans="1:10">
      <c r="A55" s="6" t="s">
        <v>192</v>
      </c>
      <c r="B55" s="6"/>
      <c r="C55" s="6"/>
      <c r="D55" s="6"/>
      <c r="E55" s="6"/>
      <c r="F55" s="36"/>
      <c r="G55" s="36"/>
      <c r="H55" s="36"/>
      <c r="I55" s="14"/>
      <c r="J55" s="14"/>
    </row>
    <row r="56" spans="1:10" ht="13.5" thickBot="1">
      <c r="A56" s="6" t="s">
        <v>193</v>
      </c>
      <c r="B56" s="6"/>
      <c r="C56" s="6"/>
      <c r="D56" s="6"/>
      <c r="E56" s="6"/>
      <c r="F56" s="37">
        <v>0</v>
      </c>
      <c r="G56" s="36"/>
      <c r="H56" s="37">
        <v>0</v>
      </c>
      <c r="I56" s="14"/>
      <c r="J56" s="15">
        <f>H56/סיכום!$B$42</f>
        <v>0</v>
      </c>
    </row>
    <row r="57" spans="1:10" ht="13.5" thickTop="1"/>
    <row r="58" spans="1:10" ht="13.5" thickBot="1">
      <c r="A58" s="4" t="s">
        <v>194</v>
      </c>
      <c r="B58" s="4"/>
      <c r="C58" s="4"/>
      <c r="D58" s="4"/>
      <c r="E58" s="4"/>
      <c r="F58" s="38">
        <f>SUM(F28+F40+F50)</f>
        <v>33729.78</v>
      </c>
      <c r="G58" s="34"/>
      <c r="H58" s="38">
        <f>SUM(H28+H40+H50)</f>
        <v>1247.3799999999999</v>
      </c>
      <c r="I58" s="17"/>
      <c r="J58" s="18">
        <f>SUM(J28+J40+J50)</f>
        <v>4.9536549437685221E-2</v>
      </c>
    </row>
    <row r="59" spans="1:10" ht="13.5" thickTop="1"/>
    <row r="61" spans="1:10">
      <c r="A61" s="4" t="s">
        <v>195</v>
      </c>
      <c r="B61" s="4"/>
      <c r="C61" s="4"/>
      <c r="D61" s="4"/>
      <c r="E61" s="4"/>
      <c r="F61" s="34"/>
      <c r="G61" s="34"/>
      <c r="H61" s="34"/>
      <c r="I61" s="17"/>
      <c r="J61" s="17"/>
    </row>
    <row r="62" spans="1:10">
      <c r="A62" s="6" t="s">
        <v>196</v>
      </c>
      <c r="B62" s="6"/>
      <c r="C62" s="6"/>
      <c r="D62" s="6"/>
      <c r="E62" s="6"/>
      <c r="F62" s="36"/>
      <c r="G62" s="36"/>
      <c r="H62" s="36"/>
      <c r="I62" s="14"/>
      <c r="J62" s="14"/>
    </row>
    <row r="63" spans="1:10">
      <c r="A63" s="7" t="s">
        <v>197</v>
      </c>
      <c r="B63" s="7" t="s">
        <v>198</v>
      </c>
      <c r="C63" s="7" t="s">
        <v>197</v>
      </c>
      <c r="D63" s="7" t="s">
        <v>132</v>
      </c>
      <c r="E63" s="7" t="s">
        <v>199</v>
      </c>
      <c r="F63" s="39">
        <v>6245.51</v>
      </c>
      <c r="G63" s="39">
        <v>228</v>
      </c>
      <c r="H63" s="39">
        <v>14.24</v>
      </c>
      <c r="I63" s="13">
        <v>6.0000000000000001E-3</v>
      </c>
      <c r="J63" s="13">
        <f>H63/סיכום!$B$42</f>
        <v>5.6550567108069525E-4</v>
      </c>
    </row>
    <row r="64" spans="1:10">
      <c r="A64" s="7" t="s">
        <v>200</v>
      </c>
      <c r="B64" s="7" t="s">
        <v>201</v>
      </c>
      <c r="C64" s="7" t="s">
        <v>200</v>
      </c>
      <c r="D64" s="7" t="s">
        <v>202</v>
      </c>
      <c r="E64" s="7" t="s">
        <v>25</v>
      </c>
      <c r="F64" s="39">
        <v>797.25</v>
      </c>
      <c r="G64" s="39">
        <v>1641</v>
      </c>
      <c r="H64" s="39">
        <v>13.08</v>
      </c>
      <c r="I64" s="13">
        <v>0</v>
      </c>
      <c r="J64" s="13">
        <f>H64/סיכום!$B$42</f>
        <v>5.1943919787468356E-4</v>
      </c>
    </row>
    <row r="65" spans="1:10">
      <c r="A65" s="7" t="s">
        <v>203</v>
      </c>
      <c r="B65" s="7" t="s">
        <v>201</v>
      </c>
      <c r="C65" s="7" t="s">
        <v>200</v>
      </c>
      <c r="D65" s="7" t="s">
        <v>202</v>
      </c>
      <c r="E65" s="7" t="s">
        <v>25</v>
      </c>
      <c r="F65" s="39">
        <v>58.22</v>
      </c>
      <c r="G65" s="39">
        <v>1</v>
      </c>
      <c r="H65" s="39">
        <v>0.06</v>
      </c>
      <c r="I65" s="41">
        <v>0</v>
      </c>
      <c r="J65" s="13">
        <f>H65/סיכום!$B$42</f>
        <v>2.3827486141040529E-6</v>
      </c>
    </row>
    <row r="66" spans="1:10">
      <c r="A66" s="7" t="s">
        <v>204</v>
      </c>
      <c r="B66" s="7" t="s">
        <v>205</v>
      </c>
      <c r="C66" s="7" t="s">
        <v>206</v>
      </c>
      <c r="D66" s="7" t="s">
        <v>202</v>
      </c>
      <c r="E66" s="7" t="s">
        <v>25</v>
      </c>
      <c r="F66" s="39">
        <v>291.68</v>
      </c>
      <c r="G66" s="39">
        <v>3933</v>
      </c>
      <c r="H66" s="39">
        <v>11.47</v>
      </c>
      <c r="I66" s="13">
        <v>0</v>
      </c>
      <c r="J66" s="13">
        <f>H66/סיכום!$B$42</f>
        <v>4.5550211006289146E-4</v>
      </c>
    </row>
    <row r="67" spans="1:10">
      <c r="A67" s="7" t="s">
        <v>207</v>
      </c>
      <c r="B67" s="7" t="s">
        <v>208</v>
      </c>
      <c r="C67" s="40">
        <v>0</v>
      </c>
      <c r="D67" s="7" t="s">
        <v>202</v>
      </c>
      <c r="E67" s="7" t="s">
        <v>25</v>
      </c>
      <c r="F67" s="39">
        <v>213.89</v>
      </c>
      <c r="G67" s="39">
        <v>8541</v>
      </c>
      <c r="H67" s="39">
        <v>18.27</v>
      </c>
      <c r="I67" s="13">
        <v>0</v>
      </c>
      <c r="J67" s="13">
        <f>H67/סיכום!$B$42</f>
        <v>7.2554695299468413E-4</v>
      </c>
    </row>
    <row r="68" spans="1:10">
      <c r="A68" s="7" t="s">
        <v>209</v>
      </c>
      <c r="B68" s="7" t="s">
        <v>210</v>
      </c>
      <c r="C68" s="7" t="s">
        <v>211</v>
      </c>
      <c r="D68" s="7" t="s">
        <v>212</v>
      </c>
      <c r="E68" s="7" t="s">
        <v>25</v>
      </c>
      <c r="F68" s="39">
        <v>6494.63</v>
      </c>
      <c r="G68" s="39">
        <v>725</v>
      </c>
      <c r="H68" s="39">
        <v>47.09</v>
      </c>
      <c r="I68" s="13">
        <v>0</v>
      </c>
      <c r="J68" s="13">
        <f>H68/סיכום!$B$42</f>
        <v>1.8700605373026644E-3</v>
      </c>
    </row>
    <row r="69" spans="1:10">
      <c r="A69" s="7" t="s">
        <v>213</v>
      </c>
      <c r="B69" s="7" t="s">
        <v>214</v>
      </c>
      <c r="C69" s="7" t="s">
        <v>215</v>
      </c>
      <c r="D69" s="7" t="s">
        <v>216</v>
      </c>
      <c r="E69" s="7" t="s">
        <v>31</v>
      </c>
      <c r="F69" s="39">
        <v>406.32</v>
      </c>
      <c r="G69" s="39">
        <v>2704.5</v>
      </c>
      <c r="H69" s="39">
        <v>10.99</v>
      </c>
      <c r="I69" s="13">
        <v>0</v>
      </c>
      <c r="J69" s="13">
        <f>H69/סיכום!$B$42</f>
        <v>4.3644012115005902E-4</v>
      </c>
    </row>
    <row r="70" spans="1:10">
      <c r="A70" s="7" t="s">
        <v>217</v>
      </c>
      <c r="B70" s="7" t="s">
        <v>218</v>
      </c>
      <c r="C70" s="7" t="s">
        <v>217</v>
      </c>
      <c r="D70" s="7" t="s">
        <v>219</v>
      </c>
      <c r="E70" s="7" t="s">
        <v>25</v>
      </c>
      <c r="F70" s="39">
        <v>462.79</v>
      </c>
      <c r="G70" s="39">
        <v>3491</v>
      </c>
      <c r="H70" s="39">
        <v>16.16</v>
      </c>
      <c r="I70" s="13">
        <v>0</v>
      </c>
      <c r="J70" s="13">
        <f>H70/סיכום!$B$42</f>
        <v>6.417536267320249E-4</v>
      </c>
    </row>
    <row r="71" spans="1:10">
      <c r="A71" s="7" t="s">
        <v>220</v>
      </c>
      <c r="B71" s="7" t="s">
        <v>221</v>
      </c>
      <c r="C71" s="7" t="s">
        <v>222</v>
      </c>
      <c r="D71" s="7" t="s">
        <v>219</v>
      </c>
      <c r="E71" s="7" t="s">
        <v>31</v>
      </c>
      <c r="F71" s="39">
        <v>188.98</v>
      </c>
      <c r="G71" s="39">
        <v>18465</v>
      </c>
      <c r="H71" s="39">
        <v>34.9</v>
      </c>
      <c r="I71" s="13">
        <v>0</v>
      </c>
      <c r="J71" s="13">
        <f>H71/סיכום!$B$42</f>
        <v>1.385965443870524E-3</v>
      </c>
    </row>
    <row r="72" spans="1:10">
      <c r="A72" s="7" t="s">
        <v>223</v>
      </c>
      <c r="B72" s="7" t="s">
        <v>224</v>
      </c>
      <c r="C72" s="7" t="s">
        <v>225</v>
      </c>
      <c r="D72" s="7" t="s">
        <v>226</v>
      </c>
      <c r="E72" s="7" t="s">
        <v>199</v>
      </c>
      <c r="F72" s="39">
        <v>26273.58</v>
      </c>
      <c r="G72" s="39">
        <v>138.5</v>
      </c>
      <c r="H72" s="39">
        <v>36.39</v>
      </c>
      <c r="I72" s="13">
        <v>0</v>
      </c>
      <c r="J72" s="13">
        <f>H72/סיכום!$B$42</f>
        <v>1.4451370344541082E-3</v>
      </c>
    </row>
    <row r="73" spans="1:10">
      <c r="A73" s="7" t="s">
        <v>227</v>
      </c>
      <c r="B73" s="7" t="s">
        <v>228</v>
      </c>
      <c r="C73" s="7" t="s">
        <v>227</v>
      </c>
      <c r="D73" s="7" t="s">
        <v>226</v>
      </c>
      <c r="E73" s="7" t="s">
        <v>25</v>
      </c>
      <c r="F73" s="39">
        <v>322.79000000000002</v>
      </c>
      <c r="G73" s="39">
        <v>5816</v>
      </c>
      <c r="H73" s="39">
        <v>18.77</v>
      </c>
      <c r="I73" s="13">
        <v>0</v>
      </c>
      <c r="J73" s="13">
        <f>H73/סיכום!$B$42</f>
        <v>7.454031914455512E-4</v>
      </c>
    </row>
    <row r="74" spans="1:10">
      <c r="A74" s="7" t="s">
        <v>229</v>
      </c>
      <c r="B74" s="7" t="s">
        <v>230</v>
      </c>
      <c r="C74" s="7" t="s">
        <v>231</v>
      </c>
      <c r="D74" s="7" t="s">
        <v>232</v>
      </c>
      <c r="E74" s="7" t="s">
        <v>25</v>
      </c>
      <c r="F74" s="39">
        <v>1018.92</v>
      </c>
      <c r="G74" s="39">
        <v>5801</v>
      </c>
      <c r="H74" s="39">
        <v>59.11</v>
      </c>
      <c r="I74" s="13">
        <v>0</v>
      </c>
      <c r="J74" s="13">
        <f>H74/סיכום!$B$42</f>
        <v>2.3474045096615096E-3</v>
      </c>
    </row>
    <row r="75" spans="1:10">
      <c r="A75" s="7" t="s">
        <v>233</v>
      </c>
      <c r="B75" s="7" t="s">
        <v>234</v>
      </c>
      <c r="C75" s="7" t="s">
        <v>233</v>
      </c>
      <c r="D75" s="7" t="s">
        <v>235</v>
      </c>
      <c r="E75" s="7" t="s">
        <v>25</v>
      </c>
      <c r="F75" s="39">
        <v>27.22</v>
      </c>
      <c r="G75" s="39">
        <v>114021</v>
      </c>
      <c r="H75" s="39">
        <v>31.04</v>
      </c>
      <c r="I75" s="13">
        <v>0</v>
      </c>
      <c r="J75" s="13">
        <f>H75/סיכום!$B$42</f>
        <v>1.23267528302983E-3</v>
      </c>
    </row>
    <row r="76" spans="1:10">
      <c r="A76" s="7" t="s">
        <v>236</v>
      </c>
      <c r="B76" s="7" t="s">
        <v>237</v>
      </c>
      <c r="C76" s="7" t="s">
        <v>238</v>
      </c>
      <c r="D76" s="7" t="s">
        <v>235</v>
      </c>
      <c r="E76" s="7" t="s">
        <v>25</v>
      </c>
      <c r="F76" s="39">
        <v>303.33999999999997</v>
      </c>
      <c r="G76" s="39">
        <v>6858</v>
      </c>
      <c r="H76" s="39">
        <v>20.8</v>
      </c>
      <c r="I76" s="13">
        <v>0</v>
      </c>
      <c r="J76" s="13">
        <f>H76/סיכום!$B$42</f>
        <v>8.2601951955607166E-4</v>
      </c>
    </row>
    <row r="77" spans="1:10">
      <c r="A77" s="7" t="s">
        <v>239</v>
      </c>
      <c r="B77" s="7" t="s">
        <v>240</v>
      </c>
      <c r="C77" s="7" t="s">
        <v>241</v>
      </c>
      <c r="D77" s="7" t="s">
        <v>242</v>
      </c>
      <c r="E77" s="7" t="s">
        <v>25</v>
      </c>
      <c r="F77" s="39">
        <v>217.78</v>
      </c>
      <c r="G77" s="39">
        <v>8467</v>
      </c>
      <c r="H77" s="39">
        <v>18.440000000000001</v>
      </c>
      <c r="I77" s="13">
        <v>0</v>
      </c>
      <c r="J77" s="13">
        <f>H77/סיכום!$B$42</f>
        <v>7.3229807406797901E-4</v>
      </c>
    </row>
    <row r="78" spans="1:10">
      <c r="A78" s="7" t="s">
        <v>243</v>
      </c>
      <c r="B78" s="7" t="s">
        <v>244</v>
      </c>
      <c r="C78" s="7" t="s">
        <v>245</v>
      </c>
      <c r="D78" s="7" t="s">
        <v>242</v>
      </c>
      <c r="E78" s="7" t="s">
        <v>25</v>
      </c>
      <c r="F78" s="39">
        <v>357.79</v>
      </c>
      <c r="G78" s="39">
        <v>6817</v>
      </c>
      <c r="H78" s="39">
        <v>24.39</v>
      </c>
      <c r="I78" s="13">
        <v>0</v>
      </c>
      <c r="J78" s="13">
        <f>H78/סיכום!$B$42</f>
        <v>9.6858731163329754E-4</v>
      </c>
    </row>
    <row r="79" spans="1:10">
      <c r="A79" s="7" t="s">
        <v>246</v>
      </c>
      <c r="B79" s="7" t="s">
        <v>247</v>
      </c>
      <c r="C79" s="7" t="s">
        <v>248</v>
      </c>
      <c r="D79" s="7" t="s">
        <v>249</v>
      </c>
      <c r="E79" s="7" t="s">
        <v>25</v>
      </c>
      <c r="F79" s="39">
        <v>73.89</v>
      </c>
      <c r="G79" s="39">
        <v>25741</v>
      </c>
      <c r="H79" s="39">
        <v>19.02</v>
      </c>
      <c r="I79" s="13">
        <v>0</v>
      </c>
      <c r="J79" s="13">
        <f>H79/סיכום!$B$42</f>
        <v>7.5533131067098474E-4</v>
      </c>
    </row>
    <row r="80" spans="1:10">
      <c r="A80" s="7" t="s">
        <v>250</v>
      </c>
      <c r="B80" s="7" t="s">
        <v>251</v>
      </c>
      <c r="C80" s="7" t="s">
        <v>250</v>
      </c>
      <c r="D80" s="7" t="s">
        <v>249</v>
      </c>
      <c r="E80" s="7" t="s">
        <v>25</v>
      </c>
      <c r="F80" s="39">
        <v>400.57</v>
      </c>
      <c r="G80" s="39">
        <v>9426</v>
      </c>
      <c r="H80" s="39">
        <v>37.76</v>
      </c>
      <c r="I80" s="13">
        <v>0</v>
      </c>
      <c r="J80" s="13">
        <f>H80/סיכום!$B$42</f>
        <v>1.4995431278094838E-3</v>
      </c>
    </row>
    <row r="81" spans="1:10">
      <c r="A81" s="7" t="s">
        <v>252</v>
      </c>
      <c r="B81" s="7" t="s">
        <v>253</v>
      </c>
      <c r="C81" s="7" t="s">
        <v>254</v>
      </c>
      <c r="D81" s="7" t="s">
        <v>249</v>
      </c>
      <c r="E81" s="7" t="s">
        <v>25</v>
      </c>
      <c r="F81" s="39">
        <v>10733.64</v>
      </c>
      <c r="G81" s="39">
        <v>730</v>
      </c>
      <c r="H81" s="39">
        <v>78.36</v>
      </c>
      <c r="I81" s="13">
        <v>2.0000000000000001E-4</v>
      </c>
      <c r="J81" s="13">
        <f>H81/סיכום!$B$42</f>
        <v>3.111869690019893E-3</v>
      </c>
    </row>
    <row r="82" spans="1:10">
      <c r="A82" s="7" t="s">
        <v>255</v>
      </c>
      <c r="B82" s="7" t="s">
        <v>256</v>
      </c>
      <c r="C82" s="7" t="s">
        <v>257</v>
      </c>
      <c r="D82" s="7" t="s">
        <v>249</v>
      </c>
      <c r="E82" s="7" t="s">
        <v>25</v>
      </c>
      <c r="F82" s="39">
        <v>89.45</v>
      </c>
      <c r="G82" s="39">
        <v>9266</v>
      </c>
      <c r="H82" s="39">
        <v>8.2899999999999991</v>
      </c>
      <c r="I82" s="13">
        <v>0</v>
      </c>
      <c r="J82" s="13">
        <f>H82/סיכום!$B$42</f>
        <v>3.2921643351537661E-4</v>
      </c>
    </row>
    <row r="83" spans="1:10">
      <c r="A83" s="7" t="s">
        <v>258</v>
      </c>
      <c r="B83" s="7" t="s">
        <v>259</v>
      </c>
      <c r="C83" s="7" t="s">
        <v>260</v>
      </c>
      <c r="D83" s="7" t="s">
        <v>249</v>
      </c>
      <c r="E83" s="7" t="s">
        <v>25</v>
      </c>
      <c r="F83" s="39">
        <v>1003.36</v>
      </c>
      <c r="G83" s="39">
        <v>3115</v>
      </c>
      <c r="H83" s="39">
        <v>31.25</v>
      </c>
      <c r="I83" s="13">
        <v>0</v>
      </c>
      <c r="J83" s="13">
        <f>H83/סיכום!$B$42</f>
        <v>1.2410149031791943E-3</v>
      </c>
    </row>
    <row r="84" spans="1:10">
      <c r="A84" s="7" t="s">
        <v>261</v>
      </c>
      <c r="B84" s="7" t="s">
        <v>262</v>
      </c>
      <c r="C84" s="7" t="s">
        <v>263</v>
      </c>
      <c r="D84" s="7" t="s">
        <v>249</v>
      </c>
      <c r="E84" s="7" t="s">
        <v>25</v>
      </c>
      <c r="F84" s="39">
        <v>447.23</v>
      </c>
      <c r="G84" s="39">
        <v>4561</v>
      </c>
      <c r="H84" s="39">
        <v>20.399999999999999</v>
      </c>
      <c r="I84" s="13">
        <v>0</v>
      </c>
      <c r="J84" s="13">
        <f>H84/סיכום!$B$42</f>
        <v>8.1013452879537793E-4</v>
      </c>
    </row>
    <row r="85" spans="1:10">
      <c r="A85" s="7" t="s">
        <v>264</v>
      </c>
      <c r="B85" s="7" t="s">
        <v>265</v>
      </c>
      <c r="C85" s="7" t="s">
        <v>264</v>
      </c>
      <c r="D85" s="7" t="s">
        <v>249</v>
      </c>
      <c r="E85" s="7" t="s">
        <v>25</v>
      </c>
      <c r="F85" s="39">
        <v>77.78</v>
      </c>
      <c r="G85" s="39">
        <v>21254</v>
      </c>
      <c r="H85" s="39">
        <v>16.53</v>
      </c>
      <c r="I85" s="13">
        <v>0</v>
      </c>
      <c r="J85" s="13">
        <f>H85/סיכום!$B$42</f>
        <v>6.5644724318566659E-4</v>
      </c>
    </row>
    <row r="86" spans="1:10">
      <c r="A86" s="7" t="s">
        <v>266</v>
      </c>
      <c r="B86" s="7" t="s">
        <v>265</v>
      </c>
      <c r="C86" s="7" t="s">
        <v>264</v>
      </c>
      <c r="D86" s="7" t="s">
        <v>249</v>
      </c>
      <c r="E86" s="7" t="s">
        <v>25</v>
      </c>
      <c r="F86" s="39">
        <v>8.94</v>
      </c>
      <c r="G86" s="39">
        <v>1</v>
      </c>
      <c r="H86" s="39">
        <v>0.01</v>
      </c>
      <c r="I86" s="41">
        <v>0</v>
      </c>
      <c r="J86" s="13">
        <f>H86/סיכום!$B$42</f>
        <v>3.9712476901734214E-7</v>
      </c>
    </row>
    <row r="87" spans="1:10">
      <c r="A87" s="7" t="s">
        <v>267</v>
      </c>
      <c r="B87" s="7" t="s">
        <v>268</v>
      </c>
      <c r="C87" s="7" t="s">
        <v>267</v>
      </c>
      <c r="D87" s="7" t="s">
        <v>269</v>
      </c>
      <c r="E87" s="7" t="s">
        <v>25</v>
      </c>
      <c r="F87" s="39">
        <v>1629.49</v>
      </c>
      <c r="G87" s="39">
        <v>5411</v>
      </c>
      <c r="H87" s="39">
        <v>88.17</v>
      </c>
      <c r="I87" s="13">
        <v>0</v>
      </c>
      <c r="J87" s="13">
        <f>H87/סיכום!$B$42</f>
        <v>3.5014490884259057E-3</v>
      </c>
    </row>
    <row r="88" spans="1:10">
      <c r="A88" s="7" t="s">
        <v>270</v>
      </c>
      <c r="B88" s="7" t="s">
        <v>271</v>
      </c>
      <c r="C88" s="7" t="s">
        <v>270</v>
      </c>
      <c r="D88" s="7" t="s">
        <v>272</v>
      </c>
      <c r="E88" s="7" t="s">
        <v>25</v>
      </c>
      <c r="F88" s="39">
        <v>6020.17</v>
      </c>
      <c r="G88" s="39">
        <v>1789</v>
      </c>
      <c r="H88" s="39">
        <v>107.7</v>
      </c>
      <c r="I88" s="13">
        <v>0</v>
      </c>
      <c r="J88" s="13">
        <f>H88/סיכום!$B$42</f>
        <v>4.2770337623167752E-3</v>
      </c>
    </row>
    <row r="89" spans="1:10">
      <c r="A89" s="7" t="s">
        <v>273</v>
      </c>
      <c r="B89" s="7" t="s">
        <v>274</v>
      </c>
      <c r="C89" s="7" t="s">
        <v>275</v>
      </c>
      <c r="D89" s="7" t="s">
        <v>276</v>
      </c>
      <c r="E89" s="7" t="s">
        <v>25</v>
      </c>
      <c r="F89" s="39">
        <v>264.45</v>
      </c>
      <c r="G89" s="39">
        <v>5601</v>
      </c>
      <c r="H89" s="39">
        <v>14.81</v>
      </c>
      <c r="I89" s="13">
        <v>0</v>
      </c>
      <c r="J89" s="13">
        <f>H89/סיכום!$B$42</f>
        <v>5.8814178291468375E-4</v>
      </c>
    </row>
    <row r="90" spans="1:10">
      <c r="A90" s="7" t="s">
        <v>277</v>
      </c>
      <c r="B90" s="7" t="s">
        <v>278</v>
      </c>
      <c r="C90" s="7" t="s">
        <v>279</v>
      </c>
      <c r="D90" s="7" t="s">
        <v>280</v>
      </c>
      <c r="E90" s="7" t="s">
        <v>31</v>
      </c>
      <c r="F90" s="39">
        <v>3940.32</v>
      </c>
      <c r="G90" s="39">
        <v>1217</v>
      </c>
      <c r="H90" s="39">
        <v>47.95</v>
      </c>
      <c r="I90" s="13">
        <v>0</v>
      </c>
      <c r="J90" s="13">
        <f>H90/סיכום!$B$42</f>
        <v>1.9042132674381557E-3</v>
      </c>
    </row>
    <row r="91" spans="1:10">
      <c r="A91" s="7" t="s">
        <v>281</v>
      </c>
      <c r="B91" s="7" t="s">
        <v>282</v>
      </c>
      <c r="C91" s="7" t="s">
        <v>283</v>
      </c>
      <c r="D91" s="7" t="s">
        <v>284</v>
      </c>
      <c r="E91" s="7" t="s">
        <v>25</v>
      </c>
      <c r="F91" s="39">
        <v>58.33</v>
      </c>
      <c r="G91" s="39">
        <v>22797</v>
      </c>
      <c r="H91" s="39">
        <v>13.3</v>
      </c>
      <c r="I91" s="13">
        <v>0</v>
      </c>
      <c r="J91" s="13">
        <f>H91/סיכום!$B$42</f>
        <v>5.2817594279306506E-4</v>
      </c>
    </row>
    <row r="92" spans="1:10">
      <c r="A92" s="7" t="s">
        <v>285</v>
      </c>
      <c r="B92" s="7" t="s">
        <v>286</v>
      </c>
      <c r="C92" s="7" t="s">
        <v>285</v>
      </c>
      <c r="D92" s="7" t="s">
        <v>284</v>
      </c>
      <c r="E92" s="7" t="s">
        <v>25</v>
      </c>
      <c r="F92" s="39">
        <v>746.69</v>
      </c>
      <c r="G92" s="39">
        <v>5612</v>
      </c>
      <c r="H92" s="39">
        <v>41.9</v>
      </c>
      <c r="I92" s="13">
        <v>0</v>
      </c>
      <c r="J92" s="13">
        <f>H92/סיכום!$B$42</f>
        <v>1.6639527821826635E-3</v>
      </c>
    </row>
    <row r="93" spans="1:10">
      <c r="A93" s="7" t="s">
        <v>287</v>
      </c>
      <c r="B93" s="7" t="s">
        <v>288</v>
      </c>
      <c r="C93" s="7" t="s">
        <v>289</v>
      </c>
      <c r="D93" s="7" t="s">
        <v>284</v>
      </c>
      <c r="E93" s="7" t="s">
        <v>25</v>
      </c>
      <c r="F93" s="39">
        <v>447.23</v>
      </c>
      <c r="G93" s="39">
        <v>7802</v>
      </c>
      <c r="H93" s="39">
        <v>34.89</v>
      </c>
      <c r="I93" s="13">
        <v>0</v>
      </c>
      <c r="J93" s="13">
        <f>H93/סיכום!$B$42</f>
        <v>1.3855683191015067E-3</v>
      </c>
    </row>
    <row r="94" spans="1:10">
      <c r="A94" s="7" t="s">
        <v>290</v>
      </c>
      <c r="B94" s="7" t="s">
        <v>291</v>
      </c>
      <c r="C94" s="7" t="s">
        <v>292</v>
      </c>
      <c r="D94" s="7" t="s">
        <v>284</v>
      </c>
      <c r="E94" s="7" t="s">
        <v>25</v>
      </c>
      <c r="F94" s="39">
        <v>101.11</v>
      </c>
      <c r="G94" s="39">
        <v>52640</v>
      </c>
      <c r="H94" s="39">
        <v>53.23</v>
      </c>
      <c r="I94" s="13">
        <v>0</v>
      </c>
      <c r="J94" s="13">
        <f>H94/סיכום!$B$42</f>
        <v>2.1138951454793119E-3</v>
      </c>
    </row>
    <row r="95" spans="1:10">
      <c r="A95" s="7" t="s">
        <v>293</v>
      </c>
      <c r="B95" s="7" t="s">
        <v>294</v>
      </c>
      <c r="C95" s="7" t="s">
        <v>295</v>
      </c>
      <c r="D95" s="7" t="s">
        <v>284</v>
      </c>
      <c r="E95" s="7" t="s">
        <v>25</v>
      </c>
      <c r="F95" s="39">
        <v>81.67</v>
      </c>
      <c r="G95" s="39">
        <v>16044</v>
      </c>
      <c r="H95" s="39">
        <v>13.1</v>
      </c>
      <c r="I95" s="13">
        <v>0</v>
      </c>
      <c r="J95" s="13">
        <f>H95/סיכום!$B$42</f>
        <v>5.2023344741271825E-4</v>
      </c>
    </row>
    <row r="96" spans="1:10">
      <c r="A96" s="7" t="s">
        <v>296</v>
      </c>
      <c r="B96" s="7" t="s">
        <v>297</v>
      </c>
      <c r="C96" s="7" t="s">
        <v>298</v>
      </c>
      <c r="D96" s="7" t="s">
        <v>299</v>
      </c>
      <c r="E96" s="7" t="s">
        <v>25</v>
      </c>
      <c r="F96" s="39">
        <v>427.79</v>
      </c>
      <c r="G96" s="39">
        <v>7433</v>
      </c>
      <c r="H96" s="39">
        <v>31.8</v>
      </c>
      <c r="I96" s="13">
        <v>0</v>
      </c>
      <c r="J96" s="13">
        <f>H96/סיכום!$B$42</f>
        <v>1.262856765475148E-3</v>
      </c>
    </row>
    <row r="97" spans="1:10">
      <c r="A97" s="7" t="s">
        <v>300</v>
      </c>
      <c r="B97" s="7" t="s">
        <v>301</v>
      </c>
      <c r="C97" s="7" t="s">
        <v>302</v>
      </c>
      <c r="D97" s="7" t="s">
        <v>303</v>
      </c>
      <c r="E97" s="7" t="s">
        <v>25</v>
      </c>
      <c r="F97" s="39">
        <v>70</v>
      </c>
      <c r="G97" s="39">
        <v>60500</v>
      </c>
      <c r="H97" s="39">
        <v>42.35</v>
      </c>
      <c r="I97" s="13">
        <v>0</v>
      </c>
      <c r="J97" s="13">
        <f>H97/סיכום!$B$42</f>
        <v>1.6818233967884442E-3</v>
      </c>
    </row>
    <row r="98" spans="1:10">
      <c r="A98" s="7" t="s">
        <v>304</v>
      </c>
      <c r="B98" s="7" t="s">
        <v>305</v>
      </c>
      <c r="C98" s="7" t="s">
        <v>306</v>
      </c>
      <c r="D98" s="7" t="s">
        <v>307</v>
      </c>
      <c r="E98" s="7" t="s">
        <v>25</v>
      </c>
      <c r="F98" s="39">
        <v>587.24</v>
      </c>
      <c r="G98" s="39">
        <v>6544</v>
      </c>
      <c r="H98" s="39">
        <v>38.43</v>
      </c>
      <c r="I98" s="13">
        <v>0</v>
      </c>
      <c r="J98" s="13">
        <f>H98/סיכום!$B$42</f>
        <v>1.5261504873336459E-3</v>
      </c>
    </row>
    <row r="99" spans="1:10">
      <c r="A99" s="7" t="s">
        <v>308</v>
      </c>
      <c r="B99" s="7" t="s">
        <v>309</v>
      </c>
      <c r="C99" s="7" t="s">
        <v>310</v>
      </c>
      <c r="D99" s="7" t="s">
        <v>311</v>
      </c>
      <c r="E99" s="7" t="s">
        <v>25</v>
      </c>
      <c r="F99" s="39">
        <v>2247.84</v>
      </c>
      <c r="G99" s="39">
        <v>3721</v>
      </c>
      <c r="H99" s="39">
        <v>83.64</v>
      </c>
      <c r="I99" s="13">
        <v>0</v>
      </c>
      <c r="J99" s="13">
        <f>H99/סיכום!$B$42</f>
        <v>3.3215515680610499E-3</v>
      </c>
    </row>
    <row r="100" spans="1:10">
      <c r="A100" s="7" t="s">
        <v>312</v>
      </c>
      <c r="B100" s="7" t="s">
        <v>313</v>
      </c>
      <c r="C100" s="7" t="s">
        <v>314</v>
      </c>
      <c r="D100" s="7" t="s">
        <v>311</v>
      </c>
      <c r="E100" s="7" t="s">
        <v>25</v>
      </c>
      <c r="F100" s="39">
        <v>17519.939999999999</v>
      </c>
      <c r="G100" s="39">
        <v>8005</v>
      </c>
      <c r="H100" s="39">
        <v>1402.47</v>
      </c>
      <c r="I100" s="13">
        <v>0</v>
      </c>
      <c r="J100" s="13">
        <f>H100/סיכום!$B$42</f>
        <v>5.5695557480375184E-2</v>
      </c>
    </row>
    <row r="101" spans="1:10" ht="13.5" thickBot="1">
      <c r="A101" s="6" t="s">
        <v>315</v>
      </c>
      <c r="B101" s="6"/>
      <c r="C101" s="6"/>
      <c r="D101" s="6"/>
      <c r="E101" s="6"/>
      <c r="F101" s="37">
        <f>SUM(F63:F100)</f>
        <v>90657.819999999992</v>
      </c>
      <c r="G101" s="36"/>
      <c r="H101" s="37">
        <f>SUM(H63:H100)</f>
        <v>2600.56</v>
      </c>
      <c r="I101" s="14"/>
      <c r="J101" s="15">
        <f>SUM(J63:J100)</f>
        <v>0.10327467893157392</v>
      </c>
    </row>
    <row r="102" spans="1:10" ht="13.5" thickTop="1"/>
    <row r="103" spans="1:10">
      <c r="A103" s="6" t="s">
        <v>316</v>
      </c>
      <c r="B103" s="6"/>
      <c r="C103" s="6"/>
      <c r="D103" s="6"/>
      <c r="E103" s="6"/>
      <c r="F103" s="36"/>
      <c r="G103" s="36"/>
      <c r="H103" s="36"/>
      <c r="I103" s="14"/>
      <c r="J103" s="14"/>
    </row>
    <row r="104" spans="1:10">
      <c r="A104" s="7" t="s">
        <v>317</v>
      </c>
      <c r="B104" s="7" t="s">
        <v>318</v>
      </c>
      <c r="C104" s="7" t="s">
        <v>319</v>
      </c>
      <c r="D104" s="7" t="s">
        <v>311</v>
      </c>
      <c r="E104" s="7" t="s">
        <v>199</v>
      </c>
      <c r="F104" s="39">
        <v>2971.16</v>
      </c>
      <c r="G104" s="39">
        <v>651.9</v>
      </c>
      <c r="H104" s="39">
        <v>19.37</v>
      </c>
      <c r="I104" s="13">
        <v>0</v>
      </c>
      <c r="J104" s="13">
        <f>H104/סיכום!$B$42</f>
        <v>7.6923067758659174E-4</v>
      </c>
    </row>
    <row r="105" spans="1:10" ht="13.5" thickBot="1">
      <c r="A105" s="6" t="s">
        <v>320</v>
      </c>
      <c r="B105" s="6"/>
      <c r="C105" s="6"/>
      <c r="D105" s="6"/>
      <c r="E105" s="6"/>
      <c r="F105" s="37">
        <f>SUM(F104)</f>
        <v>2971.16</v>
      </c>
      <c r="G105" s="36"/>
      <c r="H105" s="37">
        <f>SUM(H104)</f>
        <v>19.37</v>
      </c>
      <c r="I105" s="14"/>
      <c r="J105" s="15">
        <f>SUM(J104)</f>
        <v>7.6923067758659174E-4</v>
      </c>
    </row>
    <row r="106" spans="1:10" ht="13.5" thickTop="1"/>
    <row r="107" spans="1:10" ht="13.5" thickBot="1">
      <c r="A107" s="4" t="s">
        <v>321</v>
      </c>
      <c r="B107" s="4"/>
      <c r="C107" s="4"/>
      <c r="D107" s="4"/>
      <c r="E107" s="4"/>
      <c r="F107" s="38">
        <f>SUM(F101+F105)</f>
        <v>93628.98</v>
      </c>
      <c r="G107" s="34"/>
      <c r="H107" s="38">
        <f>SUM(H101+H105)</f>
        <v>2619.9299999999998</v>
      </c>
      <c r="I107" s="17"/>
      <c r="J107" s="18">
        <f>SUM(J101+J105)</f>
        <v>0.10404390960916052</v>
      </c>
    </row>
    <row r="108" spans="1:10" ht="13.5" thickTop="1"/>
    <row r="110" spans="1:10" ht="13.5" thickBot="1">
      <c r="A110" s="4" t="s">
        <v>322</v>
      </c>
      <c r="B110" s="4"/>
      <c r="C110" s="4"/>
      <c r="D110" s="4"/>
      <c r="E110" s="4"/>
      <c r="F110" s="38">
        <f>SUM(F58+F107)</f>
        <v>127358.76</v>
      </c>
      <c r="G110" s="34"/>
      <c r="H110" s="38">
        <f>SUM(H58+H107)</f>
        <v>3867.3099999999995</v>
      </c>
      <c r="I110" s="17"/>
      <c r="J110" s="18">
        <f>SUM(J58+J107)</f>
        <v>0.15358045904684575</v>
      </c>
    </row>
    <row r="111" spans="1:10" ht="13.5" thickTop="1"/>
    <row r="113" spans="1:10">
      <c r="A113" s="7" t="s">
        <v>54</v>
      </c>
      <c r="B113" s="7"/>
      <c r="C113" s="7"/>
      <c r="D113" s="7"/>
      <c r="E113" s="7"/>
      <c r="F113" s="39"/>
      <c r="G113" s="39"/>
      <c r="H113" s="39"/>
      <c r="I113" s="13"/>
      <c r="J113" s="13"/>
    </row>
    <row r="117" spans="1:10">
      <c r="A117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7"/>
  <sheetViews>
    <sheetView rightToLeft="1" topLeftCell="B76" workbookViewId="0">
      <selection activeCell="H26" sqref="H26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33" customWidth="1"/>
    <col min="6" max="6" width="11.7109375" style="33" customWidth="1"/>
    <col min="7" max="7" width="12.7109375" style="33" customWidth="1"/>
    <col min="8" max="8" width="24.7109375" style="31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323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4" t="s">
        <v>59</v>
      </c>
      <c r="F11" s="34" t="s">
        <v>60</v>
      </c>
      <c r="G11" s="34" t="s">
        <v>12</v>
      </c>
      <c r="H11" s="17" t="s">
        <v>61</v>
      </c>
      <c r="I11" s="17" t="s">
        <v>13</v>
      </c>
    </row>
    <row r="12" spans="1:9">
      <c r="A12" s="5"/>
      <c r="B12" s="5"/>
      <c r="C12" s="5"/>
      <c r="D12" s="5"/>
      <c r="E12" s="35" t="s">
        <v>64</v>
      </c>
      <c r="F12" s="35" t="s">
        <v>65</v>
      </c>
      <c r="G12" s="35" t="s">
        <v>15</v>
      </c>
      <c r="H12" s="32" t="s">
        <v>14</v>
      </c>
      <c r="I12" s="32" t="s">
        <v>14</v>
      </c>
    </row>
    <row r="15" spans="1:9">
      <c r="A15" s="4" t="s">
        <v>311</v>
      </c>
      <c r="B15" s="4"/>
      <c r="C15" s="4"/>
      <c r="D15" s="4"/>
      <c r="E15" s="34"/>
      <c r="F15" s="34"/>
      <c r="G15" s="34"/>
      <c r="H15" s="17"/>
      <c r="I15" s="17"/>
    </row>
    <row r="18" spans="1:9">
      <c r="A18" s="4" t="s">
        <v>324</v>
      </c>
      <c r="B18" s="4"/>
      <c r="C18" s="4"/>
      <c r="D18" s="4"/>
      <c r="E18" s="34"/>
      <c r="F18" s="34"/>
      <c r="G18" s="34"/>
      <c r="H18" s="17"/>
      <c r="I18" s="17"/>
    </row>
    <row r="19" spans="1:9">
      <c r="A19" s="6" t="s">
        <v>325</v>
      </c>
      <c r="B19" s="6"/>
      <c r="C19" s="6"/>
      <c r="D19" s="6"/>
      <c r="E19" s="36"/>
      <c r="F19" s="36"/>
      <c r="G19" s="36"/>
      <c r="H19" s="14"/>
      <c r="I19" s="14"/>
    </row>
    <row r="20" spans="1:9">
      <c r="A20" s="7" t="s">
        <v>326</v>
      </c>
      <c r="B20" s="7">
        <v>1097815</v>
      </c>
      <c r="C20" s="7" t="s">
        <v>327</v>
      </c>
      <c r="D20" s="7" t="s">
        <v>40</v>
      </c>
      <c r="E20" s="39">
        <v>37755</v>
      </c>
      <c r="F20" s="39">
        <v>1286</v>
      </c>
      <c r="G20" s="39">
        <v>485.53</v>
      </c>
      <c r="H20" s="13">
        <v>2.9999999999999997E-4</v>
      </c>
      <c r="I20" s="13">
        <f>G20/סיכום!$B$42</f>
        <v>1.9281598910099014E-2</v>
      </c>
    </row>
    <row r="21" spans="1:9">
      <c r="A21" s="7" t="s">
        <v>328</v>
      </c>
      <c r="B21" s="7">
        <v>1113232</v>
      </c>
      <c r="C21" s="7" t="s">
        <v>329</v>
      </c>
      <c r="D21" s="7" t="s">
        <v>40</v>
      </c>
      <c r="E21" s="39">
        <v>88476</v>
      </c>
      <c r="F21" s="39">
        <v>1286</v>
      </c>
      <c r="G21" s="39">
        <v>1137.8</v>
      </c>
      <c r="H21" s="13">
        <v>4.0000000000000002E-4</v>
      </c>
      <c r="I21" s="13">
        <f>G21/סיכום!$B$42</f>
        <v>4.5184856218793187E-2</v>
      </c>
    </row>
    <row r="22" spans="1:9">
      <c r="A22" s="7" t="s">
        <v>330</v>
      </c>
      <c r="B22" s="7">
        <v>1125327</v>
      </c>
      <c r="C22" s="7" t="s">
        <v>331</v>
      </c>
      <c r="D22" s="7" t="s">
        <v>40</v>
      </c>
      <c r="E22" s="39">
        <v>57002</v>
      </c>
      <c r="F22" s="39">
        <v>1284</v>
      </c>
      <c r="G22" s="39">
        <v>731.91</v>
      </c>
      <c r="H22" s="13">
        <v>2.0000000000000001E-4</v>
      </c>
      <c r="I22" s="13">
        <f>G22/סיכום!$B$42</f>
        <v>2.9065958969148289E-2</v>
      </c>
    </row>
    <row r="23" spans="1:9">
      <c r="A23" s="7" t="s">
        <v>332</v>
      </c>
      <c r="B23" s="7">
        <v>1117266</v>
      </c>
      <c r="C23" s="7" t="s">
        <v>333</v>
      </c>
      <c r="D23" s="7" t="s">
        <v>40</v>
      </c>
      <c r="E23" s="39">
        <v>6464</v>
      </c>
      <c r="F23" s="39">
        <v>12890</v>
      </c>
      <c r="G23" s="39">
        <v>833.21</v>
      </c>
      <c r="H23" s="13">
        <v>1E-4</v>
      </c>
      <c r="I23" s="13">
        <f>G23/סיכום!$B$42</f>
        <v>3.308883287929397E-2</v>
      </c>
    </row>
    <row r="24" spans="1:9">
      <c r="A24" s="7" t="s">
        <v>334</v>
      </c>
      <c r="B24" s="7">
        <v>1091818</v>
      </c>
      <c r="C24" s="7" t="s">
        <v>335</v>
      </c>
      <c r="D24" s="7" t="s">
        <v>40</v>
      </c>
      <c r="E24" s="39">
        <v>8390</v>
      </c>
      <c r="F24" s="39">
        <v>12880</v>
      </c>
      <c r="G24" s="39">
        <v>1080.6300000000001</v>
      </c>
      <c r="H24" s="13">
        <v>2.0000000000000001E-4</v>
      </c>
      <c r="I24" s="13">
        <f>G24/סיכום!$B$42</f>
        <v>4.2914493914321047E-2</v>
      </c>
    </row>
    <row r="25" spans="1:9" ht="13.5" thickBot="1">
      <c r="A25" s="6" t="s">
        <v>336</v>
      </c>
      <c r="B25" s="6"/>
      <c r="C25" s="6"/>
      <c r="D25" s="6"/>
      <c r="E25" s="37">
        <f>SUM(E20:E24)</f>
        <v>198087</v>
      </c>
      <c r="F25" s="36"/>
      <c r="G25" s="37">
        <f>SUM(G20:G24)</f>
        <v>4269.08</v>
      </c>
      <c r="H25" s="14"/>
      <c r="I25" s="15">
        <f>SUM(I20:I24)</f>
        <v>0.16953574089165552</v>
      </c>
    </row>
    <row r="26" spans="1:9" ht="13.5" thickTop="1"/>
    <row r="27" spans="1:9">
      <c r="A27" s="6" t="s">
        <v>337</v>
      </c>
      <c r="B27" s="6"/>
      <c r="C27" s="6"/>
      <c r="D27" s="6"/>
      <c r="E27" s="36"/>
      <c r="F27" s="36"/>
      <c r="G27" s="36"/>
      <c r="H27" s="14"/>
      <c r="I27" s="14"/>
    </row>
    <row r="28" spans="1:9">
      <c r="A28" s="7" t="s">
        <v>338</v>
      </c>
      <c r="B28" s="7">
        <v>1133255</v>
      </c>
      <c r="C28" s="7" t="s">
        <v>339</v>
      </c>
      <c r="D28" s="7" t="s">
        <v>40</v>
      </c>
      <c r="E28" s="39">
        <v>645</v>
      </c>
      <c r="F28" s="39">
        <v>5010</v>
      </c>
      <c r="G28" s="39">
        <v>32.31</v>
      </c>
      <c r="H28" s="13">
        <v>1E-4</v>
      </c>
      <c r="I28" s="13">
        <f>G28/סיכום!$B$42</f>
        <v>1.2831101286950326E-3</v>
      </c>
    </row>
    <row r="29" spans="1:9">
      <c r="A29" s="7" t="s">
        <v>340</v>
      </c>
      <c r="B29" s="7">
        <v>1117399</v>
      </c>
      <c r="C29" s="7" t="s">
        <v>339</v>
      </c>
      <c r="D29" s="7" t="s">
        <v>40</v>
      </c>
      <c r="E29" s="39">
        <v>7900</v>
      </c>
      <c r="F29" s="39">
        <v>8663</v>
      </c>
      <c r="G29" s="39">
        <v>684.38</v>
      </c>
      <c r="H29" s="13">
        <v>2.0000000000000001E-4</v>
      </c>
      <c r="I29" s="13">
        <f>G29/סיכום!$B$42</f>
        <v>2.7178424942008863E-2</v>
      </c>
    </row>
    <row r="30" spans="1:9">
      <c r="A30" s="7" t="s">
        <v>341</v>
      </c>
      <c r="B30" s="7">
        <v>1129972</v>
      </c>
      <c r="C30" s="7" t="s">
        <v>339</v>
      </c>
      <c r="D30" s="7" t="s">
        <v>40</v>
      </c>
      <c r="E30" s="39">
        <v>824</v>
      </c>
      <c r="F30" s="39">
        <v>9129</v>
      </c>
      <c r="G30" s="39">
        <v>75.22</v>
      </c>
      <c r="H30" s="13">
        <v>1E-4</v>
      </c>
      <c r="I30" s="13">
        <f>G30/סיכום!$B$42</f>
        <v>2.9871725125484474E-3</v>
      </c>
    </row>
    <row r="31" spans="1:9">
      <c r="A31" s="7" t="s">
        <v>342</v>
      </c>
      <c r="B31" s="7">
        <v>1120187</v>
      </c>
      <c r="C31" s="7" t="s">
        <v>339</v>
      </c>
      <c r="D31" s="7" t="s">
        <v>40</v>
      </c>
      <c r="E31" s="39">
        <v>4568</v>
      </c>
      <c r="F31" s="39">
        <v>4903</v>
      </c>
      <c r="G31" s="39">
        <v>223.97</v>
      </c>
      <c r="H31" s="13">
        <v>2.0000000000000001E-4</v>
      </c>
      <c r="I31" s="13">
        <f>G31/סיכום!$B$42</f>
        <v>8.8944034516814114E-3</v>
      </c>
    </row>
    <row r="32" spans="1:9">
      <c r="A32" s="7" t="s">
        <v>343</v>
      </c>
      <c r="B32" s="7">
        <v>1116904</v>
      </c>
      <c r="C32" s="7" t="s">
        <v>333</v>
      </c>
      <c r="D32" s="7" t="s">
        <v>40</v>
      </c>
      <c r="E32" s="39">
        <v>335</v>
      </c>
      <c r="F32" s="39">
        <v>16080</v>
      </c>
      <c r="G32" s="39">
        <v>53.87</v>
      </c>
      <c r="H32" s="13">
        <v>0</v>
      </c>
      <c r="I32" s="13">
        <f>G32/סיכום!$B$42</f>
        <v>2.1393111306964221E-3</v>
      </c>
    </row>
    <row r="33" spans="1:9" ht="13.5" thickBot="1">
      <c r="A33" s="6" t="s">
        <v>344</v>
      </c>
      <c r="B33" s="6"/>
      <c r="C33" s="6"/>
      <c r="D33" s="6"/>
      <c r="E33" s="37">
        <f>SUM(E28:E32)</f>
        <v>14272</v>
      </c>
      <c r="F33" s="36"/>
      <c r="G33" s="37">
        <f>SUM(G28:G32)</f>
        <v>1069.75</v>
      </c>
      <c r="H33" s="14"/>
      <c r="I33" s="15">
        <f>SUM(I28:I32)</f>
        <v>4.2482422165630175E-2</v>
      </c>
    </row>
    <row r="34" spans="1:9" ht="13.5" thickTop="1"/>
    <row r="35" spans="1:9">
      <c r="A35" s="6" t="s">
        <v>345</v>
      </c>
      <c r="B35" s="6"/>
      <c r="C35" s="6"/>
      <c r="D35" s="6"/>
      <c r="E35" s="36"/>
      <c r="F35" s="36"/>
      <c r="G35" s="36"/>
      <c r="H35" s="14"/>
      <c r="I35" s="14"/>
    </row>
    <row r="36" spans="1:9" ht="13.5" thickBot="1">
      <c r="A36" s="6" t="s">
        <v>346</v>
      </c>
      <c r="B36" s="6"/>
      <c r="C36" s="6"/>
      <c r="D36" s="6"/>
      <c r="E36" s="37">
        <v>0</v>
      </c>
      <c r="F36" s="36"/>
      <c r="G36" s="37">
        <v>0</v>
      </c>
      <c r="H36" s="14"/>
      <c r="I36" s="15">
        <f>G36/סיכום!$B$42</f>
        <v>0</v>
      </c>
    </row>
    <row r="37" spans="1:9" ht="13.5" thickTop="1"/>
    <row r="38" spans="1:9">
      <c r="A38" s="6" t="s">
        <v>347</v>
      </c>
      <c r="B38" s="6"/>
      <c r="C38" s="6"/>
      <c r="D38" s="6"/>
      <c r="E38" s="36"/>
      <c r="F38" s="36"/>
      <c r="G38" s="36"/>
      <c r="H38" s="14"/>
      <c r="I38" s="14"/>
    </row>
    <row r="39" spans="1:9" ht="13.5" thickBot="1">
      <c r="A39" s="6" t="s">
        <v>348</v>
      </c>
      <c r="B39" s="6"/>
      <c r="C39" s="6"/>
      <c r="D39" s="6"/>
      <c r="E39" s="37">
        <v>0</v>
      </c>
      <c r="F39" s="36"/>
      <c r="G39" s="37">
        <v>0</v>
      </c>
      <c r="H39" s="14"/>
      <c r="I39" s="15">
        <f>G39/סיכום!$B$42</f>
        <v>0</v>
      </c>
    </row>
    <row r="40" spans="1:9" ht="13.5" thickTop="1"/>
    <row r="41" spans="1:9">
      <c r="A41" s="6" t="s">
        <v>349</v>
      </c>
      <c r="B41" s="6"/>
      <c r="C41" s="6"/>
      <c r="D41" s="6"/>
      <c r="E41" s="36"/>
      <c r="F41" s="36"/>
      <c r="G41" s="36"/>
      <c r="H41" s="14"/>
      <c r="I41" s="14"/>
    </row>
    <row r="42" spans="1:9" ht="13.5" thickBot="1">
      <c r="A42" s="6" t="s">
        <v>350</v>
      </c>
      <c r="B42" s="6"/>
      <c r="C42" s="6"/>
      <c r="D42" s="6"/>
      <c r="E42" s="37">
        <v>0</v>
      </c>
      <c r="F42" s="36"/>
      <c r="G42" s="37">
        <v>0</v>
      </c>
      <c r="H42" s="14"/>
      <c r="I42" s="15">
        <f>G42/סיכום!$B$42</f>
        <v>0</v>
      </c>
    </row>
    <row r="43" spans="1:9" ht="13.5" thickTop="1"/>
    <row r="44" spans="1:9">
      <c r="A44" s="6" t="s">
        <v>351</v>
      </c>
      <c r="B44" s="6"/>
      <c r="C44" s="6"/>
      <c r="D44" s="6"/>
      <c r="E44" s="36"/>
      <c r="F44" s="36"/>
      <c r="G44" s="36"/>
      <c r="H44" s="14"/>
      <c r="I44" s="14"/>
    </row>
    <row r="45" spans="1:9" ht="13.5" thickBot="1">
      <c r="A45" s="6" t="s">
        <v>352</v>
      </c>
      <c r="B45" s="6"/>
      <c r="C45" s="6"/>
      <c r="D45" s="6"/>
      <c r="E45" s="37">
        <v>0</v>
      </c>
      <c r="F45" s="36"/>
      <c r="G45" s="37">
        <v>0</v>
      </c>
      <c r="H45" s="14"/>
      <c r="I45" s="15">
        <f>G45/סיכום!$B$42</f>
        <v>0</v>
      </c>
    </row>
    <row r="46" spans="1:9" ht="13.5" thickTop="1"/>
    <row r="47" spans="1:9" ht="13.5" thickBot="1">
      <c r="A47" s="4" t="s">
        <v>353</v>
      </c>
      <c r="B47" s="4"/>
      <c r="C47" s="4"/>
      <c r="D47" s="4"/>
      <c r="E47" s="38">
        <f>SUM(E25+E33)</f>
        <v>212359</v>
      </c>
      <c r="F47" s="34"/>
      <c r="G47" s="38">
        <f>SUM(G25+G33)</f>
        <v>5338.83</v>
      </c>
      <c r="H47" s="17"/>
      <c r="I47" s="18">
        <f>SUM(I25+I33)</f>
        <v>0.21201816305728569</v>
      </c>
    </row>
    <row r="48" spans="1:9" ht="13.5" thickTop="1"/>
    <row r="50" spans="1:9">
      <c r="A50" s="4" t="s">
        <v>354</v>
      </c>
      <c r="B50" s="4"/>
      <c r="C50" s="4"/>
      <c r="D50" s="4"/>
      <c r="E50" s="34"/>
      <c r="F50" s="34"/>
      <c r="G50" s="34"/>
      <c r="H50" s="17"/>
      <c r="I50" s="17"/>
    </row>
    <row r="51" spans="1:9">
      <c r="A51" s="6" t="s">
        <v>355</v>
      </c>
      <c r="B51" s="6"/>
      <c r="C51" s="6"/>
      <c r="D51" s="6"/>
      <c r="E51" s="36"/>
      <c r="F51" s="36"/>
      <c r="G51" s="36"/>
      <c r="H51" s="14"/>
      <c r="I51" s="14"/>
    </row>
    <row r="52" spans="1:9">
      <c r="A52" s="7" t="s">
        <v>356</v>
      </c>
      <c r="B52" s="7" t="s">
        <v>357</v>
      </c>
      <c r="C52" s="7" t="s">
        <v>358</v>
      </c>
      <c r="D52" s="7" t="s">
        <v>31</v>
      </c>
      <c r="E52" s="39">
        <v>1204.77</v>
      </c>
      <c r="F52" s="39">
        <v>8735</v>
      </c>
      <c r="G52" s="39">
        <v>105.24</v>
      </c>
      <c r="H52" s="13">
        <v>0</v>
      </c>
      <c r="I52" s="13">
        <f>G52/סיכום!$B$42</f>
        <v>4.1793410691385088E-3</v>
      </c>
    </row>
    <row r="53" spans="1:9">
      <c r="A53" s="7" t="s">
        <v>359</v>
      </c>
      <c r="B53" s="7" t="s">
        <v>360</v>
      </c>
      <c r="C53" s="7" t="s">
        <v>361</v>
      </c>
      <c r="D53" s="7" t="s">
        <v>25</v>
      </c>
      <c r="E53" s="39">
        <v>14610.97</v>
      </c>
      <c r="F53" s="39">
        <v>1124</v>
      </c>
      <c r="G53" s="39">
        <v>164.23</v>
      </c>
      <c r="H53" s="13">
        <v>0</v>
      </c>
      <c r="I53" s="13">
        <f>G53/סיכום!$B$42</f>
        <v>6.5219800815718093E-3</v>
      </c>
    </row>
    <row r="54" spans="1:9">
      <c r="A54" s="7" t="s">
        <v>362</v>
      </c>
      <c r="B54" s="7" t="s">
        <v>363</v>
      </c>
      <c r="C54" s="7" t="s">
        <v>364</v>
      </c>
      <c r="D54" s="7" t="s">
        <v>25</v>
      </c>
      <c r="E54" s="39">
        <v>280.01</v>
      </c>
      <c r="F54" s="39">
        <v>5529</v>
      </c>
      <c r="G54" s="39">
        <v>15.48</v>
      </c>
      <c r="H54" s="13">
        <v>0</v>
      </c>
      <c r="I54" s="13">
        <f>G54/סיכום!$B$42</f>
        <v>6.147491424388457E-4</v>
      </c>
    </row>
    <row r="55" spans="1:9">
      <c r="A55" s="7" t="s">
        <v>365</v>
      </c>
      <c r="B55" s="7" t="s">
        <v>366</v>
      </c>
      <c r="C55" s="7" t="s">
        <v>367</v>
      </c>
      <c r="D55" s="7" t="s">
        <v>25</v>
      </c>
      <c r="E55" s="39">
        <v>175</v>
      </c>
      <c r="F55" s="39">
        <v>16407</v>
      </c>
      <c r="G55" s="39">
        <v>28.71</v>
      </c>
      <c r="H55" s="13">
        <v>0</v>
      </c>
      <c r="I55" s="13">
        <f>G55/סיכום!$B$42</f>
        <v>1.1401452118487893E-3</v>
      </c>
    </row>
    <row r="56" spans="1:9">
      <c r="A56" s="7" t="s">
        <v>368</v>
      </c>
      <c r="B56" s="7" t="s">
        <v>369</v>
      </c>
      <c r="C56" s="7" t="s">
        <v>370</v>
      </c>
      <c r="D56" s="7" t="s">
        <v>25</v>
      </c>
      <c r="E56" s="39">
        <v>3811.22</v>
      </c>
      <c r="F56" s="39">
        <v>2465</v>
      </c>
      <c r="G56" s="39">
        <v>93.95</v>
      </c>
      <c r="H56" s="13">
        <v>1E-4</v>
      </c>
      <c r="I56" s="13">
        <f>G56/סיכום!$B$42</f>
        <v>3.7309872049179297E-3</v>
      </c>
    </row>
    <row r="57" spans="1:9">
      <c r="A57" s="7" t="s">
        <v>371</v>
      </c>
      <c r="B57" s="7" t="s">
        <v>372</v>
      </c>
      <c r="C57" s="7" t="s">
        <v>373</v>
      </c>
      <c r="D57" s="7" t="s">
        <v>25</v>
      </c>
      <c r="E57" s="39">
        <v>14015.96</v>
      </c>
      <c r="F57" s="39">
        <v>2741</v>
      </c>
      <c r="G57" s="39">
        <v>384.18</v>
      </c>
      <c r="H57" s="13">
        <v>0</v>
      </c>
      <c r="I57" s="13">
        <f>G57/סיכום!$B$42</f>
        <v>1.5256739376108251E-2</v>
      </c>
    </row>
    <row r="58" spans="1:9">
      <c r="A58" s="7" t="s">
        <v>374</v>
      </c>
      <c r="B58" s="7" t="s">
        <v>375</v>
      </c>
      <c r="C58" s="7" t="s">
        <v>376</v>
      </c>
      <c r="D58" s="7" t="s">
        <v>25</v>
      </c>
      <c r="E58" s="39">
        <v>1073.3599999999999</v>
      </c>
      <c r="F58" s="39">
        <v>10325</v>
      </c>
      <c r="G58" s="39">
        <v>110.82</v>
      </c>
      <c r="H58" s="13">
        <v>0</v>
      </c>
      <c r="I58" s="13">
        <f>G58/סיכום!$B$42</f>
        <v>4.4009366902501854E-3</v>
      </c>
    </row>
    <row r="59" spans="1:9">
      <c r="A59" s="7" t="s">
        <v>377</v>
      </c>
      <c r="B59" s="7" t="s">
        <v>378</v>
      </c>
      <c r="C59" s="7" t="s">
        <v>379</v>
      </c>
      <c r="D59" s="7" t="s">
        <v>25</v>
      </c>
      <c r="E59" s="39">
        <v>5487.38</v>
      </c>
      <c r="F59" s="39">
        <v>3049</v>
      </c>
      <c r="G59" s="39">
        <v>167.31</v>
      </c>
      <c r="H59" s="13">
        <v>2.0000000000000001E-4</v>
      </c>
      <c r="I59" s="13">
        <f>G59/סיכום!$B$42</f>
        <v>6.6442945104291514E-3</v>
      </c>
    </row>
    <row r="60" spans="1:9">
      <c r="A60" s="7" t="s">
        <v>380</v>
      </c>
      <c r="B60" s="7" t="s">
        <v>381</v>
      </c>
      <c r="C60" s="7" t="s">
        <v>382</v>
      </c>
      <c r="D60" s="7" t="s">
        <v>25</v>
      </c>
      <c r="E60" s="39">
        <v>727.24</v>
      </c>
      <c r="F60" s="39">
        <v>7880</v>
      </c>
      <c r="G60" s="39">
        <v>57.31</v>
      </c>
      <c r="H60" s="13">
        <v>0</v>
      </c>
      <c r="I60" s="13">
        <f>G60/סיכום!$B$42</f>
        <v>2.2759220512383878E-3</v>
      </c>
    </row>
    <row r="61" spans="1:9">
      <c r="A61" s="7" t="s">
        <v>383</v>
      </c>
      <c r="B61" s="7" t="s">
        <v>384</v>
      </c>
      <c r="C61" s="7" t="s">
        <v>385</v>
      </c>
      <c r="D61" s="7" t="s">
        <v>25</v>
      </c>
      <c r="E61" s="39">
        <v>5506.82</v>
      </c>
      <c r="F61" s="39">
        <v>20554</v>
      </c>
      <c r="G61" s="39">
        <v>1131.8699999999999</v>
      </c>
      <c r="H61" s="13">
        <v>0</v>
      </c>
      <c r="I61" s="13">
        <f>G61/סיכום!$B$42</f>
        <v>4.49493612307659E-2</v>
      </c>
    </row>
    <row r="62" spans="1:9">
      <c r="A62" s="7" t="s">
        <v>386</v>
      </c>
      <c r="B62" s="7" t="s">
        <v>384</v>
      </c>
      <c r="C62" s="7" t="s">
        <v>385</v>
      </c>
      <c r="D62" s="7" t="s">
        <v>25</v>
      </c>
      <c r="E62" s="39">
        <v>4687.37</v>
      </c>
      <c r="F62" s="39">
        <v>388.9</v>
      </c>
      <c r="G62" s="39">
        <v>4.6900000000000004</v>
      </c>
      <c r="H62" s="13">
        <v>0</v>
      </c>
      <c r="I62" s="13">
        <f>G62/סיכום!$B$42</f>
        <v>1.8625151666913349E-4</v>
      </c>
    </row>
    <row r="63" spans="1:9">
      <c r="A63" s="7" t="s">
        <v>387</v>
      </c>
      <c r="B63" s="7" t="s">
        <v>388</v>
      </c>
      <c r="C63" s="7" t="s">
        <v>389</v>
      </c>
      <c r="D63" s="7" t="s">
        <v>25</v>
      </c>
      <c r="E63" s="39">
        <v>13817.62</v>
      </c>
      <c r="F63" s="39">
        <v>4849</v>
      </c>
      <c r="G63" s="39">
        <v>670.02</v>
      </c>
      <c r="H63" s="13">
        <v>0</v>
      </c>
      <c r="I63" s="13">
        <f>G63/סיכום!$B$42</f>
        <v>2.6608153773699957E-2</v>
      </c>
    </row>
    <row r="64" spans="1:9">
      <c r="A64" s="7" t="s">
        <v>390</v>
      </c>
      <c r="B64" s="7" t="s">
        <v>391</v>
      </c>
      <c r="C64" s="7" t="s">
        <v>392</v>
      </c>
      <c r="D64" s="7" t="s">
        <v>25</v>
      </c>
      <c r="E64" s="39">
        <v>1442.82</v>
      </c>
      <c r="F64" s="39">
        <v>4135</v>
      </c>
      <c r="G64" s="39">
        <v>59.66</v>
      </c>
      <c r="H64" s="13">
        <v>0</v>
      </c>
      <c r="I64" s="13">
        <f>G64/סיכום!$B$42</f>
        <v>2.3692463719574633E-3</v>
      </c>
    </row>
    <row r="65" spans="1:9" ht="13.5" thickBot="1">
      <c r="A65" s="6" t="s">
        <v>393</v>
      </c>
      <c r="B65" s="6"/>
      <c r="C65" s="6"/>
      <c r="D65" s="6"/>
      <c r="E65" s="37">
        <f>SUM(E52:E64)</f>
        <v>66840.540000000008</v>
      </c>
      <c r="F65" s="36"/>
      <c r="G65" s="37">
        <f>SUM(G52:G64)</f>
        <v>2993.4699999999993</v>
      </c>
      <c r="H65" s="14"/>
      <c r="I65" s="15">
        <f>SUM(I52:I64)</f>
        <v>0.11887810823103431</v>
      </c>
    </row>
    <row r="66" spans="1:9" ht="13.5" thickTop="1"/>
    <row r="67" spans="1:9">
      <c r="A67" s="6" t="s">
        <v>394</v>
      </c>
      <c r="B67" s="6"/>
      <c r="C67" s="6"/>
      <c r="D67" s="6"/>
      <c r="E67" s="36"/>
      <c r="F67" s="36"/>
      <c r="G67" s="36"/>
      <c r="H67" s="14"/>
      <c r="I67" s="14"/>
    </row>
    <row r="68" spans="1:9" ht="13.5" thickBot="1">
      <c r="A68" s="6" t="s">
        <v>395</v>
      </c>
      <c r="B68" s="6"/>
      <c r="C68" s="6"/>
      <c r="D68" s="6"/>
      <c r="E68" s="37">
        <v>0</v>
      </c>
      <c r="F68" s="36"/>
      <c r="G68" s="37">
        <v>0</v>
      </c>
      <c r="H68" s="14"/>
      <c r="I68" s="15">
        <f>G68/סיכום!$B$42</f>
        <v>0</v>
      </c>
    </row>
    <row r="69" spans="1:9" ht="13.5" thickTop="1"/>
    <row r="70" spans="1:9">
      <c r="A70" s="6" t="s">
        <v>349</v>
      </c>
      <c r="B70" s="6"/>
      <c r="C70" s="6"/>
      <c r="D70" s="6"/>
      <c r="E70" s="36"/>
      <c r="F70" s="36"/>
      <c r="G70" s="36"/>
      <c r="H70" s="14"/>
      <c r="I70" s="14"/>
    </row>
    <row r="71" spans="1:9">
      <c r="A71" s="7" t="s">
        <v>396</v>
      </c>
      <c r="B71" s="7" t="s">
        <v>397</v>
      </c>
      <c r="C71" s="7" t="s">
        <v>398</v>
      </c>
      <c r="D71" s="7" t="s">
        <v>25</v>
      </c>
      <c r="E71" s="39">
        <v>2267.29</v>
      </c>
      <c r="F71" s="39">
        <v>7215</v>
      </c>
      <c r="G71" s="39">
        <v>163.58000000000001</v>
      </c>
      <c r="H71" s="13">
        <v>0</v>
      </c>
      <c r="I71" s="13">
        <f>G71/סיכום!$B$42</f>
        <v>6.4961669715856837E-3</v>
      </c>
    </row>
    <row r="72" spans="1:9">
      <c r="A72" s="7" t="s">
        <v>399</v>
      </c>
      <c r="B72" s="7" t="s">
        <v>400</v>
      </c>
      <c r="C72" s="7" t="s">
        <v>401</v>
      </c>
      <c r="D72" s="7" t="s">
        <v>25</v>
      </c>
      <c r="E72" s="39">
        <v>7023.53</v>
      </c>
      <c r="F72" s="39">
        <v>2534</v>
      </c>
      <c r="G72" s="39">
        <v>177.98</v>
      </c>
      <c r="H72" s="13">
        <v>0</v>
      </c>
      <c r="I72" s="13">
        <f>G72/סיכום!$B$42</f>
        <v>7.0680266389706549E-3</v>
      </c>
    </row>
    <row r="73" spans="1:9">
      <c r="A73" s="7" t="s">
        <v>402</v>
      </c>
      <c r="B73" s="7" t="s">
        <v>400</v>
      </c>
      <c r="C73" s="7" t="s">
        <v>401</v>
      </c>
      <c r="D73" s="7" t="s">
        <v>25</v>
      </c>
      <c r="E73" s="39">
        <v>1596.43</v>
      </c>
      <c r="F73" s="39">
        <v>388.9</v>
      </c>
      <c r="G73" s="39">
        <v>1.6</v>
      </c>
      <c r="H73" s="13">
        <v>0</v>
      </c>
      <c r="I73" s="13">
        <f>G73/סיכום!$B$42</f>
        <v>6.3539963042774747E-5</v>
      </c>
    </row>
    <row r="74" spans="1:9">
      <c r="A74" s="7" t="s">
        <v>403</v>
      </c>
      <c r="B74" s="7" t="s">
        <v>404</v>
      </c>
      <c r="C74" s="7" t="s">
        <v>405</v>
      </c>
      <c r="D74" s="7" t="s">
        <v>25</v>
      </c>
      <c r="E74" s="39">
        <v>1361.15</v>
      </c>
      <c r="F74" s="39">
        <v>7916</v>
      </c>
      <c r="G74" s="39">
        <v>107.75</v>
      </c>
      <c r="H74" s="13">
        <v>0</v>
      </c>
      <c r="I74" s="13">
        <f>G74/סיכום!$B$42</f>
        <v>4.2790193861618614E-3</v>
      </c>
    </row>
    <row r="75" spans="1:9">
      <c r="A75" s="7" t="s">
        <v>406</v>
      </c>
      <c r="B75" s="7" t="s">
        <v>407</v>
      </c>
      <c r="C75" s="7" t="s">
        <v>408</v>
      </c>
      <c r="D75" s="7" t="s">
        <v>25</v>
      </c>
      <c r="E75" s="39">
        <v>1878.39</v>
      </c>
      <c r="F75" s="39">
        <v>2473</v>
      </c>
      <c r="G75" s="39">
        <v>46.45</v>
      </c>
      <c r="H75" s="13">
        <v>0</v>
      </c>
      <c r="I75" s="13">
        <f>G75/סיכום!$B$42</f>
        <v>1.8446445520855545E-3</v>
      </c>
    </row>
    <row r="76" spans="1:9">
      <c r="A76" s="7" t="s">
        <v>409</v>
      </c>
      <c r="B76" s="7" t="s">
        <v>410</v>
      </c>
      <c r="C76" s="7" t="s">
        <v>411</v>
      </c>
      <c r="D76" s="7" t="s">
        <v>25</v>
      </c>
      <c r="E76" s="39">
        <v>1186.1400000000001</v>
      </c>
      <c r="F76" s="39">
        <v>6838</v>
      </c>
      <c r="G76" s="39">
        <v>81.11</v>
      </c>
      <c r="H76" s="13">
        <v>0</v>
      </c>
      <c r="I76" s="13">
        <f>G76/סיכום!$B$42</f>
        <v>3.2210790014996623E-3</v>
      </c>
    </row>
    <row r="77" spans="1:9">
      <c r="A77" s="7" t="s">
        <v>412</v>
      </c>
      <c r="B77" s="7" t="s">
        <v>413</v>
      </c>
      <c r="C77" s="7" t="s">
        <v>414</v>
      </c>
      <c r="D77" s="7" t="s">
        <v>25</v>
      </c>
      <c r="E77" s="39">
        <v>859.47</v>
      </c>
      <c r="F77" s="39">
        <v>2990</v>
      </c>
      <c r="G77" s="39">
        <v>25.7</v>
      </c>
      <c r="H77" s="13">
        <v>0</v>
      </c>
      <c r="I77" s="13">
        <f>G77/סיכום!$B$42</f>
        <v>1.0206106563745692E-3</v>
      </c>
    </row>
    <row r="78" spans="1:9">
      <c r="A78" s="7" t="s">
        <v>415</v>
      </c>
      <c r="B78" s="7" t="s">
        <v>416</v>
      </c>
      <c r="C78" s="7" t="s">
        <v>417</v>
      </c>
      <c r="D78" s="7" t="s">
        <v>25</v>
      </c>
      <c r="E78" s="39">
        <v>859.47</v>
      </c>
      <c r="F78" s="39">
        <v>2995</v>
      </c>
      <c r="G78" s="39">
        <v>25.74</v>
      </c>
      <c r="H78" s="13">
        <v>0</v>
      </c>
      <c r="I78" s="13">
        <f>G78/סיכום!$B$42</f>
        <v>1.0221991554506386E-3</v>
      </c>
    </row>
    <row r="79" spans="1:9">
      <c r="A79" s="7" t="s">
        <v>418</v>
      </c>
      <c r="B79" s="7" t="s">
        <v>419</v>
      </c>
      <c r="C79" s="7" t="s">
        <v>420</v>
      </c>
      <c r="D79" s="7" t="s">
        <v>25</v>
      </c>
      <c r="E79" s="39">
        <v>3056.75</v>
      </c>
      <c r="F79" s="39">
        <v>2390.5</v>
      </c>
      <c r="G79" s="39">
        <v>73.069999999999993</v>
      </c>
      <c r="H79" s="13">
        <v>1E-4</v>
      </c>
      <c r="I79" s="13">
        <f>G79/סיכום!$B$42</f>
        <v>2.9017906872097188E-3</v>
      </c>
    </row>
    <row r="80" spans="1:9">
      <c r="A80" s="7" t="s">
        <v>421</v>
      </c>
      <c r="B80" s="7" t="s">
        <v>422</v>
      </c>
      <c r="C80" s="7" t="s">
        <v>423</v>
      </c>
      <c r="D80" s="7" t="s">
        <v>25</v>
      </c>
      <c r="E80" s="39">
        <v>3492.32</v>
      </c>
      <c r="F80" s="39">
        <v>3169</v>
      </c>
      <c r="G80" s="39">
        <v>110.67</v>
      </c>
      <c r="H80" s="13">
        <v>0</v>
      </c>
      <c r="I80" s="13">
        <f>G80/סיכום!$B$42</f>
        <v>4.394979818714926E-3</v>
      </c>
    </row>
    <row r="81" spans="1:9">
      <c r="A81" s="7" t="s">
        <v>424</v>
      </c>
      <c r="B81" s="7" t="s">
        <v>425</v>
      </c>
      <c r="C81" s="7" t="s">
        <v>426</v>
      </c>
      <c r="D81" s="7" t="s">
        <v>25</v>
      </c>
      <c r="E81" s="39">
        <v>4756.25</v>
      </c>
      <c r="F81" s="39">
        <v>897</v>
      </c>
      <c r="G81" s="39">
        <v>42.66</v>
      </c>
      <c r="H81" s="13">
        <v>0</v>
      </c>
      <c r="I81" s="13">
        <f>G81/סיכום!$B$42</f>
        <v>1.6941342646279816E-3</v>
      </c>
    </row>
    <row r="82" spans="1:9">
      <c r="A82" s="7" t="s">
        <v>427</v>
      </c>
      <c r="B82" s="7" t="s">
        <v>428</v>
      </c>
      <c r="C82" s="7" t="s">
        <v>429</v>
      </c>
      <c r="D82" s="7" t="s">
        <v>31</v>
      </c>
      <c r="E82" s="39">
        <v>2910.35</v>
      </c>
      <c r="F82" s="39">
        <v>6367</v>
      </c>
      <c r="G82" s="39">
        <v>185.3</v>
      </c>
      <c r="H82" s="13">
        <v>2.0000000000000001E-4</v>
      </c>
      <c r="I82" s="13">
        <f>G82/סיכום!$B$42</f>
        <v>7.3587219698913508E-3</v>
      </c>
    </row>
    <row r="83" spans="1:9">
      <c r="A83" s="7" t="s">
        <v>427</v>
      </c>
      <c r="B83" s="7" t="s">
        <v>430</v>
      </c>
      <c r="C83" s="7" t="s">
        <v>429</v>
      </c>
      <c r="D83" s="7" t="s">
        <v>31</v>
      </c>
      <c r="E83" s="39">
        <v>708.69</v>
      </c>
      <c r="F83" s="39">
        <v>7881</v>
      </c>
      <c r="G83" s="39">
        <v>55.85</v>
      </c>
      <c r="H83" s="13">
        <v>1E-4</v>
      </c>
      <c r="I83" s="13">
        <f>G83/סיכום!$B$42</f>
        <v>2.2179418349618559E-3</v>
      </c>
    </row>
    <row r="84" spans="1:9">
      <c r="A84" s="7" t="s">
        <v>431</v>
      </c>
      <c r="B84" s="7" t="s">
        <v>432</v>
      </c>
      <c r="C84" s="7" t="s">
        <v>431</v>
      </c>
      <c r="D84" s="7" t="s">
        <v>25</v>
      </c>
      <c r="E84" s="39">
        <v>1022.81</v>
      </c>
      <c r="F84" s="39">
        <v>7964</v>
      </c>
      <c r="G84" s="39">
        <v>81.459999999999994</v>
      </c>
      <c r="H84" s="13">
        <v>0</v>
      </c>
      <c r="I84" s="13">
        <f>G84/סיכום!$B$42</f>
        <v>3.2349783684152691E-3</v>
      </c>
    </row>
    <row r="85" spans="1:9">
      <c r="A85" s="7" t="s">
        <v>433</v>
      </c>
      <c r="B85" s="7" t="s">
        <v>432</v>
      </c>
      <c r="C85" s="7" t="s">
        <v>431</v>
      </c>
      <c r="D85" s="7" t="s">
        <v>25</v>
      </c>
      <c r="E85" s="39">
        <v>542.9</v>
      </c>
      <c r="F85" s="39">
        <v>388.9</v>
      </c>
      <c r="G85" s="39">
        <v>0.54</v>
      </c>
      <c r="H85" s="13">
        <v>0</v>
      </c>
      <c r="I85" s="13">
        <f>G85/סיכום!$B$42</f>
        <v>2.1444737526936479E-5</v>
      </c>
    </row>
    <row r="86" spans="1:9">
      <c r="A86" s="7" t="s">
        <v>434</v>
      </c>
      <c r="B86" s="7" t="s">
        <v>435</v>
      </c>
      <c r="C86" s="7" t="s">
        <v>436</v>
      </c>
      <c r="D86" s="7" t="s">
        <v>25</v>
      </c>
      <c r="E86" s="39">
        <v>3072.31</v>
      </c>
      <c r="F86" s="39">
        <v>26397</v>
      </c>
      <c r="G86" s="39">
        <v>811</v>
      </c>
      <c r="H86" s="13">
        <v>0</v>
      </c>
      <c r="I86" s="13">
        <f>G86/סיכום!$B$42</f>
        <v>3.2206818767306446E-2</v>
      </c>
    </row>
    <row r="87" spans="1:9">
      <c r="A87" s="7" t="s">
        <v>437</v>
      </c>
      <c r="B87" s="7" t="s">
        <v>435</v>
      </c>
      <c r="C87" s="7" t="s">
        <v>436</v>
      </c>
      <c r="D87" s="7" t="s">
        <v>25</v>
      </c>
      <c r="E87" s="39">
        <v>2474.96</v>
      </c>
      <c r="F87" s="39">
        <v>388.9</v>
      </c>
      <c r="G87" s="39">
        <v>2.4700000000000002</v>
      </c>
      <c r="H87" s="13">
        <v>0</v>
      </c>
      <c r="I87" s="13">
        <f>G87/סיכום!$B$42</f>
        <v>9.8089817947283515E-5</v>
      </c>
    </row>
    <row r="88" spans="1:9">
      <c r="A88" s="7" t="s">
        <v>438</v>
      </c>
      <c r="B88" s="7" t="s">
        <v>439</v>
      </c>
      <c r="C88" s="7" t="s">
        <v>420</v>
      </c>
      <c r="D88" s="7" t="s">
        <v>25</v>
      </c>
      <c r="E88" s="39">
        <v>3612.88</v>
      </c>
      <c r="F88" s="39">
        <v>9601</v>
      </c>
      <c r="G88" s="39">
        <v>346.87</v>
      </c>
      <c r="H88" s="13">
        <v>1E-4</v>
      </c>
      <c r="I88" s="13">
        <f>G88/סיכום!$B$42</f>
        <v>1.3775066862904547E-2</v>
      </c>
    </row>
    <row r="89" spans="1:9">
      <c r="A89" s="7" t="s">
        <v>440</v>
      </c>
      <c r="B89" s="7" t="s">
        <v>441</v>
      </c>
      <c r="C89" s="7" t="s">
        <v>442</v>
      </c>
      <c r="D89" s="7" t="s">
        <v>25</v>
      </c>
      <c r="E89" s="39">
        <v>8563.58</v>
      </c>
      <c r="F89" s="39">
        <v>5241</v>
      </c>
      <c r="G89" s="39">
        <v>448.82</v>
      </c>
      <c r="H89" s="13">
        <v>0</v>
      </c>
      <c r="I89" s="13">
        <f>G89/סיכום!$B$42</f>
        <v>1.782375388303635E-2</v>
      </c>
    </row>
    <row r="90" spans="1:9">
      <c r="A90" s="7" t="s">
        <v>440</v>
      </c>
      <c r="B90" s="7" t="s">
        <v>443</v>
      </c>
      <c r="C90" s="7" t="s">
        <v>444</v>
      </c>
      <c r="D90" s="7" t="s">
        <v>25</v>
      </c>
      <c r="E90" s="39">
        <v>7307.43</v>
      </c>
      <c r="F90" s="39">
        <v>4002</v>
      </c>
      <c r="G90" s="39">
        <v>292.44</v>
      </c>
      <c r="H90" s="13">
        <v>0</v>
      </c>
      <c r="I90" s="13">
        <f>G90/סיכום!$B$42</f>
        <v>1.1613516745143155E-2</v>
      </c>
    </row>
    <row r="91" spans="1:9">
      <c r="A91" s="7" t="s">
        <v>445</v>
      </c>
      <c r="B91" s="7" t="s">
        <v>446</v>
      </c>
      <c r="C91" s="7" t="s">
        <v>447</v>
      </c>
      <c r="D91" s="7" t="s">
        <v>25</v>
      </c>
      <c r="E91" s="39">
        <v>7964.67</v>
      </c>
      <c r="F91" s="39">
        <v>4923</v>
      </c>
      <c r="G91" s="39">
        <v>392.1</v>
      </c>
      <c r="H91" s="13">
        <v>0</v>
      </c>
      <c r="I91" s="13">
        <f>G91/סיכום!$B$42</f>
        <v>1.5571262193169986E-2</v>
      </c>
    </row>
    <row r="92" spans="1:9" ht="13.5" thickBot="1">
      <c r="A92" s="6" t="s">
        <v>350</v>
      </c>
      <c r="B92" s="6"/>
      <c r="C92" s="6"/>
      <c r="D92" s="6"/>
      <c r="E92" s="37">
        <f>SUM(E71:E91)</f>
        <v>66517.76999999999</v>
      </c>
      <c r="F92" s="36"/>
      <c r="G92" s="37">
        <f>SUM(G71:G91)</f>
        <v>3473.16</v>
      </c>
      <c r="H92" s="14"/>
      <c r="I92" s="15">
        <f>SUM(I71:I91)</f>
        <v>0.13792778627602723</v>
      </c>
    </row>
    <row r="93" spans="1:9" ht="13.5" thickTop="1"/>
    <row r="94" spans="1:9">
      <c r="A94" s="6" t="s">
        <v>351</v>
      </c>
      <c r="B94" s="6"/>
      <c r="C94" s="6"/>
      <c r="D94" s="6"/>
      <c r="E94" s="36"/>
      <c r="F94" s="36"/>
      <c r="G94" s="36"/>
      <c r="H94" s="14"/>
      <c r="I94" s="14"/>
    </row>
    <row r="95" spans="1:9" ht="13.5" thickBot="1">
      <c r="A95" s="6" t="s">
        <v>352</v>
      </c>
      <c r="B95" s="6"/>
      <c r="C95" s="6"/>
      <c r="D95" s="6"/>
      <c r="E95" s="37">
        <v>0</v>
      </c>
      <c r="F95" s="36"/>
      <c r="G95" s="37">
        <v>0</v>
      </c>
      <c r="H95" s="14"/>
      <c r="I95" s="15">
        <f>G95/סיכום!$B$42</f>
        <v>0</v>
      </c>
    </row>
    <row r="96" spans="1:9" ht="13.5" thickTop="1"/>
    <row r="97" spans="1:9" ht="13.5" thickBot="1">
      <c r="A97" s="4" t="s">
        <v>448</v>
      </c>
      <c r="B97" s="4"/>
      <c r="C97" s="4"/>
      <c r="D97" s="4"/>
      <c r="E97" s="38">
        <f>SUM(E65+E68+E92)</f>
        <v>133358.31</v>
      </c>
      <c r="F97" s="34"/>
      <c r="G97" s="38">
        <f>SUM(G65+G68+G92)</f>
        <v>6466.6299999999992</v>
      </c>
      <c r="H97" s="17"/>
      <c r="I97" s="18">
        <f>SUM(I65+I68+I92)</f>
        <v>0.25680589450706154</v>
      </c>
    </row>
    <row r="98" spans="1:9" ht="13.5" thickTop="1"/>
    <row r="100" spans="1:9" ht="13.5" thickBot="1">
      <c r="A100" s="4" t="s">
        <v>449</v>
      </c>
      <c r="B100" s="4"/>
      <c r="C100" s="4"/>
      <c r="D100" s="4"/>
      <c r="E100" s="38">
        <f>SUM(E47+E97)</f>
        <v>345717.31</v>
      </c>
      <c r="F100" s="34"/>
      <c r="G100" s="38">
        <f>SUM(G47+G97)</f>
        <v>11805.46</v>
      </c>
      <c r="H100" s="17"/>
      <c r="I100" s="18">
        <f>SUM(I47+I97)</f>
        <v>0.4688240575643472</v>
      </c>
    </row>
    <row r="101" spans="1:9" ht="13.5" thickTop="1"/>
    <row r="103" spans="1:9">
      <c r="A103" s="7" t="s">
        <v>54</v>
      </c>
      <c r="B103" s="7"/>
      <c r="C103" s="7"/>
      <c r="D103" s="7"/>
      <c r="E103" s="39"/>
      <c r="F103" s="39"/>
      <c r="G103" s="39"/>
      <c r="H103" s="13"/>
      <c r="I103" s="13"/>
    </row>
    <row r="107" spans="1:9">
      <c r="A107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topLeftCell="D7" workbookViewId="0">
      <selection activeCell="I39" sqref="I39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10" width="11.7109375" style="33" customWidth="1"/>
    <col min="11" max="11" width="24.7109375" style="31" customWidth="1"/>
    <col min="12" max="12" width="20.7109375" style="31" customWidth="1"/>
  </cols>
  <sheetData>
    <row r="2" spans="1:12" ht="18">
      <c r="A2" s="1" t="s">
        <v>0</v>
      </c>
    </row>
    <row r="4" spans="1:12" ht="18">
      <c r="A4" s="1" t="s">
        <v>450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85</v>
      </c>
      <c r="E11" s="4" t="s">
        <v>7</v>
      </c>
      <c r="F11" s="4" t="s">
        <v>8</v>
      </c>
      <c r="G11" s="4" t="s">
        <v>9</v>
      </c>
      <c r="H11" s="34" t="s">
        <v>59</v>
      </c>
      <c r="I11" s="34" t="s">
        <v>60</v>
      </c>
      <c r="J11" s="34" t="s">
        <v>12</v>
      </c>
      <c r="K11" s="17" t="s">
        <v>61</v>
      </c>
      <c r="L11" s="17" t="s">
        <v>13</v>
      </c>
    </row>
    <row r="12" spans="1:12">
      <c r="A12" s="5"/>
      <c r="B12" s="5"/>
      <c r="C12" s="5"/>
      <c r="D12" s="5"/>
      <c r="E12" s="5"/>
      <c r="F12" s="5"/>
      <c r="G12" s="5"/>
      <c r="H12" s="35" t="s">
        <v>64</v>
      </c>
      <c r="I12" s="35" t="s">
        <v>65</v>
      </c>
      <c r="J12" s="35" t="s">
        <v>15</v>
      </c>
      <c r="K12" s="32" t="s">
        <v>14</v>
      </c>
      <c r="L12" s="32" t="s">
        <v>14</v>
      </c>
    </row>
    <row r="15" spans="1:12">
      <c r="A15" s="4" t="s">
        <v>451</v>
      </c>
      <c r="B15" s="4"/>
      <c r="C15" s="4"/>
      <c r="D15" s="4"/>
      <c r="E15" s="4"/>
      <c r="F15" s="4"/>
      <c r="G15" s="4"/>
      <c r="H15" s="34"/>
      <c r="I15" s="34"/>
      <c r="J15" s="34"/>
      <c r="K15" s="17"/>
      <c r="L15" s="17"/>
    </row>
    <row r="18" spans="1:12">
      <c r="A18" s="4" t="s">
        <v>452</v>
      </c>
      <c r="B18" s="4"/>
      <c r="C18" s="4"/>
      <c r="D18" s="4"/>
      <c r="E18" s="4"/>
      <c r="F18" s="4"/>
      <c r="G18" s="4"/>
      <c r="H18" s="34"/>
      <c r="I18" s="34"/>
      <c r="J18" s="34"/>
      <c r="K18" s="17"/>
      <c r="L18" s="17"/>
    </row>
    <row r="19" spans="1:12">
      <c r="A19" s="6" t="s">
        <v>453</v>
      </c>
      <c r="B19" s="6"/>
      <c r="C19" s="6"/>
      <c r="D19" s="6"/>
      <c r="E19" s="6"/>
      <c r="F19" s="6"/>
      <c r="G19" s="6"/>
      <c r="H19" s="36"/>
      <c r="I19" s="36"/>
      <c r="J19" s="36"/>
      <c r="K19" s="14"/>
      <c r="L19" s="14"/>
    </row>
    <row r="20" spans="1:12">
      <c r="A20" s="7" t="s">
        <v>454</v>
      </c>
      <c r="B20" s="7">
        <v>61000832</v>
      </c>
      <c r="C20" s="7" t="s">
        <v>455</v>
      </c>
      <c r="D20" s="7" t="s">
        <v>456</v>
      </c>
      <c r="E20" s="40" t="s">
        <v>902</v>
      </c>
      <c r="F20" s="40" t="s">
        <v>902</v>
      </c>
      <c r="G20" s="7" t="s">
        <v>25</v>
      </c>
      <c r="H20" s="39">
        <v>56</v>
      </c>
      <c r="I20" s="39">
        <v>11029.4</v>
      </c>
      <c r="J20" s="39">
        <v>24.02</v>
      </c>
      <c r="K20" s="41">
        <v>0</v>
      </c>
      <c r="L20" s="13">
        <f>J20/סיכום!$B$42</f>
        <v>9.5389369517965585E-4</v>
      </c>
    </row>
    <row r="21" spans="1:12" ht="13.5" thickBot="1">
      <c r="A21" s="6" t="s">
        <v>457</v>
      </c>
      <c r="B21" s="6"/>
      <c r="C21" s="6"/>
      <c r="D21" s="6"/>
      <c r="E21" s="6"/>
      <c r="F21" s="6"/>
      <c r="G21" s="6"/>
      <c r="H21" s="37">
        <f>SUM(H20)</f>
        <v>56</v>
      </c>
      <c r="I21" s="36"/>
      <c r="J21" s="37">
        <f>SUM(J20)</f>
        <v>24.02</v>
      </c>
      <c r="K21" s="14"/>
      <c r="L21" s="15">
        <f>SUM(L20)</f>
        <v>9.5389369517965585E-4</v>
      </c>
    </row>
    <row r="22" spans="1:12" ht="13.5" thickTop="1"/>
    <row r="23" spans="1:12" ht="13.5" thickBot="1">
      <c r="A23" s="4" t="s">
        <v>458</v>
      </c>
      <c r="B23" s="4"/>
      <c r="C23" s="4"/>
      <c r="D23" s="4"/>
      <c r="E23" s="4"/>
      <c r="F23" s="4"/>
      <c r="G23" s="4"/>
      <c r="H23" s="38">
        <f>SUM(H21)</f>
        <v>56</v>
      </c>
      <c r="I23" s="34"/>
      <c r="J23" s="38">
        <f>SUM(J21)</f>
        <v>24.02</v>
      </c>
      <c r="K23" s="17"/>
      <c r="L23" s="18">
        <f>SUM(L21)</f>
        <v>9.5389369517965585E-4</v>
      </c>
    </row>
    <row r="24" spans="1:12" ht="13.5" thickTop="1"/>
    <row r="26" spans="1:12">
      <c r="A26" s="4" t="s">
        <v>459</v>
      </c>
      <c r="B26" s="4"/>
      <c r="C26" s="4"/>
      <c r="D26" s="4"/>
      <c r="E26" s="4"/>
      <c r="F26" s="4"/>
      <c r="G26" s="4"/>
      <c r="H26" s="34"/>
      <c r="I26" s="34"/>
      <c r="J26" s="34"/>
      <c r="K26" s="17"/>
      <c r="L26" s="17"/>
    </row>
    <row r="27" spans="1:12">
      <c r="A27" s="6" t="s">
        <v>460</v>
      </c>
      <c r="B27" s="6"/>
      <c r="C27" s="6"/>
      <c r="D27" s="6"/>
      <c r="E27" s="6"/>
      <c r="F27" s="6"/>
      <c r="G27" s="6"/>
      <c r="H27" s="36"/>
      <c r="I27" s="36"/>
      <c r="J27" s="36"/>
      <c r="K27" s="14"/>
      <c r="L27" s="14"/>
    </row>
    <row r="28" spans="1:12">
      <c r="A28" s="7" t="s">
        <v>461</v>
      </c>
      <c r="B28" s="7" t="s">
        <v>462</v>
      </c>
      <c r="C28" s="7" t="s">
        <v>463</v>
      </c>
      <c r="D28" s="7" t="s">
        <v>456</v>
      </c>
      <c r="E28" s="40" t="s">
        <v>902</v>
      </c>
      <c r="F28" s="40" t="s">
        <v>902</v>
      </c>
      <c r="G28" s="7" t="s">
        <v>25</v>
      </c>
      <c r="H28" s="39">
        <v>277</v>
      </c>
      <c r="I28" s="39">
        <v>11950.72</v>
      </c>
      <c r="J28" s="39">
        <v>128.74</v>
      </c>
      <c r="K28" s="13">
        <v>1E-4</v>
      </c>
      <c r="L28" s="13">
        <f>J28/סיכום!$B$42</f>
        <v>5.1125842763292632E-3</v>
      </c>
    </row>
    <row r="29" spans="1:12">
      <c r="A29" s="7" t="s">
        <v>464</v>
      </c>
      <c r="B29" s="7" t="s">
        <v>465</v>
      </c>
      <c r="C29" s="7" t="s">
        <v>466</v>
      </c>
      <c r="D29" s="7" t="s">
        <v>177</v>
      </c>
      <c r="E29" s="40" t="s">
        <v>902</v>
      </c>
      <c r="F29" s="40" t="s">
        <v>902</v>
      </c>
      <c r="G29" s="7" t="s">
        <v>25</v>
      </c>
      <c r="H29" s="39">
        <v>335</v>
      </c>
      <c r="I29" s="39">
        <v>1612</v>
      </c>
      <c r="J29" s="39">
        <v>21</v>
      </c>
      <c r="K29" s="13">
        <v>0</v>
      </c>
      <c r="L29" s="13">
        <f>J29/סיכום!$B$42</f>
        <v>8.3396201493641847E-4</v>
      </c>
    </row>
    <row r="30" spans="1:12">
      <c r="A30" s="7" t="s">
        <v>467</v>
      </c>
      <c r="B30" s="7" t="s">
        <v>468</v>
      </c>
      <c r="C30" s="7" t="s">
        <v>469</v>
      </c>
      <c r="D30" s="7" t="s">
        <v>456</v>
      </c>
      <c r="E30" s="40" t="s">
        <v>902</v>
      </c>
      <c r="F30" s="40" t="s">
        <v>902</v>
      </c>
      <c r="G30" s="7" t="s">
        <v>25</v>
      </c>
      <c r="H30" s="39">
        <v>1072</v>
      </c>
      <c r="I30" s="39">
        <v>1451</v>
      </c>
      <c r="J30" s="39">
        <v>60.49</v>
      </c>
      <c r="K30" s="13">
        <v>0</v>
      </c>
      <c r="L30" s="13">
        <f>J30/סיכום!$B$42</f>
        <v>2.4022077277859027E-3</v>
      </c>
    </row>
    <row r="31" spans="1:12" ht="13.5" thickBot="1">
      <c r="A31" s="6" t="s">
        <v>470</v>
      </c>
      <c r="B31" s="6"/>
      <c r="C31" s="6"/>
      <c r="D31" s="6"/>
      <c r="E31" s="6"/>
      <c r="F31" s="6"/>
      <c r="G31" s="6"/>
      <c r="H31" s="37">
        <f>SUM(H28:H30)</f>
        <v>1684</v>
      </c>
      <c r="I31" s="36"/>
      <c r="J31" s="37">
        <f>SUM(J28:J30)</f>
        <v>210.23000000000002</v>
      </c>
      <c r="K31" s="14"/>
      <c r="L31" s="15">
        <f>SUM(L28:L30)</f>
        <v>8.3487540190515831E-3</v>
      </c>
    </row>
    <row r="32" spans="1:12" ht="13.5" thickTop="1"/>
    <row r="33" spans="1:12" ht="13.5" thickBot="1">
      <c r="A33" s="4" t="s">
        <v>471</v>
      </c>
      <c r="B33" s="4"/>
      <c r="C33" s="4"/>
      <c r="D33" s="4"/>
      <c r="E33" s="4"/>
      <c r="F33" s="4"/>
      <c r="G33" s="4"/>
      <c r="H33" s="38">
        <f>SUM(H31)</f>
        <v>1684</v>
      </c>
      <c r="I33" s="34"/>
      <c r="J33" s="38">
        <f>SUM(J31)</f>
        <v>210.23000000000002</v>
      </c>
      <c r="K33" s="17"/>
      <c r="L33" s="18">
        <f>SUM(L31)</f>
        <v>8.3487540190515831E-3</v>
      </c>
    </row>
    <row r="34" spans="1:12" ht="13.5" thickTop="1"/>
    <row r="36" spans="1:12" ht="13.5" thickBot="1">
      <c r="A36" s="4" t="s">
        <v>472</v>
      </c>
      <c r="B36" s="4"/>
      <c r="C36" s="4"/>
      <c r="D36" s="4"/>
      <c r="E36" s="4"/>
      <c r="F36" s="4"/>
      <c r="G36" s="4"/>
      <c r="H36" s="38">
        <f>SUM(H23+H33)</f>
        <v>1740</v>
      </c>
      <c r="I36" s="34"/>
      <c r="J36" s="38">
        <f>SUM(J23+J33)</f>
        <v>234.25000000000003</v>
      </c>
      <c r="K36" s="17"/>
      <c r="L36" s="18">
        <f>SUM(L23+L33)</f>
        <v>9.3026477142312391E-3</v>
      </c>
    </row>
    <row r="37" spans="1:12" ht="13.5" thickTop="1"/>
    <row r="39" spans="1:12">
      <c r="A39" s="7" t="s">
        <v>54</v>
      </c>
      <c r="B39" s="7"/>
      <c r="C39" s="7"/>
      <c r="D39" s="7"/>
      <c r="E39" s="7"/>
      <c r="F39" s="7"/>
      <c r="G39" s="7"/>
      <c r="H39" s="39"/>
      <c r="I39" s="39"/>
      <c r="J39" s="39"/>
      <c r="K39" s="13"/>
      <c r="L39" s="13"/>
    </row>
    <row r="43" spans="1:12">
      <c r="A43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:XFD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473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59</v>
      </c>
      <c r="G11" s="4" t="s">
        <v>60</v>
      </c>
      <c r="H11" s="4" t="s">
        <v>12</v>
      </c>
      <c r="I11" s="4" t="s">
        <v>61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64</v>
      </c>
      <c r="G12" s="5" t="s">
        <v>65</v>
      </c>
      <c r="H12" s="5" t="s">
        <v>15</v>
      </c>
      <c r="I12" s="5" t="s">
        <v>14</v>
      </c>
      <c r="J12" s="5" t="s">
        <v>14</v>
      </c>
    </row>
    <row r="15" spans="1:10">
      <c r="A15" s="4" t="s">
        <v>474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475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476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5">
        <f>H20/סיכום!$B$42</f>
        <v>0</v>
      </c>
    </row>
    <row r="21" spans="1:10" ht="13.5" thickTop="1"/>
    <row r="22" spans="1:10" ht="13.5" thickBot="1">
      <c r="A22" s="4" t="s">
        <v>476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18">
        <v>0</v>
      </c>
    </row>
    <row r="23" spans="1:10" ht="13.5" thickTop="1"/>
    <row r="25" spans="1:10">
      <c r="A25" s="4" t="s">
        <v>477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477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478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5">
        <f>H27/סיכום!$B$42</f>
        <v>0</v>
      </c>
    </row>
    <row r="28" spans="1:10" ht="13.5" thickTop="1"/>
    <row r="29" spans="1:10" ht="13.5" thickBot="1">
      <c r="A29" s="4" t="s">
        <v>478</v>
      </c>
      <c r="B29" s="4"/>
      <c r="C29" s="4"/>
      <c r="D29" s="4"/>
      <c r="E29" s="4"/>
      <c r="F29" s="30">
        <v>0</v>
      </c>
      <c r="G29" s="4"/>
      <c r="H29" s="30">
        <v>0</v>
      </c>
      <c r="I29" s="4"/>
      <c r="J29" s="18">
        <v>0</v>
      </c>
    </row>
    <row r="30" spans="1:10" ht="13.5" thickTop="1"/>
    <row r="32" spans="1:10" ht="13.5" thickBot="1">
      <c r="A32" s="4" t="s">
        <v>479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18">
        <v>0</v>
      </c>
    </row>
    <row r="33" spans="1:10" ht="13.5" thickTop="1"/>
    <row r="35" spans="1:10">
      <c r="A35" s="7" t="s">
        <v>54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6" workbookViewId="0">
      <selection activeCell="A60" sqref="A60:XFD6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480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85</v>
      </c>
      <c r="E11" s="4" t="s">
        <v>9</v>
      </c>
      <c r="F11" s="4" t="s">
        <v>59</v>
      </c>
      <c r="G11" s="4" t="s">
        <v>60</v>
      </c>
      <c r="H11" s="4" t="s">
        <v>12</v>
      </c>
      <c r="I11" s="4" t="s">
        <v>61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64</v>
      </c>
      <c r="G12" s="5" t="s">
        <v>65</v>
      </c>
      <c r="H12" s="5" t="s">
        <v>15</v>
      </c>
      <c r="I12" s="5" t="s">
        <v>14</v>
      </c>
      <c r="J12" s="5" t="s">
        <v>14</v>
      </c>
    </row>
    <row r="15" spans="1:10">
      <c r="A15" s="4" t="s">
        <v>481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482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483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484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5">
        <f>H20/סיכום!$B$42</f>
        <v>0</v>
      </c>
    </row>
    <row r="21" spans="1:10" ht="13.5" thickTop="1"/>
    <row r="22" spans="1:10">
      <c r="A22" s="6" t="s">
        <v>485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486</v>
      </c>
      <c r="B23" s="6"/>
      <c r="C23" s="6"/>
      <c r="D23" s="6"/>
      <c r="E23" s="6"/>
      <c r="F23" s="29">
        <v>0</v>
      </c>
      <c r="G23" s="6"/>
      <c r="H23" s="29">
        <v>0</v>
      </c>
      <c r="I23" s="6"/>
      <c r="J23" s="15">
        <f>H23/סיכום!$B$42</f>
        <v>0</v>
      </c>
    </row>
    <row r="24" spans="1:10" ht="13.5" thickTop="1"/>
    <row r="25" spans="1:10">
      <c r="A25" s="6" t="s">
        <v>487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488</v>
      </c>
      <c r="B26" s="6"/>
      <c r="C26" s="6"/>
      <c r="D26" s="6"/>
      <c r="E26" s="6"/>
      <c r="F26" s="29">
        <v>0</v>
      </c>
      <c r="G26" s="6"/>
      <c r="H26" s="29">
        <v>0</v>
      </c>
      <c r="I26" s="6"/>
      <c r="J26" s="15">
        <f>H26/סיכום!$B$42</f>
        <v>0</v>
      </c>
    </row>
    <row r="27" spans="1:10" ht="13.5" thickTop="1"/>
    <row r="28" spans="1:10">
      <c r="A28" s="6" t="s">
        <v>489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490</v>
      </c>
      <c r="B29" s="6"/>
      <c r="C29" s="6"/>
      <c r="D29" s="6"/>
      <c r="E29" s="6"/>
      <c r="F29" s="29">
        <v>0</v>
      </c>
      <c r="G29" s="6"/>
      <c r="H29" s="29">
        <v>0</v>
      </c>
      <c r="I29" s="6"/>
      <c r="J29" s="15">
        <f>H29/סיכום!$B$42</f>
        <v>0</v>
      </c>
    </row>
    <row r="30" spans="1:10" ht="13.5" thickTop="1"/>
    <row r="31" spans="1:10" ht="13.5" thickBot="1">
      <c r="A31" s="4" t="s">
        <v>491</v>
      </c>
      <c r="B31" s="4"/>
      <c r="C31" s="4"/>
      <c r="D31" s="4"/>
      <c r="E31" s="4"/>
      <c r="F31" s="30">
        <v>0</v>
      </c>
      <c r="G31" s="4"/>
      <c r="H31" s="30">
        <v>0</v>
      </c>
      <c r="I31" s="4"/>
      <c r="J31" s="18">
        <v>0</v>
      </c>
    </row>
    <row r="32" spans="1:10" ht="13.5" thickTop="1"/>
    <row r="34" spans="1:10">
      <c r="A34" s="4" t="s">
        <v>492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483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484</v>
      </c>
      <c r="B36" s="6"/>
      <c r="C36" s="6"/>
      <c r="D36" s="6"/>
      <c r="E36" s="6"/>
      <c r="F36" s="29">
        <v>0</v>
      </c>
      <c r="G36" s="6"/>
      <c r="H36" s="29">
        <v>0</v>
      </c>
      <c r="I36" s="6"/>
      <c r="J36" s="15">
        <f>H36/סיכום!$B$42</f>
        <v>0</v>
      </c>
    </row>
    <row r="37" spans="1:10" ht="13.5" thickTop="1"/>
    <row r="38" spans="1:10">
      <c r="A38" s="6" t="s">
        <v>493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494</v>
      </c>
      <c r="B39" s="6"/>
      <c r="C39" s="6"/>
      <c r="D39" s="6"/>
      <c r="E39" s="6"/>
      <c r="F39" s="29">
        <v>0</v>
      </c>
      <c r="G39" s="6"/>
      <c r="H39" s="29">
        <v>0</v>
      </c>
      <c r="I39" s="6"/>
      <c r="J39" s="15">
        <f>H39/סיכום!$B$42</f>
        <v>0</v>
      </c>
    </row>
    <row r="40" spans="1:10" ht="13.5" thickTop="1"/>
    <row r="41" spans="1:10">
      <c r="A41" s="6" t="s">
        <v>487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488</v>
      </c>
      <c r="B42" s="6"/>
      <c r="C42" s="6"/>
      <c r="D42" s="6"/>
      <c r="E42" s="6"/>
      <c r="F42" s="29">
        <v>0</v>
      </c>
      <c r="G42" s="6"/>
      <c r="H42" s="29">
        <v>0</v>
      </c>
      <c r="I42" s="6"/>
      <c r="J42" s="15">
        <f>H42/סיכום!$B$42</f>
        <v>0</v>
      </c>
    </row>
    <row r="43" spans="1:10" ht="13.5" thickTop="1"/>
    <row r="44" spans="1:10">
      <c r="A44" s="6" t="s">
        <v>495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496</v>
      </c>
      <c r="B45" s="6"/>
      <c r="C45" s="6"/>
      <c r="D45" s="6"/>
      <c r="E45" s="6"/>
      <c r="F45" s="29">
        <v>0</v>
      </c>
      <c r="G45" s="6"/>
      <c r="H45" s="29">
        <v>0</v>
      </c>
      <c r="I45" s="6"/>
      <c r="J45" s="15">
        <f>H45/סיכום!$B$42</f>
        <v>0</v>
      </c>
    </row>
    <row r="46" spans="1:10" ht="13.5" thickTop="1"/>
    <row r="47" spans="1:10">
      <c r="A47" s="6" t="s">
        <v>489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490</v>
      </c>
      <c r="B48" s="6"/>
      <c r="C48" s="6"/>
      <c r="D48" s="6"/>
      <c r="E48" s="6"/>
      <c r="F48" s="29">
        <v>0</v>
      </c>
      <c r="G48" s="6"/>
      <c r="H48" s="29">
        <v>0</v>
      </c>
      <c r="I48" s="6"/>
      <c r="J48" s="15">
        <f>H48/סיכום!$B$42</f>
        <v>0</v>
      </c>
    </row>
    <row r="49" spans="1:10" ht="13.5" thickTop="1"/>
    <row r="50" spans="1:10" ht="13.5" thickBot="1">
      <c r="A50" s="4" t="s">
        <v>497</v>
      </c>
      <c r="B50" s="4"/>
      <c r="C50" s="4"/>
      <c r="D50" s="4"/>
      <c r="E50" s="4"/>
      <c r="F50" s="30">
        <v>0</v>
      </c>
      <c r="G50" s="4"/>
      <c r="H50" s="30">
        <v>0</v>
      </c>
      <c r="I50" s="4"/>
      <c r="J50" s="18">
        <v>0</v>
      </c>
    </row>
    <row r="51" spans="1:10" ht="13.5" thickTop="1"/>
    <row r="53" spans="1:10" ht="13.5" thickBot="1">
      <c r="A53" s="4" t="s">
        <v>498</v>
      </c>
      <c r="B53" s="4"/>
      <c r="C53" s="4"/>
      <c r="D53" s="4"/>
      <c r="E53" s="4"/>
      <c r="F53" s="30">
        <v>0</v>
      </c>
      <c r="G53" s="4"/>
      <c r="H53" s="30">
        <v>0</v>
      </c>
      <c r="I53" s="4"/>
      <c r="J53" s="18">
        <v>0</v>
      </c>
    </row>
    <row r="54" spans="1:10" ht="13.5" thickTop="1"/>
    <row r="56" spans="1:10">
      <c r="A56" s="7" t="s">
        <v>54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E77F12-6DF3-47AD-9129-AD74120112F6}"/>
</file>

<file path=customXml/itemProps2.xml><?xml version="1.0" encoding="utf-8"?>
<ds:datastoreItem xmlns:ds="http://schemas.openxmlformats.org/officeDocument/2006/customXml" ds:itemID="{040511A4-A908-4D36-88EE-0657A75C0EED}"/>
</file>

<file path=customXml/itemProps3.xml><?xml version="1.0" encoding="utf-8"?>
<ds:datastoreItem xmlns:ds="http://schemas.openxmlformats.org/officeDocument/2006/customXml" ds:itemID="{2C68AE25-EEF8-4DFC-8254-40C98472A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2015-02-11T08:23:22Z</dcterms:created>
  <dcterms:modified xsi:type="dcterms:W3CDTF">2015-03-19T09:15:17Z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