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1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1.xml" ContentType="application/vnd.openxmlformats-officedocument.spreadsheetml.worksheet+xml"/>
  <Override PartName="/xl/worksheets/sheet13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7040" windowHeight="10560" tabRatio="845" firstSheet="17" activeTab="25"/>
  </bookViews>
  <sheets>
    <sheet name="מזומנים ושווי מזומנים" sheetId="1" r:id="rId1"/>
    <sheet name="סחיר - תעודות התחייבות ממשלתיות" sheetId="2" r:id="rId2"/>
    <sheet name="סחיר - תעודות חוב מסחריות" sheetId="3" r:id="rId3"/>
    <sheet name="סחיר - אגח קונצרני" sheetId="4" r:id="rId4"/>
    <sheet name="סחיר - מניות" sheetId="5" r:id="rId5"/>
    <sheet name="סחיר - תעודות סל" sheetId="6" r:id="rId6"/>
    <sheet name="סחיר - קרנות נאמנות" sheetId="7" r:id="rId7"/>
    <sheet name="סחיר - כתבי אופציה" sheetId="8" r:id="rId8"/>
    <sheet name="סחיר - אופציות" sheetId="9" r:id="rId9"/>
    <sheet name="סחיר - חוזים עתידיים" sheetId="10" r:id="rId10"/>
    <sheet name="סחיר - מוצרים מובנים" sheetId="11" r:id="rId11"/>
    <sheet name="לא סחיר - תעודות התחייבות ממשלה" sheetId="12" r:id="rId12"/>
    <sheet name="לא סחיר - תעודות חוב מסחריות" sheetId="13" r:id="rId13"/>
    <sheet name="לא סחיר - אגח קונצרני" sheetId="14" r:id="rId14"/>
    <sheet name="לא סחיר - מניות" sheetId="15" r:id="rId15"/>
    <sheet name="לא סחיר - קרנות השקעה" sheetId="16" r:id="rId16"/>
    <sheet name="לא סחיר - כתבי אופציה" sheetId="17" r:id="rId17"/>
    <sheet name="לא סחיר - אופציות" sheetId="18" r:id="rId18"/>
    <sheet name="לא סחיר - חוזים עתידיים" sheetId="19" r:id="rId19"/>
    <sheet name="לא סחיר - מוצרים מובנים" sheetId="20" r:id="rId20"/>
    <sheet name="הלוואות" sheetId="21" r:id="rId21"/>
    <sheet name="פקדונות" sheetId="22" r:id="rId22"/>
    <sheet name="זכויות מקרקעין" sheetId="23" r:id="rId23"/>
    <sheet name="השקעות אחרות" sheetId="24" r:id="rId24"/>
    <sheet name="התחייבויות להשקעה" sheetId="25" r:id="rId25"/>
    <sheet name="סיכום" sheetId="26" r:id="rId26"/>
  </sheets>
  <calcPr calcId="145621"/>
</workbook>
</file>

<file path=xl/calcChain.xml><?xml version="1.0" encoding="utf-8"?>
<calcChain xmlns="http://schemas.openxmlformats.org/spreadsheetml/2006/main">
  <c r="H20" i="24" l="1"/>
  <c r="B36" i="26" l="1"/>
  <c r="B32" i="26"/>
  <c r="B31" i="26"/>
  <c r="B29" i="26"/>
  <c r="B28" i="26" s="1"/>
  <c r="B27" i="26"/>
  <c r="B23" i="26"/>
  <c r="B22" i="26"/>
  <c r="B21" i="26"/>
  <c r="B20" i="26"/>
  <c r="B18" i="26"/>
  <c r="B16" i="26"/>
  <c r="K31" i="7"/>
  <c r="F87" i="5"/>
  <c r="H87" i="5"/>
  <c r="L145" i="4"/>
  <c r="B17" i="26" l="1"/>
  <c r="I37" i="1"/>
  <c r="I33" i="1"/>
  <c r="I51" i="1" s="1"/>
  <c r="I64" i="1" s="1"/>
  <c r="J46" i="2"/>
  <c r="J59" i="2" s="1"/>
  <c r="J41" i="2"/>
  <c r="L41" i="2"/>
  <c r="L46" i="2" s="1"/>
  <c r="L59" i="2" s="1"/>
  <c r="J21" i="2"/>
  <c r="L21" i="2"/>
  <c r="L147" i="4"/>
  <c r="N145" i="4"/>
  <c r="N147" i="4" s="1"/>
  <c r="L97" i="4"/>
  <c r="N97" i="4"/>
  <c r="L81" i="4"/>
  <c r="L105" i="4" s="1"/>
  <c r="L150" i="4" s="1"/>
  <c r="N81" i="4"/>
  <c r="N105" i="4" s="1"/>
  <c r="N150" i="4" s="1"/>
  <c r="F82" i="5"/>
  <c r="H82" i="5"/>
  <c r="F76" i="5"/>
  <c r="F84" i="5" s="1"/>
  <c r="H76" i="5"/>
  <c r="H84" i="5" s="1"/>
  <c r="H44" i="5"/>
  <c r="F33" i="5"/>
  <c r="H33" i="5"/>
  <c r="F25" i="5"/>
  <c r="F44" i="5" s="1"/>
  <c r="H25" i="5"/>
  <c r="G97" i="6"/>
  <c r="E92" i="6"/>
  <c r="G92" i="6"/>
  <c r="E71" i="6"/>
  <c r="E97" i="6" s="1"/>
  <c r="G71" i="6"/>
  <c r="E45" i="6"/>
  <c r="G45" i="6"/>
  <c r="G56" i="6" s="1"/>
  <c r="G100" i="6" s="1"/>
  <c r="E31" i="6"/>
  <c r="G31" i="6"/>
  <c r="E23" i="6"/>
  <c r="E56" i="6" s="1"/>
  <c r="E100" i="6" s="1"/>
  <c r="G23" i="6"/>
  <c r="H37" i="7"/>
  <c r="H40" i="7" s="1"/>
  <c r="H35" i="7"/>
  <c r="J35" i="7"/>
  <c r="J37" i="7" s="1"/>
  <c r="J40" i="7" s="1"/>
  <c r="L63" i="11"/>
  <c r="L21" i="11"/>
  <c r="L38" i="11" s="1"/>
  <c r="N38" i="11"/>
  <c r="N63" i="11" s="1"/>
  <c r="N21" i="11"/>
  <c r="J83" i="12"/>
  <c r="L70" i="12"/>
  <c r="L83" i="12" s="1"/>
  <c r="J70" i="12"/>
  <c r="J59" i="12"/>
  <c r="L59" i="12"/>
  <c r="L30" i="14"/>
  <c r="L32" i="14" s="1"/>
  <c r="L45" i="14" s="1"/>
  <c r="N30" i="14"/>
  <c r="N32" i="14" s="1"/>
  <c r="N45" i="14" s="1"/>
  <c r="F21" i="15"/>
  <c r="F23" i="15" s="1"/>
  <c r="F36" i="15" s="1"/>
  <c r="H21" i="15"/>
  <c r="H23" i="15" s="1"/>
  <c r="H36" i="15" s="1"/>
  <c r="I56" i="19"/>
  <c r="I37" i="19"/>
  <c r="G26" i="19"/>
  <c r="G37" i="19" s="1"/>
  <c r="G56" i="19" s="1"/>
  <c r="I26" i="19"/>
  <c r="C42" i="26" l="1"/>
  <c r="H21" i="24"/>
  <c r="H23" i="24" s="1"/>
  <c r="H33" i="24" s="1"/>
  <c r="B41" i="26" s="1"/>
  <c r="B42" i="26" s="1"/>
  <c r="I20" i="24" l="1"/>
  <c r="I21" i="24" s="1"/>
  <c r="I23" i="24" s="1"/>
  <c r="I33" i="24" s="1"/>
  <c r="P29" i="14"/>
  <c r="P30" i="14" s="1"/>
  <c r="P32" i="14" s="1"/>
  <c r="P45" i="14" s="1"/>
  <c r="J24" i="1"/>
  <c r="J22" i="5"/>
  <c r="J25" i="19"/>
  <c r="L30" i="7"/>
  <c r="J50" i="5"/>
  <c r="J24" i="19"/>
  <c r="J23" i="19"/>
  <c r="I20" i="6"/>
  <c r="J32" i="5"/>
  <c r="P113" i="4"/>
  <c r="I28" i="24"/>
  <c r="H33" i="23"/>
  <c r="H30" i="23"/>
  <c r="H23" i="23"/>
  <c r="M39" i="22"/>
  <c r="M32" i="22"/>
  <c r="M29" i="22"/>
  <c r="M26" i="22"/>
  <c r="M23" i="22"/>
  <c r="M60" i="21"/>
  <c r="M57" i="21"/>
  <c r="M54" i="21"/>
  <c r="M51" i="21"/>
  <c r="M44" i="21"/>
  <c r="M41" i="21"/>
  <c r="M38" i="21"/>
  <c r="M35" i="21"/>
  <c r="M32" i="21"/>
  <c r="M29" i="21"/>
  <c r="M26" i="21"/>
  <c r="M23" i="21"/>
  <c r="P57" i="20"/>
  <c r="P54" i="20"/>
  <c r="P51" i="20"/>
  <c r="P48" i="20"/>
  <c r="P45" i="20"/>
  <c r="P42" i="20"/>
  <c r="P35" i="20"/>
  <c r="P32" i="20"/>
  <c r="P29" i="20"/>
  <c r="P26" i="20"/>
  <c r="P23" i="20"/>
  <c r="J51" i="19"/>
  <c r="J48" i="19"/>
  <c r="J45" i="19"/>
  <c r="J42" i="19"/>
  <c r="J35" i="19"/>
  <c r="J32" i="19"/>
  <c r="J29" i="19"/>
  <c r="K51" i="18"/>
  <c r="K48" i="18"/>
  <c r="K45" i="18"/>
  <c r="K42" i="18"/>
  <c r="K39" i="18"/>
  <c r="K32" i="18"/>
  <c r="K29" i="18"/>
  <c r="K26" i="18"/>
  <c r="K23" i="18"/>
  <c r="K27" i="17"/>
  <c r="K45" i="16"/>
  <c r="K42" i="16"/>
  <c r="K39" i="16"/>
  <c r="K36" i="16"/>
  <c r="K29" i="16"/>
  <c r="K26" i="16"/>
  <c r="K23" i="16"/>
  <c r="J27" i="8"/>
  <c r="J20" i="8"/>
  <c r="J31" i="15"/>
  <c r="J28" i="15"/>
  <c r="J20" i="15"/>
  <c r="J21" i="15" s="1"/>
  <c r="J23" i="15" s="1"/>
  <c r="J36" i="15" s="1"/>
  <c r="P26" i="14"/>
  <c r="P23" i="14"/>
  <c r="P20" i="14"/>
  <c r="P19" i="14"/>
  <c r="P39" i="13"/>
  <c r="P36" i="13"/>
  <c r="P29" i="13"/>
  <c r="P26" i="13"/>
  <c r="P23" i="13"/>
  <c r="P20" i="13"/>
  <c r="N78" i="12"/>
  <c r="N75" i="12"/>
  <c r="N68" i="12"/>
  <c r="N65" i="12"/>
  <c r="N62" i="12"/>
  <c r="N58" i="12"/>
  <c r="N57" i="12"/>
  <c r="N56" i="12"/>
  <c r="N55" i="12"/>
  <c r="N54" i="12"/>
  <c r="N53" i="12"/>
  <c r="N52" i="12"/>
  <c r="N51" i="12"/>
  <c r="N50" i="12"/>
  <c r="N49" i="12"/>
  <c r="N48" i="12"/>
  <c r="N47" i="12"/>
  <c r="N46" i="12"/>
  <c r="N45" i="12"/>
  <c r="N44" i="12"/>
  <c r="N43" i="12"/>
  <c r="N42" i="12"/>
  <c r="N41" i="12"/>
  <c r="N40" i="12"/>
  <c r="N39" i="12"/>
  <c r="N38" i="12"/>
  <c r="N37" i="12"/>
  <c r="N36" i="12"/>
  <c r="N35" i="12"/>
  <c r="N34" i="12"/>
  <c r="N33" i="12"/>
  <c r="N32" i="12"/>
  <c r="N31" i="12"/>
  <c r="N30" i="12"/>
  <c r="N29" i="12"/>
  <c r="N28" i="12"/>
  <c r="N27" i="12"/>
  <c r="N26" i="12"/>
  <c r="N25" i="12"/>
  <c r="N24" i="12"/>
  <c r="N23" i="12"/>
  <c r="N20" i="12"/>
  <c r="P58" i="11"/>
  <c r="P55" i="11"/>
  <c r="P52" i="11"/>
  <c r="P49" i="11"/>
  <c r="P46" i="11"/>
  <c r="P43" i="11"/>
  <c r="P36" i="11"/>
  <c r="P33" i="11"/>
  <c r="P30" i="11"/>
  <c r="P27" i="11"/>
  <c r="P24" i="11"/>
  <c r="P20" i="11"/>
  <c r="P21" i="11" s="1"/>
  <c r="P38" i="11" s="1"/>
  <c r="P63" i="11" s="1"/>
  <c r="J48" i="9"/>
  <c r="J45" i="9"/>
  <c r="J42" i="9"/>
  <c r="J39" i="9"/>
  <c r="J36" i="9"/>
  <c r="J29" i="9"/>
  <c r="J26" i="9"/>
  <c r="J23" i="9"/>
  <c r="J20" i="9"/>
  <c r="L34" i="7"/>
  <c r="L33" i="7"/>
  <c r="L32" i="7"/>
  <c r="L31" i="7"/>
  <c r="L29" i="7"/>
  <c r="L28" i="7"/>
  <c r="L27" i="7"/>
  <c r="L20" i="7"/>
  <c r="I95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4" i="6"/>
  <c r="I70" i="6"/>
  <c r="I69" i="6"/>
  <c r="I68" i="6"/>
  <c r="I67" i="6"/>
  <c r="I66" i="6"/>
  <c r="I65" i="6"/>
  <c r="I64" i="6"/>
  <c r="I63" i="6"/>
  <c r="I62" i="6"/>
  <c r="I61" i="6"/>
  <c r="I54" i="6"/>
  <c r="I51" i="6"/>
  <c r="I48" i="6"/>
  <c r="I44" i="6"/>
  <c r="I43" i="6"/>
  <c r="I42" i="6"/>
  <c r="I41" i="6"/>
  <c r="I40" i="6"/>
  <c r="I39" i="6"/>
  <c r="I38" i="6"/>
  <c r="I37" i="6"/>
  <c r="I36" i="6"/>
  <c r="I35" i="6"/>
  <c r="I34" i="6"/>
  <c r="I30" i="6"/>
  <c r="I29" i="6"/>
  <c r="I28" i="6"/>
  <c r="I27" i="6"/>
  <c r="I26" i="6"/>
  <c r="I22" i="6"/>
  <c r="I21" i="6"/>
  <c r="J81" i="5"/>
  <c r="J80" i="5"/>
  <c r="J79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49" i="5"/>
  <c r="J42" i="5"/>
  <c r="J39" i="5"/>
  <c r="J36" i="5"/>
  <c r="J31" i="5"/>
  <c r="J30" i="5"/>
  <c r="J29" i="5"/>
  <c r="J28" i="5"/>
  <c r="J24" i="5"/>
  <c r="J23" i="5"/>
  <c r="J21" i="5"/>
  <c r="J20" i="5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9" i="4"/>
  <c r="P128" i="4"/>
  <c r="P127" i="4"/>
  <c r="P126" i="4"/>
  <c r="P125" i="4"/>
  <c r="P124" i="4"/>
  <c r="P123" i="4"/>
  <c r="P122" i="4"/>
  <c r="P121" i="4"/>
  <c r="P120" i="4"/>
  <c r="P119" i="4"/>
  <c r="P118" i="4"/>
  <c r="P117" i="4"/>
  <c r="P116" i="4"/>
  <c r="P115" i="4"/>
  <c r="P114" i="4"/>
  <c r="P110" i="4"/>
  <c r="P103" i="4"/>
  <c r="P100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39" i="3"/>
  <c r="P36" i="3"/>
  <c r="P29" i="3"/>
  <c r="P26" i="3"/>
  <c r="P23" i="3"/>
  <c r="P20" i="3"/>
  <c r="N54" i="2"/>
  <c r="N51" i="2"/>
  <c r="N44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0" i="2"/>
  <c r="N21" i="2" s="1"/>
  <c r="J59" i="1"/>
  <c r="J56" i="1"/>
  <c r="J49" i="1"/>
  <c r="J46" i="1"/>
  <c r="J43" i="1"/>
  <c r="J40" i="1"/>
  <c r="J36" i="1"/>
  <c r="J37" i="1" s="1"/>
  <c r="J32" i="1"/>
  <c r="J31" i="1"/>
  <c r="J30" i="1"/>
  <c r="J29" i="1"/>
  <c r="J28" i="1"/>
  <c r="J27" i="1"/>
  <c r="J26" i="1"/>
  <c r="J25" i="1"/>
  <c r="J23" i="1"/>
  <c r="J20" i="1"/>
  <c r="J26" i="19" l="1"/>
  <c r="J37" i="19" s="1"/>
  <c r="J56" i="19" s="1"/>
  <c r="I23" i="6"/>
  <c r="P81" i="4"/>
  <c r="P105" i="4" s="1"/>
  <c r="J33" i="5"/>
  <c r="I45" i="6"/>
  <c r="N59" i="12"/>
  <c r="N70" i="12" s="1"/>
  <c r="N83" i="12" s="1"/>
  <c r="I31" i="6"/>
  <c r="J33" i="1"/>
  <c r="J51" i="1" s="1"/>
  <c r="J64" i="1" s="1"/>
  <c r="P97" i="4"/>
  <c r="P145" i="4"/>
  <c r="P147" i="4" s="1"/>
  <c r="J25" i="5"/>
  <c r="J82" i="5"/>
  <c r="I92" i="6"/>
  <c r="N41" i="2"/>
  <c r="N46" i="2" s="1"/>
  <c r="N59" i="2" s="1"/>
  <c r="J76" i="5"/>
  <c r="I71" i="6"/>
  <c r="L35" i="7"/>
  <c r="L37" i="7" s="1"/>
  <c r="L40" i="7" s="1"/>
  <c r="I56" i="6" l="1"/>
  <c r="J44" i="5"/>
  <c r="I97" i="6"/>
  <c r="I100" i="6" s="1"/>
  <c r="P150" i="4"/>
  <c r="J84" i="5"/>
  <c r="J87" i="5" l="1"/>
</calcChain>
</file>

<file path=xl/sharedStrings.xml><?xml version="1.0" encoding="utf-8"?>
<sst xmlns="http://schemas.openxmlformats.org/spreadsheetml/2006/main" count="2472" uniqueCount="1082">
  <si>
    <t>רשימת נכסים ליום ל-31/12/2014 בקבוצה מקיפה - עד 10% מניות</t>
  </si>
  <si>
    <t>מזומנים ושווי מזומנים</t>
  </si>
  <si>
    <t>הופק ב 10:30 11/02/2015</t>
  </si>
  <si>
    <t>תאריך פעולה אחרון: 11/02/2015, תאריך עידכון שערים: 10/02/2015</t>
  </si>
  <si>
    <t>שם נ"ע</t>
  </si>
  <si>
    <t>מספר ני"ע</t>
  </si>
  <si>
    <t>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</si>
  <si>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</si>
  <si>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</si>
  <si>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</si>
  <si>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</si>
  <si>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</si>
  <si>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</si>
  <si>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השקעה</t>
  </si>
  <si>
    <t>אחוזים</t>
  </si>
  <si>
    <t>אלפי ₪</t>
  </si>
  <si>
    <t>מזומנים</t>
  </si>
  <si>
    <t>מזומנים בישראל</t>
  </si>
  <si>
    <t>יתרות מזומנים ועו"ש בש"ח</t>
  </si>
  <si>
    <t>סה"כ יתרות מזומנים ועו"ש בש"ח</t>
  </si>
  <si>
    <t>יתרות מזומנים ועו"ש נקובים במט"ח</t>
  </si>
  <si>
    <t>דולר אוסטרלי</t>
  </si>
  <si>
    <t>12-01000470</t>
  </si>
  <si>
    <t>גמול</t>
  </si>
  <si>
    <t>AAA</t>
  </si>
  <si>
    <t>דולר לקבל</t>
  </si>
  <si>
    <t>12-01000355</t>
  </si>
  <si>
    <t>דולר ארה"ב</t>
  </si>
  <si>
    <t>דולר ניו זילנד</t>
  </si>
  <si>
    <t>12-01000587</t>
  </si>
  <si>
    <t>דולר פת"ז</t>
  </si>
  <si>
    <t>12-01000280</t>
  </si>
  <si>
    <t>דולר פת"ז התחיבות</t>
  </si>
  <si>
    <t>יורו עתידי</t>
  </si>
  <si>
    <t>12-00005010</t>
  </si>
  <si>
    <t>פועלים</t>
  </si>
  <si>
    <t>אירו</t>
  </si>
  <si>
    <t>יורו פת"ז</t>
  </si>
  <si>
    <t>12-01000298</t>
  </si>
  <si>
    <t>מזומן אירו</t>
  </si>
  <si>
    <t>12-00001010</t>
  </si>
  <si>
    <t>מזומן דולר ארה"ב</t>
  </si>
  <si>
    <t>12-00000014</t>
  </si>
  <si>
    <t>פזו מקסיקני-מזו</t>
  </si>
  <si>
    <t>12-01000868</t>
  </si>
  <si>
    <t>פזו מקסיקני</t>
  </si>
  <si>
    <t>סה"כ יתרות מזומנים ועו"ש נקובים במט"ח</t>
  </si>
  <si>
    <t>פח"ק/פר"י</t>
  </si>
  <si>
    <t>פר"י - 21886</t>
  </si>
  <si>
    <t>12-00010180</t>
  </si>
  <si>
    <t>שקל חדש</t>
  </si>
  <si>
    <t>סה"כ פח"ק/פר"י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</si>
  <si>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</si>
  <si>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</si>
  <si>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</si>
  <si>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</si>
  <si>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</si>
  <si>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</si>
  <si>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שלושה חודשים</t>
  </si>
  <si>
    <t>סה"כ פקדונות במט"ח עד שלושה חודשים</t>
  </si>
  <si>
    <t>סה"כ מזומנים בישראל</t>
  </si>
  <si>
    <t>מזומנים בחו"ל</t>
  </si>
  <si>
    <t>סה"כ מזומנים בחו"ל</t>
  </si>
  <si>
    <t>סה"כ מזומנים</t>
  </si>
  <si>
    <t>* בעל ענין/צד קשור</t>
  </si>
  <si>
    <t>סחיר - תעודות התחייבות ממשלתיות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</si>
  <si>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</si>
  <si>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</si>
  <si>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</si>
  <si>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</si>
  <si>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</si>
  <si>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</si>
  <si>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</si>
  <si>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ש"ח</t>
  </si>
  <si>
    <t>אגורות</t>
  </si>
  <si>
    <t>תעודות התחייבות ממשלתיות</t>
  </si>
  <si>
    <t>אג"ח ממשלתי בישראל</t>
  </si>
  <si>
    <t>ממשלתי צמוד מדד</t>
  </si>
  <si>
    <t>ממשלתי צמוד 0923</t>
  </si>
  <si>
    <t>RF</t>
  </si>
  <si>
    <t>סה"כ ממשלתי צמוד מדד</t>
  </si>
  <si>
    <t>ממשלתי לא צמוד</t>
  </si>
  <si>
    <t>מ.ק.מ  515</t>
  </si>
  <si>
    <t>מ.ק.מ 1115</t>
  </si>
  <si>
    <t>מ.ק.מ 1215</t>
  </si>
  <si>
    <t>מ.ק.מ 215</t>
  </si>
  <si>
    <t>מ.ק.מ 615</t>
  </si>
  <si>
    <t>מ.ק.מ 725</t>
  </si>
  <si>
    <t>מ.ק.מ 815</t>
  </si>
  <si>
    <t>מ.ק.מ 915</t>
  </si>
  <si>
    <t>ממשלתי שקלי 0115</t>
  </si>
  <si>
    <t>ממשלתי שקלי 0118</t>
  </si>
  <si>
    <t>ממשלתי שקלי 0120</t>
  </si>
  <si>
    <t>ממשלתי שקלי 0122</t>
  </si>
  <si>
    <t>ממשלתי שקלי 0217</t>
  </si>
  <si>
    <t>ממשלתי שקלי 0219</t>
  </si>
  <si>
    <t>ממשלתי שקלי 0323</t>
  </si>
  <si>
    <t>ממשק0816</t>
  </si>
  <si>
    <t>שחר2683</t>
  </si>
  <si>
    <t>סה"כ ממשלתי לא צמוד</t>
  </si>
  <si>
    <t>ממשלתי צמוד מט"ח</t>
  </si>
  <si>
    <t>סה"כ ממשלתי צמוד מט"ח</t>
  </si>
  <si>
    <t>סה"כ אג"ח ממשלתי בישראל</t>
  </si>
  <si>
    <t>ממשלתי חו"ל</t>
  </si>
  <si>
    <t>אג"ח של ממשלת ישראל שהונפקו בחו"ל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</si>
  <si>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</si>
  <si>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</si>
  <si>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</si>
  <si>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סה"כ ממשלתי חו"ל</t>
  </si>
  <si>
    <t>סה"כ תעודות התחייבות ממשלתיות</t>
  </si>
  <si>
    <t>סחיר - תעודות חוב מסחריות</t>
  </si>
  <si>
    <t>ענף מסחר</t>
  </si>
  <si>
    <t>תעודות חוב מסחריות</t>
  </si>
  <si>
    <t>תעודות חוב מסחריות בישראל</t>
  </si>
  <si>
    <t>תעודות חוב מסחריות צמודות</t>
  </si>
  <si>
    <t>סה"כ תעודות חוב מסחריות צמודות</t>
  </si>
  <si>
    <t>תעודות חוב מסחריות לא צמודות</t>
  </si>
  <si>
    <t>סה"כ תעודות חוב מסחריות לא צמודות</t>
  </si>
  <si>
    <t>תעודות חוב מסחריות צמודות למט"ח</t>
  </si>
  <si>
    <t>סה"כ תעודות חוב מסחריות צמודות למט"ח</t>
  </si>
  <si>
    <t>תעודות חוב מסחריות אחרות</t>
  </si>
  <si>
    <t>סה"כ תעודות חוב מסחריות אחרות</t>
  </si>
  <si>
    <t>סה"כ תעודות חוב מסחריות בישראל</t>
  </si>
  <si>
    <t>תעודות חוב מסחריות בחו"ל</t>
  </si>
  <si>
    <t>תעודות חוב מסחריות חברות ישראליות בחו"ל</t>
  </si>
  <si>
    <t>סה"כ תעודות חוב מסחריות חברות ישראליות בחו"ל</t>
  </si>
  <si>
    <t>תעודות חוב מסחריות חברות זרות בחו"ל</t>
  </si>
  <si>
    <t>סה"כ תעודות חוב מסחריות חברות זרות בחו"ל</t>
  </si>
  <si>
    <t>סה"כ תעודות חוב מסחריות בחו"ל</t>
  </si>
  <si>
    <t>סה"כ תעודות חוב מסחריות</t>
  </si>
  <si>
    <t>סחיר - אג"ח קונצרני</t>
  </si>
  <si>
    <t>אג"ח קונצרני</t>
  </si>
  <si>
    <t>אג"ח קונצרני בישראל</t>
  </si>
  <si>
    <t>אגרות חוב קונצרניות צמודות</t>
  </si>
  <si>
    <t>מזרחי הנפקות אג33</t>
  </si>
  <si>
    <t>מזרחי טפחות חברה להנפקות בעמ</t>
  </si>
  <si>
    <t>בנקים</t>
  </si>
  <si>
    <t>מעלות</t>
  </si>
  <si>
    <t>מזרחי טפחות הפ 35</t>
  </si>
  <si>
    <t>מזרחי טפחות סדר</t>
  </si>
  <si>
    <t>פועלים אג"ח 32</t>
  </si>
  <si>
    <t>הפועלים הנפקות בעמ</t>
  </si>
  <si>
    <t>מעלות/מידרוג</t>
  </si>
  <si>
    <t>פועלים הנפקות 3</t>
  </si>
  <si>
    <t>לאומי מימון התח ח</t>
  </si>
  <si>
    <t>לאומי חברה למימון‎</t>
  </si>
  <si>
    <t>AA+</t>
  </si>
  <si>
    <t>למן.ק14</t>
  </si>
  <si>
    <t>פועלים הנפ אג10</t>
  </si>
  <si>
    <t>פועלים הנפ הת14</t>
  </si>
  <si>
    <t>בזק אג5</t>
  </si>
  <si>
    <t>בזק החברה הישראלית לתקשורת בעמ</t>
  </si>
  <si>
    <t>תקשורת ומדיה</t>
  </si>
  <si>
    <t>AA</t>
  </si>
  <si>
    <t>הראל הנפקות אג1</t>
  </si>
  <si>
    <t>הראל ביטוח מימון והנפקות בעמ</t>
  </si>
  <si>
    <t>ביטוח</t>
  </si>
  <si>
    <t>נצבא אג5</t>
  </si>
  <si>
    <t>נצבא‎</t>
  </si>
  <si>
    <t>נדל"ן ובינוי</t>
  </si>
  <si>
    <t>אגוד הנפקות סד' ו</t>
  </si>
  <si>
    <t>אגוד הנפקות בעמ</t>
  </si>
  <si>
    <t>AA-</t>
  </si>
  <si>
    <t>מידרוג</t>
  </si>
  <si>
    <t>אמות  השקעות סד'א</t>
  </si>
  <si>
    <t>אמות השקעות בעמ</t>
  </si>
  <si>
    <t>אמות אג3</t>
  </si>
  <si>
    <t>גב ים אג5</t>
  </si>
  <si>
    <t>גב ים‎</t>
  </si>
  <si>
    <t>גזית אג"ח 3'</t>
  </si>
  <si>
    <t>גזית-גלוב בעמ</t>
  </si>
  <si>
    <t>גזית גלוב אג11</t>
  </si>
  <si>
    <t>גזית גלוב אג4</t>
  </si>
  <si>
    <t>גזית גלוב אג9</t>
  </si>
  <si>
    <t>דיסקונט מנפיקים הת2</t>
  </si>
  <si>
    <t>דיסקונט מנפיקים בעמ</t>
  </si>
  <si>
    <t>דסקמנ.ק4</t>
  </si>
  <si>
    <t>כללביט אג3</t>
  </si>
  <si>
    <t>כללביט מימון בעמ</t>
  </si>
  <si>
    <t>פרטנר אג2</t>
  </si>
  <si>
    <t>חברת פרטנר תקשורת בעמ</t>
  </si>
  <si>
    <t>פרטנר אג3</t>
  </si>
  <si>
    <t>ריט1 אג3</t>
  </si>
  <si>
    <t>ריט 1 בעמ</t>
  </si>
  <si>
    <t>6אלחץ.ק</t>
  </si>
  <si>
    <t>אלוני-חץ נכסים והשקעות בעמ</t>
  </si>
  <si>
    <t>A+</t>
  </si>
  <si>
    <t>אגוד הנפקות הת19</t>
  </si>
  <si>
    <t>אגוד הנפקות הת2</t>
  </si>
  <si>
    <t>ביג אג3</t>
  </si>
  <si>
    <t>ביג מרכזי קניות (2004) בעמ</t>
  </si>
  <si>
    <t>ביג אג4</t>
  </si>
  <si>
    <t>ביג אג4 לקבל</t>
  </si>
  <si>
    <t>בריטיש ישראל אג3</t>
  </si>
  <si>
    <t>בריטיש-ישראל השקעות בעמ</t>
  </si>
  <si>
    <t>חברה לישראל אג6</t>
  </si>
  <si>
    <t>החברה לישראל בעמ</t>
  </si>
  <si>
    <t>השקעה ואחזקות</t>
  </si>
  <si>
    <t>ירושלים הנפקות סדרה  לקבל</t>
  </si>
  <si>
    <t>ירושלים מימון והנפקות (2005) ב</t>
  </si>
  <si>
    <t>ירושלים הנפקות סדרה ט</t>
  </si>
  <si>
    <t>מליסרון סד' ד</t>
  </si>
  <si>
    <t>מליסרון בעמ</t>
  </si>
  <si>
    <t>סלקום אג4</t>
  </si>
  <si>
    <t>סלקום ישראל בעמ</t>
  </si>
  <si>
    <t>סלקום אגח ו</t>
  </si>
  <si>
    <t>סלקום אגח ו לקבל</t>
  </si>
  <si>
    <t>סלקום סדרה ח' 4</t>
  </si>
  <si>
    <t>חקלאות</t>
  </si>
  <si>
    <t>סלקום סדרה ח' 4 לקבל</t>
  </si>
  <si>
    <t>פנקס.ק1</t>
  </si>
  <si>
    <t>הפניקס אחזקות בעמ</t>
  </si>
  <si>
    <t>רבוע נדלן אג2</t>
  </si>
  <si>
    <t>רבוע כחול נדלן בעמ</t>
  </si>
  <si>
    <t>רבוע נדלן אג4</t>
  </si>
  <si>
    <t>שיכון ובינוי אחזקות</t>
  </si>
  <si>
    <t>שיכון ובינוי בעמ</t>
  </si>
  <si>
    <t>אגוד הנפקות שה1</t>
  </si>
  <si>
    <t>A</t>
  </si>
  <si>
    <t>אלרוב נדלן אג"ח ג</t>
  </si>
  <si>
    <t>אלרוב נדלן ומלונאות בעמ</t>
  </si>
  <si>
    <t>אפריקה ישראל נכסים</t>
  </si>
  <si>
    <t>אפריקה ישראל נכסים בעמ</t>
  </si>
  <si>
    <t>דיסקונט מנפיקים שה1</t>
  </si>
  <si>
    <t>נכסים ובנין אג3</t>
  </si>
  <si>
    <t>נכסים ובנין‎</t>
  </si>
  <si>
    <t>קבוצת דלק אג13</t>
  </si>
  <si>
    <t>קבוצת דלק‎</t>
  </si>
  <si>
    <t>אדגר אג8</t>
  </si>
  <si>
    <t>אדגר השקעות ופיתוח בעמ</t>
  </si>
  <si>
    <t>A-</t>
  </si>
  <si>
    <t>אדגר אג8 לקבל</t>
  </si>
  <si>
    <t>אלבר אג11</t>
  </si>
  <si>
    <t>אלבר שירותי מימונית בעמ</t>
  </si>
  <si>
    <t>שרותים</t>
  </si>
  <si>
    <t>אלבר אג13</t>
  </si>
  <si>
    <t>אפריקה השקעות אג26</t>
  </si>
  <si>
    <t>אפריקה-ישראל להשקעות בעמ</t>
  </si>
  <si>
    <t>אדרי-אל אג2</t>
  </si>
  <si>
    <t>אדרי-אל החזקות בעמ</t>
  </si>
  <si>
    <t>B+</t>
  </si>
  <si>
    <t>אדרי-אל אג2 לקבל</t>
  </si>
  <si>
    <t>דלק אנרגיה אג3</t>
  </si>
  <si>
    <t>דלק מערכות אנרגיה בעמ</t>
  </si>
  <si>
    <t>חיפושי נפט וגז</t>
  </si>
  <si>
    <t>דלק אנרגיה אג5</t>
  </si>
  <si>
    <t>סה"כ אגרות חוב קונצרניות צמודות</t>
  </si>
  <si>
    <t>אגרות חוב קונצרניות לא צמודות</t>
  </si>
  <si>
    <t>אלביט מערכות אג1</t>
  </si>
  <si>
    <t>אלביט מערכות‎</t>
  </si>
  <si>
    <t>טכנולוגיה</t>
  </si>
  <si>
    <t>פועלים הנפ הת16</t>
  </si>
  <si>
    <t>גב ים אג7</t>
  </si>
  <si>
    <t>כללביט אג6</t>
  </si>
  <si>
    <t>פניקס הון אג3</t>
  </si>
  <si>
    <t>פניקס הון הת1</t>
  </si>
  <si>
    <t>פרטנר אג5</t>
  </si>
  <si>
    <t>אגוד הנפקות הת18</t>
  </si>
  <si>
    <t>חברה לישראל אג9</t>
  </si>
  <si>
    <t>סלקום אג5</t>
  </si>
  <si>
    <t>סלקום אג5 לקבל</t>
  </si>
  <si>
    <t>סלקום סד' ט' 25</t>
  </si>
  <si>
    <t>סלקום סד' ט' 25 לקבל</t>
  </si>
  <si>
    <t>פז נפט אג3</t>
  </si>
  <si>
    <t>פז חברת הנפט בעמ</t>
  </si>
  <si>
    <t>סה"כ אגרות חוב קונצרניות לא צמודות</t>
  </si>
  <si>
    <t>אגרות חוב קונצרניות צמודות למט"ח</t>
  </si>
  <si>
    <t>סה"כ אגרות חוב קונצרניות צמודות למט"ח</t>
  </si>
  <si>
    <t>אגרות חוב קונצרניות צמודות למדד אחר</t>
  </si>
  <si>
    <t>סה"כ אגרות חוב קונצרניות צמודות למדד אחר</t>
  </si>
  <si>
    <t>סה"כ אג"ח קונצרני בישראל</t>
  </si>
  <si>
    <t>אג"ח קונצרני בחו"ל</t>
  </si>
  <si>
    <t>אגרות חוב קונצרניות חברות ישראליות בחו"ל</t>
  </si>
  <si>
    <t>סה"כ אגרות חוב קונצרניות חברות ישראליות בחו"ל</t>
  </si>
  <si>
    <t>אגרות חוב קונצרניות חברות זרות בחו"ל</t>
  </si>
  <si>
    <t>EIB 10 1/2 12/2</t>
  </si>
  <si>
    <t>XS1014703851</t>
  </si>
  <si>
    <t>EUROPEAN INVT BK</t>
  </si>
  <si>
    <t>אג"ח חו"ל</t>
  </si>
  <si>
    <t>S&amp;P</t>
  </si>
  <si>
    <t>ריאל ברזיל</t>
  </si>
  <si>
    <t>KFW 6 03/15/16</t>
  </si>
  <si>
    <t>XS0875150871</t>
  </si>
  <si>
    <t>KFW</t>
  </si>
  <si>
    <t>ABNANV 4.75 19</t>
  </si>
  <si>
    <t>AU3CB0218345</t>
  </si>
  <si>
    <t>ABN AMRO</t>
  </si>
  <si>
    <t>ANZ FLOAT 6/23</t>
  </si>
  <si>
    <t>AU3FN0017612</t>
  </si>
  <si>
    <t>AUST &amp; NZ BANKING GROUP</t>
  </si>
  <si>
    <t>JPM 4.25 11/18</t>
  </si>
  <si>
    <t>XS0925035692</t>
  </si>
  <si>
    <t>JPMORGAN CHASE</t>
  </si>
  <si>
    <t>MBONO 6.5 06/22</t>
  </si>
  <si>
    <t>MX0MGO0000Q0</t>
  </si>
  <si>
    <t>MEXICAN BONOS</t>
  </si>
  <si>
    <t>EDF 5 1/4 01/29</t>
  </si>
  <si>
    <t>USF2893TAF33</t>
  </si>
  <si>
    <t>ELEC DE FRANCE</t>
  </si>
  <si>
    <t>Utilities (5510)</t>
  </si>
  <si>
    <t>BBB+</t>
  </si>
  <si>
    <t>GS 5 08/19</t>
  </si>
  <si>
    <t>AU3CB0218709</t>
  </si>
  <si>
    <t>GOLDMAN SACHS GP</t>
  </si>
  <si>
    <t>Diversified Financials (4020)</t>
  </si>
  <si>
    <t>NDASS 4.25 22</t>
  </si>
  <si>
    <t>US65557HAD44</t>
  </si>
  <si>
    <t>NORDEA BANK AB</t>
  </si>
  <si>
    <t>SRENVX 6 3/8 09</t>
  </si>
  <si>
    <t>XS0901578681</t>
  </si>
  <si>
    <t>AQUARIUS + INV S</t>
  </si>
  <si>
    <t>HRB 5 1/2 11/01</t>
  </si>
  <si>
    <t>US093662AE40</t>
  </si>
  <si>
    <t>BLOCK FINANCIAL</t>
  </si>
  <si>
    <t>BBB</t>
  </si>
  <si>
    <t>JNPR 4 1/2 03/1</t>
  </si>
  <si>
    <t>US48203RAG92</t>
  </si>
  <si>
    <t>JUNIPER ENTWORKS</t>
  </si>
  <si>
    <t>Information Technology (0045)</t>
  </si>
  <si>
    <t>KLAC 4.65 11/24</t>
  </si>
  <si>
    <t>KLA TENCOR</t>
  </si>
  <si>
    <t>Semiconductors (4530)</t>
  </si>
  <si>
    <t>MSI 3 1/2 03/01</t>
  </si>
  <si>
    <t>US620076BC25</t>
  </si>
  <si>
    <t>MOTOROLA</t>
  </si>
  <si>
    <t>STANLN 4 07/22</t>
  </si>
  <si>
    <t>XS0803659340</t>
  </si>
  <si>
    <t>STANDARD CHART</t>
  </si>
  <si>
    <t>ALPEKA4.5 11/22</t>
  </si>
  <si>
    <t>USP01703AA82</t>
  </si>
  <si>
    <t>ALPEK SA DE CV</t>
  </si>
  <si>
    <t>מתכת ומוצרי בניה</t>
  </si>
  <si>
    <t>BBB-</t>
  </si>
  <si>
    <t>BAC 4.2 08/24</t>
  </si>
  <si>
    <t>US06051GFH74</t>
  </si>
  <si>
    <t>BANK OF AMERICA</t>
  </si>
  <si>
    <t>BRFSBZ 5 7/8 06</t>
  </si>
  <si>
    <t>USP1905CAA82</t>
  </si>
  <si>
    <t>BRF SA</t>
  </si>
  <si>
    <t>Food, Beverage &amp; Tobacco (3020)</t>
  </si>
  <si>
    <t>C 0 08/25/36</t>
  </si>
  <si>
    <t>US172967DS78</t>
  </si>
  <si>
    <t>CITIGROUP</t>
  </si>
  <si>
    <t>Banks (4010)</t>
  </si>
  <si>
    <t>NNGRNV 4 1/2 07</t>
  </si>
  <si>
    <t>XS1028950290</t>
  </si>
  <si>
    <t>NN GROUP NV</t>
  </si>
  <si>
    <t>Insurance (4030)</t>
  </si>
  <si>
    <t>NWL 4 06/22</t>
  </si>
  <si>
    <t>NWL</t>
  </si>
  <si>
    <t>Consumer Services (2530)</t>
  </si>
  <si>
    <t>PETBRA 5.375 21</t>
  </si>
  <si>
    <t>US71645WAR25</t>
  </si>
  <si>
    <t>PETROBRAS INTL</t>
  </si>
  <si>
    <t>PTTEPT 4.875 49</t>
  </si>
  <si>
    <t>USY7145PCN60</t>
  </si>
  <si>
    <t>PTT EXPLOR</t>
  </si>
  <si>
    <t>אנרגיה</t>
  </si>
  <si>
    <t>SAMMIN 4 1/8 11</t>
  </si>
  <si>
    <t>USP84050AA46</t>
  </si>
  <si>
    <t>SAMARCO MINERACA</t>
  </si>
  <si>
    <t>STX 4.75 06/23</t>
  </si>
  <si>
    <t>USG79456AD42</t>
  </si>
  <si>
    <t>SEAGATE HDD CAYM</t>
  </si>
  <si>
    <t>TSS3.75 06/23</t>
  </si>
  <si>
    <t>US891906AB53</t>
  </si>
  <si>
    <t>TOTAL SYSTEM SVC</t>
  </si>
  <si>
    <t>Software &amp; Services (4510)</t>
  </si>
  <si>
    <t>URKARM 3.723 04</t>
  </si>
  <si>
    <t>XS0922883318</t>
  </si>
  <si>
    <t>URALKALI OJSC</t>
  </si>
  <si>
    <t>DB 4.296 05/25</t>
  </si>
  <si>
    <t>US251525AM33</t>
  </si>
  <si>
    <t>DEUTSCHE BANK AG</t>
  </si>
  <si>
    <t>BB+</t>
  </si>
  <si>
    <t>LB 5.625 02/22</t>
  </si>
  <si>
    <t>US532716AU19</t>
  </si>
  <si>
    <t>L BARNDS</t>
  </si>
  <si>
    <t>Retailing (2550)</t>
  </si>
  <si>
    <t>TITIM 5.303 05/</t>
  </si>
  <si>
    <t>US87927YAA01</t>
  </si>
  <si>
    <t>TELECOM ITALIA</t>
  </si>
  <si>
    <t>Telecommunication Services (5010)</t>
  </si>
  <si>
    <t>VIEFP4.85 04/49</t>
  </si>
  <si>
    <t>FR0011391838</t>
  </si>
  <si>
    <t>VEOLIA ENVRNMT</t>
  </si>
  <si>
    <t>שטרלינג</t>
  </si>
  <si>
    <t>GS 0 08/07/15</t>
  </si>
  <si>
    <t>XS1013141624</t>
  </si>
  <si>
    <t>GOLDMAN SACHS</t>
  </si>
  <si>
    <t>סה"כ אגרות חוב קונצרניות חברות זרות בחו"ל</t>
  </si>
  <si>
    <t>סה"כ אג"ח קונצרני בחו"ל</t>
  </si>
  <si>
    <t>סה"כ אג"ח קונצרני</t>
  </si>
  <si>
    <t>סחיר - מניות</t>
  </si>
  <si>
    <t>מניות</t>
  </si>
  <si>
    <t>מניות בישראל</t>
  </si>
  <si>
    <t>מניות תל אביב 25</t>
  </si>
  <si>
    <t>בינלאומי 5</t>
  </si>
  <si>
    <t>הבנק הבינלאומי הראשון לישראל ב</t>
  </si>
  <si>
    <t>עזריאלי</t>
  </si>
  <si>
    <t>קבוצת עזריאלי</t>
  </si>
  <si>
    <t>שטראוס עלית</t>
  </si>
  <si>
    <t>שטראוס גרופ בעמ</t>
  </si>
  <si>
    <t>מזון</t>
  </si>
  <si>
    <t>פז נפט</t>
  </si>
  <si>
    <t>נייס</t>
  </si>
  <si>
    <t>נייס מערכות בעמ</t>
  </si>
  <si>
    <t>תוכנה ואינטרנט</t>
  </si>
  <si>
    <t>סה"כ מניות תל אביב 25</t>
  </si>
  <si>
    <t>מניות תל אביב 75</t>
  </si>
  <si>
    <t>פיבי</t>
  </si>
  <si>
    <t>פ.י.ב.י. אחזקות בעמ</t>
  </si>
  <si>
    <t>אשטרום נכסים</t>
  </si>
  <si>
    <t>אשטרום נכסים בעמ</t>
  </si>
  <si>
    <t>גב ים</t>
  </si>
  <si>
    <t>פלסאון תעשיות</t>
  </si>
  <si>
    <t>פלסאון תעשיות בעמ</t>
  </si>
  <si>
    <t>כימיה גומי ופלסטיק</t>
  </si>
  <si>
    <t>אורמת</t>
  </si>
  <si>
    <t>אורמת תעשיות בעמ</t>
  </si>
  <si>
    <t>סה"כ מניות תל אביב 75</t>
  </si>
  <si>
    <t>מניות מניות היתר</t>
  </si>
  <si>
    <t>סה"כ מניות מניות היתר</t>
  </si>
  <si>
    <t>אופציות Call 001 long</t>
  </si>
  <si>
    <t>סה"כ אופציות Call 001 long</t>
  </si>
  <si>
    <t>אופציות Call 001 short</t>
  </si>
  <si>
    <t>סה"כ אופציות Call 001 short</t>
  </si>
  <si>
    <t>סה"כ מניות בישראל</t>
  </si>
  <si>
    <t>מניות בחו"ל</t>
  </si>
  <si>
    <t>מניות חברות ישראליות בחו"ל</t>
  </si>
  <si>
    <t>MKT LN</t>
  </si>
  <si>
    <t>GG00BSSWD59X</t>
  </si>
  <si>
    <t>CAMECO CORP</t>
  </si>
  <si>
    <t>CA13321L1085</t>
  </si>
  <si>
    <t>Energy (1010)</t>
  </si>
  <si>
    <t>CAMECO CORP לקבל</t>
  </si>
  <si>
    <t>HALLIBURTON CO</t>
  </si>
  <si>
    <t>US4062161017</t>
  </si>
  <si>
    <t>HALLIBURTON</t>
  </si>
  <si>
    <t>SCHLUMBERGER LT</t>
  </si>
  <si>
    <t>SLB US</t>
  </si>
  <si>
    <t>DEUTSCHE POST A</t>
  </si>
  <si>
    <t>DE0005552004</t>
  </si>
  <si>
    <t>DEUTSCHE POST-RG</t>
  </si>
  <si>
    <t>Transportation (2030)</t>
  </si>
  <si>
    <t>GENERAL MOTORS</t>
  </si>
  <si>
    <t>US37045V1008</t>
  </si>
  <si>
    <t>Automobiles &amp; Components (2510)</t>
  </si>
  <si>
    <t>VOLKSWAGEN AG</t>
  </si>
  <si>
    <t>DE0007664039</t>
  </si>
  <si>
    <t>VOLKSWAGEN-PREF</t>
  </si>
  <si>
    <t>888 HOLDINGS PL</t>
  </si>
  <si>
    <t>GI000A0F6407</t>
  </si>
  <si>
    <t>HOLDINGS PLC 888</t>
  </si>
  <si>
    <t>LAS VEGAS SANDS</t>
  </si>
  <si>
    <t>US5178341070</t>
  </si>
  <si>
    <t>PRICELINE GROUP</t>
  </si>
  <si>
    <t>US7415034039</t>
  </si>
  <si>
    <t>TJX COS INC/THE</t>
  </si>
  <si>
    <t>US8725401090</t>
  </si>
  <si>
    <t>TJX COS INC</t>
  </si>
  <si>
    <t>ACTAVIS PLC</t>
  </si>
  <si>
    <t>IE00BD1NQJ95</t>
  </si>
  <si>
    <t>ACTAVIS</t>
  </si>
  <si>
    <t>Pharmaceuticals, Biotech&amp;Life Sci (3520)</t>
  </si>
  <si>
    <t>GILEAD SCIENCES</t>
  </si>
  <si>
    <t>US3755581036</t>
  </si>
  <si>
    <t>PFIZER INC</t>
  </si>
  <si>
    <t>US7170811035</t>
  </si>
  <si>
    <t>pfizer</t>
  </si>
  <si>
    <t>SANOFI</t>
  </si>
  <si>
    <t>US80105N1054</t>
  </si>
  <si>
    <t>SANOFI-ADR</t>
  </si>
  <si>
    <t>CITIGROUP INC</t>
  </si>
  <si>
    <t>US1729674242</t>
  </si>
  <si>
    <t>US0605051046</t>
  </si>
  <si>
    <t>GRAND CITY PROP</t>
  </si>
  <si>
    <t>LU0775917882</t>
  </si>
  <si>
    <t>GRAND CITY PROPE</t>
  </si>
  <si>
    <t>Real Estate (4040)</t>
  </si>
  <si>
    <t>BAIDU INC</t>
  </si>
  <si>
    <t>US0567521085</t>
  </si>
  <si>
    <t>BAIDA NIC</t>
  </si>
  <si>
    <t>EBAY INC</t>
  </si>
  <si>
    <t>US2786421030</t>
  </si>
  <si>
    <t>FACEBOOK INC</t>
  </si>
  <si>
    <t>US3030M1027</t>
  </si>
  <si>
    <t>FACEBOOK</t>
  </si>
  <si>
    <t>GOOGLE INC</t>
  </si>
  <si>
    <t>US38259P7069</t>
  </si>
  <si>
    <t>GOOGLE INC-C</t>
  </si>
  <si>
    <t>INTERNATIONAL B</t>
  </si>
  <si>
    <t>US4592001014</t>
  </si>
  <si>
    <t>IBM</t>
  </si>
  <si>
    <t>SAMSUNG ELECTRO</t>
  </si>
  <si>
    <t>US7960508882</t>
  </si>
  <si>
    <t>SPDR S&amp;P CHINA E</t>
  </si>
  <si>
    <t>ABBVIE INC)ABBV</t>
  </si>
  <si>
    <t>US00287Y1091</t>
  </si>
  <si>
    <t>ABBVIE INC</t>
  </si>
  <si>
    <t>Health Care (0035)</t>
  </si>
  <si>
    <t>DEUTSCHE X-TRAC</t>
  </si>
  <si>
    <t>US2330518794</t>
  </si>
  <si>
    <t>DEUTSCHE X TRACKERS</t>
  </si>
  <si>
    <t>תעודות סל</t>
  </si>
  <si>
    <t>סה"כ מניות חברות ישראליות בחו"ל</t>
  </si>
  <si>
    <t>מניות חברות זרות בחו"ל</t>
  </si>
  <si>
    <t>CHINA MOBILE  LTD SP ADR לקבל</t>
  </si>
  <si>
    <t>US16941M1099</t>
  </si>
  <si>
    <t>CHINA MOBILE COMM CORP</t>
  </si>
  <si>
    <t>FRANKLIN TEMPLE</t>
  </si>
  <si>
    <t>LU0195953152</t>
  </si>
  <si>
    <t>TEMP-FT GTR-IA$</t>
  </si>
  <si>
    <t>קרן נאמנות</t>
  </si>
  <si>
    <t>ROBECO CAPITAL</t>
  </si>
  <si>
    <t>LU0398248921</t>
  </si>
  <si>
    <t>ROB-HY BD-I$</t>
  </si>
  <si>
    <t>סה"כ מניות חברות זרות בחו"ל</t>
  </si>
  <si>
    <t>סה"כ מניות בחו"ל</t>
  </si>
  <si>
    <t>סה"כ מניות</t>
  </si>
  <si>
    <t>סחיר - תעודות סל</t>
  </si>
  <si>
    <t>תעודות סל בישראל</t>
  </si>
  <si>
    <t>תעודות סל שמחקות מדדי מניות בישראל</t>
  </si>
  <si>
    <t>הראל סל תא100</t>
  </si>
  <si>
    <t>הראל סל בעמ</t>
  </si>
  <si>
    <t>מט100.ס2</t>
  </si>
  <si>
    <t>פסגות מוצרי מדדים בעמ</t>
  </si>
  <si>
    <t>תכלית תא 100</t>
  </si>
  <si>
    <t>תכלית תעודות סל בעמ</t>
  </si>
  <si>
    <t>סה"כ תעודות סל שמחקות מדדי מניות בישראל</t>
  </si>
  <si>
    <t>תעודות סל שמחקות מדדי מניות בחו"ל</t>
  </si>
  <si>
    <t>הראל סל 500S&amp;P</t>
  </si>
  <si>
    <t>פסגות מדד קפג</t>
  </si>
  <si>
    <t>פסגות תעודות סל מדדים בעמ</t>
  </si>
  <si>
    <t>פסגות סל 500S&amp;P</t>
  </si>
  <si>
    <t>פסגות סל US BUYBACK</t>
  </si>
  <si>
    <t>תכלית שקלי 500S&amp;P</t>
  </si>
  <si>
    <t>תכלית מורכבות בעמ</t>
  </si>
  <si>
    <t>סה"כ תעודות סל שמחקות מדדי מניות בחו"ל</t>
  </si>
  <si>
    <t>תעודות סל שמחקות מדדים אחרים בישראל</t>
  </si>
  <si>
    <t>הראל סל תל בונד 40</t>
  </si>
  <si>
    <t>הראל סל תל בונד שקלי</t>
  </si>
  <si>
    <t>מבט תל בונד</t>
  </si>
  <si>
    <t>מבט תל בנד שקלי REIN</t>
  </si>
  <si>
    <t>פסגות סל בונד 60 סד1</t>
  </si>
  <si>
    <t>פסגות סל תל בונד תשו</t>
  </si>
  <si>
    <t>קסם תל בונד</t>
  </si>
  <si>
    <t>קסם תעודות סל ומוצרי מדדים בעמ</t>
  </si>
  <si>
    <t>תאמ4.ס12</t>
  </si>
  <si>
    <t>תכלית תל בונד 20 REI</t>
  </si>
  <si>
    <t>תכלית תל בונד שקלי</t>
  </si>
  <si>
    <t>תכלית גלובל בעמ</t>
  </si>
  <si>
    <t>תכלית תל בונד תשואות</t>
  </si>
  <si>
    <t>אינדקס סל בעמ</t>
  </si>
  <si>
    <t>סה"כ תעודות סל שמחקות מדדים אחרים בישראל</t>
  </si>
  <si>
    <t>תעודות סל שמחקות מדדים אחרים בחו"ל</t>
  </si>
  <si>
    <t>סה"כ תעודות סל שמחקות מדדים אחרים בחו"ל</t>
  </si>
  <si>
    <t>תעודות סל אחר</t>
  </si>
  <si>
    <t>סה"כ תעודות סל אחר</t>
  </si>
  <si>
    <t>תעודות סל short</t>
  </si>
  <si>
    <t>סה"כ תעודות סל short</t>
  </si>
  <si>
    <t>סה"כ תעודות סל בישראל</t>
  </si>
  <si>
    <t>תעודות סל בחו"ל</t>
  </si>
  <si>
    <t>תעודות סל שמחקות מדדי מניות</t>
  </si>
  <si>
    <t>DAXEX</t>
  </si>
  <si>
    <t>DE0005933931</t>
  </si>
  <si>
    <t>PIMCO EMRG LOCAL BD</t>
  </si>
  <si>
    <t>ISHARES JAP</t>
  </si>
  <si>
    <t>US4642868487</t>
  </si>
  <si>
    <t>ISHARES MSCI JPN</t>
  </si>
  <si>
    <t>ISHARES-FRANCE</t>
  </si>
  <si>
    <t>US4642867075</t>
  </si>
  <si>
    <t>ISHARES MSCI FRA</t>
  </si>
  <si>
    <t>ISHARES-GERMANY</t>
  </si>
  <si>
    <t>US4642868065</t>
  </si>
  <si>
    <t>ISHARES MSCI GER</t>
  </si>
  <si>
    <t>NASDAQ</t>
  </si>
  <si>
    <t>US73935A1043</t>
  </si>
  <si>
    <t>POWERSH-QQQ</t>
  </si>
  <si>
    <t>POWERSHRES)PBJ</t>
  </si>
  <si>
    <t>US7395X8496</t>
  </si>
  <si>
    <t>POWERSH-FOOD&amp;BEV</t>
  </si>
  <si>
    <t>SPDR TRUST SER 1</t>
  </si>
  <si>
    <t>US78462F1030</t>
  </si>
  <si>
    <t>SPDR S&amp;P 500 ETF</t>
  </si>
  <si>
    <t>SPDR TRUST SER 1 לקבל</t>
  </si>
  <si>
    <t>SPDR-CONS STAPL</t>
  </si>
  <si>
    <t>US81369Y3080</t>
  </si>
  <si>
    <t>SPDR-CONS STAPLE</t>
  </si>
  <si>
    <t>TECH SPDR  -XLK</t>
  </si>
  <si>
    <t>US81369Y8030</t>
  </si>
  <si>
    <t>SPDR-TECH SEL S</t>
  </si>
  <si>
    <t>סה"כ תעודות סל שמחקות מדדי מניות</t>
  </si>
  <si>
    <t>תעודות סל שמחקות מדדים אחרים</t>
  </si>
  <si>
    <t>סה"כ תעודות סל שמחקות מדדים אחרים</t>
  </si>
  <si>
    <t>CONSUMER DISCRE</t>
  </si>
  <si>
    <t>US81369Y4070</t>
  </si>
  <si>
    <t>SPDR-CONS DISCRE</t>
  </si>
  <si>
    <t>EGSHARES EMERGI</t>
  </si>
  <si>
    <t>US2684617796</t>
  </si>
  <si>
    <t>EGS EM CONSUMER</t>
  </si>
  <si>
    <t>EGSHARES EMERGI לקבל</t>
  </si>
  <si>
    <t>ENERGY SELECT S</t>
  </si>
  <si>
    <t>US81369Y5069</t>
  </si>
  <si>
    <t>SPDR-ENERGY SEL</t>
  </si>
  <si>
    <t>ISHARES INDIA 5</t>
  </si>
  <si>
    <t>US4642895290</t>
  </si>
  <si>
    <t>ISHARES INDIA</t>
  </si>
  <si>
    <t>ISHARES MSCI IN</t>
  </si>
  <si>
    <t>US46429B5984</t>
  </si>
  <si>
    <t>ISHARES MSCI</t>
  </si>
  <si>
    <t>ISHARES MSCI SW</t>
  </si>
  <si>
    <t>US4642867497</t>
  </si>
  <si>
    <t>ISHARES MSCI SWI</t>
  </si>
  <si>
    <t>SOURCE STOXX EU</t>
  </si>
  <si>
    <t>IE00B60SWW18</t>
  </si>
  <si>
    <t>SOURCE STOXX EUR</t>
  </si>
  <si>
    <t>IE00B5MTXJ97</t>
  </si>
  <si>
    <t>SPDR S&amp;P CHINA</t>
  </si>
  <si>
    <t>US78463X4007</t>
  </si>
  <si>
    <t>SPDR S&amp;P CHINA לקבל</t>
  </si>
  <si>
    <t>SPDR S&amp;P R)XRT(</t>
  </si>
  <si>
    <t>US78464A7147</t>
  </si>
  <si>
    <t>SPDR S&amp;P RETAIL</t>
  </si>
  <si>
    <t>VANGUARD FTSE E</t>
  </si>
  <si>
    <t>US9220428745</t>
  </si>
  <si>
    <t>VANGUARD FTSE EU</t>
  </si>
  <si>
    <t>US9220428588</t>
  </si>
  <si>
    <t>VANGUARD FTSE EM</t>
  </si>
  <si>
    <t>WISDOMTREE JAPA</t>
  </si>
  <si>
    <t>US97717W8516</t>
  </si>
  <si>
    <t>WISDOMTREE JPN H</t>
  </si>
  <si>
    <t>סה"כ תעודות סל בחו"ל</t>
  </si>
  <si>
    <t>סה"כ תעודות סל</t>
  </si>
  <si>
    <t>סחיר - קרנות נאמנות</t>
  </si>
  <si>
    <t>תעודות השתתפות בקרנות נאמנות</t>
  </si>
  <si>
    <t>קרנות נאמנות בישראל</t>
  </si>
  <si>
    <t>תעודות השתתפות בקרנות נאמנות בישראל</t>
  </si>
  <si>
    <t>סה"כ תעודות השתתפות בקרנות נאמנות בישראל</t>
  </si>
  <si>
    <t>סה"כ קרנות נאמנות בישראל</t>
  </si>
  <si>
    <t>קרנות נאמנות בחו"ל</t>
  </si>
  <si>
    <t>תעודות השתתפות בקרנות נאמנות בחו"ל</t>
  </si>
  <si>
    <t>ALCENTRA FUND S</t>
  </si>
  <si>
    <t>LU1086644959</t>
  </si>
  <si>
    <t>ALCENTRA FUND</t>
  </si>
  <si>
    <t>CREDIT SUISSE N</t>
  </si>
  <si>
    <t>LU0635707705</t>
  </si>
  <si>
    <t>CS-NOVA G SL-MB$</t>
  </si>
  <si>
    <t>HEPTAGON FUND P</t>
  </si>
  <si>
    <t>IE00B6ZZNB36</t>
  </si>
  <si>
    <t>HEPT-OPP D M-CUS</t>
  </si>
  <si>
    <t>INVESCO ZODIAC</t>
  </si>
  <si>
    <t>LU0564079282</t>
  </si>
  <si>
    <t>LNVESCO ZOBIAC</t>
  </si>
  <si>
    <t>קרן חו"ל</t>
  </si>
  <si>
    <t>PIMCO )PIMGAII(</t>
  </si>
  <si>
    <t>IE00B4QHG263</t>
  </si>
  <si>
    <t>PIMCO-G INV-IAH</t>
  </si>
  <si>
    <t>SANDS CAPITAL F</t>
  </si>
  <si>
    <t>IE00B87KLW75</t>
  </si>
  <si>
    <t>SANDS-US S GR-H$</t>
  </si>
  <si>
    <t>T ROWE GLB HYLD</t>
  </si>
  <si>
    <t>LU0133083492</t>
  </si>
  <si>
    <t>GE VAR 11/67</t>
  </si>
  <si>
    <t>TCW FUNDS - EME</t>
  </si>
  <si>
    <t>LU0726519282</t>
  </si>
  <si>
    <t>TCW-EMMK IN-IU</t>
  </si>
  <si>
    <t>סה"כ תעודות השתתפות בקרנות נאמנות בחו"ל</t>
  </si>
  <si>
    <t>סה"כ קרנות נאמנות בחו"ל</t>
  </si>
  <si>
    <t>סה"כ תעודות השתתפות בקרנות נאמנות</t>
  </si>
  <si>
    <t>סחיר - כתבי אופציה</t>
  </si>
  <si>
    <t>כתבי אופציה</t>
  </si>
  <si>
    <t>כתבי אופציה בישראל</t>
  </si>
  <si>
    <t>סה"כ כתבי אופציה בישראל</t>
  </si>
  <si>
    <t>כתבי אופציה בחו"ל</t>
  </si>
  <si>
    <t>סה"כ כתבי אופציה בחו"ל</t>
  </si>
  <si>
    <t>סה"כ כתבי אופציה</t>
  </si>
  <si>
    <t>סחיר - אופציות</t>
  </si>
  <si>
    <t>אופציות</t>
  </si>
  <si>
    <t>אופציות בישראל</t>
  </si>
  <si>
    <t>אופציות על מדדים כולל מניות</t>
  </si>
  <si>
    <t>סה"כ אופציות על מדדים כולל מניות</t>
  </si>
  <si>
    <t>אופציות ₪/מט"ח</t>
  </si>
  <si>
    <t>סה"כ אופציות ₪/מט"ח</t>
  </si>
  <si>
    <t>אופציות על ריבית</t>
  </si>
  <si>
    <t>סה"כ אופציות על ריבית</t>
  </si>
  <si>
    <t>אופציות אחרות</t>
  </si>
  <si>
    <t>סה"כ אופציות אחרות</t>
  </si>
  <si>
    <t>סה"כ אופציות בישראל</t>
  </si>
  <si>
    <t>אופציות בחו"ל</t>
  </si>
  <si>
    <t>אופציות על מטבעות</t>
  </si>
  <si>
    <t>סה"כ אופציות על מטבעות</t>
  </si>
  <si>
    <t>אופציות על סחורות</t>
  </si>
  <si>
    <t>סה"כ אופציות על סחורות</t>
  </si>
  <si>
    <t>סה"כ אופציות בחו"ל</t>
  </si>
  <si>
    <t>סה"כ אופציות</t>
  </si>
  <si>
    <t>סחיר - חוזים עתידיים</t>
  </si>
  <si>
    <t>חוזים עתידיים</t>
  </si>
  <si>
    <t>חוזים עתידיים בישראל</t>
  </si>
  <si>
    <t>חוזים עתידיים ישראל</t>
  </si>
  <si>
    <t>סה"כ חוזים עתידיים ישראל</t>
  </si>
  <si>
    <t>סה"כ חוזים עתידיים בישראל</t>
  </si>
  <si>
    <t>חוזים עתידיים בחו"ל</t>
  </si>
  <si>
    <t>חוזים עתידיים חו"ל</t>
  </si>
  <si>
    <t>סה"כ חוזים עתידיים חו"ל</t>
  </si>
  <si>
    <t>סה"כ חוזים עתידיים בחו"ל</t>
  </si>
  <si>
    <t>סה"כ חוזים עתידיים</t>
  </si>
  <si>
    <t>סחיר - מוצרים מובנים</t>
  </si>
  <si>
    <t>נכס בסיס</t>
  </si>
  <si>
    <t>מוצרים מובנים</t>
  </si>
  <si>
    <t>מוצרים מובנים בישראל</t>
  </si>
  <si>
    <t>מוצרים מובנים קרן מובטחת</t>
  </si>
  <si>
    <t>גלילה אג3</t>
  </si>
  <si>
    <t>גלילה הפקדות בעמ</t>
  </si>
  <si>
    <t>אחר</t>
  </si>
  <si>
    <t>סה"כ מוצרים מובנים קרן מובטחת</t>
  </si>
  <si>
    <t>מוצרים מובנים קרן לא מובטחת</t>
  </si>
  <si>
    <t>סה"כ מוצרים מובנים קרן לא מובטחת</t>
  </si>
  <si>
    <t>מוצרים מאוגחים: שכבת חוב (Tranch) בדרוג AA- ומעלה</t>
  </si>
  <si>
    <t>סה"כ מוצרים מאוגחים: שכבת חוב (Tranch) בדרוג AA- ומעלה</t>
  </si>
  <si>
    <t>מוצרים מאוגחים: שכבת חוב (Tranch) בדרוג BBB- עד A+</t>
  </si>
  <si>
    <t>סה"כ מוצרים מאוגחים: שכבת חוב (Tranch) בדרוג BBB- עד A+</t>
  </si>
  <si>
    <t>מוצרים מאוגחים: שכבת חוב (Tranch) בדרוג BB+ ומטה</t>
  </si>
  <si>
    <t>סה"כ מוצרים מאוגחים: שכבת חוב (Tranch) בדרוג BB+ ומטה</t>
  </si>
  <si>
    <t>מוצרים מאוגחים: שכבת הון (Equity Tranch)</t>
  </si>
  <si>
    <t>סה"כ מוצרים מאוגחים: שכבת הון (Equity Tranch)</t>
  </si>
  <si>
    <t>סה"כ מוצרים מובנים בישראל</t>
  </si>
  <si>
    <t>מוצרים מובנים בחו"ל</t>
  </si>
  <si>
    <t>סה"כ מוצרים מובנים בחו"ל</t>
  </si>
  <si>
    <t>סה"כ מוצרים מובנים</t>
  </si>
  <si>
    <t>לא סחיר - תעודות התחייבות ממשלה</t>
  </si>
  <si>
    <t>שווי הוגן</t>
  </si>
  <si>
    <t>תעודות התחייבות ממשלתיות בישראל</t>
  </si>
  <si>
    <t>חץ</t>
  </si>
  <si>
    <t>סה"כ חץ</t>
  </si>
  <si>
    <t>ערד</t>
  </si>
  <si>
    <t>ערד  8791</t>
  </si>
  <si>
    <t>31/05/2012</t>
  </si>
  <si>
    <t>ערד 4.8% 2026</t>
  </si>
  <si>
    <t>2/10/2011</t>
  </si>
  <si>
    <t>ערד 4.8% 8794</t>
  </si>
  <si>
    <t>2/09/2012</t>
  </si>
  <si>
    <t>ערד 4.8% 8796</t>
  </si>
  <si>
    <t>1/11/2012</t>
  </si>
  <si>
    <t>ערד 4.8% 8797</t>
  </si>
  <si>
    <t>1/12/2012</t>
  </si>
  <si>
    <t>ערד 4.8% 8799</t>
  </si>
  <si>
    <t>1/02/2013</t>
  </si>
  <si>
    <t>ערד 4.8% 8805</t>
  </si>
  <si>
    <t>1/08/2013</t>
  </si>
  <si>
    <t>ערד 8789</t>
  </si>
  <si>
    <t>14/04/2012</t>
  </si>
  <si>
    <t>ערד 8790</t>
  </si>
  <si>
    <t>1/05/2012</t>
  </si>
  <si>
    <t>ערד 8792</t>
  </si>
  <si>
    <t>1/07/2012</t>
  </si>
  <si>
    <t>ערד 8793</t>
  </si>
  <si>
    <t>1/08/2012</t>
  </si>
  <si>
    <t>ערד סדרה 8 8806</t>
  </si>
  <si>
    <t>1/09/2013</t>
  </si>
  <si>
    <t>ערד סדרה 8784</t>
  </si>
  <si>
    <t>1/11/2011</t>
  </si>
  <si>
    <t>ערד סדרה 8785</t>
  </si>
  <si>
    <t>1/12/2011</t>
  </si>
  <si>
    <t>ערד סדרה 8786</t>
  </si>
  <si>
    <t>1/01/2012</t>
  </si>
  <si>
    <t>ערד סדרה 8787</t>
  </si>
  <si>
    <t>1/02/2012</t>
  </si>
  <si>
    <t>ערד סדרה 8788</t>
  </si>
  <si>
    <t>1/03/2011</t>
  </si>
  <si>
    <t>ערד סדרה 8798</t>
  </si>
  <si>
    <t>1/01/2013</t>
  </si>
  <si>
    <t>ערד סדרה 8800</t>
  </si>
  <si>
    <t>1/03/2013</t>
  </si>
  <si>
    <t>ערד סדרה 8801</t>
  </si>
  <si>
    <t>2/04/2013</t>
  </si>
  <si>
    <t>ערד סדרה 8802</t>
  </si>
  <si>
    <t>1/05/2013</t>
  </si>
  <si>
    <t>ערד סדרה 8803</t>
  </si>
  <si>
    <t>2/06/2013</t>
  </si>
  <si>
    <t>ערד סדרה 8804</t>
  </si>
  <si>
    <t>1/07/2013</t>
  </si>
  <si>
    <t>ערד סדרה 8807</t>
  </si>
  <si>
    <t>1/10/2013</t>
  </si>
  <si>
    <t>ערד סדרה 8808</t>
  </si>
  <si>
    <t>1/11/2013</t>
  </si>
  <si>
    <t>ערד סדרה 8809</t>
  </si>
  <si>
    <t>1/12/2013</t>
  </si>
  <si>
    <t>ערד סדרה 8810</t>
  </si>
  <si>
    <t>1/01/2014</t>
  </si>
  <si>
    <t>ערד סדרה 8815</t>
  </si>
  <si>
    <t>1/06/2014</t>
  </si>
  <si>
    <t>ערד סדרה 8817</t>
  </si>
  <si>
    <t>1/08/2014</t>
  </si>
  <si>
    <t>ערד סדרה 8818 -</t>
  </si>
  <si>
    <t>1/09/2014</t>
  </si>
  <si>
    <t>ערד סדרה 8821 %</t>
  </si>
  <si>
    <t>1/12/2014</t>
  </si>
  <si>
    <t>ערד סדרה 9 8811</t>
  </si>
  <si>
    <t>2/02/2014</t>
  </si>
  <si>
    <t>ערד סדרה 9 8812</t>
  </si>
  <si>
    <t>2/03/2014</t>
  </si>
  <si>
    <t>ערד סדרה 9 8813</t>
  </si>
  <si>
    <t>1/04/2014</t>
  </si>
  <si>
    <t>ערד סדרה 9 8819</t>
  </si>
  <si>
    <t>1/10/2014</t>
  </si>
  <si>
    <t>ערד סדרה 9 8820</t>
  </si>
  <si>
    <t>2/11/2014</t>
  </si>
  <si>
    <t>סה"כ ערד</t>
  </si>
  <si>
    <t>מירון</t>
  </si>
  <si>
    <t>סה"כ מירון</t>
  </si>
  <si>
    <t>פקדונות חשכ"ל</t>
  </si>
  <si>
    <t>סה"כ פקדונות חשכ"ל</t>
  </si>
  <si>
    <t>תעודות התחייבות ממשלתיות אחרות</t>
  </si>
  <si>
    <t>סה"כ תעודות התחייבות ממשלתיות אחרות</t>
  </si>
  <si>
    <t>סה"כ תעודות התחייבות ממשלתיות בישראל</t>
  </si>
  <si>
    <t>תעודות התחייבות ממשלתיות בחו"ל</t>
  </si>
  <si>
    <t>אג"ח לא סחיר שהנפיקו ממשלות זרות בחו"ל</t>
  </si>
  <si>
    <t>סה"כ אג"ח לא סחיר שהנפיקו ממשלות זרות בחו"ל</t>
  </si>
  <si>
    <t>סה"כ תעודות התחייבות ממשלתיות בחו"ל</t>
  </si>
  <si>
    <t>לא סחיר - תעודות חוב מסחריות</t>
  </si>
  <si>
    <t>תעודות חוב מסחריות ל"ס</t>
  </si>
  <si>
    <t>תעודות חוב מסחריות ל"ס בישראל</t>
  </si>
  <si>
    <t>תעודות חוב מסחריות צמוד מדד</t>
  </si>
  <si>
    <t>סה"כ תעודות חוב מסחריות צמוד מדד</t>
  </si>
  <si>
    <t>תעודות חוב מסחריות לא צמוד</t>
  </si>
  <si>
    <t>סה"כ תעודות חוב מסחריות לא צמוד</t>
  </si>
  <si>
    <t>תעודות חוב מסחריות אחר</t>
  </si>
  <si>
    <t>סה"כ תעודות חוב מסחריות אחר</t>
  </si>
  <si>
    <t>סה"כ תעודות חוב מסחריות ל"ס בישראל</t>
  </si>
  <si>
    <t>תעודות חוב מסחריות ל"ס בחו"ל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</si>
  <si>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</si>
  <si>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</si>
  <si>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</si>
  <si>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</si>
  <si>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סה"כ תעודות חוב מסחריות ל"ס בחו"ל</t>
  </si>
  <si>
    <t>סה"כ תעודות חוב מסחריות ל"ס</t>
  </si>
  <si>
    <t>לא סחיר - אג"ח קונצרני</t>
  </si>
  <si>
    <t>אג"ח קונצרני ל"ס</t>
  </si>
  <si>
    <t>אג"ח קונצרני ל"ס בישראל</t>
  </si>
  <si>
    <t>אג"ח קונצרני צמוד מדד</t>
  </si>
  <si>
    <t>סה"כ אג"ח קונצרני צמוד מדד</t>
  </si>
  <si>
    <t>אג"ח קונצרני לא צמוד</t>
  </si>
  <si>
    <t>סה"כ אג"ח קונצרני לא צמוד</t>
  </si>
  <si>
    <t>אג"ח קונצרני צמודות למט"ח</t>
  </si>
  <si>
    <t>סה"כ אג"ח קונצרני צמודות למט"ח</t>
  </si>
  <si>
    <t>אג"ח קונצרני אחר</t>
  </si>
  <si>
    <t>אמקור סד' א 022</t>
  </si>
  <si>
    <t>21/09/2014</t>
  </si>
  <si>
    <t>סה"כ אג"ח קונצרני אחר</t>
  </si>
  <si>
    <t>סה"כ אג"ח קונצרני ל"ס בישראל</t>
  </si>
  <si>
    <t>אג"ח קונצרני ל"ס בחו"ל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</si>
  <si>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</si>
  <si>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</si>
  <si>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</si>
  <si>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</si>
  <si>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סה"כ אג"ח קונצרני ל"ס בחו"ל</t>
  </si>
  <si>
    <t>סה"כ אג"ח קונצרני ל"ס</t>
  </si>
  <si>
    <t>לא סחיר - מניות</t>
  </si>
  <si>
    <t>מניות ל"ס</t>
  </si>
  <si>
    <t>מניות ל"ס בישראל</t>
  </si>
  <si>
    <t>ריט 1</t>
  </si>
  <si>
    <t>סה"כ מניות ל"ס בישראל</t>
  </si>
  <si>
    <t>מניות ל"ס בחו"ל</t>
  </si>
  <si>
    <t>סה"כ מניות ל"ס בחו"ל</t>
  </si>
  <si>
    <t>סה"כ מניות ל"ס</t>
  </si>
  <si>
    <t>לא סחיר - קרנות השקעה</t>
  </si>
  <si>
    <t>קרנות השקעה ל"ס</t>
  </si>
  <si>
    <t>קרנות השקעה ל"ס בישראל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</si>
  <si>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</si>
  <si>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</si>
  <si>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</si>
  <si>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</si>
  <si>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</si>
  <si>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</si>
  <si>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</si>
  <si>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סה"כ קרנות השקעה אחרות</t>
  </si>
  <si>
    <t>סה"כ קרנות השקעה ל"ס בישראל</t>
  </si>
  <si>
    <t>קרנות השקעה ל"ס בחו"ל</t>
  </si>
  <si>
    <t>סה"כ קרנות השקעה ל"ס בחו"ל</t>
  </si>
  <si>
    <t>סה"כ קרנות השקעה ל"ס</t>
  </si>
  <si>
    <t>לא סחיר - כתבי אופציה</t>
  </si>
  <si>
    <t>כתבי אופציה ל"ס</t>
  </si>
  <si>
    <t>כתבי אופציה ל"ס בישראל</t>
  </si>
  <si>
    <t>סה"כ כתבי אופציה ל"ס בישראל</t>
  </si>
  <si>
    <t>כתבי אופציה ל"ס בחו"ל</t>
  </si>
  <si>
    <t>סה"כ כתבי אופציה ל"ס בחו"ל</t>
  </si>
  <si>
    <t>סה"כ כתבי אופציה ל"ס</t>
  </si>
  <si>
    <t>לא סחיר - אופציות</t>
  </si>
  <si>
    <t>אופציות ל"ס</t>
  </si>
  <si>
    <t>אופציות ל"ס בישראל</t>
  </si>
  <si>
    <t>אופציות מדדים כולל מניות</t>
  </si>
  <si>
    <t>סה"כ אופציות מדדים כולל מניות</t>
  </si>
  <si>
    <t>אופציות ₪ / מט"ח</t>
  </si>
  <si>
    <t>סה"כ אופציות ₪ / מט"ח</t>
  </si>
  <si>
    <t>אופציות מט"ח/ מט"ח</t>
  </si>
  <si>
    <t>סה"כ אופציות מט"ח/ מט"ח</t>
  </si>
  <si>
    <t>אופציות ריבית</t>
  </si>
  <si>
    <t>סה"כ אופציות ריבית</t>
  </si>
  <si>
    <t>אופציות אחר</t>
  </si>
  <si>
    <t>סה"כ אופציות אחר</t>
  </si>
  <si>
    <t>סה"כ אופציות ל"ס בישראל</t>
  </si>
  <si>
    <t>אופציות ל"ס בחו"ל</t>
  </si>
  <si>
    <t>אופציות מטבע</t>
  </si>
  <si>
    <t>סה"כ אופציות מטבע</t>
  </si>
  <si>
    <t>אופציות סחורות</t>
  </si>
  <si>
    <t>סה"כ אופציות סחורות</t>
  </si>
  <si>
    <t>סה"כ אופציות ל"ס בחו"ל</t>
  </si>
  <si>
    <t>סה"כ אופציות ל"ס</t>
  </si>
  <si>
    <t>לא סחיר - חוזים עתידיים</t>
  </si>
  <si>
    <t>חוזים עתידיים ל"ס</t>
  </si>
  <si>
    <t>חוזים עתידיים ל"ס בישראל</t>
  </si>
  <si>
    <t>חוזים מדדים כולל מניות</t>
  </si>
  <si>
    <t>סה"כ חוזים מדדים כולל מניות</t>
  </si>
  <si>
    <t>חוזים ₪ / מט"ח</t>
  </si>
  <si>
    <t>FX SWAP</t>
  </si>
  <si>
    <t>16/01/2014</t>
  </si>
  <si>
    <t>10/04/2014</t>
  </si>
  <si>
    <t>8/04/2014</t>
  </si>
  <si>
    <t>סה"כ חוזים ₪ / מט"ח</t>
  </si>
  <si>
    <t>חוזים מט"ח/ מט"ח</t>
  </si>
  <si>
    <t>סה"כ חוזים מט"ח/ מט"ח</t>
  </si>
  <si>
    <t>חוזים ריבית</t>
  </si>
  <si>
    <t>סה"כ חוזים ריבית</t>
  </si>
  <si>
    <t>חוזים אחר</t>
  </si>
  <si>
    <t>סה"כ חוזים אחר</t>
  </si>
  <si>
    <t>סה"כ חוזים עתידיים ל"ס בישראל</t>
  </si>
  <si>
    <t>חוזים עתידיים ל"ס בחו"ל</t>
  </si>
  <si>
    <t>חוזים מטבע</t>
  </si>
  <si>
    <t>סה"כ חוזים מטבע</t>
  </si>
  <si>
    <t>סה"כ חוזים עתידיים ל"ס בחו"ל</t>
  </si>
  <si>
    <t>סה"כ חוזים עתידיים ל"ס</t>
  </si>
  <si>
    <t>לא סחיר - מוצרים מובנים</t>
  </si>
  <si>
    <t>מוצרים מובנים ל"ס</t>
  </si>
  <si>
    <t>מוצרים מובנים ל"ס בישראל</t>
  </si>
  <si>
    <t>סה"כ מוצרים מובנים ל"ס בישראל</t>
  </si>
  <si>
    <t>מוצרים מובנים ל"ס בחו"ל</t>
  </si>
  <si>
    <t>סה"כ מוצרים מובנים ל"ס בחו"ל</t>
  </si>
  <si>
    <t>סה"כ מוצרים מובנים ל"ס</t>
  </si>
  <si>
    <t>הלוואות</t>
  </si>
  <si>
    <t>הלוואות בישראל</t>
  </si>
  <si>
    <t>הלוואות כנגד חסכון עמיתים/מבוטחים</t>
  </si>
  <si>
    <t>סה"כ הלוואות כנגד חסכון עמיתים/מבוטחים</t>
  </si>
  <si>
    <t>הלוואות מובטחות במשכנתא או תיקי משכנתאות</t>
  </si>
  <si>
    <t>סה"כ הלוואות מובטחות במשכנתא או תיקי משכנתאות</t>
  </si>
  <si>
    <t>הלוואות מובטחות בערבות בנקאית</t>
  </si>
  <si>
    <t>סה"כ הלוואות מובטחות בערבות בנקאית</t>
  </si>
  <si>
    <t>הלוואות מובטחות בבטחונות אחרים</t>
  </si>
  <si>
    <t>סה"כ הלוואות מובטחות בבטחונות אחרים</t>
  </si>
  <si>
    <t>הלוואות מובטחות בשעבוד כלי רכב</t>
  </si>
  <si>
    <t>סה"כ הלוואות מובטחות בשעבוד כלי רכב</t>
  </si>
  <si>
    <t>הלוואות לסוכנים מובטחות בתזרים עמלות</t>
  </si>
  <si>
    <t>סה"כ הלוואות לסוכנים מובטחות בתזרים עמלות</t>
  </si>
  <si>
    <t>הלוואות לסוכנים בטחונות אחרים</t>
  </si>
  <si>
    <t>סה"כ הלוואות לסוכנים בטחונות אחרים</t>
  </si>
  <si>
    <t>הלוואות הלוואות לעובדים ונושאי משרה</t>
  </si>
  <si>
    <t>סה"כ הלוואות הלוואות לעובדים ונושאי משרה</t>
  </si>
  <si>
    <t>הלוואות לא מובטחות</t>
  </si>
  <si>
    <t>סה"כ הלוואות לא מובטחות</t>
  </si>
  <si>
    <t>סה"כ הלוואות בישראל</t>
  </si>
  <si>
    <t>הלוואות בחו"ל</t>
  </si>
  <si>
    <t>הלוואות מובטחות במשכנתא או תיקי משכנתאות בחול</t>
  </si>
  <si>
    <t>סה"כ הלוואות מובטחות במשכנתא או תיקי משכנתאות בחול</t>
  </si>
  <si>
    <t>הלוואות מובטחות בערבות בנקאית בחול</t>
  </si>
  <si>
    <t>סה"כ הלוואות מובטחות בערבות בנקאית בחול</t>
  </si>
  <si>
    <t>הלוואות מובטחות בבטחונות אחרים בחול</t>
  </si>
  <si>
    <t>סה"כ הלוואות מובטחות בבטחונות אחרים בחול</t>
  </si>
  <si>
    <t>הלוואות לא מובטחות בחול</t>
  </si>
  <si>
    <t>סה"כ הלוואות לא מובטחות בחול</t>
  </si>
  <si>
    <t>סה"כ הלוואות בחו"ל</t>
  </si>
  <si>
    <t>סה"כ הלוואות</t>
  </si>
  <si>
    <t>פקדונות</t>
  </si>
  <si>
    <t>פקדונות בישראל</t>
  </si>
  <si>
    <t>פקדונות צמוד למדד</t>
  </si>
  <si>
    <t>סה"כ פקדונות צמוד למדד</t>
  </si>
  <si>
    <t>פקדונות לא צמוד</t>
  </si>
  <si>
    <t>סה"כ פקדונות לא צמוד</t>
  </si>
  <si>
    <t>פקדונות נקוב במט"ח</t>
  </si>
  <si>
    <t>סה"כ פקדונות נקוב במט"ח</t>
  </si>
  <si>
    <t>פקדונות צמוד למט"ח</t>
  </si>
  <si>
    <t>סה"כ פקדונות צמוד למט"ח</t>
  </si>
  <si>
    <t>פקדונות אחר</t>
  </si>
  <si>
    <t>סה"כ פקדונות אחר</t>
  </si>
  <si>
    <t>סה"כ פקדונות בישראל</t>
  </si>
  <si>
    <t>פקדונות בחו"ל</t>
  </si>
  <si>
    <t>סה"כ פקדונות בחו"ל</t>
  </si>
  <si>
    <t>סה"כ פקדונות</t>
  </si>
  <si>
    <t>זכויות מקרקעין</t>
  </si>
  <si>
    <t>תאריך שערוך אחרון</t>
  </si>
  <si>
    <t>אופי הנכס</t>
  </si>
  <si>
    <t>שיעור התשואה במהלך התקופה</t>
  </si>
  <si>
    <t>זכויות מקרקעין בישראל</t>
  </si>
  <si>
    <t>מקרקעין מניב</t>
  </si>
  <si>
    <t>סה"כ מקרקעין מניב</t>
  </si>
  <si>
    <t>מקרקעין לא מניב</t>
  </si>
  <si>
    <t>סה"כ מקרקעין לא מניב</t>
  </si>
  <si>
    <t>סה"כ זכויות מקרקעין בישראל</t>
  </si>
  <si>
    <t>זכויות מקרקעין בחו"ל</t>
  </si>
  <si>
    <t>מקרקעין מניב בחול</t>
  </si>
  <si>
    <t>סה"כ מקרקעין מניב בחול</t>
  </si>
  <si>
    <t>מקרקעין לא מניב בחול</t>
  </si>
  <si>
    <t>סה"כ מקרקעין לא מניב בחול</t>
  </si>
  <si>
    <t>סה"כ זכויות מקרקעין בחו"ל</t>
  </si>
  <si>
    <t>סה"כ זכויות מקרקעין</t>
  </si>
  <si>
    <t>השקעות אחרות</t>
  </si>
  <si>
    <t>השקעות אחרות בישראל</t>
  </si>
  <si>
    <t>סה"כ השקעות אחרות בישראל</t>
  </si>
  <si>
    <t>השקעות אחרות בחו"ל</t>
  </si>
  <si>
    <t>סה"כ השקעות אחרות בחו"ל</t>
  </si>
  <si>
    <t>סה"כ השקעות אחרות</t>
  </si>
  <si>
    <t>התחייבויות להשקעה</t>
  </si>
  <si>
    <t>תאריך סיום ההתחייבות</t>
  </si>
  <si>
    <t>התחייבות</t>
  </si>
  <si>
    <t>התחייבות בישראל</t>
  </si>
  <si>
    <t>יתרות התחייבות להשקעה בישראל</t>
  </si>
  <si>
    <t>סה"כ יתרות התחייבות להשקעה בישראל</t>
  </si>
  <si>
    <t>סה"כ התחייבות בישראל</t>
  </si>
  <si>
    <t>התחייבות בחו"ל</t>
  </si>
  <si>
    <t>יתרות התחייבות להשקעה בחו"ל</t>
  </si>
  <si>
    <t>סה"כ יתרות התחייבות להשקעה בחו"ל</t>
  </si>
  <si>
    <t>סה"כ התחייבות בחו"ל</t>
  </si>
  <si>
    <t>סה"כ התחייבות</t>
  </si>
  <si>
    <t>סיכום נכסים</t>
  </si>
  <si>
    <t>שם קופה: מקיפה - עד 10% מניות, מספר אישור: 1531, קידוד: 513765347-00000000001531-0003, תאריך הפקת דוח: 11/02/2015</t>
  </si>
  <si>
    <t>סוג נכס</t>
  </si>
  <si>
    <t>שווי הוגן באלפי ש"ח</t>
  </si>
  <si>
    <t>שיעור מהנכסים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</si>
  <si>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</si>
  <si>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</si>
  <si>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</si>
  <si>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</si>
  <si>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</si>
  <si>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</si>
  <si>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</si>
  <si>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</si>
  <si>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</si>
  <si>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</si>
  <si>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</si>
  <si>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</si>
  <si>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</si>
  <si>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</si>
  <si>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</si>
  <si>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</si>
  <si>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</si>
  <si>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</si>
  <si>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</si>
  <si>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</si>
  <si>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</si>
  <si>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</si>
  <si>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</si>
  <si>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</si>
  <si>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השקעות אחרות</t>
  </si>
  <si>
    <t>סה"כ סכום נכסי הקופה</t>
  </si>
  <si>
    <t>מטבע</t>
  </si>
  <si>
    <t>יין</t>
  </si>
  <si>
    <t>פרנק שוצרי</t>
  </si>
  <si>
    <t>דולר קנדי</t>
  </si>
  <si>
    <t>כתר שוודי</t>
  </si>
  <si>
    <t>דינר ידרני</t>
  </si>
  <si>
    <t>כתר דני</t>
  </si>
  <si>
    <t>רנד דרא"פ</t>
  </si>
  <si>
    <t>קורונה סלוברית</t>
  </si>
  <si>
    <t>לירה קפריסאית</t>
  </si>
  <si>
    <t>כתר נורבגי</t>
  </si>
  <si>
    <t>קונה קרואטי</t>
  </si>
  <si>
    <t>רובל רוסי</t>
  </si>
  <si>
    <t>קורונה איסלנד</t>
  </si>
  <si>
    <t>רופיה הודית</t>
  </si>
  <si>
    <t>בט תאילנד</t>
  </si>
  <si>
    <t>בוליבר ונצואלה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</si>
  <si>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</si>
  <si>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</si>
  <si>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</si>
  <si>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</si>
  <si>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</si>
  <si>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</si>
  <si>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</si>
  <si>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אחרים</t>
  </si>
  <si>
    <t xml:space="preserve">  שונות  </t>
  </si>
  <si>
    <t xml:space="preserve">  לא מדורג  </t>
  </si>
  <si>
    <t xml:space="preserve">לא מדורג </t>
  </si>
  <si>
    <t>לא מדורג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</si>
</sst>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##0.00%"/>
    <numFmt numFmtId="165" formatCode="##0.0000"/>
  </numFmts>
  <fonts count="11">
    <font>
      <sz val="10"/>
      <name val="Arial"/>
    </font>
    <font>
      <b/>
      <sz val="14"/>
      <color rgb="FF800080"/>
      <name val="Ariel"/>
    </font>
    <font>
      <b/>
      <sz val="10"/>
      <color rgb="FF000000"/>
      <name val="Ariel"/>
    </font>
    <font>
      <sz val="12"/>
      <color rgb="FF000000"/>
      <name val="Ariel"/>
    </font>
    <font>
      <b/>
      <sz val="10"/>
      <color rgb="FF0000FF"/>
      <name val="Ariel"/>
    </font>
    <font>
      <sz val="10"/>
      <color rgb="FF0000FF"/>
      <name val="Ariel"/>
    </font>
    <font>
      <sz val="10"/>
      <color rgb="FF000000"/>
      <name val="Ariel"/>
    </font>
    <font>
      <b/>
      <sz val="12"/>
      <color rgb="FF000080"/>
      <name val="Ariel"/>
    </font>
    <font>
      <sz val="10"/>
      <name val="Arial"/>
    </font>
    <font>
      <sz val="10"/>
      <color indexed="8"/>
      <name val="Arie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7" fillId="0" borderId="0" xfId="0" applyFont="1"/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10" fontId="6" fillId="0" borderId="0" xfId="0" applyNumberFormat="1" applyFont="1" applyAlignment="1">
      <alignment horizontal="right" readingOrder="2"/>
    </xf>
    <xf numFmtId="10" fontId="5" fillId="0" borderId="0" xfId="0" applyNumberFormat="1" applyFont="1" applyAlignment="1">
      <alignment horizontal="right" readingOrder="2"/>
    </xf>
    <xf numFmtId="10" fontId="5" fillId="0" borderId="2" xfId="0" applyNumberFormat="1" applyFont="1" applyBorder="1" applyAlignment="1">
      <alignment horizontal="right" readingOrder="2"/>
    </xf>
    <xf numFmtId="0" fontId="9" fillId="0" borderId="0" xfId="0" applyFont="1" applyAlignment="1">
      <alignment horizontal="right" readingOrder="2"/>
    </xf>
    <xf numFmtId="43" fontId="9" fillId="0" borderId="0" xfId="1" applyFont="1" applyAlignment="1">
      <alignment horizontal="right" readingOrder="2"/>
    </xf>
    <xf numFmtId="43" fontId="10" fillId="0" borderId="0" xfId="3" applyFont="1"/>
    <xf numFmtId="10" fontId="9" fillId="0" borderId="0" xfId="1" applyNumberFormat="1" applyFont="1" applyAlignment="1">
      <alignment horizontal="right" readingOrder="2"/>
    </xf>
    <xf numFmtId="10" fontId="5" fillId="0" borderId="0" xfId="2" applyNumberFormat="1" applyFont="1" applyAlignment="1">
      <alignment horizontal="right" readingOrder="2"/>
    </xf>
    <xf numFmtId="10" fontId="5" fillId="0" borderId="2" xfId="2" applyNumberFormat="1" applyFont="1" applyBorder="1" applyAlignment="1">
      <alignment horizontal="right" readingOrder="2"/>
    </xf>
    <xf numFmtId="10" fontId="0" fillId="0" borderId="0" xfId="2" applyNumberFormat="1" applyFont="1"/>
    <xf numFmtId="10" fontId="4" fillId="0" borderId="2" xfId="2" applyNumberFormat="1" applyFont="1" applyBorder="1" applyAlignment="1">
      <alignment horizontal="right" readingOrder="2"/>
    </xf>
    <xf numFmtId="10" fontId="4" fillId="0" borderId="0" xfId="2" applyNumberFormat="1" applyFont="1" applyAlignment="1">
      <alignment horizontal="right" readingOrder="2"/>
    </xf>
    <xf numFmtId="4" fontId="4" fillId="0" borderId="2" xfId="0" applyNumberFormat="1" applyFont="1" applyBorder="1" applyAlignment="1">
      <alignment horizontal="right"/>
    </xf>
    <xf numFmtId="164" fontId="4" fillId="0" borderId="2" xfId="0" applyNumberFormat="1" applyFont="1" applyBorder="1" applyAlignment="1">
      <alignment horizontal="right"/>
    </xf>
    <xf numFmtId="0" fontId="5" fillId="0" borderId="2" xfId="0" applyNumberFormat="1" applyFont="1" applyBorder="1" applyAlignment="1">
      <alignment horizontal="right" readingOrder="2"/>
    </xf>
    <xf numFmtId="0" fontId="4" fillId="0" borderId="2" xfId="0" applyNumberFormat="1" applyFont="1" applyBorder="1" applyAlignment="1">
      <alignment horizontal="right" readingOrder="2"/>
    </xf>
    <xf numFmtId="10" fontId="0" fillId="0" borderId="0" xfId="0" applyNumberFormat="1"/>
    <xf numFmtId="10" fontId="4" fillId="0" borderId="0" xfId="0" applyNumberFormat="1" applyFont="1" applyAlignment="1">
      <alignment horizontal="right" readingOrder="2"/>
    </xf>
    <xf numFmtId="10" fontId="4" fillId="0" borderId="1" xfId="0" applyNumberFormat="1" applyFont="1" applyBorder="1" applyAlignment="1">
      <alignment horizontal="right" readingOrder="2"/>
    </xf>
    <xf numFmtId="4" fontId="0" fillId="0" borderId="0" xfId="0" applyNumberFormat="1"/>
    <xf numFmtId="4" fontId="4" fillId="0" borderId="0" xfId="0" applyNumberFormat="1" applyFont="1" applyAlignment="1">
      <alignment horizontal="right" readingOrder="2"/>
    </xf>
    <xf numFmtId="4" fontId="4" fillId="0" borderId="1" xfId="0" applyNumberFormat="1" applyFont="1" applyBorder="1" applyAlignment="1">
      <alignment horizontal="right" readingOrder="2"/>
    </xf>
    <xf numFmtId="4" fontId="5" fillId="0" borderId="0" xfId="0" applyNumberFormat="1" applyFont="1" applyAlignment="1">
      <alignment horizontal="right" readingOrder="2"/>
    </xf>
    <xf numFmtId="4" fontId="5" fillId="0" borderId="2" xfId="0" applyNumberFormat="1" applyFont="1" applyBorder="1" applyAlignment="1">
      <alignment horizontal="right" readingOrder="2"/>
    </xf>
    <xf numFmtId="4" fontId="4" fillId="0" borderId="2" xfId="0" applyNumberFormat="1" applyFont="1" applyBorder="1" applyAlignment="1">
      <alignment horizontal="right" readingOrder="2"/>
    </xf>
    <xf numFmtId="4" fontId="6" fillId="0" borderId="0" xfId="0" applyNumberFormat="1" applyFont="1" applyAlignment="1">
      <alignment horizontal="right" readingOrder="2"/>
    </xf>
    <xf numFmtId="10" fontId="4" fillId="0" borderId="2" xfId="0" applyNumberFormat="1" applyFont="1" applyBorder="1" applyAlignment="1">
      <alignment horizontal="right" readingOrder="2"/>
    </xf>
    <xf numFmtId="43" fontId="6" fillId="0" borderId="0" xfId="1" applyFont="1" applyAlignment="1">
      <alignment horizontal="right" readingOrder="2"/>
    </xf>
    <xf numFmtId="10" fontId="0" fillId="0" borderId="2" xfId="0" applyNumberFormat="1" applyBorder="1"/>
    <xf numFmtId="4" fontId="0" fillId="0" borderId="2" xfId="0" applyNumberFormat="1" applyBorder="1"/>
    <xf numFmtId="10" fontId="6" fillId="0" borderId="0" xfId="1" applyNumberFormat="1" applyFont="1" applyAlignment="1">
      <alignment horizontal="right" readingOrder="2"/>
    </xf>
    <xf numFmtId="10" fontId="6" fillId="0" borderId="0" xfId="0" applyNumberFormat="1" applyFont="1" applyFill="1" applyAlignment="1">
      <alignment horizontal="right" readingOrder="2"/>
    </xf>
    <xf numFmtId="10" fontId="6" fillId="0" borderId="0" xfId="1" applyNumberFormat="1" applyFont="1" applyFill="1" applyAlignment="1">
      <alignment horizontal="right" readingOrder="2"/>
    </xf>
    <xf numFmtId="4" fontId="6" fillId="0" borderId="0" xfId="1" applyNumberFormat="1" applyFont="1" applyAlignment="1">
      <alignment horizontal="right" readingOrder="2"/>
    </xf>
  </cellXfs>
  <cellStyles count="4">
    <cellStyle name="Comma" xfId="1" builtinId="3"/>
    <cellStyle name="Comma 2" xf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1"/>
  <sheetViews>
    <sheetView rightToLeft="1" topLeftCell="A34" workbookViewId="0">
      <selection activeCell="G45" sqref="G45"/>
    </sheetView>
  </sheetViews>
  <sheetFormatPr defaultColWidth="9.140625" defaultRowHeight="12.75"/>
  <cols>
    <col min="1" max="1" width="49.7109375" customWidth="1"/>
    <col min="2" max="2" width="14.7109375" customWidth="1"/>
    <col min="3" max="3" width="9.7109375" customWidth="1"/>
    <col min="4" max="4" width="8.7109375" customWidth="1"/>
    <col min="5" max="5" width="10.7109375" customWidth="1"/>
    <col min="6" max="6" width="17.7109375" customWidth="1"/>
    <col min="7" max="7" width="14.7109375" style="28" customWidth="1"/>
    <col min="8" max="8" width="16.7109375" style="28" customWidth="1"/>
    <col min="9" max="9" width="11.7109375" style="31" customWidth="1"/>
    <col min="10" max="10" width="20.7109375" style="28" customWidth="1"/>
  </cols>
  <sheetData>
    <row r="2" spans="1:10" ht="18">
      <c r="A2" s="1" t="s">
        <v>0</v>
      </c>
    </row>
    <row r="4" spans="1:10" ht="18">
      <c r="A4" s="1" t="s">
        <v>1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7</v>
      </c>
      <c r="E11" s="4" t="s">
        <v>8</v>
      </c>
      <c r="F11" s="4" t="s">
        <v>9</v>
      </c>
      <c r="G11" s="29" t="s">
        <v>10</v>
      </c>
      <c r="H11" s="29" t="s">
        <v>11</v>
      </c>
      <c r="I11" s="32" t="s">
        <v>12</v>
      </c>
      <c r="J11" s="29" t="s">
        <v>13</v>
      </c>
    </row>
    <row r="12" spans="1:10">
      <c r="A12" s="5"/>
      <c r="B12" s="5"/>
      <c r="C12" s="5"/>
      <c r="D12" s="5"/>
      <c r="E12" s="5"/>
      <c r="F12" s="5"/>
      <c r="G12" s="30" t="s">
        <v>14</v>
      </c>
      <c r="H12" s="30" t="s">
        <v>14</v>
      </c>
      <c r="I12" s="33" t="s">
        <v>15</v>
      </c>
      <c r="J12" s="30" t="s">
        <v>14</v>
      </c>
    </row>
    <row r="15" spans="1:10">
      <c r="A15" s="4" t="s">
        <v>16</v>
      </c>
      <c r="B15" s="4"/>
      <c r="C15" s="4"/>
      <c r="D15" s="4"/>
      <c r="E15" s="4"/>
      <c r="F15" s="4"/>
      <c r="G15" s="29"/>
      <c r="H15" s="29"/>
      <c r="I15" s="32"/>
      <c r="J15" s="29"/>
    </row>
    <row r="18" spans="1:10">
      <c r="A18" s="4" t="s">
        <v>17</v>
      </c>
      <c r="B18" s="4"/>
      <c r="C18" s="4"/>
      <c r="D18" s="4"/>
      <c r="E18" s="4"/>
      <c r="F18" s="4"/>
      <c r="G18" s="29"/>
      <c r="H18" s="29"/>
      <c r="I18" s="32"/>
      <c r="J18" s="29"/>
    </row>
    <row r="19" spans="1:10">
      <c r="A19" s="6" t="s">
        <v>18</v>
      </c>
      <c r="B19" s="6"/>
      <c r="C19" s="6"/>
      <c r="D19" s="6"/>
      <c r="E19" s="6"/>
      <c r="F19" s="6"/>
      <c r="G19" s="13"/>
      <c r="H19" s="13"/>
      <c r="I19" s="34"/>
      <c r="J19" s="13"/>
    </row>
    <row r="20" spans="1:10" ht="13.5" thickBot="1">
      <c r="A20" s="6" t="s">
        <v>19</v>
      </c>
      <c r="B20" s="6"/>
      <c r="C20" s="6"/>
      <c r="D20" s="6"/>
      <c r="E20" s="6"/>
      <c r="F20" s="6"/>
      <c r="G20" s="13"/>
      <c r="H20" s="13"/>
      <c r="I20" s="35">
        <v>0</v>
      </c>
      <c r="J20" s="14">
        <f>I20/סיכום!$B$42</f>
        <v>0</v>
      </c>
    </row>
    <row r="21" spans="1:10" ht="13.5" thickTop="1"/>
    <row r="22" spans="1:10">
      <c r="A22" s="6" t="s">
        <v>20</v>
      </c>
      <c r="B22" s="6"/>
      <c r="C22" s="6"/>
      <c r="D22" s="6"/>
      <c r="E22" s="6"/>
      <c r="F22" s="6"/>
      <c r="G22" s="13"/>
      <c r="H22" s="13"/>
      <c r="I22" s="34"/>
      <c r="J22" s="13"/>
    </row>
    <row r="23" spans="1:10">
      <c r="A23" s="7" t="s">
        <v>21</v>
      </c>
      <c r="B23" s="7" t="s">
        <v>22</v>
      </c>
      <c r="C23" s="7" t="s">
        <v>23</v>
      </c>
      <c r="D23" s="7" t="s">
        <v>24</v>
      </c>
      <c r="E23" s="39">
        <v>0</v>
      </c>
      <c r="F23" s="7" t="s">
        <v>21</v>
      </c>
      <c r="G23" s="42">
        <v>0</v>
      </c>
      <c r="H23" s="42">
        <v>0</v>
      </c>
      <c r="I23" s="37">
        <v>2.13</v>
      </c>
      <c r="J23" s="12">
        <f>I23/סיכום!$B$42</f>
        <v>4.8615703228201367E-5</v>
      </c>
    </row>
    <row r="24" spans="1:10">
      <c r="A24" s="7" t="s">
        <v>25</v>
      </c>
      <c r="B24" s="7" t="s">
        <v>26</v>
      </c>
      <c r="C24" s="7" t="s">
        <v>23</v>
      </c>
      <c r="D24" s="7" t="s">
        <v>24</v>
      </c>
      <c r="E24" s="39">
        <v>0</v>
      </c>
      <c r="F24" s="7" t="s">
        <v>27</v>
      </c>
      <c r="G24" s="42">
        <v>0</v>
      </c>
      <c r="H24" s="42">
        <v>0</v>
      </c>
      <c r="I24" s="37">
        <v>6.81</v>
      </c>
      <c r="J24" s="12">
        <f>I24/סיכום!$B$42</f>
        <v>1.5543330468734804E-4</v>
      </c>
    </row>
    <row r="25" spans="1:10">
      <c r="A25" s="7" t="s">
        <v>28</v>
      </c>
      <c r="B25" s="7" t="s">
        <v>29</v>
      </c>
      <c r="C25" s="7" t="s">
        <v>23</v>
      </c>
      <c r="D25" s="7" t="s">
        <v>24</v>
      </c>
      <c r="E25" s="39">
        <v>0</v>
      </c>
      <c r="F25" s="7" t="s">
        <v>28</v>
      </c>
      <c r="G25" s="42">
        <v>0</v>
      </c>
      <c r="H25" s="42">
        <v>0</v>
      </c>
      <c r="I25" s="37">
        <v>2.19</v>
      </c>
      <c r="J25" s="12">
        <f>I25/סיכום!$B$42</f>
        <v>4.9985159657164791E-5</v>
      </c>
    </row>
    <row r="26" spans="1:10">
      <c r="A26" s="7" t="s">
        <v>30</v>
      </c>
      <c r="B26" s="7" t="s">
        <v>31</v>
      </c>
      <c r="C26" s="7" t="s">
        <v>23</v>
      </c>
      <c r="D26" s="7" t="s">
        <v>24</v>
      </c>
      <c r="E26" s="39">
        <v>0</v>
      </c>
      <c r="F26" s="7" t="s">
        <v>27</v>
      </c>
      <c r="G26" s="42">
        <v>0</v>
      </c>
      <c r="H26" s="42">
        <v>0</v>
      </c>
      <c r="I26" s="37">
        <v>164.64</v>
      </c>
      <c r="J26" s="12">
        <f>I26/סיכום!$B$42</f>
        <v>3.7577884410756211E-3</v>
      </c>
    </row>
    <row r="27" spans="1:10">
      <c r="A27" s="7" t="s">
        <v>32</v>
      </c>
      <c r="B27" s="7">
        <v>1000363</v>
      </c>
      <c r="C27" s="7" t="s">
        <v>23</v>
      </c>
      <c r="D27" s="7" t="s">
        <v>24</v>
      </c>
      <c r="E27" s="39">
        <v>0</v>
      </c>
      <c r="F27" s="7" t="s">
        <v>27</v>
      </c>
      <c r="G27" s="42">
        <v>0</v>
      </c>
      <c r="H27" s="42">
        <v>0</v>
      </c>
      <c r="I27" s="37">
        <v>-7.1</v>
      </c>
      <c r="J27" s="12">
        <f>I27/סיכום!$B$42</f>
        <v>-1.6205234409400455E-4</v>
      </c>
    </row>
    <row r="28" spans="1:10">
      <c r="A28" s="7" t="s">
        <v>33</v>
      </c>
      <c r="B28" s="7" t="s">
        <v>34</v>
      </c>
      <c r="C28" s="7" t="s">
        <v>35</v>
      </c>
      <c r="D28" s="7" t="s">
        <v>24</v>
      </c>
      <c r="E28" s="39">
        <v>0</v>
      </c>
      <c r="F28" s="7" t="s">
        <v>36</v>
      </c>
      <c r="G28" s="42">
        <v>0</v>
      </c>
      <c r="H28" s="42">
        <v>0</v>
      </c>
      <c r="I28" s="37">
        <v>73.7</v>
      </c>
      <c r="J28" s="12">
        <f>I28/סיכום!$B$42</f>
        <v>1.6821489802433995E-3</v>
      </c>
    </row>
    <row r="29" spans="1:10">
      <c r="A29" s="7" t="s">
        <v>37</v>
      </c>
      <c r="B29" s="7" t="s">
        <v>38</v>
      </c>
      <c r="C29" s="7" t="s">
        <v>23</v>
      </c>
      <c r="D29" s="7" t="s">
        <v>24</v>
      </c>
      <c r="E29" s="39">
        <v>0</v>
      </c>
      <c r="F29" s="7" t="s">
        <v>36</v>
      </c>
      <c r="G29" s="42">
        <v>0</v>
      </c>
      <c r="H29" s="42">
        <v>0</v>
      </c>
      <c r="I29" s="37">
        <v>17.18</v>
      </c>
      <c r="J29" s="12">
        <f>I29/סיכום!$B$42</f>
        <v>3.9212102415985895E-4</v>
      </c>
    </row>
    <row r="30" spans="1:10">
      <c r="A30" s="7" t="s">
        <v>39</v>
      </c>
      <c r="B30" s="7" t="s">
        <v>40</v>
      </c>
      <c r="C30" s="7" t="s">
        <v>35</v>
      </c>
      <c r="D30" s="7" t="s">
        <v>24</v>
      </c>
      <c r="E30" s="39">
        <v>0</v>
      </c>
      <c r="F30" s="7" t="s">
        <v>36</v>
      </c>
      <c r="G30" s="42">
        <v>0</v>
      </c>
      <c r="H30" s="42">
        <v>0</v>
      </c>
      <c r="I30" s="37">
        <v>78.77</v>
      </c>
      <c r="J30" s="12">
        <f>I30/סיכום!$B$42</f>
        <v>1.7978680484908084E-3</v>
      </c>
    </row>
    <row r="31" spans="1:10">
      <c r="A31" s="7" t="s">
        <v>41</v>
      </c>
      <c r="B31" s="7" t="s">
        <v>42</v>
      </c>
      <c r="C31" s="7" t="s">
        <v>35</v>
      </c>
      <c r="D31" s="7" t="s">
        <v>24</v>
      </c>
      <c r="E31" s="39">
        <v>0</v>
      </c>
      <c r="F31" s="7" t="s">
        <v>27</v>
      </c>
      <c r="G31" s="42">
        <v>0</v>
      </c>
      <c r="H31" s="42">
        <v>0</v>
      </c>
      <c r="I31" s="37">
        <v>36.07</v>
      </c>
      <c r="J31" s="12">
        <f>I31/סיכום!$B$42</f>
        <v>8.2327155654517538E-4</v>
      </c>
    </row>
    <row r="32" spans="1:10">
      <c r="A32" s="7" t="s">
        <v>43</v>
      </c>
      <c r="B32" s="7" t="s">
        <v>44</v>
      </c>
      <c r="C32" s="7" t="s">
        <v>23</v>
      </c>
      <c r="D32" s="7" t="s">
        <v>24</v>
      </c>
      <c r="E32" s="39">
        <v>0</v>
      </c>
      <c r="F32" s="7" t="s">
        <v>45</v>
      </c>
      <c r="G32" s="42">
        <v>0</v>
      </c>
      <c r="H32" s="42">
        <v>0</v>
      </c>
      <c r="I32" s="37">
        <v>21.81</v>
      </c>
      <c r="J32" s="12">
        <f>I32/סיכום!$B$42</f>
        <v>4.9779741192820272E-4</v>
      </c>
    </row>
    <row r="33" spans="1:10" ht="13.5" thickBot="1">
      <c r="A33" s="6" t="s">
        <v>46</v>
      </c>
      <c r="B33" s="6"/>
      <c r="C33" s="6"/>
      <c r="D33" s="6"/>
      <c r="E33" s="6"/>
      <c r="F33" s="6"/>
      <c r="G33" s="13"/>
      <c r="H33" s="13"/>
      <c r="I33" s="35">
        <f>SUM(I23:I32)</f>
        <v>396.2</v>
      </c>
      <c r="J33" s="14">
        <f>SUM(J23:J32)</f>
        <v>9.0429772859217748E-3</v>
      </c>
    </row>
    <row r="34" spans="1:10" ht="13.5" thickTop="1"/>
    <row r="35" spans="1:10">
      <c r="A35" s="6" t="s">
        <v>47</v>
      </c>
      <c r="B35" s="6"/>
      <c r="C35" s="6"/>
      <c r="D35" s="6"/>
      <c r="E35" s="6"/>
      <c r="F35" s="6"/>
      <c r="G35" s="13"/>
      <c r="H35" s="13"/>
      <c r="I35" s="34"/>
      <c r="J35" s="13"/>
    </row>
    <row r="36" spans="1:10">
      <c r="A36" s="7" t="s">
        <v>48</v>
      </c>
      <c r="B36" s="7" t="s">
        <v>49</v>
      </c>
      <c r="C36" s="7" t="s">
        <v>23</v>
      </c>
      <c r="D36" s="7" t="s">
        <v>24</v>
      </c>
      <c r="E36" s="39">
        <v>0</v>
      </c>
      <c r="F36" s="7" t="s">
        <v>50</v>
      </c>
      <c r="G36" s="42">
        <v>0</v>
      </c>
      <c r="H36" s="42">
        <v>0</v>
      </c>
      <c r="I36" s="37">
        <v>2724.18</v>
      </c>
      <c r="J36" s="12">
        <f>I36/סיכום!$B$42</f>
        <v>6.2177430244226103E-2</v>
      </c>
    </row>
    <row r="37" spans="1:10" ht="13.5" thickBot="1">
      <c r="A37" s="6" t="s">
        <v>51</v>
      </c>
      <c r="B37" s="6"/>
      <c r="C37" s="6"/>
      <c r="D37" s="6"/>
      <c r="E37" s="6"/>
      <c r="F37" s="6"/>
      <c r="G37" s="13"/>
      <c r="H37" s="13"/>
      <c r="I37" s="35">
        <f>SUM(I36)</f>
        <v>2724.18</v>
      </c>
      <c r="J37" s="14">
        <f>SUM(J36)</f>
        <v>6.2177430244226103E-2</v>
      </c>
    </row>
    <row r="38" spans="1:10" ht="13.5" thickTop="1"/>
    <row r="39" spans="1:10">
      <c r="A39" s="6" t="s">
        <v>52</v>
      </c>
      <c r="B39" s="6"/>
      <c r="C39" s="6"/>
      <c r="D39" s="6"/>
      <c r="E39" s="6"/>
      <c r="F39" s="6"/>
      <c r="G39" s="13"/>
      <c r="H39" s="13"/>
      <c r="I39" s="34"/>
      <c r="J39" s="13"/>
    </row>
    <row r="40" spans="1:10" ht="13.5" thickBot="1">
      <c r="A40" s="6" t="s">
        <v>53</v>
      </c>
      <c r="B40" s="6"/>
      <c r="C40" s="6"/>
      <c r="D40" s="6"/>
      <c r="E40" s="6"/>
      <c r="F40" s="6"/>
      <c r="G40" s="13"/>
      <c r="H40" s="13"/>
      <c r="I40" s="35">
        <v>0</v>
      </c>
      <c r="J40" s="14">
        <f>I40/סיכום!$B$42</f>
        <v>0</v>
      </c>
    </row>
    <row r="41" spans="1:10" ht="13.5" thickTop="1"/>
    <row r="42" spans="1:10">
      <c r="A42" s="6" t="s">
        <v>54</v>
      </c>
      <c r="B42" s="6"/>
      <c r="C42" s="6"/>
      <c r="D42" s="6"/>
      <c r="E42" s="6"/>
      <c r="F42" s="6"/>
      <c r="G42" s="13"/>
      <c r="H42" s="13"/>
      <c r="I42" s="34"/>
      <c r="J42" s="13"/>
    </row>
    <row r="43" spans="1:10" ht="13.5" thickBot="1">
      <c r="A43" s="6" t="s">
        <v>55</v>
      </c>
      <c r="B43" s="6"/>
      <c r="C43" s="6"/>
      <c r="D43" s="6"/>
      <c r="E43" s="6"/>
      <c r="F43" s="6"/>
      <c r="G43" s="13"/>
      <c r="H43" s="13"/>
      <c r="I43" s="35">
        <v>0</v>
      </c>
      <c r="J43" s="14">
        <f>I43/סיכום!$B$42</f>
        <v>0</v>
      </c>
    </row>
    <row r="44" spans="1:10" ht="13.5" thickTop="1"/>
    <row r="45" spans="1:10">
      <c r="A45" s="6" t="s">
        <v>56</v>
      </c>
      <c r="B45" s="6"/>
      <c r="C45" s="6"/>
      <c r="D45" s="6"/>
      <c r="E45" s="6"/>
      <c r="F45" s="6"/>
      <c r="G45" s="13"/>
      <c r="H45" s="13"/>
      <c r="I45" s="34"/>
      <c r="J45" s="13"/>
    </row>
    <row r="46" spans="1:10" ht="13.5" thickBot="1">
      <c r="A46" s="6" t="s">
        <v>57</v>
      </c>
      <c r="B46" s="6"/>
      <c r="C46" s="6"/>
      <c r="D46" s="6"/>
      <c r="E46" s="6"/>
      <c r="F46" s="6"/>
      <c r="G46" s="13"/>
      <c r="H46" s="13"/>
      <c r="I46" s="35">
        <v>0</v>
      </c>
      <c r="J46" s="14">
        <f>I46/סיכום!$B$42</f>
        <v>0</v>
      </c>
    </row>
    <row r="47" spans="1:10" ht="13.5" thickTop="1"/>
    <row r="48" spans="1:10">
      <c r="A48" s="6" t="s">
        <v>58</v>
      </c>
      <c r="B48" s="6"/>
      <c r="C48" s="6"/>
      <c r="D48" s="6"/>
      <c r="E48" s="6"/>
      <c r="F48" s="6"/>
      <c r="G48" s="13"/>
      <c r="H48" s="13"/>
      <c r="I48" s="34"/>
      <c r="J48" s="13"/>
    </row>
    <row r="49" spans="1:10" ht="13.5" thickBot="1">
      <c r="A49" s="6" t="s">
        <v>59</v>
      </c>
      <c r="B49" s="6"/>
      <c r="C49" s="6"/>
      <c r="D49" s="6"/>
      <c r="E49" s="6"/>
      <c r="F49" s="6"/>
      <c r="G49" s="13"/>
      <c r="H49" s="13"/>
      <c r="I49" s="35">
        <v>0</v>
      </c>
      <c r="J49" s="14">
        <f>I49/סיכום!$B$42</f>
        <v>0</v>
      </c>
    </row>
    <row r="50" spans="1:10" ht="13.5" thickTop="1"/>
    <row r="51" spans="1:10" ht="13.5" thickBot="1">
      <c r="A51" s="4" t="s">
        <v>60</v>
      </c>
      <c r="B51" s="4"/>
      <c r="C51" s="4"/>
      <c r="D51" s="4"/>
      <c r="E51" s="4"/>
      <c r="F51" s="4"/>
      <c r="G51" s="29"/>
      <c r="H51" s="29"/>
      <c r="I51" s="36">
        <f>SUM(I33+I37)</f>
        <v>3120.3799999999997</v>
      </c>
      <c r="J51" s="38">
        <f>SUM(J33+J37)</f>
        <v>7.1220407530147883E-2</v>
      </c>
    </row>
    <row r="52" spans="1:10" ht="13.5" thickTop="1"/>
    <row r="54" spans="1:10">
      <c r="A54" s="4" t="s">
        <v>61</v>
      </c>
      <c r="B54" s="4"/>
      <c r="C54" s="4"/>
      <c r="D54" s="4"/>
      <c r="E54" s="4"/>
      <c r="F54" s="4"/>
      <c r="G54" s="29"/>
      <c r="H54" s="29"/>
      <c r="I54" s="32"/>
      <c r="J54" s="29"/>
    </row>
    <row r="55" spans="1:10">
      <c r="A55" s="6" t="s">
        <v>20</v>
      </c>
      <c r="B55" s="6"/>
      <c r="C55" s="6"/>
      <c r="D55" s="6"/>
      <c r="E55" s="6"/>
      <c r="F55" s="6"/>
      <c r="G55" s="13"/>
      <c r="H55" s="13"/>
      <c r="I55" s="34"/>
      <c r="J55" s="13"/>
    </row>
    <row r="56" spans="1:10" ht="13.5" thickBot="1">
      <c r="A56" s="6" t="s">
        <v>46</v>
      </c>
      <c r="B56" s="6"/>
      <c r="C56" s="6"/>
      <c r="D56" s="6"/>
      <c r="E56" s="6"/>
      <c r="F56" s="6"/>
      <c r="G56" s="13"/>
      <c r="H56" s="13"/>
      <c r="I56" s="35">
        <v>0</v>
      </c>
      <c r="J56" s="14">
        <f>I56/סיכום!$B$42</f>
        <v>0</v>
      </c>
    </row>
    <row r="57" spans="1:10" ht="13.5" thickTop="1"/>
    <row r="58" spans="1:10">
      <c r="A58" s="6" t="s">
        <v>58</v>
      </c>
      <c r="B58" s="6"/>
      <c r="C58" s="6"/>
      <c r="D58" s="6"/>
      <c r="E58" s="6"/>
      <c r="F58" s="6"/>
      <c r="G58" s="13"/>
      <c r="H58" s="13"/>
      <c r="I58" s="34"/>
      <c r="J58" s="13"/>
    </row>
    <row r="59" spans="1:10" ht="13.5" thickBot="1">
      <c r="A59" s="6" t="s">
        <v>59</v>
      </c>
      <c r="B59" s="6"/>
      <c r="C59" s="6"/>
      <c r="D59" s="6"/>
      <c r="E59" s="6"/>
      <c r="F59" s="6"/>
      <c r="G59" s="13"/>
      <c r="H59" s="13"/>
      <c r="I59" s="35">
        <v>0</v>
      </c>
      <c r="J59" s="14">
        <f>I59/סיכום!$B$42</f>
        <v>0</v>
      </c>
    </row>
    <row r="60" spans="1:10" ht="13.5" thickTop="1"/>
    <row r="61" spans="1:10" ht="13.5" thickBot="1">
      <c r="A61" s="4" t="s">
        <v>62</v>
      </c>
      <c r="B61" s="4"/>
      <c r="C61" s="4"/>
      <c r="D61" s="4"/>
      <c r="E61" s="4"/>
      <c r="F61" s="4"/>
      <c r="G61" s="29"/>
      <c r="H61" s="29"/>
      <c r="I61" s="36">
        <v>0</v>
      </c>
      <c r="J61" s="38">
        <v>0</v>
      </c>
    </row>
    <row r="62" spans="1:10" ht="13.5" thickTop="1"/>
    <row r="64" spans="1:10" ht="13.5" thickBot="1">
      <c r="A64" s="4" t="s">
        <v>63</v>
      </c>
      <c r="B64" s="4"/>
      <c r="C64" s="4"/>
      <c r="D64" s="4"/>
      <c r="E64" s="4"/>
      <c r="F64" s="4"/>
      <c r="G64" s="29"/>
      <c r="H64" s="29"/>
      <c r="I64" s="36">
        <f>SUM(I51+I61)</f>
        <v>3120.3799999999997</v>
      </c>
      <c r="J64" s="38">
        <f>SUM(J51+J61)</f>
        <v>7.1220407530147883E-2</v>
      </c>
    </row>
    <row r="65" spans="1:10" ht="13.5" thickTop="1"/>
    <row r="67" spans="1:10">
      <c r="A67" s="7" t="s">
        <v>64</v>
      </c>
      <c r="B67" s="7"/>
      <c r="C67" s="7"/>
      <c r="D67" s="7"/>
      <c r="E67" s="7"/>
      <c r="F67" s="7"/>
      <c r="G67" s="12"/>
      <c r="H67" s="12"/>
      <c r="I67" s="37"/>
      <c r="J67" s="12"/>
    </row>
    <row r="71" spans="1:10">
      <c r="A71" s="2"/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9"/>
  <sheetViews>
    <sheetView rightToLeft="1" workbookViewId="0">
      <selection activeCell="A39" sqref="A39"/>
    </sheetView>
  </sheetViews>
  <sheetFormatPr defaultColWidth="9.140625" defaultRowHeight="12.75"/>
  <cols>
    <col min="1" max="1" width="30.7109375" customWidth="1"/>
    <col min="2" max="2" width="12.7109375" customWidth="1"/>
    <col min="3" max="3" width="8.7109375" customWidth="1"/>
    <col min="4" max="6" width="11.7109375" customWidth="1"/>
    <col min="7" max="7" width="9.7109375" customWidth="1"/>
  </cols>
  <sheetData>
    <row r="2" spans="1:7" ht="18">
      <c r="A2" s="1" t="s">
        <v>0</v>
      </c>
    </row>
    <row r="4" spans="1:7" ht="18">
      <c r="A4" s="1" t="s">
        <v>696</v>
      </c>
    </row>
    <row r="6" spans="1:7">
      <c r="A6" s="2" t="s">
        <v>2</v>
      </c>
    </row>
    <row r="8" spans="1:7" ht="15">
      <c r="A8" s="3" t="s">
        <v>3</v>
      </c>
    </row>
    <row r="11" spans="1:7">
      <c r="A11" s="4" t="s">
        <v>4</v>
      </c>
      <c r="B11" s="4" t="s">
        <v>5</v>
      </c>
      <c r="C11" s="4" t="s">
        <v>6</v>
      </c>
      <c r="D11" s="4" t="s">
        <v>111</v>
      </c>
      <c r="E11" s="4" t="s">
        <v>9</v>
      </c>
      <c r="F11" s="4" t="s">
        <v>68</v>
      </c>
      <c r="G11" s="4" t="s">
        <v>69</v>
      </c>
    </row>
    <row r="12" spans="1:7">
      <c r="A12" s="5"/>
      <c r="B12" s="5"/>
      <c r="C12" s="5"/>
      <c r="D12" s="5"/>
      <c r="E12" s="5"/>
      <c r="F12" s="5" t="s">
        <v>73</v>
      </c>
      <c r="G12" s="5" t="s">
        <v>74</v>
      </c>
    </row>
    <row r="15" spans="1:7">
      <c r="A15" s="4" t="s">
        <v>697</v>
      </c>
      <c r="B15" s="4"/>
      <c r="C15" s="4"/>
      <c r="D15" s="4"/>
      <c r="E15" s="4"/>
      <c r="F15" s="4"/>
      <c r="G15" s="4"/>
    </row>
    <row r="18" spans="1:7">
      <c r="A18" s="4" t="s">
        <v>698</v>
      </c>
      <c r="B18" s="4"/>
      <c r="C18" s="4"/>
      <c r="D18" s="4"/>
      <c r="E18" s="4"/>
      <c r="F18" s="4"/>
      <c r="G18" s="4"/>
    </row>
    <row r="19" spans="1:7">
      <c r="A19" s="6" t="s">
        <v>699</v>
      </c>
      <c r="B19" s="6"/>
      <c r="C19" s="6"/>
      <c r="D19" s="6"/>
      <c r="E19" s="6"/>
      <c r="F19" s="6"/>
      <c r="G19" s="6"/>
    </row>
    <row r="20" spans="1:7" ht="13.5" thickBot="1">
      <c r="A20" s="6" t="s">
        <v>700</v>
      </c>
      <c r="B20" s="6"/>
      <c r="C20" s="6"/>
      <c r="D20" s="6"/>
      <c r="E20" s="6"/>
      <c r="F20" s="26">
        <v>0</v>
      </c>
      <c r="G20" s="6"/>
    </row>
    <row r="21" spans="1:7" ht="13.5" thickTop="1"/>
    <row r="22" spans="1:7" ht="13.5" thickBot="1">
      <c r="A22" s="4" t="s">
        <v>701</v>
      </c>
      <c r="B22" s="4"/>
      <c r="C22" s="4"/>
      <c r="D22" s="4"/>
      <c r="E22" s="4"/>
      <c r="F22" s="27">
        <v>0</v>
      </c>
      <c r="G22" s="4"/>
    </row>
    <row r="23" spans="1:7" ht="13.5" thickTop="1"/>
    <row r="25" spans="1:7">
      <c r="A25" s="4" t="s">
        <v>702</v>
      </c>
      <c r="B25" s="4"/>
      <c r="C25" s="4"/>
      <c r="D25" s="4"/>
      <c r="E25" s="4"/>
      <c r="F25" s="4"/>
      <c r="G25" s="4"/>
    </row>
    <row r="26" spans="1:7">
      <c r="A26" s="6" t="s">
        <v>703</v>
      </c>
      <c r="B26" s="6"/>
      <c r="C26" s="6"/>
      <c r="D26" s="6"/>
      <c r="E26" s="6"/>
      <c r="F26" s="6"/>
      <c r="G26" s="6"/>
    </row>
    <row r="27" spans="1:7" ht="13.5" thickBot="1">
      <c r="A27" s="6" t="s">
        <v>704</v>
      </c>
      <c r="B27" s="6"/>
      <c r="C27" s="6"/>
      <c r="D27" s="6"/>
      <c r="E27" s="6"/>
      <c r="F27" s="26">
        <v>0</v>
      </c>
      <c r="G27" s="6"/>
    </row>
    <row r="28" spans="1:7" ht="13.5" thickTop="1"/>
    <row r="29" spans="1:7" ht="13.5" thickBot="1">
      <c r="A29" s="4" t="s">
        <v>705</v>
      </c>
      <c r="B29" s="4"/>
      <c r="C29" s="4"/>
      <c r="D29" s="4"/>
      <c r="E29" s="4"/>
      <c r="F29" s="27">
        <v>0</v>
      </c>
      <c r="G29" s="4"/>
    </row>
    <row r="30" spans="1:7" ht="13.5" thickTop="1"/>
    <row r="32" spans="1:7" ht="13.5" thickBot="1">
      <c r="A32" s="4" t="s">
        <v>706</v>
      </c>
      <c r="B32" s="4"/>
      <c r="C32" s="4"/>
      <c r="D32" s="4"/>
      <c r="E32" s="4"/>
      <c r="F32" s="27">
        <v>0</v>
      </c>
      <c r="G32" s="4"/>
    </row>
    <row r="33" spans="1:7" ht="13.5" thickTop="1"/>
    <row r="35" spans="1:7">
      <c r="A35" s="7" t="s">
        <v>64</v>
      </c>
      <c r="B35" s="7"/>
      <c r="C35" s="7"/>
      <c r="D35" s="7"/>
      <c r="E35" s="7"/>
      <c r="F35" s="7"/>
      <c r="G35" s="7"/>
    </row>
    <row r="39" spans="1:7">
      <c r="A39" s="2"/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0"/>
  <sheetViews>
    <sheetView rightToLeft="1" topLeftCell="E34" workbookViewId="0">
      <selection activeCell="P20" sqref="P20"/>
    </sheetView>
  </sheetViews>
  <sheetFormatPr defaultColWidth="9.140625" defaultRowHeight="12.75"/>
  <cols>
    <col min="1" max="1" width="62.7109375" customWidth="1"/>
    <col min="2" max="2" width="12.7109375" customWidth="1"/>
    <col min="3" max="3" width="20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style="28" customWidth="1"/>
    <col min="11" max="11" width="16.7109375" style="28" customWidth="1"/>
    <col min="12" max="12" width="13.7109375" style="31" customWidth="1"/>
    <col min="13" max="13" width="9.7109375" style="31" customWidth="1"/>
    <col min="14" max="14" width="11.7109375" style="31" customWidth="1"/>
    <col min="15" max="15" width="24.7109375" style="28" customWidth="1"/>
    <col min="16" max="16" width="20.7109375" style="28" customWidth="1"/>
  </cols>
  <sheetData>
    <row r="2" spans="1:16" ht="18">
      <c r="A2" s="1" t="s">
        <v>0</v>
      </c>
    </row>
    <row r="4" spans="1:16" ht="18">
      <c r="A4" s="1" t="s">
        <v>707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708</v>
      </c>
      <c r="E11" s="4" t="s">
        <v>7</v>
      </c>
      <c r="F11" s="4" t="s">
        <v>8</v>
      </c>
      <c r="G11" s="4" t="s">
        <v>66</v>
      </c>
      <c r="H11" s="4" t="s">
        <v>67</v>
      </c>
      <c r="I11" s="4" t="s">
        <v>9</v>
      </c>
      <c r="J11" s="29" t="s">
        <v>10</v>
      </c>
      <c r="K11" s="29" t="s">
        <v>11</v>
      </c>
      <c r="L11" s="32" t="s">
        <v>68</v>
      </c>
      <c r="M11" s="32" t="s">
        <v>69</v>
      </c>
      <c r="N11" s="32" t="s">
        <v>12</v>
      </c>
      <c r="O11" s="29" t="s">
        <v>70</v>
      </c>
      <c r="P11" s="29" t="s">
        <v>13</v>
      </c>
    </row>
    <row r="12" spans="1:16">
      <c r="A12" s="5"/>
      <c r="B12" s="5"/>
      <c r="C12" s="5"/>
      <c r="D12" s="5"/>
      <c r="E12" s="5"/>
      <c r="F12" s="5"/>
      <c r="G12" s="5" t="s">
        <v>71</v>
      </c>
      <c r="H12" s="5" t="s">
        <v>72</v>
      </c>
      <c r="I12" s="5"/>
      <c r="J12" s="30" t="s">
        <v>14</v>
      </c>
      <c r="K12" s="30" t="s">
        <v>14</v>
      </c>
      <c r="L12" s="33" t="s">
        <v>73</v>
      </c>
      <c r="M12" s="33" t="s">
        <v>74</v>
      </c>
      <c r="N12" s="33" t="s">
        <v>15</v>
      </c>
      <c r="O12" s="30" t="s">
        <v>14</v>
      </c>
      <c r="P12" s="30" t="s">
        <v>14</v>
      </c>
    </row>
    <row r="15" spans="1:16">
      <c r="A15" s="4" t="s">
        <v>709</v>
      </c>
      <c r="B15" s="4"/>
      <c r="C15" s="4"/>
      <c r="D15" s="4"/>
      <c r="E15" s="4"/>
      <c r="F15" s="4"/>
      <c r="G15" s="4"/>
      <c r="H15" s="4"/>
      <c r="I15" s="4"/>
      <c r="J15" s="29"/>
      <c r="K15" s="29"/>
      <c r="L15" s="32"/>
      <c r="M15" s="32"/>
      <c r="N15" s="32"/>
      <c r="O15" s="29"/>
      <c r="P15" s="29"/>
    </row>
    <row r="18" spans="1:16">
      <c r="A18" s="4" t="s">
        <v>710</v>
      </c>
      <c r="B18" s="4"/>
      <c r="C18" s="4"/>
      <c r="D18" s="4"/>
      <c r="E18" s="4"/>
      <c r="F18" s="4"/>
      <c r="G18" s="4"/>
      <c r="H18" s="4"/>
      <c r="I18" s="4"/>
      <c r="J18" s="29"/>
      <c r="K18" s="29"/>
      <c r="L18" s="32"/>
      <c r="M18" s="32"/>
      <c r="N18" s="32"/>
      <c r="O18" s="29"/>
      <c r="P18" s="29"/>
    </row>
    <row r="19" spans="1:16">
      <c r="A19" s="6" t="s">
        <v>711</v>
      </c>
      <c r="B19" s="6"/>
      <c r="C19" s="6"/>
      <c r="D19" s="6"/>
      <c r="E19" s="6"/>
      <c r="F19" s="6"/>
      <c r="G19" s="6"/>
      <c r="H19" s="6"/>
      <c r="I19" s="6"/>
      <c r="J19" s="13"/>
      <c r="K19" s="13"/>
      <c r="L19" s="34"/>
      <c r="M19" s="34"/>
      <c r="N19" s="34"/>
      <c r="O19" s="13"/>
      <c r="P19" s="13"/>
    </row>
    <row r="20" spans="1:16">
      <c r="A20" s="7" t="s">
        <v>712</v>
      </c>
      <c r="B20" s="7">
        <v>1092139</v>
      </c>
      <c r="C20" s="7" t="s">
        <v>713</v>
      </c>
      <c r="D20" s="7" t="s">
        <v>714</v>
      </c>
      <c r="E20" s="7" t="s">
        <v>153</v>
      </c>
      <c r="F20" s="7" t="s">
        <v>137</v>
      </c>
      <c r="G20" s="7">
        <v>0</v>
      </c>
      <c r="H20" s="7">
        <v>0.12</v>
      </c>
      <c r="I20" s="7" t="s">
        <v>50</v>
      </c>
      <c r="J20" s="12">
        <v>4.3499999999999997E-2</v>
      </c>
      <c r="K20" s="12">
        <v>2.4500000000000001E-2</v>
      </c>
      <c r="L20" s="37">
        <v>149604</v>
      </c>
      <c r="M20" s="37">
        <v>124.58</v>
      </c>
      <c r="N20" s="37">
        <v>186.38</v>
      </c>
      <c r="O20" s="12">
        <v>1E-4</v>
      </c>
      <c r="P20" s="12">
        <f>N20/סיכום!$B$42</f>
        <v>4.2539881538367005E-3</v>
      </c>
    </row>
    <row r="21" spans="1:16" ht="13.5" thickBot="1">
      <c r="A21" s="6" t="s">
        <v>715</v>
      </c>
      <c r="B21" s="6"/>
      <c r="C21" s="6"/>
      <c r="D21" s="6"/>
      <c r="E21" s="6"/>
      <c r="F21" s="6"/>
      <c r="G21" s="6"/>
      <c r="H21" s="6">
        <v>0.12</v>
      </c>
      <c r="I21" s="6"/>
      <c r="J21" s="13"/>
      <c r="K21" s="13">
        <v>2.4500000000000001E-2</v>
      </c>
      <c r="L21" s="35">
        <f>SUM(L20)</f>
        <v>149604</v>
      </c>
      <c r="M21" s="34"/>
      <c r="N21" s="35">
        <f>SUM(N20)</f>
        <v>186.38</v>
      </c>
      <c r="O21" s="13"/>
      <c r="P21" s="14">
        <f>SUM(P20)</f>
        <v>4.2539881538367005E-3</v>
      </c>
    </row>
    <row r="22" spans="1:16" ht="13.5" thickTop="1"/>
    <row r="23" spans="1:16">
      <c r="A23" s="6" t="s">
        <v>716</v>
      </c>
      <c r="B23" s="6"/>
      <c r="C23" s="6"/>
      <c r="D23" s="6"/>
      <c r="E23" s="6"/>
      <c r="F23" s="6"/>
      <c r="G23" s="6"/>
      <c r="H23" s="6"/>
      <c r="I23" s="6"/>
      <c r="J23" s="13"/>
      <c r="K23" s="13"/>
      <c r="L23" s="34"/>
      <c r="M23" s="34"/>
      <c r="N23" s="34"/>
      <c r="O23" s="13"/>
      <c r="P23" s="13"/>
    </row>
    <row r="24" spans="1:16" ht="13.5" thickBot="1">
      <c r="A24" s="6" t="s">
        <v>717</v>
      </c>
      <c r="B24" s="6"/>
      <c r="C24" s="6"/>
      <c r="D24" s="6"/>
      <c r="E24" s="6"/>
      <c r="F24" s="6"/>
      <c r="G24" s="6"/>
      <c r="H24" s="6"/>
      <c r="I24" s="6"/>
      <c r="J24" s="13"/>
      <c r="K24" s="13"/>
      <c r="L24" s="35">
        <v>0</v>
      </c>
      <c r="M24" s="34"/>
      <c r="N24" s="35">
        <v>0</v>
      </c>
      <c r="O24" s="13"/>
      <c r="P24" s="14">
        <f>N24/סיכום!$B$42</f>
        <v>0</v>
      </c>
    </row>
    <row r="25" spans="1:16" ht="13.5" thickTop="1"/>
    <row r="26" spans="1:16">
      <c r="A26" s="6" t="s">
        <v>718</v>
      </c>
      <c r="B26" s="6"/>
      <c r="C26" s="6"/>
      <c r="D26" s="6"/>
      <c r="E26" s="6"/>
      <c r="F26" s="6"/>
      <c r="G26" s="6"/>
      <c r="H26" s="6"/>
      <c r="I26" s="6"/>
      <c r="J26" s="13"/>
      <c r="K26" s="13"/>
      <c r="L26" s="34"/>
      <c r="M26" s="34"/>
      <c r="N26" s="34"/>
      <c r="O26" s="13"/>
      <c r="P26" s="13"/>
    </row>
    <row r="27" spans="1:16" ht="13.5" thickBot="1">
      <c r="A27" s="6" t="s">
        <v>719</v>
      </c>
      <c r="B27" s="6"/>
      <c r="C27" s="6"/>
      <c r="D27" s="6"/>
      <c r="E27" s="6"/>
      <c r="F27" s="6"/>
      <c r="G27" s="6"/>
      <c r="H27" s="6"/>
      <c r="I27" s="6"/>
      <c r="J27" s="13"/>
      <c r="K27" s="13"/>
      <c r="L27" s="35">
        <v>0</v>
      </c>
      <c r="M27" s="34"/>
      <c r="N27" s="35">
        <v>0</v>
      </c>
      <c r="O27" s="13"/>
      <c r="P27" s="14">
        <f>N27/סיכום!$B$42</f>
        <v>0</v>
      </c>
    </row>
    <row r="28" spans="1:16" ht="13.5" thickTop="1"/>
    <row r="29" spans="1:16">
      <c r="A29" s="6" t="s">
        <v>720</v>
      </c>
      <c r="B29" s="6"/>
      <c r="C29" s="6"/>
      <c r="D29" s="6"/>
      <c r="E29" s="6"/>
      <c r="F29" s="6"/>
      <c r="G29" s="6"/>
      <c r="H29" s="6"/>
      <c r="I29" s="6"/>
      <c r="J29" s="13"/>
      <c r="K29" s="13"/>
      <c r="L29" s="34"/>
      <c r="M29" s="34"/>
      <c r="N29" s="34"/>
      <c r="O29" s="13"/>
      <c r="P29" s="13"/>
    </row>
    <row r="30" spans="1:16" ht="13.5" thickBot="1">
      <c r="A30" s="6" t="s">
        <v>721</v>
      </c>
      <c r="B30" s="6"/>
      <c r="C30" s="6"/>
      <c r="D30" s="6"/>
      <c r="E30" s="6"/>
      <c r="F30" s="6"/>
      <c r="G30" s="6"/>
      <c r="H30" s="6"/>
      <c r="I30" s="6"/>
      <c r="J30" s="13"/>
      <c r="K30" s="13"/>
      <c r="L30" s="35">
        <v>0</v>
      </c>
      <c r="M30" s="34"/>
      <c r="N30" s="35">
        <v>0</v>
      </c>
      <c r="O30" s="13"/>
      <c r="P30" s="14">
        <f>N30/סיכום!$B$42</f>
        <v>0</v>
      </c>
    </row>
    <row r="31" spans="1:16" ht="13.5" thickTop="1"/>
    <row r="32" spans="1:16">
      <c r="A32" s="6" t="s">
        <v>722</v>
      </c>
      <c r="B32" s="6"/>
      <c r="C32" s="6"/>
      <c r="D32" s="6"/>
      <c r="E32" s="6"/>
      <c r="F32" s="6"/>
      <c r="G32" s="6"/>
      <c r="H32" s="6"/>
      <c r="I32" s="6"/>
      <c r="J32" s="13"/>
      <c r="K32" s="13"/>
      <c r="L32" s="34"/>
      <c r="M32" s="34"/>
      <c r="N32" s="34"/>
      <c r="O32" s="13"/>
      <c r="P32" s="13"/>
    </row>
    <row r="33" spans="1:16" ht="13.5" thickBot="1">
      <c r="A33" s="6" t="s">
        <v>723</v>
      </c>
      <c r="B33" s="6"/>
      <c r="C33" s="6"/>
      <c r="D33" s="6"/>
      <c r="E33" s="6"/>
      <c r="F33" s="6"/>
      <c r="G33" s="6"/>
      <c r="H33" s="6"/>
      <c r="I33" s="6"/>
      <c r="J33" s="13"/>
      <c r="K33" s="13"/>
      <c r="L33" s="35">
        <v>0</v>
      </c>
      <c r="M33" s="34"/>
      <c r="N33" s="35">
        <v>0</v>
      </c>
      <c r="O33" s="13"/>
      <c r="P33" s="14">
        <f>N33/סיכום!$B$42</f>
        <v>0</v>
      </c>
    </row>
    <row r="34" spans="1:16" ht="13.5" thickTop="1"/>
    <row r="35" spans="1:16">
      <c r="A35" s="6" t="s">
        <v>724</v>
      </c>
      <c r="B35" s="6"/>
      <c r="C35" s="6"/>
      <c r="D35" s="6"/>
      <c r="E35" s="6"/>
      <c r="F35" s="6"/>
      <c r="G35" s="6"/>
      <c r="H35" s="6"/>
      <c r="I35" s="6"/>
      <c r="J35" s="13"/>
      <c r="K35" s="13"/>
      <c r="L35" s="34"/>
      <c r="M35" s="34"/>
      <c r="N35" s="34"/>
      <c r="O35" s="13"/>
      <c r="P35" s="13"/>
    </row>
    <row r="36" spans="1:16" ht="13.5" thickBot="1">
      <c r="A36" s="6" t="s">
        <v>725</v>
      </c>
      <c r="B36" s="6"/>
      <c r="C36" s="6"/>
      <c r="D36" s="6"/>
      <c r="E36" s="6"/>
      <c r="F36" s="6"/>
      <c r="G36" s="6"/>
      <c r="H36" s="6"/>
      <c r="I36" s="6"/>
      <c r="J36" s="13"/>
      <c r="K36" s="13"/>
      <c r="L36" s="35">
        <v>0</v>
      </c>
      <c r="M36" s="34"/>
      <c r="N36" s="35">
        <v>0</v>
      </c>
      <c r="O36" s="13"/>
      <c r="P36" s="14">
        <f>N36/סיכום!$B$42</f>
        <v>0</v>
      </c>
    </row>
    <row r="37" spans="1:16" ht="13.5" thickTop="1"/>
    <row r="38" spans="1:16" ht="13.5" thickBot="1">
      <c r="A38" s="4" t="s">
        <v>726</v>
      </c>
      <c r="B38" s="4"/>
      <c r="C38" s="4"/>
      <c r="D38" s="4"/>
      <c r="E38" s="4"/>
      <c r="F38" s="4"/>
      <c r="G38" s="4"/>
      <c r="H38" s="4">
        <v>0.12</v>
      </c>
      <c r="I38" s="4"/>
      <c r="J38" s="29"/>
      <c r="K38" s="29">
        <v>2.4500000000000001E-2</v>
      </c>
      <c r="L38" s="36">
        <f>SUM(L21)</f>
        <v>149604</v>
      </c>
      <c r="M38" s="32"/>
      <c r="N38" s="36">
        <f>SUM(N21)</f>
        <v>186.38</v>
      </c>
      <c r="O38" s="29"/>
      <c r="P38" s="38">
        <f>SUM(P21)</f>
        <v>4.2539881538367005E-3</v>
      </c>
    </row>
    <row r="39" spans="1:16" ht="13.5" thickTop="1"/>
    <row r="41" spans="1:16">
      <c r="A41" s="4" t="s">
        <v>727</v>
      </c>
      <c r="B41" s="4"/>
      <c r="C41" s="4"/>
      <c r="D41" s="4"/>
      <c r="E41" s="4"/>
      <c r="F41" s="4"/>
      <c r="G41" s="4"/>
      <c r="H41" s="4"/>
      <c r="I41" s="4"/>
      <c r="J41" s="29"/>
      <c r="K41" s="29"/>
      <c r="L41" s="32"/>
      <c r="M41" s="32"/>
      <c r="N41" s="32"/>
      <c r="O41" s="29"/>
      <c r="P41" s="29"/>
    </row>
    <row r="42" spans="1:16">
      <c r="A42" s="6" t="s">
        <v>711</v>
      </c>
      <c r="B42" s="6"/>
      <c r="C42" s="6"/>
      <c r="D42" s="6"/>
      <c r="E42" s="6"/>
      <c r="F42" s="6"/>
      <c r="G42" s="6"/>
      <c r="H42" s="6"/>
      <c r="I42" s="6"/>
      <c r="J42" s="13"/>
      <c r="K42" s="13"/>
      <c r="L42" s="34"/>
      <c r="M42" s="34"/>
      <c r="N42" s="34"/>
      <c r="O42" s="13"/>
      <c r="P42" s="13"/>
    </row>
    <row r="43" spans="1:16" ht="13.5" thickBot="1">
      <c r="A43" s="6" t="s">
        <v>715</v>
      </c>
      <c r="B43" s="6"/>
      <c r="C43" s="6"/>
      <c r="D43" s="6"/>
      <c r="E43" s="6"/>
      <c r="F43" s="6"/>
      <c r="G43" s="6"/>
      <c r="H43" s="6"/>
      <c r="I43" s="6"/>
      <c r="J43" s="13"/>
      <c r="K43" s="13"/>
      <c r="L43" s="35">
        <v>0</v>
      </c>
      <c r="M43" s="34"/>
      <c r="N43" s="35">
        <v>0</v>
      </c>
      <c r="O43" s="13"/>
      <c r="P43" s="14">
        <f>N43/סיכום!$B$42</f>
        <v>0</v>
      </c>
    </row>
    <row r="44" spans="1:16" ht="13.5" thickTop="1"/>
    <row r="45" spans="1:16">
      <c r="A45" s="6" t="s">
        <v>716</v>
      </c>
      <c r="B45" s="6"/>
      <c r="C45" s="6"/>
      <c r="D45" s="6"/>
      <c r="E45" s="6"/>
      <c r="F45" s="6"/>
      <c r="G45" s="6"/>
      <c r="H45" s="6"/>
      <c r="I45" s="6"/>
      <c r="J45" s="13"/>
      <c r="K45" s="13"/>
      <c r="L45" s="34"/>
      <c r="M45" s="34"/>
      <c r="N45" s="34"/>
      <c r="O45" s="13"/>
      <c r="P45" s="13"/>
    </row>
    <row r="46" spans="1:16" ht="13.5" thickBot="1">
      <c r="A46" s="6" t="s">
        <v>717</v>
      </c>
      <c r="B46" s="6"/>
      <c r="C46" s="6"/>
      <c r="D46" s="6"/>
      <c r="E46" s="6"/>
      <c r="F46" s="6"/>
      <c r="G46" s="6"/>
      <c r="H46" s="6"/>
      <c r="I46" s="6"/>
      <c r="J46" s="13"/>
      <c r="K46" s="13"/>
      <c r="L46" s="35">
        <v>0</v>
      </c>
      <c r="M46" s="34"/>
      <c r="N46" s="35">
        <v>0</v>
      </c>
      <c r="O46" s="13"/>
      <c r="P46" s="14">
        <f>N46/סיכום!$B$42</f>
        <v>0</v>
      </c>
    </row>
    <row r="47" spans="1:16" ht="13.5" thickTop="1"/>
    <row r="48" spans="1:16">
      <c r="A48" s="6" t="s">
        <v>718</v>
      </c>
      <c r="B48" s="6"/>
      <c r="C48" s="6"/>
      <c r="D48" s="6"/>
      <c r="E48" s="6"/>
      <c r="F48" s="6"/>
      <c r="G48" s="6"/>
      <c r="H48" s="6"/>
      <c r="I48" s="6"/>
      <c r="J48" s="13"/>
      <c r="K48" s="13"/>
      <c r="L48" s="34"/>
      <c r="M48" s="34"/>
      <c r="N48" s="34"/>
      <c r="O48" s="13"/>
      <c r="P48" s="13"/>
    </row>
    <row r="49" spans="1:16" ht="13.5" thickBot="1">
      <c r="A49" s="6" t="s">
        <v>719</v>
      </c>
      <c r="B49" s="6"/>
      <c r="C49" s="6"/>
      <c r="D49" s="6"/>
      <c r="E49" s="6"/>
      <c r="F49" s="6"/>
      <c r="G49" s="6"/>
      <c r="H49" s="6"/>
      <c r="I49" s="6"/>
      <c r="J49" s="13"/>
      <c r="K49" s="13"/>
      <c r="L49" s="35">
        <v>0</v>
      </c>
      <c r="M49" s="34"/>
      <c r="N49" s="35">
        <v>0</v>
      </c>
      <c r="O49" s="13"/>
      <c r="P49" s="14">
        <f>N49/סיכום!$B$42</f>
        <v>0</v>
      </c>
    </row>
    <row r="50" spans="1:16" ht="13.5" thickTop="1"/>
    <row r="51" spans="1:16">
      <c r="A51" s="6" t="s">
        <v>720</v>
      </c>
      <c r="B51" s="6"/>
      <c r="C51" s="6"/>
      <c r="D51" s="6"/>
      <c r="E51" s="6"/>
      <c r="F51" s="6"/>
      <c r="G51" s="6"/>
      <c r="H51" s="6"/>
      <c r="I51" s="6"/>
      <c r="J51" s="13"/>
      <c r="K51" s="13"/>
      <c r="L51" s="34"/>
      <c r="M51" s="34"/>
      <c r="N51" s="34"/>
      <c r="O51" s="13"/>
      <c r="P51" s="13"/>
    </row>
    <row r="52" spans="1:16" ht="13.5" thickBot="1">
      <c r="A52" s="6" t="s">
        <v>721</v>
      </c>
      <c r="B52" s="6"/>
      <c r="C52" s="6"/>
      <c r="D52" s="6"/>
      <c r="E52" s="6"/>
      <c r="F52" s="6"/>
      <c r="G52" s="6"/>
      <c r="H52" s="6"/>
      <c r="I52" s="6"/>
      <c r="J52" s="13"/>
      <c r="K52" s="13"/>
      <c r="L52" s="35">
        <v>0</v>
      </c>
      <c r="M52" s="34"/>
      <c r="N52" s="35">
        <v>0</v>
      </c>
      <c r="O52" s="13"/>
      <c r="P52" s="14">
        <f>N52/סיכום!$B$42</f>
        <v>0</v>
      </c>
    </row>
    <row r="53" spans="1:16" ht="13.5" thickTop="1"/>
    <row r="54" spans="1:16">
      <c r="A54" s="6" t="s">
        <v>722</v>
      </c>
      <c r="B54" s="6"/>
      <c r="C54" s="6"/>
      <c r="D54" s="6"/>
      <c r="E54" s="6"/>
      <c r="F54" s="6"/>
      <c r="G54" s="6"/>
      <c r="H54" s="6"/>
      <c r="I54" s="6"/>
      <c r="J54" s="13"/>
      <c r="K54" s="13"/>
      <c r="L54" s="34"/>
      <c r="M54" s="34"/>
      <c r="N54" s="34"/>
      <c r="O54" s="13"/>
      <c r="P54" s="13"/>
    </row>
    <row r="55" spans="1:16" ht="13.5" thickBot="1">
      <c r="A55" s="6" t="s">
        <v>723</v>
      </c>
      <c r="B55" s="6"/>
      <c r="C55" s="6"/>
      <c r="D55" s="6"/>
      <c r="E55" s="6"/>
      <c r="F55" s="6"/>
      <c r="G55" s="6"/>
      <c r="H55" s="6"/>
      <c r="I55" s="6"/>
      <c r="J55" s="13"/>
      <c r="K55" s="13"/>
      <c r="L55" s="35">
        <v>0</v>
      </c>
      <c r="M55" s="34"/>
      <c r="N55" s="35">
        <v>0</v>
      </c>
      <c r="O55" s="13"/>
      <c r="P55" s="14">
        <f>N55/סיכום!$B$42</f>
        <v>0</v>
      </c>
    </row>
    <row r="56" spans="1:16" ht="13.5" thickTop="1"/>
    <row r="57" spans="1:16">
      <c r="A57" s="6" t="s">
        <v>724</v>
      </c>
      <c r="B57" s="6"/>
      <c r="C57" s="6"/>
      <c r="D57" s="6"/>
      <c r="E57" s="6"/>
      <c r="F57" s="6"/>
      <c r="G57" s="6"/>
      <c r="H57" s="6"/>
      <c r="I57" s="6"/>
      <c r="J57" s="13"/>
      <c r="K57" s="13"/>
      <c r="L57" s="34"/>
      <c r="M57" s="34"/>
      <c r="N57" s="34"/>
      <c r="O57" s="13"/>
      <c r="P57" s="13"/>
    </row>
    <row r="58" spans="1:16" ht="13.5" thickBot="1">
      <c r="A58" s="6" t="s">
        <v>725</v>
      </c>
      <c r="B58" s="6"/>
      <c r="C58" s="6"/>
      <c r="D58" s="6"/>
      <c r="E58" s="6"/>
      <c r="F58" s="6"/>
      <c r="G58" s="6"/>
      <c r="H58" s="6"/>
      <c r="I58" s="6"/>
      <c r="J58" s="13"/>
      <c r="K58" s="13"/>
      <c r="L58" s="35">
        <v>0</v>
      </c>
      <c r="M58" s="34"/>
      <c r="N58" s="35">
        <v>0</v>
      </c>
      <c r="O58" s="13"/>
      <c r="P58" s="14">
        <f>N58/סיכום!$B$42</f>
        <v>0</v>
      </c>
    </row>
    <row r="59" spans="1:16" ht="13.5" thickTop="1"/>
    <row r="60" spans="1:16" ht="13.5" thickBot="1">
      <c r="A60" s="4" t="s">
        <v>728</v>
      </c>
      <c r="B60" s="4"/>
      <c r="C60" s="4"/>
      <c r="D60" s="4"/>
      <c r="E60" s="4"/>
      <c r="F60" s="4"/>
      <c r="G60" s="4"/>
      <c r="H60" s="4"/>
      <c r="I60" s="4"/>
      <c r="J60" s="29"/>
      <c r="K60" s="29"/>
      <c r="L60" s="36">
        <v>0</v>
      </c>
      <c r="M60" s="32"/>
      <c r="N60" s="36">
        <v>0</v>
      </c>
      <c r="O60" s="29"/>
      <c r="P60" s="38">
        <v>0</v>
      </c>
    </row>
    <row r="61" spans="1:16" ht="13.5" thickTop="1"/>
    <row r="63" spans="1:16" ht="13.5" thickBot="1">
      <c r="A63" s="4" t="s">
        <v>729</v>
      </c>
      <c r="B63" s="4"/>
      <c r="C63" s="4"/>
      <c r="D63" s="4"/>
      <c r="E63" s="4"/>
      <c r="F63" s="4"/>
      <c r="G63" s="4"/>
      <c r="H63" s="4">
        <v>0.12</v>
      </c>
      <c r="I63" s="4"/>
      <c r="J63" s="29"/>
      <c r="K63" s="29">
        <v>2.4500000000000001E-2</v>
      </c>
      <c r="L63" s="36">
        <f>SUM(L38+L60)</f>
        <v>149604</v>
      </c>
      <c r="M63" s="32"/>
      <c r="N63" s="36">
        <f>SUM(N38+N60)</f>
        <v>186.38</v>
      </c>
      <c r="O63" s="29"/>
      <c r="P63" s="38">
        <f>SUM(P38+P60)</f>
        <v>4.2539881538367005E-3</v>
      </c>
    </row>
    <row r="64" spans="1:16" ht="13.5" thickTop="1"/>
    <row r="66" spans="1:16">
      <c r="A66" s="7" t="s">
        <v>64</v>
      </c>
      <c r="B66" s="7"/>
      <c r="C66" s="7"/>
      <c r="D66" s="7"/>
      <c r="E66" s="7"/>
      <c r="F66" s="7"/>
      <c r="G66" s="7"/>
      <c r="H66" s="7"/>
      <c r="I66" s="7"/>
      <c r="J66" s="12"/>
      <c r="K66" s="12"/>
      <c r="L66" s="37"/>
      <c r="M66" s="37"/>
      <c r="N66" s="37"/>
      <c r="O66" s="12"/>
      <c r="P66" s="12"/>
    </row>
    <row r="70" spans="1:16">
      <c r="A70" s="2"/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90"/>
  <sheetViews>
    <sheetView rightToLeft="1" topLeftCell="D47" workbookViewId="0">
      <selection activeCell="L83" sqref="L83"/>
    </sheetView>
  </sheetViews>
  <sheetFormatPr defaultColWidth="9.140625" defaultRowHeight="12.75"/>
  <cols>
    <col min="1" max="1" width="49.7109375" customWidth="1"/>
    <col min="2" max="2" width="12.7109375" customWidth="1"/>
    <col min="3" max="3" width="8.7109375" customWidth="1"/>
    <col min="4" max="4" width="10.7109375" customWidth="1"/>
    <col min="5" max="5" width="14.7109375" customWidth="1"/>
    <col min="6" max="6" width="8.7109375" customWidth="1"/>
    <col min="7" max="7" width="11.7109375" customWidth="1"/>
    <col min="8" max="8" width="14.7109375" style="28" customWidth="1"/>
    <col min="9" max="9" width="16.7109375" style="28" customWidth="1"/>
    <col min="10" max="10" width="16.7109375" style="31" customWidth="1"/>
    <col min="11" max="11" width="9.7109375" style="31" customWidth="1"/>
    <col min="12" max="12" width="12.7109375" style="31" customWidth="1"/>
    <col min="13" max="13" width="24.7109375" style="28" customWidth="1"/>
    <col min="14" max="14" width="20.7109375" style="28" customWidth="1"/>
  </cols>
  <sheetData>
    <row r="2" spans="1:14" ht="18">
      <c r="A2" s="1" t="s">
        <v>0</v>
      </c>
    </row>
    <row r="4" spans="1:14" ht="18">
      <c r="A4" s="1" t="s">
        <v>730</v>
      </c>
    </row>
    <row r="6" spans="1:14">
      <c r="A6" s="2" t="s">
        <v>2</v>
      </c>
    </row>
    <row r="8" spans="1:14" ht="15">
      <c r="A8" s="3" t="s">
        <v>3</v>
      </c>
    </row>
    <row r="11" spans="1:14">
      <c r="A11" s="4" t="s">
        <v>4</v>
      </c>
      <c r="B11" s="4" t="s">
        <v>5</v>
      </c>
      <c r="C11" s="4" t="s">
        <v>7</v>
      </c>
      <c r="D11" s="4" t="s">
        <v>8</v>
      </c>
      <c r="E11" s="4" t="s">
        <v>66</v>
      </c>
      <c r="F11" s="4" t="s">
        <v>67</v>
      </c>
      <c r="G11" s="4" t="s">
        <v>9</v>
      </c>
      <c r="H11" s="29" t="s">
        <v>10</v>
      </c>
      <c r="I11" s="29" t="s">
        <v>11</v>
      </c>
      <c r="J11" s="32" t="s">
        <v>68</v>
      </c>
      <c r="K11" s="32" t="s">
        <v>69</v>
      </c>
      <c r="L11" s="32" t="s">
        <v>731</v>
      </c>
      <c r="M11" s="29" t="s">
        <v>70</v>
      </c>
      <c r="N11" s="29" t="s">
        <v>13</v>
      </c>
    </row>
    <row r="12" spans="1:14">
      <c r="A12" s="5"/>
      <c r="B12" s="5"/>
      <c r="C12" s="5"/>
      <c r="D12" s="5"/>
      <c r="E12" s="5" t="s">
        <v>71</v>
      </c>
      <c r="F12" s="5" t="s">
        <v>72</v>
      </c>
      <c r="G12" s="5"/>
      <c r="H12" s="30" t="s">
        <v>14</v>
      </c>
      <c r="I12" s="30" t="s">
        <v>14</v>
      </c>
      <c r="J12" s="33" t="s">
        <v>73</v>
      </c>
      <c r="K12" s="33" t="s">
        <v>74</v>
      </c>
      <c r="L12" s="33" t="s">
        <v>15</v>
      </c>
      <c r="M12" s="30" t="s">
        <v>14</v>
      </c>
      <c r="N12" s="30" t="s">
        <v>14</v>
      </c>
    </row>
    <row r="15" spans="1:14">
      <c r="A15" s="4" t="s">
        <v>75</v>
      </c>
      <c r="B15" s="4"/>
      <c r="C15" s="4"/>
      <c r="D15" s="4"/>
      <c r="E15" s="4"/>
      <c r="F15" s="4"/>
      <c r="G15" s="4"/>
      <c r="H15" s="29"/>
      <c r="I15" s="29"/>
      <c r="J15" s="32"/>
      <c r="K15" s="32"/>
      <c r="L15" s="32"/>
      <c r="M15" s="29"/>
      <c r="N15" s="29"/>
    </row>
    <row r="18" spans="1:14">
      <c r="A18" s="4" t="s">
        <v>732</v>
      </c>
      <c r="B18" s="4"/>
      <c r="C18" s="4"/>
      <c r="D18" s="4"/>
      <c r="E18" s="4"/>
      <c r="F18" s="4"/>
      <c r="G18" s="4"/>
      <c r="H18" s="29"/>
      <c r="I18" s="29"/>
      <c r="J18" s="32"/>
      <c r="K18" s="32"/>
      <c r="L18" s="32"/>
      <c r="M18" s="29"/>
      <c r="N18" s="29"/>
    </row>
    <row r="19" spans="1:14">
      <c r="A19" s="6" t="s">
        <v>733</v>
      </c>
      <c r="B19" s="6"/>
      <c r="C19" s="6"/>
      <c r="D19" s="6"/>
      <c r="E19" s="6"/>
      <c r="F19" s="6"/>
      <c r="G19" s="6"/>
      <c r="H19" s="13"/>
      <c r="I19" s="13"/>
      <c r="J19" s="34"/>
      <c r="K19" s="34"/>
      <c r="L19" s="34"/>
      <c r="M19" s="13"/>
      <c r="N19" s="13"/>
    </row>
    <row r="20" spans="1:14" ht="13.5" thickBot="1">
      <c r="A20" s="6" t="s">
        <v>734</v>
      </c>
      <c r="B20" s="6"/>
      <c r="C20" s="6"/>
      <c r="D20" s="6"/>
      <c r="E20" s="6"/>
      <c r="F20" s="6"/>
      <c r="G20" s="6"/>
      <c r="H20" s="13"/>
      <c r="I20" s="13"/>
      <c r="J20" s="35">
        <v>0</v>
      </c>
      <c r="K20" s="34"/>
      <c r="L20" s="35">
        <v>0</v>
      </c>
      <c r="M20" s="13"/>
      <c r="N20" s="14">
        <f>L20/סיכום!$B$42</f>
        <v>0</v>
      </c>
    </row>
    <row r="21" spans="1:14" ht="13.5" thickTop="1"/>
    <row r="22" spans="1:14">
      <c r="A22" s="6" t="s">
        <v>735</v>
      </c>
      <c r="B22" s="6"/>
      <c r="C22" s="6"/>
      <c r="D22" s="6"/>
      <c r="E22" s="6"/>
      <c r="F22" s="6"/>
      <c r="G22" s="6"/>
      <c r="H22" s="13"/>
      <c r="I22" s="13"/>
      <c r="J22" s="34"/>
      <c r="K22" s="34"/>
      <c r="L22" s="34"/>
      <c r="M22" s="13"/>
      <c r="N22" s="13"/>
    </row>
    <row r="23" spans="1:14">
      <c r="A23" s="7" t="s">
        <v>736</v>
      </c>
      <c r="B23" s="7">
        <v>8287914</v>
      </c>
      <c r="C23" s="7" t="s">
        <v>79</v>
      </c>
      <c r="D23" s="39" t="s">
        <v>1080</v>
      </c>
      <c r="E23" s="7" t="s">
        <v>737</v>
      </c>
      <c r="F23" s="7">
        <v>9.4600000000000009</v>
      </c>
      <c r="G23" s="7" t="s">
        <v>50</v>
      </c>
      <c r="H23" s="12">
        <v>4.8000000000000001E-2</v>
      </c>
      <c r="I23" s="12">
        <v>4.8599999999999997E-2</v>
      </c>
      <c r="J23" s="37">
        <v>825000</v>
      </c>
      <c r="K23" s="37">
        <v>102.41</v>
      </c>
      <c r="L23" s="37">
        <v>844.85</v>
      </c>
      <c r="M23" s="12">
        <v>3.1699999999999999E-2</v>
      </c>
      <c r="N23" s="12">
        <f>L23/סיכום!$B$42</f>
        <v>1.9283087733495741E-2</v>
      </c>
    </row>
    <row r="24" spans="1:14">
      <c r="A24" s="7" t="s">
        <v>738</v>
      </c>
      <c r="B24" s="7">
        <v>8287831</v>
      </c>
      <c r="C24" s="7" t="s">
        <v>79</v>
      </c>
      <c r="D24" s="39" t="s">
        <v>1080</v>
      </c>
      <c r="E24" s="7" t="s">
        <v>739</v>
      </c>
      <c r="F24" s="7">
        <v>9.02</v>
      </c>
      <c r="G24" s="7" t="s">
        <v>50</v>
      </c>
      <c r="H24" s="12">
        <v>4.8000000000000001E-2</v>
      </c>
      <c r="I24" s="12">
        <v>4.8500000000000001E-2</v>
      </c>
      <c r="J24" s="37">
        <v>147000</v>
      </c>
      <c r="K24" s="37">
        <v>104.3</v>
      </c>
      <c r="L24" s="37">
        <v>153.32</v>
      </c>
      <c r="M24" s="12">
        <v>4.4999999999999997E-3</v>
      </c>
      <c r="N24" s="12">
        <f>L24/סיכום!$B$42</f>
        <v>3.4994176614778563E-3</v>
      </c>
    </row>
    <row r="25" spans="1:14">
      <c r="A25" s="7" t="s">
        <v>740</v>
      </c>
      <c r="B25" s="7">
        <v>8287948</v>
      </c>
      <c r="C25" s="7" t="s">
        <v>79</v>
      </c>
      <c r="D25" s="39" t="s">
        <v>1080</v>
      </c>
      <c r="E25" s="7" t="s">
        <v>741</v>
      </c>
      <c r="F25" s="7">
        <v>9.49</v>
      </c>
      <c r="G25" s="7" t="s">
        <v>50</v>
      </c>
      <c r="H25" s="12">
        <v>4.8000000000000001E-2</v>
      </c>
      <c r="I25" s="12">
        <v>4.8599999999999997E-2</v>
      </c>
      <c r="J25" s="37">
        <v>800000</v>
      </c>
      <c r="K25" s="37">
        <v>103.81</v>
      </c>
      <c r="L25" s="37">
        <v>830.48</v>
      </c>
      <c r="M25" s="12">
        <v>5.0000000000000001E-4</v>
      </c>
      <c r="N25" s="12">
        <f>L25/סיכום!$B$42</f>
        <v>1.8955102918759004E-2</v>
      </c>
    </row>
    <row r="26" spans="1:14">
      <c r="A26" s="7" t="s">
        <v>742</v>
      </c>
      <c r="B26" s="7">
        <v>8287963</v>
      </c>
      <c r="C26" s="7" t="s">
        <v>79</v>
      </c>
      <c r="D26" s="39" t="s">
        <v>1080</v>
      </c>
      <c r="E26" s="7" t="s">
        <v>743</v>
      </c>
      <c r="F26" s="7">
        <v>9.66</v>
      </c>
      <c r="G26" s="7" t="s">
        <v>50</v>
      </c>
      <c r="H26" s="12">
        <v>4.8000000000000001E-2</v>
      </c>
      <c r="I26" s="12">
        <v>4.8599999999999997E-2</v>
      </c>
      <c r="J26" s="37">
        <v>1629000</v>
      </c>
      <c r="K26" s="37">
        <v>101.92</v>
      </c>
      <c r="L26" s="37">
        <v>1660.33</v>
      </c>
      <c r="M26" s="12">
        <v>1E-3</v>
      </c>
      <c r="N26" s="12">
        <f>L26/סיכום!$B$42</f>
        <v>3.7895826545013889E-2</v>
      </c>
    </row>
    <row r="27" spans="1:14">
      <c r="A27" s="7" t="s">
        <v>744</v>
      </c>
      <c r="B27" s="7">
        <v>8287971</v>
      </c>
      <c r="C27" s="7" t="s">
        <v>79</v>
      </c>
      <c r="D27" s="39" t="s">
        <v>1080</v>
      </c>
      <c r="E27" s="7" t="s">
        <v>745</v>
      </c>
      <c r="F27" s="7">
        <v>9.74</v>
      </c>
      <c r="G27" s="7" t="s">
        <v>50</v>
      </c>
      <c r="H27" s="12">
        <v>4.8000000000000001E-2</v>
      </c>
      <c r="I27" s="12">
        <v>4.8599999999999997E-2</v>
      </c>
      <c r="J27" s="37">
        <v>446000</v>
      </c>
      <c r="K27" s="37">
        <v>101.72</v>
      </c>
      <c r="L27" s="37">
        <v>453.65</v>
      </c>
      <c r="M27" s="12">
        <v>2.0000000000000001E-4</v>
      </c>
      <c r="N27" s="12">
        <f>L27/סיכום!$B$42</f>
        <v>1.035423181665425E-2</v>
      </c>
    </row>
    <row r="28" spans="1:14">
      <c r="A28" s="7" t="s">
        <v>746</v>
      </c>
      <c r="B28" s="7">
        <v>8287997</v>
      </c>
      <c r="C28" s="7" t="s">
        <v>79</v>
      </c>
      <c r="D28" s="39" t="s">
        <v>1080</v>
      </c>
      <c r="E28" s="7" t="s">
        <v>747</v>
      </c>
      <c r="F28" s="7">
        <v>9.68</v>
      </c>
      <c r="G28" s="7" t="s">
        <v>50</v>
      </c>
      <c r="H28" s="12">
        <v>4.8000000000000001E-2</v>
      </c>
      <c r="I28" s="12">
        <v>4.8500000000000001E-2</v>
      </c>
      <c r="J28" s="37">
        <v>381000</v>
      </c>
      <c r="K28" s="37">
        <v>103.65</v>
      </c>
      <c r="L28" s="37">
        <v>394.9</v>
      </c>
      <c r="M28" s="12">
        <v>1E-4</v>
      </c>
      <c r="N28" s="12">
        <f>L28/סיכום!$B$42</f>
        <v>9.0133057299609017E-3</v>
      </c>
    </row>
    <row r="29" spans="1:14">
      <c r="A29" s="7" t="s">
        <v>748</v>
      </c>
      <c r="B29" s="7">
        <v>8288052</v>
      </c>
      <c r="C29" s="7" t="s">
        <v>79</v>
      </c>
      <c r="D29" s="39" t="s">
        <v>1080</v>
      </c>
      <c r="E29" s="7" t="s">
        <v>749</v>
      </c>
      <c r="F29" s="7">
        <v>9.94</v>
      </c>
      <c r="G29" s="7" t="s">
        <v>50</v>
      </c>
      <c r="H29" s="12">
        <v>4.8000000000000001E-2</v>
      </c>
      <c r="I29" s="12">
        <v>4.8500000000000001E-2</v>
      </c>
      <c r="J29" s="37">
        <v>213000</v>
      </c>
      <c r="K29" s="37">
        <v>102.3</v>
      </c>
      <c r="L29" s="37">
        <v>217.9</v>
      </c>
      <c r="M29" s="12">
        <v>2.0000000000000001E-4</v>
      </c>
      <c r="N29" s="12">
        <f>L29/סיכום!$B$42</f>
        <v>4.9734092645188164E-3</v>
      </c>
    </row>
    <row r="30" spans="1:14">
      <c r="A30" s="7" t="s">
        <v>750</v>
      </c>
      <c r="B30" s="7">
        <v>8287898</v>
      </c>
      <c r="C30" s="7" t="s">
        <v>79</v>
      </c>
      <c r="D30" s="39" t="s">
        <v>1080</v>
      </c>
      <c r="E30" s="7" t="s">
        <v>751</v>
      </c>
      <c r="F30" s="7">
        <v>9.3000000000000007</v>
      </c>
      <c r="G30" s="7" t="s">
        <v>50</v>
      </c>
      <c r="H30" s="12">
        <v>4.8000000000000001E-2</v>
      </c>
      <c r="I30" s="12">
        <v>4.8599999999999997E-2</v>
      </c>
      <c r="J30" s="37">
        <v>340000</v>
      </c>
      <c r="K30" s="37">
        <v>104.51</v>
      </c>
      <c r="L30" s="37">
        <v>355.35</v>
      </c>
      <c r="M30" s="12">
        <v>4.0000000000000002E-4</v>
      </c>
      <c r="N30" s="12">
        <f>L30/סיכום!$B$42</f>
        <v>8.1106057005358497E-3</v>
      </c>
    </row>
    <row r="31" spans="1:14">
      <c r="A31" s="7" t="s">
        <v>752</v>
      </c>
      <c r="B31" s="7">
        <v>8287906</v>
      </c>
      <c r="C31" s="7" t="s">
        <v>79</v>
      </c>
      <c r="D31" s="39" t="s">
        <v>1080</v>
      </c>
      <c r="E31" s="7" t="s">
        <v>753</v>
      </c>
      <c r="F31" s="7">
        <v>9.3800000000000008</v>
      </c>
      <c r="G31" s="7" t="s">
        <v>50</v>
      </c>
      <c r="H31" s="12">
        <v>4.8000000000000001E-2</v>
      </c>
      <c r="I31" s="12">
        <v>4.8599999999999997E-2</v>
      </c>
      <c r="J31" s="37">
        <v>452000</v>
      </c>
      <c r="K31" s="37">
        <v>103.68</v>
      </c>
      <c r="L31" s="37">
        <v>468.64</v>
      </c>
      <c r="M31" s="12">
        <v>6.9999999999999999E-4</v>
      </c>
      <c r="N31" s="12">
        <f>L31/סיכום!$B$42</f>
        <v>1.0696367681156943E-2</v>
      </c>
    </row>
    <row r="32" spans="1:14">
      <c r="A32" s="7" t="s">
        <v>754</v>
      </c>
      <c r="B32" s="7">
        <v>8287922</v>
      </c>
      <c r="C32" s="7" t="s">
        <v>79</v>
      </c>
      <c r="D32" s="39" t="s">
        <v>1080</v>
      </c>
      <c r="E32" s="7" t="s">
        <v>755</v>
      </c>
      <c r="F32" s="7">
        <v>9.32</v>
      </c>
      <c r="G32" s="7" t="s">
        <v>50</v>
      </c>
      <c r="H32" s="12">
        <v>4.8000000000000001E-2</v>
      </c>
      <c r="I32" s="12">
        <v>4.8500000000000001E-2</v>
      </c>
      <c r="J32" s="37">
        <v>318000</v>
      </c>
      <c r="K32" s="37">
        <v>104.46</v>
      </c>
      <c r="L32" s="37">
        <v>332.18</v>
      </c>
      <c r="M32" s="12">
        <v>2.7000000000000001E-3</v>
      </c>
      <c r="N32" s="12">
        <f>L32/סיכום!$B$42</f>
        <v>7.5817672762178087E-3</v>
      </c>
    </row>
    <row r="33" spans="1:14">
      <c r="A33" s="7" t="s">
        <v>756</v>
      </c>
      <c r="B33" s="7">
        <v>8287930</v>
      </c>
      <c r="C33" s="7" t="s">
        <v>79</v>
      </c>
      <c r="D33" s="39" t="s">
        <v>1080</v>
      </c>
      <c r="E33" s="7" t="s">
        <v>757</v>
      </c>
      <c r="F33" s="7">
        <v>9.41</v>
      </c>
      <c r="G33" s="7" t="s">
        <v>50</v>
      </c>
      <c r="H33" s="12">
        <v>4.8000000000000001E-2</v>
      </c>
      <c r="I33" s="12">
        <v>4.8500000000000001E-2</v>
      </c>
      <c r="J33" s="37">
        <v>660000</v>
      </c>
      <c r="K33" s="37">
        <v>104.34</v>
      </c>
      <c r="L33" s="37">
        <v>688.64</v>
      </c>
      <c r="M33" s="12">
        <v>5.9999999999999995E-4</v>
      </c>
      <c r="N33" s="12">
        <f>L33/סיכום!$B$42</f>
        <v>1.571770792068948E-2</v>
      </c>
    </row>
    <row r="34" spans="1:14">
      <c r="A34" s="7" t="s">
        <v>758</v>
      </c>
      <c r="B34" s="7">
        <v>8288060</v>
      </c>
      <c r="C34" s="7" t="s">
        <v>79</v>
      </c>
      <c r="D34" s="39" t="s">
        <v>1080</v>
      </c>
      <c r="E34" s="7" t="s">
        <v>759</v>
      </c>
      <c r="F34" s="7">
        <v>10.02</v>
      </c>
      <c r="G34" s="7" t="s">
        <v>50</v>
      </c>
      <c r="H34" s="12">
        <v>4.8000000000000001E-2</v>
      </c>
      <c r="I34" s="12">
        <v>4.8599999999999997E-2</v>
      </c>
      <c r="J34" s="37">
        <v>175000</v>
      </c>
      <c r="K34" s="37">
        <v>101.59</v>
      </c>
      <c r="L34" s="37">
        <v>177.78</v>
      </c>
      <c r="M34" s="12">
        <v>2.0000000000000001E-4</v>
      </c>
      <c r="N34" s="12">
        <f>L34/סיכום!$B$42</f>
        <v>4.0576993990186104E-3</v>
      </c>
    </row>
    <row r="35" spans="1:14">
      <c r="A35" s="7" t="s">
        <v>760</v>
      </c>
      <c r="B35" s="7">
        <v>8287849</v>
      </c>
      <c r="C35" s="7" t="s">
        <v>79</v>
      </c>
      <c r="D35" s="39" t="s">
        <v>1080</v>
      </c>
      <c r="E35" s="7" t="s">
        <v>761</v>
      </c>
      <c r="F35" s="7">
        <v>9.1</v>
      </c>
      <c r="G35" s="7" t="s">
        <v>50</v>
      </c>
      <c r="H35" s="12">
        <v>4.8000000000000001E-2</v>
      </c>
      <c r="I35" s="12">
        <v>4.8599999999999997E-2</v>
      </c>
      <c r="J35" s="37">
        <v>17000</v>
      </c>
      <c r="K35" s="37">
        <v>104.08</v>
      </c>
      <c r="L35" s="37">
        <v>17.690000000000001</v>
      </c>
      <c r="M35" s="12">
        <v>0</v>
      </c>
      <c r="N35" s="12">
        <f>L35/סיכום!$B$42</f>
        <v>4.0376140380604805E-4</v>
      </c>
    </row>
    <row r="36" spans="1:14">
      <c r="A36" s="7" t="s">
        <v>762</v>
      </c>
      <c r="B36" s="7">
        <v>8287856</v>
      </c>
      <c r="C36" s="7" t="s">
        <v>79</v>
      </c>
      <c r="D36" s="39" t="s">
        <v>1080</v>
      </c>
      <c r="E36" s="7" t="s">
        <v>763</v>
      </c>
      <c r="F36" s="7">
        <v>9.18</v>
      </c>
      <c r="G36" s="7" t="s">
        <v>50</v>
      </c>
      <c r="H36" s="12">
        <v>4.8000000000000001E-2</v>
      </c>
      <c r="I36" s="12">
        <v>4.8500000000000001E-2</v>
      </c>
      <c r="J36" s="37">
        <v>9000</v>
      </c>
      <c r="K36" s="37">
        <v>103.59</v>
      </c>
      <c r="L36" s="37">
        <v>9.32</v>
      </c>
      <c r="M36" s="12">
        <v>2.9999999999999997E-4</v>
      </c>
      <c r="N36" s="12">
        <f>L36/סיכום!$B$42</f>
        <v>2.1272223196565107E-4</v>
      </c>
    </row>
    <row r="37" spans="1:14">
      <c r="A37" s="7" t="s">
        <v>764</v>
      </c>
      <c r="B37" s="7">
        <v>8287864</v>
      </c>
      <c r="C37" s="7" t="s">
        <v>79</v>
      </c>
      <c r="D37" s="39" t="s">
        <v>1080</v>
      </c>
      <c r="E37" s="7" t="s">
        <v>765</v>
      </c>
      <c r="F37" s="7">
        <v>9.0500000000000007</v>
      </c>
      <c r="G37" s="7" t="s">
        <v>50</v>
      </c>
      <c r="H37" s="12">
        <v>4.8000000000000001E-2</v>
      </c>
      <c r="I37" s="12">
        <v>4.8500000000000001E-2</v>
      </c>
      <c r="J37" s="37">
        <v>21000</v>
      </c>
      <c r="K37" s="37">
        <v>105.76</v>
      </c>
      <c r="L37" s="37">
        <v>22.21</v>
      </c>
      <c r="M37" s="12">
        <v>0</v>
      </c>
      <c r="N37" s="12">
        <f>L37/סיכום!$B$42</f>
        <v>5.0692712145462555E-4</v>
      </c>
    </row>
    <row r="38" spans="1:14">
      <c r="A38" s="7" t="s">
        <v>766</v>
      </c>
      <c r="B38" s="7">
        <v>8287872</v>
      </c>
      <c r="C38" s="7" t="s">
        <v>79</v>
      </c>
      <c r="D38" s="39" t="s">
        <v>1080</v>
      </c>
      <c r="E38" s="7" t="s">
        <v>767</v>
      </c>
      <c r="F38" s="7">
        <v>9.1300000000000008</v>
      </c>
      <c r="G38" s="7" t="s">
        <v>50</v>
      </c>
      <c r="H38" s="12">
        <v>4.8000000000000001E-2</v>
      </c>
      <c r="I38" s="12">
        <v>4.8500000000000001E-2</v>
      </c>
      <c r="J38" s="37">
        <v>115000</v>
      </c>
      <c r="K38" s="37">
        <v>105.34</v>
      </c>
      <c r="L38" s="37">
        <v>121.14</v>
      </c>
      <c r="M38" s="12">
        <v>1E-4</v>
      </c>
      <c r="N38" s="12">
        <f>L38/סיכום!$B$42</f>
        <v>2.7649325300771427E-3</v>
      </c>
    </row>
    <row r="39" spans="1:14">
      <c r="A39" s="7" t="s">
        <v>768</v>
      </c>
      <c r="B39" s="7">
        <v>8287880</v>
      </c>
      <c r="C39" s="7" t="s">
        <v>79</v>
      </c>
      <c r="D39" s="39" t="s">
        <v>1080</v>
      </c>
      <c r="E39" s="7" t="s">
        <v>769</v>
      </c>
      <c r="F39" s="7">
        <v>9.2100000000000009</v>
      </c>
      <c r="G39" s="7" t="s">
        <v>50</v>
      </c>
      <c r="H39" s="12">
        <v>4.8000000000000001E-2</v>
      </c>
      <c r="I39" s="12">
        <v>4.8599999999999997E-2</v>
      </c>
      <c r="J39" s="37">
        <v>118000</v>
      </c>
      <c r="K39" s="37">
        <v>104.92</v>
      </c>
      <c r="L39" s="37">
        <v>123.81</v>
      </c>
      <c r="M39" s="12">
        <v>2.0000000000000001E-4</v>
      </c>
      <c r="N39" s="12">
        <f>L39/סיכום!$B$42</f>
        <v>2.8258733411660152E-3</v>
      </c>
    </row>
    <row r="40" spans="1:14">
      <c r="A40" s="7" t="s">
        <v>770</v>
      </c>
      <c r="B40" s="7">
        <v>8287989</v>
      </c>
      <c r="C40" s="7" t="s">
        <v>79</v>
      </c>
      <c r="D40" s="39" t="s">
        <v>1080</v>
      </c>
      <c r="E40" s="7" t="s">
        <v>771</v>
      </c>
      <c r="F40" s="7">
        <v>9.6</v>
      </c>
      <c r="G40" s="7" t="s">
        <v>50</v>
      </c>
      <c r="H40" s="12">
        <v>4.8000000000000001E-2</v>
      </c>
      <c r="I40" s="12">
        <v>4.8500000000000001E-2</v>
      </c>
      <c r="J40" s="37">
        <v>812000</v>
      </c>
      <c r="K40" s="37">
        <v>104.26</v>
      </c>
      <c r="L40" s="37">
        <v>846.59</v>
      </c>
      <c r="M40" s="12">
        <v>4.0000000000000002E-4</v>
      </c>
      <c r="N40" s="12">
        <f>L40/סיכום!$B$42</f>
        <v>1.9322801969935681E-2</v>
      </c>
    </row>
    <row r="41" spans="1:14">
      <c r="A41" s="7" t="s">
        <v>772</v>
      </c>
      <c r="B41" s="7">
        <v>8288003</v>
      </c>
      <c r="C41" s="7" t="s">
        <v>79</v>
      </c>
      <c r="D41" s="39" t="s">
        <v>1080</v>
      </c>
      <c r="E41" s="7" t="s">
        <v>773</v>
      </c>
      <c r="F41" s="7">
        <v>9.76</v>
      </c>
      <c r="G41" s="7" t="s">
        <v>50</v>
      </c>
      <c r="H41" s="12">
        <v>4.8000000000000001E-2</v>
      </c>
      <c r="I41" s="12">
        <v>4.8599999999999997E-2</v>
      </c>
      <c r="J41" s="37">
        <v>752000</v>
      </c>
      <c r="K41" s="37">
        <v>103.41</v>
      </c>
      <c r="L41" s="37">
        <v>777.68</v>
      </c>
      <c r="M41" s="12">
        <v>5.9999999999999995E-4</v>
      </c>
      <c r="N41" s="12">
        <f>L41/סיכום!$B$42</f>
        <v>1.7749981261271194E-2</v>
      </c>
    </row>
    <row r="42" spans="1:14">
      <c r="A42" s="7" t="s">
        <v>774</v>
      </c>
      <c r="B42" s="7">
        <v>8288011</v>
      </c>
      <c r="C42" s="7" t="s">
        <v>79</v>
      </c>
      <c r="D42" s="39" t="s">
        <v>1080</v>
      </c>
      <c r="E42" s="7" t="s">
        <v>775</v>
      </c>
      <c r="F42" s="7">
        <v>9.85</v>
      </c>
      <c r="G42" s="7" t="s">
        <v>50</v>
      </c>
      <c r="H42" s="12">
        <v>4.8000000000000001E-2</v>
      </c>
      <c r="I42" s="12">
        <v>4.8500000000000001E-2</v>
      </c>
      <c r="J42" s="37">
        <v>348000</v>
      </c>
      <c r="K42" s="37">
        <v>103</v>
      </c>
      <c r="L42" s="37">
        <v>358.44</v>
      </c>
      <c r="M42" s="12">
        <v>2.9999999999999997E-4</v>
      </c>
      <c r="N42" s="12">
        <f>L42/סיכום!$B$42</f>
        <v>8.1811327066274638E-3</v>
      </c>
    </row>
    <row r="43" spans="1:14">
      <c r="A43" s="7" t="s">
        <v>776</v>
      </c>
      <c r="B43" s="7">
        <v>8288029</v>
      </c>
      <c r="C43" s="7" t="s">
        <v>79</v>
      </c>
      <c r="D43" s="39" t="s">
        <v>1080</v>
      </c>
      <c r="E43" s="7" t="s">
        <v>777</v>
      </c>
      <c r="F43" s="7">
        <v>9.92</v>
      </c>
      <c r="G43" s="7" t="s">
        <v>50</v>
      </c>
      <c r="H43" s="12">
        <v>4.8000000000000001E-2</v>
      </c>
      <c r="I43" s="12">
        <v>4.8599999999999997E-2</v>
      </c>
      <c r="J43" s="37">
        <v>788000</v>
      </c>
      <c r="K43" s="37">
        <v>102.38</v>
      </c>
      <c r="L43" s="37">
        <v>806.76</v>
      </c>
      <c r="M43" s="12">
        <v>5.0000000000000001E-4</v>
      </c>
      <c r="N43" s="12">
        <f>L43/סיכום!$B$42</f>
        <v>1.8413711143842132E-2</v>
      </c>
    </row>
    <row r="44" spans="1:14">
      <c r="A44" s="7" t="s">
        <v>778</v>
      </c>
      <c r="B44" s="7">
        <v>8288037</v>
      </c>
      <c r="C44" s="7" t="s">
        <v>79</v>
      </c>
      <c r="D44" s="39" t="s">
        <v>1080</v>
      </c>
      <c r="E44" s="7" t="s">
        <v>779</v>
      </c>
      <c r="F44" s="7">
        <v>10.01</v>
      </c>
      <c r="G44" s="7" t="s">
        <v>50</v>
      </c>
      <c r="H44" s="12">
        <v>4.8000000000000001E-2</v>
      </c>
      <c r="I44" s="12">
        <v>4.8599999999999997E-2</v>
      </c>
      <c r="J44" s="37">
        <v>447000</v>
      </c>
      <c r="K44" s="37">
        <v>101.58</v>
      </c>
      <c r="L44" s="37">
        <v>454.04</v>
      </c>
      <c r="M44" s="12">
        <v>2.0000000000000001E-4</v>
      </c>
      <c r="N44" s="12">
        <f>L44/סיכום!$B$42</f>
        <v>1.0363133283442513E-2</v>
      </c>
    </row>
    <row r="45" spans="1:14">
      <c r="A45" s="7" t="s">
        <v>780</v>
      </c>
      <c r="B45" s="7">
        <v>8288045</v>
      </c>
      <c r="C45" s="7" t="s">
        <v>79</v>
      </c>
      <c r="D45" s="39" t="s">
        <v>1080</v>
      </c>
      <c r="E45" s="7" t="s">
        <v>781</v>
      </c>
      <c r="F45" s="7">
        <v>9.86</v>
      </c>
      <c r="G45" s="7" t="s">
        <v>50</v>
      </c>
      <c r="H45" s="12">
        <v>4.8000000000000001E-2</v>
      </c>
      <c r="I45" s="12">
        <v>4.8500000000000001E-2</v>
      </c>
      <c r="J45" s="37">
        <v>145000</v>
      </c>
      <c r="K45" s="37">
        <v>103.52</v>
      </c>
      <c r="L45" s="37">
        <v>150.11000000000001</v>
      </c>
      <c r="M45" s="12">
        <v>2.0000000000000001E-4</v>
      </c>
      <c r="N45" s="12">
        <f>L45/סיכום!$B$42</f>
        <v>3.4261517425283137E-3</v>
      </c>
    </row>
    <row r="46" spans="1:14">
      <c r="A46" s="7" t="s">
        <v>782</v>
      </c>
      <c r="B46" s="7">
        <v>8288078</v>
      </c>
      <c r="C46" s="7" t="s">
        <v>79</v>
      </c>
      <c r="D46" s="39" t="s">
        <v>1080</v>
      </c>
      <c r="E46" s="7" t="s">
        <v>783</v>
      </c>
      <c r="F46" s="7">
        <v>10.11</v>
      </c>
      <c r="G46" s="7" t="s">
        <v>50</v>
      </c>
      <c r="H46" s="12">
        <v>4.8000000000000001E-2</v>
      </c>
      <c r="I46" s="12">
        <v>4.8500000000000001E-2</v>
      </c>
      <c r="J46" s="37">
        <v>446000</v>
      </c>
      <c r="K46" s="37">
        <v>101.2</v>
      </c>
      <c r="L46" s="37">
        <v>451.34</v>
      </c>
      <c r="M46" s="12">
        <v>2.9999999999999997E-4</v>
      </c>
      <c r="N46" s="12">
        <f>L46/סיכום!$B$42</f>
        <v>1.0301507744139158E-2</v>
      </c>
    </row>
    <row r="47" spans="1:14">
      <c r="A47" s="7" t="s">
        <v>784</v>
      </c>
      <c r="B47" s="7">
        <v>8288086</v>
      </c>
      <c r="C47" s="7" t="s">
        <v>79</v>
      </c>
      <c r="D47" s="39" t="s">
        <v>1080</v>
      </c>
      <c r="E47" s="7" t="s">
        <v>785</v>
      </c>
      <c r="F47" s="7">
        <v>10.19</v>
      </c>
      <c r="G47" s="7" t="s">
        <v>50</v>
      </c>
      <c r="H47" s="12">
        <v>4.8000000000000001E-2</v>
      </c>
      <c r="I47" s="12">
        <v>4.8599999999999997E-2</v>
      </c>
      <c r="J47" s="37">
        <v>394000</v>
      </c>
      <c r="K47" s="37">
        <v>100.78</v>
      </c>
      <c r="L47" s="37">
        <v>397.06</v>
      </c>
      <c r="M47" s="12">
        <v>1E-4</v>
      </c>
      <c r="N47" s="12">
        <f>L47/סיכום!$B$42</f>
        <v>9.0626061614035858E-3</v>
      </c>
    </row>
    <row r="48" spans="1:14">
      <c r="A48" s="7" t="s">
        <v>786</v>
      </c>
      <c r="B48" s="7">
        <v>8288094</v>
      </c>
      <c r="C48" s="7" t="s">
        <v>79</v>
      </c>
      <c r="D48" s="39" t="s">
        <v>1080</v>
      </c>
      <c r="E48" s="7" t="s">
        <v>787</v>
      </c>
      <c r="F48" s="7">
        <v>10.27</v>
      </c>
      <c r="G48" s="7" t="s">
        <v>50</v>
      </c>
      <c r="H48" s="12">
        <v>4.8000000000000001E-2</v>
      </c>
      <c r="I48" s="12">
        <v>4.8500000000000001E-2</v>
      </c>
      <c r="J48" s="37">
        <v>167000</v>
      </c>
      <c r="K48" s="37">
        <v>100.39</v>
      </c>
      <c r="L48" s="37">
        <v>167.66</v>
      </c>
      <c r="M48" s="12">
        <v>1E-4</v>
      </c>
      <c r="N48" s="12">
        <f>L48/סיכום!$B$42</f>
        <v>3.8267177480001136E-3</v>
      </c>
    </row>
    <row r="49" spans="1:14">
      <c r="A49" s="7" t="s">
        <v>788</v>
      </c>
      <c r="B49" s="7">
        <v>8288102</v>
      </c>
      <c r="C49" s="7" t="s">
        <v>79</v>
      </c>
      <c r="D49" s="39" t="s">
        <v>1080</v>
      </c>
      <c r="E49" s="7" t="s">
        <v>789</v>
      </c>
      <c r="F49" s="7">
        <v>10.119999999999999</v>
      </c>
      <c r="G49" s="7" t="s">
        <v>50</v>
      </c>
      <c r="H49" s="12">
        <v>4.8000000000000001E-2</v>
      </c>
      <c r="I49" s="12">
        <v>4.8500000000000001E-2</v>
      </c>
      <c r="J49" s="37">
        <v>211000</v>
      </c>
      <c r="K49" s="37">
        <v>102.41</v>
      </c>
      <c r="L49" s="37">
        <v>216.08</v>
      </c>
      <c r="M49" s="12">
        <v>1E-4</v>
      </c>
      <c r="N49" s="12">
        <f>L49/סיכום!$B$42</f>
        <v>4.9318690861735928E-3</v>
      </c>
    </row>
    <row r="50" spans="1:14">
      <c r="A50" s="7" t="s">
        <v>790</v>
      </c>
      <c r="B50" s="7">
        <v>8288151</v>
      </c>
      <c r="C50" s="7" t="s">
        <v>79</v>
      </c>
      <c r="D50" s="39" t="s">
        <v>1080</v>
      </c>
      <c r="E50" s="7" t="s">
        <v>791</v>
      </c>
      <c r="F50" s="7">
        <v>10.53</v>
      </c>
      <c r="G50" s="7" t="s">
        <v>50</v>
      </c>
      <c r="H50" s="12">
        <v>4.8000000000000001E-2</v>
      </c>
      <c r="I50" s="12">
        <v>4.8599999999999997E-2</v>
      </c>
      <c r="J50" s="37">
        <v>88000</v>
      </c>
      <c r="K50" s="37">
        <v>100.59</v>
      </c>
      <c r="L50" s="37">
        <v>88.52</v>
      </c>
      <c r="M50" s="12">
        <v>1E-4</v>
      </c>
      <c r="N50" s="12">
        <f>L50/סיכום!$B$42</f>
        <v>2.0204047181973639E-3</v>
      </c>
    </row>
    <row r="51" spans="1:14">
      <c r="A51" s="7" t="s">
        <v>792</v>
      </c>
      <c r="B51" s="7">
        <v>8288177</v>
      </c>
      <c r="C51" s="7" t="s">
        <v>79</v>
      </c>
      <c r="D51" s="39" t="s">
        <v>1080</v>
      </c>
      <c r="E51" s="7" t="s">
        <v>793</v>
      </c>
      <c r="F51" s="7">
        <v>10.45</v>
      </c>
      <c r="G51" s="7" t="s">
        <v>50</v>
      </c>
      <c r="H51" s="12">
        <v>4.8000000000000001E-2</v>
      </c>
      <c r="I51" s="12">
        <v>4.8599999999999997E-2</v>
      </c>
      <c r="J51" s="37">
        <v>185000</v>
      </c>
      <c r="K51" s="37">
        <v>102</v>
      </c>
      <c r="L51" s="37">
        <v>188.7</v>
      </c>
      <c r="M51" s="12">
        <v>1E-4</v>
      </c>
      <c r="N51" s="12">
        <f>L51/סיכום!$B$42</f>
        <v>4.3069404690899522E-3</v>
      </c>
    </row>
    <row r="52" spans="1:14">
      <c r="A52" s="7" t="s">
        <v>794</v>
      </c>
      <c r="B52" s="7">
        <v>8288185</v>
      </c>
      <c r="C52" s="7" t="s">
        <v>79</v>
      </c>
      <c r="D52" s="39" t="s">
        <v>1080</v>
      </c>
      <c r="E52" s="7" t="s">
        <v>795</v>
      </c>
      <c r="F52" s="7">
        <v>10.54</v>
      </c>
      <c r="G52" s="7" t="s">
        <v>50</v>
      </c>
      <c r="H52" s="12">
        <v>4.8000000000000001E-2</v>
      </c>
      <c r="I52" s="12">
        <v>4.8500000000000001E-2</v>
      </c>
      <c r="J52" s="37">
        <v>242000</v>
      </c>
      <c r="K52" s="37">
        <v>101.59</v>
      </c>
      <c r="L52" s="37">
        <v>245.85</v>
      </c>
      <c r="M52" s="12">
        <v>1E-4</v>
      </c>
      <c r="N52" s="12">
        <f>L52/סיכום!$B$42</f>
        <v>5.6113477176776092E-3</v>
      </c>
    </row>
    <row r="53" spans="1:14">
      <c r="A53" s="7" t="s">
        <v>796</v>
      </c>
      <c r="B53" s="7">
        <v>8288219</v>
      </c>
      <c r="C53" s="7" t="s">
        <v>79</v>
      </c>
      <c r="D53" s="39" t="s">
        <v>1080</v>
      </c>
      <c r="E53" s="7" t="s">
        <v>797</v>
      </c>
      <c r="F53" s="7">
        <v>10.78</v>
      </c>
      <c r="G53" s="7" t="s">
        <v>50</v>
      </c>
      <c r="H53" s="12">
        <v>4.8000000000000001E-2</v>
      </c>
      <c r="I53" s="12">
        <v>4.8500000000000001E-2</v>
      </c>
      <c r="J53" s="37">
        <v>197000</v>
      </c>
      <c r="K53" s="37">
        <v>100.39</v>
      </c>
      <c r="L53" s="37">
        <v>197.78</v>
      </c>
      <c r="M53" s="12">
        <v>2.0000000000000001E-4</v>
      </c>
      <c r="N53" s="12">
        <f>L53/סיכום!$B$42</f>
        <v>4.5141848753397495E-3</v>
      </c>
    </row>
    <row r="54" spans="1:14">
      <c r="A54" s="7" t="s">
        <v>798</v>
      </c>
      <c r="B54" s="7">
        <v>8288110</v>
      </c>
      <c r="C54" s="7" t="s">
        <v>79</v>
      </c>
      <c r="D54" s="39" t="s">
        <v>1080</v>
      </c>
      <c r="E54" s="7" t="s">
        <v>799</v>
      </c>
      <c r="F54" s="7">
        <v>10.210000000000001</v>
      </c>
      <c r="G54" s="7" t="s">
        <v>50</v>
      </c>
      <c r="H54" s="12">
        <v>4.8000000000000001E-2</v>
      </c>
      <c r="I54" s="12">
        <v>4.8500000000000001E-2</v>
      </c>
      <c r="J54" s="37">
        <v>153000</v>
      </c>
      <c r="K54" s="37">
        <v>101.97</v>
      </c>
      <c r="L54" s="37">
        <v>156.02000000000001</v>
      </c>
      <c r="M54" s="12">
        <v>1E-4</v>
      </c>
      <c r="N54" s="12">
        <f>L54/סיכום!$B$42</f>
        <v>3.5610432007812105E-3</v>
      </c>
    </row>
    <row r="55" spans="1:14">
      <c r="A55" s="7" t="s">
        <v>800</v>
      </c>
      <c r="B55" s="7">
        <v>8288128</v>
      </c>
      <c r="C55" s="7" t="s">
        <v>79</v>
      </c>
      <c r="D55" s="39" t="s">
        <v>1080</v>
      </c>
      <c r="E55" s="7" t="s">
        <v>801</v>
      </c>
      <c r="F55" s="7">
        <v>10.28</v>
      </c>
      <c r="G55" s="7" t="s">
        <v>50</v>
      </c>
      <c r="H55" s="12">
        <v>4.8000000000000001E-2</v>
      </c>
      <c r="I55" s="12">
        <v>4.8599999999999997E-2</v>
      </c>
      <c r="J55" s="37">
        <v>247000</v>
      </c>
      <c r="K55" s="37">
        <v>101.98</v>
      </c>
      <c r="L55" s="37">
        <v>251.88</v>
      </c>
      <c r="M55" s="12">
        <v>1E-4</v>
      </c>
      <c r="N55" s="12">
        <f>L55/סיכום!$B$42</f>
        <v>5.7489780887884324E-3</v>
      </c>
    </row>
    <row r="56" spans="1:14">
      <c r="A56" s="7" t="s">
        <v>802</v>
      </c>
      <c r="B56" s="7">
        <v>8288136</v>
      </c>
      <c r="C56" s="7" t="s">
        <v>79</v>
      </c>
      <c r="D56" s="39" t="s">
        <v>1080</v>
      </c>
      <c r="E56" s="7" t="s">
        <v>803</v>
      </c>
      <c r="F56" s="7">
        <v>10.36</v>
      </c>
      <c r="G56" s="7" t="s">
        <v>50</v>
      </c>
      <c r="H56" s="12">
        <v>4.8000000000000001E-2</v>
      </c>
      <c r="I56" s="12">
        <v>4.8500000000000001E-2</v>
      </c>
      <c r="J56" s="37">
        <v>134000</v>
      </c>
      <c r="K56" s="37">
        <v>101.79</v>
      </c>
      <c r="L56" s="37">
        <v>136.41</v>
      </c>
      <c r="M56" s="12">
        <v>1E-4</v>
      </c>
      <c r="N56" s="12">
        <f>L56/סיכום!$B$42</f>
        <v>3.113459191248333E-3</v>
      </c>
    </row>
    <row r="57" spans="1:14">
      <c r="A57" s="7" t="s">
        <v>804</v>
      </c>
      <c r="B57" s="7">
        <v>8288193</v>
      </c>
      <c r="C57" s="7" t="s">
        <v>79</v>
      </c>
      <c r="D57" s="39" t="s">
        <v>1080</v>
      </c>
      <c r="E57" s="7" t="s">
        <v>805</v>
      </c>
      <c r="F57" s="7">
        <v>10.62</v>
      </c>
      <c r="G57" s="7" t="s">
        <v>50</v>
      </c>
      <c r="H57" s="12">
        <v>4.8000000000000001E-2</v>
      </c>
      <c r="I57" s="12">
        <v>4.8500000000000001E-2</v>
      </c>
      <c r="J57" s="37">
        <v>114000</v>
      </c>
      <c r="K57" s="37">
        <v>101.2</v>
      </c>
      <c r="L57" s="37">
        <v>115.36</v>
      </c>
      <c r="M57" s="12">
        <v>1E-4</v>
      </c>
      <c r="N57" s="12">
        <f>L57/סיכום!$B$42</f>
        <v>2.6330082274203335E-3</v>
      </c>
    </row>
    <row r="58" spans="1:14">
      <c r="A58" s="7" t="s">
        <v>806</v>
      </c>
      <c r="B58" s="7">
        <v>8288201</v>
      </c>
      <c r="C58" s="7" t="s">
        <v>79</v>
      </c>
      <c r="D58" s="39" t="s">
        <v>1080</v>
      </c>
      <c r="E58" s="7" t="s">
        <v>807</v>
      </c>
      <c r="F58" s="7">
        <v>10.7</v>
      </c>
      <c r="G58" s="7" t="s">
        <v>50</v>
      </c>
      <c r="H58" s="12">
        <v>4.8000000000000001E-2</v>
      </c>
      <c r="I58" s="12">
        <v>4.8500000000000001E-2</v>
      </c>
      <c r="J58" s="37">
        <v>211000</v>
      </c>
      <c r="K58" s="37">
        <v>100.89</v>
      </c>
      <c r="L58" s="37">
        <v>212.87</v>
      </c>
      <c r="M58" s="12">
        <v>2.0000000000000001E-4</v>
      </c>
      <c r="N58" s="12">
        <f>L58/סיכום!$B$42</f>
        <v>4.8586031672240501E-3</v>
      </c>
    </row>
    <row r="59" spans="1:14" ht="13.5" thickBot="1">
      <c r="A59" s="6" t="s">
        <v>808</v>
      </c>
      <c r="B59" s="6"/>
      <c r="C59" s="6"/>
      <c r="D59" s="6"/>
      <c r="E59" s="6"/>
      <c r="F59" s="6">
        <v>9.7799999999999994</v>
      </c>
      <c r="G59" s="6"/>
      <c r="H59" s="13"/>
      <c r="I59" s="13">
        <v>4.8599999999999997E-2</v>
      </c>
      <c r="J59" s="35">
        <f>SUM(J23:J58)</f>
        <v>12747000</v>
      </c>
      <c r="K59" s="34"/>
      <c r="L59" s="35">
        <f>SUM(L23:L58)</f>
        <v>13091.340000000006</v>
      </c>
      <c r="M59" s="13"/>
      <c r="N59" s="14">
        <f>SUM(N23:N58)</f>
        <v>0.29880032877909946</v>
      </c>
    </row>
    <row r="60" spans="1:14" ht="13.5" thickTop="1"/>
    <row r="61" spans="1:14">
      <c r="A61" s="6" t="s">
        <v>809</v>
      </c>
      <c r="B61" s="6"/>
      <c r="C61" s="6"/>
      <c r="D61" s="6"/>
      <c r="E61" s="6"/>
      <c r="F61" s="6"/>
      <c r="G61" s="6"/>
      <c r="H61" s="13"/>
      <c r="I61" s="13"/>
      <c r="J61" s="34"/>
      <c r="K61" s="34"/>
      <c r="L61" s="34"/>
      <c r="M61" s="13"/>
      <c r="N61" s="13"/>
    </row>
    <row r="62" spans="1:14" ht="13.5" thickBot="1">
      <c r="A62" s="6" t="s">
        <v>810</v>
      </c>
      <c r="B62" s="6"/>
      <c r="C62" s="6"/>
      <c r="D62" s="6"/>
      <c r="E62" s="6"/>
      <c r="F62" s="6"/>
      <c r="G62" s="6"/>
      <c r="H62" s="13"/>
      <c r="I62" s="13"/>
      <c r="J62" s="35">
        <v>0</v>
      </c>
      <c r="K62" s="34"/>
      <c r="L62" s="35">
        <v>0</v>
      </c>
      <c r="M62" s="13"/>
      <c r="N62" s="14">
        <f>L62/סיכום!$B$42</f>
        <v>0</v>
      </c>
    </row>
    <row r="63" spans="1:14" ht="13.5" thickTop="1"/>
    <row r="64" spans="1:14">
      <c r="A64" s="6" t="s">
        <v>811</v>
      </c>
      <c r="B64" s="6"/>
      <c r="C64" s="6"/>
      <c r="D64" s="6"/>
      <c r="E64" s="6"/>
      <c r="F64" s="6"/>
      <c r="G64" s="6"/>
      <c r="H64" s="13"/>
      <c r="I64" s="13"/>
      <c r="J64" s="34"/>
      <c r="K64" s="34"/>
      <c r="L64" s="34"/>
      <c r="M64" s="13"/>
      <c r="N64" s="13"/>
    </row>
    <row r="65" spans="1:14" ht="13.5" thickBot="1">
      <c r="A65" s="6" t="s">
        <v>812</v>
      </c>
      <c r="B65" s="6"/>
      <c r="C65" s="6"/>
      <c r="D65" s="6"/>
      <c r="E65" s="6"/>
      <c r="F65" s="6"/>
      <c r="G65" s="6"/>
      <c r="H65" s="13"/>
      <c r="I65" s="13"/>
      <c r="J65" s="35">
        <v>0</v>
      </c>
      <c r="K65" s="34"/>
      <c r="L65" s="35">
        <v>0</v>
      </c>
      <c r="M65" s="13"/>
      <c r="N65" s="14">
        <f>L65/סיכום!$B$42</f>
        <v>0</v>
      </c>
    </row>
    <row r="66" spans="1:14" ht="13.5" thickTop="1"/>
    <row r="67" spans="1:14">
      <c r="A67" s="6" t="s">
        <v>813</v>
      </c>
      <c r="B67" s="6"/>
      <c r="C67" s="6"/>
      <c r="D67" s="6"/>
      <c r="E67" s="6"/>
      <c r="F67" s="6"/>
      <c r="G67" s="6"/>
      <c r="H67" s="13"/>
      <c r="I67" s="13"/>
      <c r="J67" s="34"/>
      <c r="K67" s="34"/>
      <c r="L67" s="34"/>
      <c r="M67" s="13"/>
      <c r="N67" s="13"/>
    </row>
    <row r="68" spans="1:14" ht="13.5" thickBot="1">
      <c r="A68" s="6" t="s">
        <v>814</v>
      </c>
      <c r="B68" s="6"/>
      <c r="C68" s="6"/>
      <c r="D68" s="6"/>
      <c r="E68" s="6"/>
      <c r="F68" s="6"/>
      <c r="G68" s="6"/>
      <c r="H68" s="13"/>
      <c r="I68" s="13"/>
      <c r="J68" s="35">
        <v>0</v>
      </c>
      <c r="K68" s="34"/>
      <c r="L68" s="35">
        <v>0</v>
      </c>
      <c r="M68" s="13"/>
      <c r="N68" s="14">
        <f>L68/סיכום!$B$42</f>
        <v>0</v>
      </c>
    </row>
    <row r="69" spans="1:14" ht="13.5" thickTop="1"/>
    <row r="70" spans="1:14" ht="13.5" thickBot="1">
      <c r="A70" s="4" t="s">
        <v>815</v>
      </c>
      <c r="B70" s="4"/>
      <c r="C70" s="4"/>
      <c r="D70" s="4"/>
      <c r="E70" s="4"/>
      <c r="F70" s="4">
        <v>9.7799999999999994</v>
      </c>
      <c r="G70" s="4"/>
      <c r="H70" s="29"/>
      <c r="I70" s="29">
        <v>4.8599999999999997E-2</v>
      </c>
      <c r="J70" s="36">
        <f>SUM(J59)</f>
        <v>12747000</v>
      </c>
      <c r="K70" s="32"/>
      <c r="L70" s="36">
        <f>SUM(L59)</f>
        <v>13091.340000000006</v>
      </c>
      <c r="M70" s="29"/>
      <c r="N70" s="38">
        <f>SUM(N59)</f>
        <v>0.29880032877909946</v>
      </c>
    </row>
    <row r="71" spans="1:14" ht="13.5" thickTop="1"/>
    <row r="73" spans="1:14">
      <c r="A73" s="4" t="s">
        <v>816</v>
      </c>
      <c r="B73" s="4"/>
      <c r="C73" s="4"/>
      <c r="D73" s="4"/>
      <c r="E73" s="4"/>
      <c r="F73" s="4"/>
      <c r="G73" s="4"/>
      <c r="H73" s="29"/>
      <c r="I73" s="29"/>
      <c r="J73" s="32"/>
      <c r="K73" s="32"/>
      <c r="L73" s="32"/>
      <c r="M73" s="29"/>
      <c r="N73" s="29"/>
    </row>
    <row r="74" spans="1:14">
      <c r="A74" s="6" t="s">
        <v>104</v>
      </c>
      <c r="B74" s="6"/>
      <c r="C74" s="6"/>
      <c r="D74" s="6"/>
      <c r="E74" s="6"/>
      <c r="F74" s="6"/>
      <c r="G74" s="6"/>
      <c r="H74" s="13"/>
      <c r="I74" s="13"/>
      <c r="J74" s="34"/>
      <c r="K74" s="34"/>
      <c r="L74" s="34"/>
      <c r="M74" s="13"/>
      <c r="N74" s="13"/>
    </row>
    <row r="75" spans="1:14" ht="13.5" thickBot="1">
      <c r="A75" s="6" t="s">
        <v>105</v>
      </c>
      <c r="B75" s="6"/>
      <c r="C75" s="6"/>
      <c r="D75" s="6"/>
      <c r="E75" s="6"/>
      <c r="F75" s="6"/>
      <c r="G75" s="6"/>
      <c r="H75" s="13"/>
      <c r="I75" s="13"/>
      <c r="J75" s="35">
        <v>0</v>
      </c>
      <c r="K75" s="34"/>
      <c r="L75" s="35">
        <v>0</v>
      </c>
      <c r="M75" s="13"/>
      <c r="N75" s="14">
        <f>L75/סיכום!$B$42</f>
        <v>0</v>
      </c>
    </row>
    <row r="76" spans="1:14" ht="13.5" thickTop="1"/>
    <row r="77" spans="1:14">
      <c r="A77" s="6" t="s">
        <v>817</v>
      </c>
      <c r="B77" s="6"/>
      <c r="C77" s="6"/>
      <c r="D77" s="6"/>
      <c r="E77" s="6"/>
      <c r="F77" s="6"/>
      <c r="G77" s="6"/>
      <c r="H77" s="13"/>
      <c r="I77" s="13"/>
      <c r="J77" s="34"/>
      <c r="K77" s="34"/>
      <c r="L77" s="34"/>
      <c r="M77" s="13"/>
      <c r="N77" s="13"/>
    </row>
    <row r="78" spans="1:14" ht="13.5" thickBot="1">
      <c r="A78" s="6" t="s">
        <v>818</v>
      </c>
      <c r="B78" s="6"/>
      <c r="C78" s="6"/>
      <c r="D78" s="6"/>
      <c r="E78" s="6"/>
      <c r="F78" s="6"/>
      <c r="G78" s="6"/>
      <c r="H78" s="13"/>
      <c r="I78" s="13"/>
      <c r="J78" s="35">
        <v>0</v>
      </c>
      <c r="K78" s="34"/>
      <c r="L78" s="35">
        <v>0</v>
      </c>
      <c r="M78" s="13"/>
      <c r="N78" s="14">
        <f>L78/סיכום!$B$42</f>
        <v>0</v>
      </c>
    </row>
    <row r="79" spans="1:14" ht="13.5" thickTop="1"/>
    <row r="80" spans="1:14" ht="13.5" thickBot="1">
      <c r="A80" s="4" t="s">
        <v>819</v>
      </c>
      <c r="B80" s="4"/>
      <c r="C80" s="4"/>
      <c r="D80" s="4"/>
      <c r="E80" s="4"/>
      <c r="F80" s="4"/>
      <c r="G80" s="4"/>
      <c r="H80" s="29"/>
      <c r="I80" s="29"/>
      <c r="J80" s="36">
        <v>0</v>
      </c>
      <c r="K80" s="32"/>
      <c r="L80" s="36">
        <v>0</v>
      </c>
      <c r="M80" s="29"/>
      <c r="N80" s="38">
        <v>0</v>
      </c>
    </row>
    <row r="81" spans="1:14" ht="13.5" thickTop="1"/>
    <row r="83" spans="1:14" ht="13.5" thickBot="1">
      <c r="A83" s="4" t="s">
        <v>109</v>
      </c>
      <c r="B83" s="4"/>
      <c r="C83" s="4"/>
      <c r="D83" s="4"/>
      <c r="E83" s="4"/>
      <c r="F83" s="4">
        <v>9.7799999999999994</v>
      </c>
      <c r="G83" s="4"/>
      <c r="H83" s="29"/>
      <c r="I83" s="29">
        <v>4.8599999999999997E-2</v>
      </c>
      <c r="J83" s="36">
        <f>SUM(J70+J80)</f>
        <v>12747000</v>
      </c>
      <c r="K83" s="32"/>
      <c r="L83" s="36">
        <f>SUM(L70+L80)</f>
        <v>13091.340000000006</v>
      </c>
      <c r="M83" s="29"/>
      <c r="N83" s="38">
        <f>SUM(N70+N80)</f>
        <v>0.29880032877909946</v>
      </c>
    </row>
    <row r="84" spans="1:14" ht="13.5" thickTop="1"/>
    <row r="86" spans="1:14">
      <c r="A86" s="7" t="s">
        <v>64</v>
      </c>
      <c r="B86" s="7"/>
      <c r="C86" s="7"/>
      <c r="D86" s="7"/>
      <c r="E86" s="7"/>
      <c r="F86" s="7"/>
      <c r="G86" s="7"/>
      <c r="H86" s="12"/>
      <c r="I86" s="12"/>
      <c r="J86" s="37"/>
      <c r="K86" s="37"/>
      <c r="L86" s="37"/>
      <c r="M86" s="12"/>
      <c r="N86" s="12"/>
    </row>
    <row r="90" spans="1:14">
      <c r="A90" s="2"/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1"/>
  <sheetViews>
    <sheetView rightToLeft="1" topLeftCell="A18" workbookViewId="0">
      <selection activeCell="A51" sqref="A51"/>
    </sheetView>
  </sheetViews>
  <sheetFormatPr defaultColWidth="9.140625" defaultRowHeight="12.75"/>
  <cols>
    <col min="1" max="1" width="47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820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111</v>
      </c>
      <c r="E11" s="4" t="s">
        <v>7</v>
      </c>
      <c r="F11" s="4" t="s">
        <v>8</v>
      </c>
      <c r="G11" s="4" t="s">
        <v>66</v>
      </c>
      <c r="H11" s="4" t="s">
        <v>67</v>
      </c>
      <c r="I11" s="4" t="s">
        <v>9</v>
      </c>
      <c r="J11" s="4" t="s">
        <v>10</v>
      </c>
      <c r="K11" s="4" t="s">
        <v>11</v>
      </c>
      <c r="L11" s="4" t="s">
        <v>68</v>
      </c>
      <c r="M11" s="4" t="s">
        <v>69</v>
      </c>
      <c r="N11" s="4" t="s">
        <v>731</v>
      </c>
      <c r="O11" s="4" t="s">
        <v>70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71</v>
      </c>
      <c r="H12" s="5" t="s">
        <v>72</v>
      </c>
      <c r="I12" s="5"/>
      <c r="J12" s="5" t="s">
        <v>14</v>
      </c>
      <c r="K12" s="5" t="s">
        <v>14</v>
      </c>
      <c r="L12" s="5" t="s">
        <v>73</v>
      </c>
      <c r="M12" s="5" t="s">
        <v>74</v>
      </c>
      <c r="N12" s="5" t="s">
        <v>15</v>
      </c>
      <c r="O12" s="5" t="s">
        <v>14</v>
      </c>
      <c r="P12" s="5" t="s">
        <v>14</v>
      </c>
    </row>
    <row r="15" spans="1:16">
      <c r="A15" s="4" t="s">
        <v>821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822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823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ht="13.5" thickBot="1">
      <c r="A20" s="6" t="s">
        <v>824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26">
        <v>0</v>
      </c>
      <c r="M20" s="6"/>
      <c r="N20" s="26">
        <v>0</v>
      </c>
      <c r="O20" s="6"/>
      <c r="P20" s="14">
        <f>N20/סיכום!$B$42</f>
        <v>0</v>
      </c>
    </row>
    <row r="21" spans="1:16" ht="13.5" thickTop="1"/>
    <row r="22" spans="1:16">
      <c r="A22" s="6" t="s">
        <v>825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ht="13.5" thickBot="1">
      <c r="A23" s="6" t="s">
        <v>826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26">
        <v>0</v>
      </c>
      <c r="M23" s="6"/>
      <c r="N23" s="26">
        <v>0</v>
      </c>
      <c r="O23" s="6"/>
      <c r="P23" s="14">
        <f>N23/סיכום!$B$42</f>
        <v>0</v>
      </c>
    </row>
    <row r="24" spans="1:16" ht="13.5" thickTop="1"/>
    <row r="25" spans="1:16">
      <c r="A25" s="6" t="s">
        <v>118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ht="13.5" thickBot="1">
      <c r="A26" s="6" t="s">
        <v>119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26">
        <v>0</v>
      </c>
      <c r="M26" s="6"/>
      <c r="N26" s="26">
        <v>0</v>
      </c>
      <c r="O26" s="6"/>
      <c r="P26" s="14">
        <f>N26/סיכום!$B$42</f>
        <v>0</v>
      </c>
    </row>
    <row r="27" spans="1:16" ht="13.5" thickTop="1"/>
    <row r="28" spans="1:16">
      <c r="A28" s="6" t="s">
        <v>827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ht="13.5" thickBot="1">
      <c r="A29" s="6" t="s">
        <v>828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26">
        <v>0</v>
      </c>
      <c r="M29" s="6"/>
      <c r="N29" s="26">
        <v>0</v>
      </c>
      <c r="O29" s="6"/>
      <c r="P29" s="14">
        <f>N29/סיכום!$B$42</f>
        <v>0</v>
      </c>
    </row>
    <row r="30" spans="1:16" ht="13.5" thickTop="1"/>
    <row r="31" spans="1:16" ht="13.5" thickBot="1">
      <c r="A31" s="4" t="s">
        <v>829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27">
        <v>0</v>
      </c>
      <c r="M31" s="4"/>
      <c r="N31" s="27">
        <v>0</v>
      </c>
      <c r="O31" s="4"/>
      <c r="P31" s="38">
        <v>0</v>
      </c>
    </row>
    <row r="32" spans="1:16" ht="13.5" thickTop="1"/>
    <row r="34" spans="1:16">
      <c r="A34" s="4" t="s">
        <v>830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>
      <c r="A35" s="6" t="s">
        <v>831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 ht="13.5" thickBot="1">
      <c r="A36" s="6" t="s">
        <v>832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26">
        <v>0</v>
      </c>
      <c r="M36" s="6"/>
      <c r="N36" s="26">
        <v>0</v>
      </c>
      <c r="O36" s="6"/>
      <c r="P36" s="14">
        <f>N36/סיכום!$B$42</f>
        <v>0</v>
      </c>
    </row>
    <row r="37" spans="1:16" ht="13.5" thickTop="1"/>
    <row r="38" spans="1:16">
      <c r="A38" s="6" t="s">
        <v>833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 ht="13.5" thickBot="1">
      <c r="A39" s="6" t="s">
        <v>834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26">
        <v>0</v>
      </c>
      <c r="M39" s="6"/>
      <c r="N39" s="26">
        <v>0</v>
      </c>
      <c r="O39" s="6"/>
      <c r="P39" s="14">
        <f>N39/סיכום!$B$42</f>
        <v>0</v>
      </c>
    </row>
    <row r="40" spans="1:16" ht="13.5" thickTop="1"/>
    <row r="41" spans="1:16" ht="13.5" thickBot="1">
      <c r="A41" s="4" t="s">
        <v>835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27">
        <v>0</v>
      </c>
      <c r="M41" s="4"/>
      <c r="N41" s="27">
        <v>0</v>
      </c>
      <c r="O41" s="4"/>
      <c r="P41" s="38">
        <v>0</v>
      </c>
    </row>
    <row r="42" spans="1:16" ht="13.5" thickTop="1"/>
    <row r="44" spans="1:16" ht="13.5" thickBot="1">
      <c r="A44" s="4" t="s">
        <v>836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27">
        <v>0</v>
      </c>
      <c r="M44" s="4"/>
      <c r="N44" s="27">
        <v>0</v>
      </c>
      <c r="O44" s="4"/>
      <c r="P44" s="38">
        <v>0</v>
      </c>
    </row>
    <row r="45" spans="1:16" ht="13.5" thickTop="1"/>
    <row r="47" spans="1:16">
      <c r="A47" s="7" t="s">
        <v>64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51" spans="1:1">
      <c r="A51" s="2"/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2"/>
  <sheetViews>
    <sheetView rightToLeft="1" topLeftCell="E7" workbookViewId="0">
      <selection activeCell="P29" sqref="P29"/>
    </sheetView>
  </sheetViews>
  <sheetFormatPr defaultColWidth="9.140625" defaultRowHeight="12.75"/>
  <cols>
    <col min="1" max="1" width="40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style="28" customWidth="1"/>
    <col min="11" max="11" width="16.7109375" style="28" customWidth="1"/>
    <col min="12" max="12" width="13.7109375" style="31" customWidth="1"/>
    <col min="13" max="13" width="9.7109375" style="31" customWidth="1"/>
    <col min="14" max="14" width="12.7109375" style="31" customWidth="1"/>
    <col min="15" max="15" width="24.7109375" style="28" customWidth="1"/>
    <col min="16" max="16" width="20.7109375" style="28" customWidth="1"/>
  </cols>
  <sheetData>
    <row r="2" spans="1:16" ht="18">
      <c r="A2" s="1" t="s">
        <v>0</v>
      </c>
    </row>
    <row r="4" spans="1:16" ht="18">
      <c r="A4" s="1" t="s">
        <v>837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111</v>
      </c>
      <c r="E11" s="4" t="s">
        <v>7</v>
      </c>
      <c r="F11" s="4" t="s">
        <v>8</v>
      </c>
      <c r="G11" s="4" t="s">
        <v>66</v>
      </c>
      <c r="H11" s="4" t="s">
        <v>67</v>
      </c>
      <c r="I11" s="4" t="s">
        <v>9</v>
      </c>
      <c r="J11" s="29" t="s">
        <v>10</v>
      </c>
      <c r="K11" s="29" t="s">
        <v>11</v>
      </c>
      <c r="L11" s="32" t="s">
        <v>68</v>
      </c>
      <c r="M11" s="32" t="s">
        <v>69</v>
      </c>
      <c r="N11" s="32" t="s">
        <v>731</v>
      </c>
      <c r="O11" s="29" t="s">
        <v>70</v>
      </c>
      <c r="P11" s="29" t="s">
        <v>13</v>
      </c>
    </row>
    <row r="12" spans="1:16">
      <c r="A12" s="5"/>
      <c r="B12" s="5"/>
      <c r="C12" s="5"/>
      <c r="D12" s="5"/>
      <c r="E12" s="5"/>
      <c r="F12" s="5"/>
      <c r="G12" s="5" t="s">
        <v>71</v>
      </c>
      <c r="H12" s="5" t="s">
        <v>72</v>
      </c>
      <c r="I12" s="5"/>
      <c r="J12" s="30" t="s">
        <v>14</v>
      </c>
      <c r="K12" s="30" t="s">
        <v>14</v>
      </c>
      <c r="L12" s="33" t="s">
        <v>73</v>
      </c>
      <c r="M12" s="33" t="s">
        <v>74</v>
      </c>
      <c r="N12" s="33" t="s">
        <v>15</v>
      </c>
      <c r="O12" s="30" t="s">
        <v>14</v>
      </c>
      <c r="P12" s="30" t="s">
        <v>14</v>
      </c>
    </row>
    <row r="15" spans="1:16">
      <c r="A15" s="4" t="s">
        <v>838</v>
      </c>
      <c r="B15" s="4"/>
      <c r="C15" s="4"/>
      <c r="D15" s="4"/>
      <c r="E15" s="4"/>
      <c r="F15" s="4"/>
      <c r="G15" s="4"/>
      <c r="H15" s="4"/>
      <c r="I15" s="4"/>
      <c r="J15" s="29"/>
      <c r="K15" s="29"/>
      <c r="L15" s="32"/>
      <c r="M15" s="32"/>
      <c r="N15" s="32"/>
      <c r="O15" s="29"/>
      <c r="P15" s="29"/>
    </row>
    <row r="16" spans="1:16" ht="13.5" thickBot="1">
      <c r="L16" s="41"/>
      <c r="N16" s="41"/>
      <c r="P16" s="40"/>
    </row>
    <row r="17" spans="1:16" ht="13.5" thickTop="1"/>
    <row r="18" spans="1:16">
      <c r="A18" s="4" t="s">
        <v>839</v>
      </c>
      <c r="B18" s="4"/>
      <c r="C18" s="4"/>
      <c r="D18" s="4"/>
      <c r="E18" s="4"/>
      <c r="F18" s="4"/>
      <c r="G18" s="4"/>
      <c r="H18" s="4"/>
      <c r="I18" s="4"/>
      <c r="J18" s="29"/>
      <c r="K18" s="29"/>
      <c r="L18" s="32"/>
      <c r="M18" s="32"/>
      <c r="N18" s="32"/>
      <c r="O18" s="29"/>
      <c r="P18" s="29"/>
    </row>
    <row r="19" spans="1:16">
      <c r="A19" s="6" t="s">
        <v>840</v>
      </c>
      <c r="B19" s="6"/>
      <c r="C19" s="6"/>
      <c r="D19" s="6"/>
      <c r="E19" s="6"/>
      <c r="F19" s="6"/>
      <c r="G19" s="6"/>
      <c r="H19" s="6"/>
      <c r="I19" s="6"/>
      <c r="J19" s="13"/>
      <c r="K19" s="13"/>
      <c r="L19" s="34"/>
      <c r="M19" s="34"/>
      <c r="N19" s="34"/>
      <c r="O19" s="13"/>
      <c r="P19" s="13">
        <f>N19/סיכום!$B$42</f>
        <v>0</v>
      </c>
    </row>
    <row r="20" spans="1:16" ht="13.5" thickBot="1">
      <c r="A20" s="6" t="s">
        <v>841</v>
      </c>
      <c r="B20" s="6"/>
      <c r="C20" s="6"/>
      <c r="D20" s="6"/>
      <c r="E20" s="6"/>
      <c r="F20" s="6"/>
      <c r="G20" s="6"/>
      <c r="H20" s="6"/>
      <c r="I20" s="6"/>
      <c r="J20" s="13"/>
      <c r="K20" s="13"/>
      <c r="L20" s="35">
        <v>0</v>
      </c>
      <c r="M20" s="34"/>
      <c r="N20" s="35">
        <v>0</v>
      </c>
      <c r="O20" s="13"/>
      <c r="P20" s="14">
        <f>N20/סיכום!$B$42</f>
        <v>0</v>
      </c>
    </row>
    <row r="21" spans="1:16" ht="13.5" thickTop="1"/>
    <row r="22" spans="1:16">
      <c r="A22" s="6" t="s">
        <v>842</v>
      </c>
      <c r="B22" s="6"/>
      <c r="C22" s="6"/>
      <c r="D22" s="6"/>
      <c r="E22" s="6"/>
      <c r="F22" s="6"/>
      <c r="G22" s="6"/>
      <c r="H22" s="6"/>
      <c r="I22" s="6"/>
      <c r="J22" s="13"/>
      <c r="K22" s="13"/>
      <c r="L22" s="34"/>
      <c r="M22" s="34"/>
      <c r="N22" s="34"/>
      <c r="O22" s="13"/>
      <c r="P22" s="13"/>
    </row>
    <row r="23" spans="1:16" ht="13.5" thickBot="1">
      <c r="A23" s="6" t="s">
        <v>843</v>
      </c>
      <c r="B23" s="6"/>
      <c r="C23" s="6"/>
      <c r="D23" s="6"/>
      <c r="E23" s="6"/>
      <c r="F23" s="6"/>
      <c r="G23" s="6"/>
      <c r="H23" s="6"/>
      <c r="I23" s="6"/>
      <c r="J23" s="13"/>
      <c r="K23" s="13"/>
      <c r="L23" s="35">
        <v>0</v>
      </c>
      <c r="M23" s="34"/>
      <c r="N23" s="35">
        <v>0</v>
      </c>
      <c r="O23" s="13"/>
      <c r="P23" s="14">
        <f>N23/סיכום!$B$42</f>
        <v>0</v>
      </c>
    </row>
    <row r="24" spans="1:16" ht="13.5" thickTop="1"/>
    <row r="25" spans="1:16">
      <c r="A25" s="6" t="s">
        <v>844</v>
      </c>
      <c r="B25" s="6"/>
      <c r="C25" s="6"/>
      <c r="D25" s="6"/>
      <c r="E25" s="6"/>
      <c r="F25" s="6"/>
      <c r="G25" s="6"/>
      <c r="H25" s="6"/>
      <c r="I25" s="6"/>
      <c r="J25" s="13"/>
      <c r="K25" s="13"/>
      <c r="L25" s="34"/>
      <c r="M25" s="34"/>
      <c r="N25" s="34"/>
      <c r="O25" s="13"/>
      <c r="P25" s="13"/>
    </row>
    <row r="26" spans="1:16" ht="13.5" thickBot="1">
      <c r="A26" s="6" t="s">
        <v>845</v>
      </c>
      <c r="B26" s="6"/>
      <c r="C26" s="6"/>
      <c r="D26" s="6"/>
      <c r="E26" s="6"/>
      <c r="F26" s="6"/>
      <c r="G26" s="6"/>
      <c r="H26" s="6"/>
      <c r="I26" s="6"/>
      <c r="J26" s="13"/>
      <c r="K26" s="13"/>
      <c r="L26" s="35">
        <v>0</v>
      </c>
      <c r="M26" s="34"/>
      <c r="N26" s="35">
        <v>0</v>
      </c>
      <c r="O26" s="13"/>
      <c r="P26" s="14">
        <f>N26/סיכום!$B$42</f>
        <v>0</v>
      </c>
    </row>
    <row r="27" spans="1:16" ht="13.5" thickTop="1"/>
    <row r="28" spans="1:16" ht="13.5" thickBot="1">
      <c r="A28" s="6" t="s">
        <v>846</v>
      </c>
      <c r="B28" s="6"/>
      <c r="C28" s="6"/>
      <c r="D28" s="6"/>
      <c r="E28" s="6"/>
      <c r="F28" s="6"/>
      <c r="G28" s="6"/>
      <c r="H28" s="6"/>
      <c r="I28" s="6"/>
      <c r="J28" s="13"/>
      <c r="K28" s="13"/>
      <c r="L28" s="35"/>
      <c r="M28" s="34"/>
      <c r="N28" s="35"/>
      <c r="O28" s="13"/>
      <c r="P28" s="14"/>
    </row>
    <row r="29" spans="1:16" ht="13.5" thickTop="1">
      <c r="A29" s="7" t="s">
        <v>847</v>
      </c>
      <c r="B29" s="7">
        <v>1133545</v>
      </c>
      <c r="C29" s="39">
        <v>0</v>
      </c>
      <c r="D29" s="39">
        <v>0</v>
      </c>
      <c r="E29" s="7" t="s">
        <v>218</v>
      </c>
      <c r="F29" s="7" t="s">
        <v>137</v>
      </c>
      <c r="G29" s="7" t="s">
        <v>848</v>
      </c>
      <c r="H29" s="7">
        <v>3.32</v>
      </c>
      <c r="I29" s="7" t="s">
        <v>50</v>
      </c>
      <c r="J29" s="12">
        <v>4.7500000000000001E-2</v>
      </c>
      <c r="K29" s="12">
        <v>4.3999999999999997E-2</v>
      </c>
      <c r="L29" s="37">
        <v>130000</v>
      </c>
      <c r="M29" s="37">
        <v>97.57</v>
      </c>
      <c r="N29" s="37">
        <v>126.84</v>
      </c>
      <c r="O29" s="12">
        <v>0</v>
      </c>
      <c r="P29" s="12">
        <f>N29/סיכום!B42</f>
        <v>2.8950308908286676E-3</v>
      </c>
    </row>
    <row r="30" spans="1:16" ht="13.5" thickBot="1">
      <c r="A30" s="6" t="s">
        <v>849</v>
      </c>
      <c r="B30" s="6"/>
      <c r="C30" s="6"/>
      <c r="D30" s="6"/>
      <c r="E30" s="6"/>
      <c r="F30" s="6"/>
      <c r="G30" s="6"/>
      <c r="H30" s="6">
        <v>3.32</v>
      </c>
      <c r="I30" s="6"/>
      <c r="J30" s="13"/>
      <c r="K30" s="13">
        <v>4.3999999999999997E-2</v>
      </c>
      <c r="L30" s="35">
        <f>SUM(L29)</f>
        <v>130000</v>
      </c>
      <c r="M30" s="34"/>
      <c r="N30" s="35">
        <f>SUM(N29)</f>
        <v>126.84</v>
      </c>
      <c r="O30" s="13"/>
      <c r="P30" s="14">
        <f>SUM(P29)</f>
        <v>2.8950308908286676E-3</v>
      </c>
    </row>
    <row r="31" spans="1:16" ht="13.5" thickTop="1"/>
    <row r="32" spans="1:16" ht="13.5" thickBot="1">
      <c r="A32" s="4" t="s">
        <v>850</v>
      </c>
      <c r="B32" s="4"/>
      <c r="C32" s="4"/>
      <c r="D32" s="4"/>
      <c r="E32" s="4"/>
      <c r="F32" s="4"/>
      <c r="G32" s="4"/>
      <c r="H32" s="4">
        <v>3.32</v>
      </c>
      <c r="I32" s="4"/>
      <c r="J32" s="29"/>
      <c r="K32" s="29">
        <v>4.3999999999999997E-2</v>
      </c>
      <c r="L32" s="36">
        <f>SUM(L30)</f>
        <v>130000</v>
      </c>
      <c r="M32" s="32"/>
      <c r="N32" s="36">
        <f>SUM(N30)</f>
        <v>126.84</v>
      </c>
      <c r="O32" s="29"/>
      <c r="P32" s="38">
        <f>SUM(P30)</f>
        <v>2.8950308908286676E-3</v>
      </c>
    </row>
    <row r="33" spans="1:16" ht="13.5" thickTop="1"/>
    <row r="34" spans="1:16" ht="13.5" thickBot="1">
      <c r="L34" s="41"/>
      <c r="N34" s="41"/>
      <c r="P34" s="40"/>
    </row>
    <row r="35" spans="1:16" ht="13.5" thickTop="1">
      <c r="A35" s="4" t="s">
        <v>851</v>
      </c>
      <c r="B35" s="4"/>
      <c r="C35" s="4"/>
      <c r="D35" s="4"/>
      <c r="E35" s="4"/>
      <c r="F35" s="4"/>
      <c r="G35" s="4"/>
      <c r="H35" s="4"/>
      <c r="I35" s="4"/>
      <c r="J35" s="29"/>
      <c r="K35" s="29"/>
      <c r="L35" s="32"/>
      <c r="M35" s="32"/>
      <c r="N35" s="32"/>
      <c r="O35" s="29"/>
      <c r="P35" s="29"/>
    </row>
    <row r="36" spans="1:16">
      <c r="A36" s="6" t="s">
        <v>852</v>
      </c>
      <c r="B36" s="6"/>
      <c r="C36" s="6"/>
      <c r="D36" s="6"/>
      <c r="E36" s="6"/>
      <c r="F36" s="6"/>
      <c r="G36" s="6"/>
      <c r="H36" s="6"/>
      <c r="I36" s="6"/>
      <c r="J36" s="13"/>
      <c r="K36" s="13"/>
      <c r="L36" s="34"/>
      <c r="M36" s="34"/>
      <c r="N36" s="34"/>
      <c r="O36" s="13"/>
      <c r="P36" s="13"/>
    </row>
    <row r="37" spans="1:16" ht="13.5" thickBot="1">
      <c r="A37" s="6" t="s">
        <v>853</v>
      </c>
      <c r="B37" s="6"/>
      <c r="C37" s="6"/>
      <c r="D37" s="6"/>
      <c r="E37" s="6"/>
      <c r="F37" s="6"/>
      <c r="G37" s="6"/>
      <c r="H37" s="6"/>
      <c r="I37" s="6"/>
      <c r="J37" s="13"/>
      <c r="K37" s="13"/>
      <c r="L37" s="35">
        <v>0</v>
      </c>
      <c r="M37" s="34"/>
      <c r="N37" s="35">
        <v>0</v>
      </c>
      <c r="O37" s="13"/>
      <c r="P37" s="14">
        <v>0</v>
      </c>
    </row>
    <row r="38" spans="1:16" ht="13.5" thickTop="1"/>
    <row r="39" spans="1:16">
      <c r="A39" s="6" t="s">
        <v>854</v>
      </c>
      <c r="B39" s="6"/>
      <c r="C39" s="6"/>
      <c r="D39" s="6"/>
      <c r="E39" s="6"/>
      <c r="F39" s="6"/>
      <c r="G39" s="6"/>
      <c r="H39" s="6"/>
      <c r="I39" s="6"/>
      <c r="J39" s="13"/>
      <c r="K39" s="13"/>
      <c r="L39" s="34"/>
      <c r="M39" s="34"/>
      <c r="N39" s="34"/>
      <c r="O39" s="13"/>
      <c r="P39" s="13"/>
    </row>
    <row r="40" spans="1:16" ht="13.5" thickBot="1">
      <c r="A40" s="6" t="s">
        <v>855</v>
      </c>
      <c r="B40" s="6"/>
      <c r="C40" s="6"/>
      <c r="D40" s="6"/>
      <c r="E40" s="6"/>
      <c r="F40" s="6"/>
      <c r="G40" s="6"/>
      <c r="H40" s="6"/>
      <c r="I40" s="6"/>
      <c r="J40" s="13"/>
      <c r="K40" s="13"/>
      <c r="L40" s="35">
        <v>0</v>
      </c>
      <c r="M40" s="34"/>
      <c r="N40" s="35">
        <v>0</v>
      </c>
      <c r="O40" s="13"/>
      <c r="P40" s="14">
        <v>0</v>
      </c>
    </row>
    <row r="41" spans="1:16" ht="13.5" thickTop="1"/>
    <row r="42" spans="1:16" ht="13.5" thickBot="1">
      <c r="A42" s="4" t="s">
        <v>856</v>
      </c>
      <c r="B42" s="4"/>
      <c r="C42" s="4"/>
      <c r="D42" s="4"/>
      <c r="E42" s="4"/>
      <c r="F42" s="4"/>
      <c r="G42" s="4"/>
      <c r="H42" s="4"/>
      <c r="I42" s="4"/>
      <c r="J42" s="29"/>
      <c r="K42" s="29"/>
      <c r="L42" s="36">
        <v>0</v>
      </c>
      <c r="M42" s="32"/>
      <c r="N42" s="36">
        <v>0</v>
      </c>
      <c r="O42" s="29"/>
      <c r="P42" s="38">
        <v>0</v>
      </c>
    </row>
    <row r="43" spans="1:16" ht="13.5" thickTop="1"/>
    <row r="45" spans="1:16" ht="13.5" thickBot="1">
      <c r="A45" s="4" t="s">
        <v>857</v>
      </c>
      <c r="B45" s="4"/>
      <c r="C45" s="4"/>
      <c r="D45" s="4"/>
      <c r="E45" s="4"/>
      <c r="F45" s="4"/>
      <c r="G45" s="4"/>
      <c r="H45" s="4">
        <v>3.32</v>
      </c>
      <c r="I45" s="4"/>
      <c r="J45" s="29"/>
      <c r="K45" s="29">
        <v>4.3999999999999997E-2</v>
      </c>
      <c r="L45" s="36">
        <f>SUM(L32+L42)</f>
        <v>130000</v>
      </c>
      <c r="M45" s="32"/>
      <c r="N45" s="36">
        <f>SUM(N32+N42)</f>
        <v>126.84</v>
      </c>
      <c r="O45" s="29"/>
      <c r="P45" s="38">
        <f>SUM(P32+P42)</f>
        <v>2.8950308908286676E-3</v>
      </c>
    </row>
    <row r="46" spans="1:16" ht="13.5" thickTop="1"/>
    <row r="48" spans="1:16">
      <c r="A48" s="7" t="s">
        <v>64</v>
      </c>
      <c r="B48" s="7"/>
      <c r="C48" s="7"/>
      <c r="D48" s="7"/>
      <c r="E48" s="7"/>
      <c r="F48" s="7"/>
      <c r="G48" s="7"/>
      <c r="H48" s="7"/>
      <c r="I48" s="7"/>
      <c r="J48" s="12"/>
      <c r="K48" s="12"/>
      <c r="L48" s="37"/>
      <c r="M48" s="37"/>
      <c r="N48" s="37"/>
      <c r="O48" s="12"/>
      <c r="P48" s="12"/>
    </row>
    <row r="52" spans="1:1">
      <c r="A52" s="2"/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3"/>
  <sheetViews>
    <sheetView rightToLeft="1" topLeftCell="A7" workbookViewId="0">
      <selection activeCell="J36" sqref="J36"/>
    </sheetView>
  </sheetViews>
  <sheetFormatPr defaultColWidth="9.140625" defaultRowHeight="12.75"/>
  <cols>
    <col min="1" max="1" width="36.7109375" customWidth="1"/>
    <col min="2" max="3" width="12.7109375" customWidth="1"/>
    <col min="4" max="5" width="11.7109375" customWidth="1"/>
    <col min="6" max="6" width="13.7109375" style="31" customWidth="1"/>
    <col min="7" max="7" width="9.7109375" style="31" customWidth="1"/>
    <col min="8" max="8" width="12.7109375" style="31" customWidth="1"/>
    <col min="9" max="9" width="24.7109375" style="28" customWidth="1"/>
    <col min="10" max="10" width="20.7109375" style="28" customWidth="1"/>
  </cols>
  <sheetData>
    <row r="2" spans="1:10" ht="18">
      <c r="A2" s="1" t="s">
        <v>0</v>
      </c>
    </row>
    <row r="4" spans="1:10" ht="18">
      <c r="A4" s="1" t="s">
        <v>858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111</v>
      </c>
      <c r="E11" s="4" t="s">
        <v>9</v>
      </c>
      <c r="F11" s="32" t="s">
        <v>68</v>
      </c>
      <c r="G11" s="32" t="s">
        <v>69</v>
      </c>
      <c r="H11" s="32" t="s">
        <v>731</v>
      </c>
      <c r="I11" s="29" t="s">
        <v>70</v>
      </c>
      <c r="J11" s="29" t="s">
        <v>13</v>
      </c>
    </row>
    <row r="12" spans="1:10">
      <c r="A12" s="5"/>
      <c r="B12" s="5"/>
      <c r="C12" s="5"/>
      <c r="D12" s="5"/>
      <c r="E12" s="5"/>
      <c r="F12" s="33" t="s">
        <v>73</v>
      </c>
      <c r="G12" s="33" t="s">
        <v>74</v>
      </c>
      <c r="H12" s="33" t="s">
        <v>15</v>
      </c>
      <c r="I12" s="30" t="s">
        <v>14</v>
      </c>
      <c r="J12" s="30" t="s">
        <v>14</v>
      </c>
    </row>
    <row r="15" spans="1:10">
      <c r="A15" s="4" t="s">
        <v>859</v>
      </c>
      <c r="B15" s="4"/>
      <c r="C15" s="4"/>
      <c r="D15" s="4"/>
      <c r="E15" s="4"/>
      <c r="F15" s="32"/>
      <c r="G15" s="32"/>
      <c r="H15" s="32"/>
      <c r="I15" s="29"/>
      <c r="J15" s="29"/>
    </row>
    <row r="18" spans="1:10">
      <c r="A18" s="4" t="s">
        <v>860</v>
      </c>
      <c r="B18" s="4"/>
      <c r="C18" s="4"/>
      <c r="D18" s="4"/>
      <c r="E18" s="4"/>
      <c r="F18" s="32"/>
      <c r="G18" s="32"/>
      <c r="H18" s="32"/>
      <c r="I18" s="29"/>
      <c r="J18" s="29"/>
    </row>
    <row r="19" spans="1:10">
      <c r="A19" s="6" t="s">
        <v>395</v>
      </c>
      <c r="B19" s="6"/>
      <c r="C19" s="6"/>
      <c r="D19" s="6"/>
      <c r="E19" s="6"/>
      <c r="F19" s="34"/>
      <c r="G19" s="34"/>
      <c r="H19" s="34"/>
      <c r="I19" s="13"/>
      <c r="J19" s="13"/>
    </row>
    <row r="20" spans="1:10">
      <c r="A20" s="7" t="s">
        <v>861</v>
      </c>
      <c r="B20" s="7">
        <v>200212611</v>
      </c>
      <c r="C20" s="7" t="s">
        <v>183</v>
      </c>
      <c r="D20" s="39">
        <v>0</v>
      </c>
      <c r="E20" s="7" t="s">
        <v>50</v>
      </c>
      <c r="F20" s="37">
        <v>147000</v>
      </c>
      <c r="G20" s="37">
        <v>100</v>
      </c>
      <c r="H20" s="37">
        <v>147</v>
      </c>
      <c r="I20" s="12">
        <v>0</v>
      </c>
      <c r="J20" s="12">
        <f>H20/סיכום!$B$42</f>
        <v>3.3551682509603766E-3</v>
      </c>
    </row>
    <row r="21" spans="1:10" ht="13.5" thickBot="1">
      <c r="A21" s="6" t="s">
        <v>427</v>
      </c>
      <c r="B21" s="6"/>
      <c r="C21" s="6"/>
      <c r="D21" s="6"/>
      <c r="E21" s="6"/>
      <c r="F21" s="35">
        <f>SUM(F20)</f>
        <v>147000</v>
      </c>
      <c r="G21" s="34"/>
      <c r="H21" s="35">
        <f>SUM(H20)</f>
        <v>147</v>
      </c>
      <c r="I21" s="13"/>
      <c r="J21" s="14">
        <f>SUM(J20)</f>
        <v>3.3551682509603766E-3</v>
      </c>
    </row>
    <row r="22" spans="1:10" ht="13.5" thickTop="1"/>
    <row r="23" spans="1:10" ht="13.5" thickBot="1">
      <c r="A23" s="4" t="s">
        <v>862</v>
      </c>
      <c r="B23" s="4"/>
      <c r="C23" s="4"/>
      <c r="D23" s="4"/>
      <c r="E23" s="4"/>
      <c r="F23" s="36">
        <f>SUM(F21)</f>
        <v>147000</v>
      </c>
      <c r="G23" s="32"/>
      <c r="H23" s="36">
        <f>SUM(H21)</f>
        <v>147</v>
      </c>
      <c r="I23" s="29"/>
      <c r="J23" s="38">
        <f>SUM(J21)</f>
        <v>3.3551682509603766E-3</v>
      </c>
    </row>
    <row r="24" spans="1:10" ht="13.5" thickTop="1"/>
    <row r="26" spans="1:10">
      <c r="A26" s="4" t="s">
        <v>863</v>
      </c>
      <c r="B26" s="4"/>
      <c r="C26" s="4"/>
      <c r="D26" s="4"/>
      <c r="E26" s="4"/>
      <c r="F26" s="32"/>
      <c r="G26" s="32"/>
      <c r="H26" s="32"/>
      <c r="I26" s="29"/>
      <c r="J26" s="29"/>
    </row>
    <row r="27" spans="1:10">
      <c r="A27" s="6" t="s">
        <v>429</v>
      </c>
      <c r="B27" s="6"/>
      <c r="C27" s="6"/>
      <c r="D27" s="6"/>
      <c r="E27" s="6"/>
      <c r="F27" s="34"/>
      <c r="G27" s="34"/>
      <c r="H27" s="34"/>
      <c r="I27" s="13"/>
      <c r="J27" s="13"/>
    </row>
    <row r="28" spans="1:10" ht="13.5" thickBot="1">
      <c r="A28" s="6" t="s">
        <v>505</v>
      </c>
      <c r="B28" s="6"/>
      <c r="C28" s="6"/>
      <c r="D28" s="6"/>
      <c r="E28" s="6"/>
      <c r="F28" s="35">
        <v>0</v>
      </c>
      <c r="G28" s="34"/>
      <c r="H28" s="35">
        <v>0</v>
      </c>
      <c r="I28" s="13"/>
      <c r="J28" s="14">
        <f>H28/סיכום!$B$42</f>
        <v>0</v>
      </c>
    </row>
    <row r="29" spans="1:10" ht="13.5" thickTop="1"/>
    <row r="30" spans="1:10">
      <c r="A30" s="6" t="s">
        <v>506</v>
      </c>
      <c r="B30" s="6"/>
      <c r="C30" s="6"/>
      <c r="D30" s="6"/>
      <c r="E30" s="6"/>
      <c r="F30" s="34"/>
      <c r="G30" s="34"/>
      <c r="H30" s="34"/>
      <c r="I30" s="13"/>
      <c r="J30" s="13"/>
    </row>
    <row r="31" spans="1:10" ht="13.5" thickBot="1">
      <c r="A31" s="6" t="s">
        <v>517</v>
      </c>
      <c r="B31" s="6"/>
      <c r="C31" s="6"/>
      <c r="D31" s="6"/>
      <c r="E31" s="6"/>
      <c r="F31" s="35">
        <v>0</v>
      </c>
      <c r="G31" s="34"/>
      <c r="H31" s="35">
        <v>0</v>
      </c>
      <c r="I31" s="13"/>
      <c r="J31" s="14">
        <f>H31/סיכום!$B$42</f>
        <v>0</v>
      </c>
    </row>
    <row r="32" spans="1:10" ht="13.5" thickTop="1"/>
    <row r="33" spans="1:10" ht="13.5" thickBot="1">
      <c r="A33" s="4" t="s">
        <v>864</v>
      </c>
      <c r="B33" s="4"/>
      <c r="C33" s="4"/>
      <c r="D33" s="4"/>
      <c r="E33" s="4"/>
      <c r="F33" s="36">
        <v>0</v>
      </c>
      <c r="G33" s="32"/>
      <c r="H33" s="36">
        <v>0</v>
      </c>
      <c r="I33" s="29"/>
      <c r="J33" s="38">
        <v>0</v>
      </c>
    </row>
    <row r="34" spans="1:10" ht="13.5" thickTop="1"/>
    <row r="36" spans="1:10" ht="13.5" thickBot="1">
      <c r="A36" s="4" t="s">
        <v>865</v>
      </c>
      <c r="B36" s="4"/>
      <c r="C36" s="4"/>
      <c r="D36" s="4"/>
      <c r="E36" s="4"/>
      <c r="F36" s="36">
        <f>SUM(F23+F33)</f>
        <v>147000</v>
      </c>
      <c r="G36" s="32"/>
      <c r="H36" s="36">
        <f>SUM(H23+H33)</f>
        <v>147</v>
      </c>
      <c r="I36" s="29"/>
      <c r="J36" s="38">
        <f>SUM(J23+J33)</f>
        <v>3.3551682509603766E-3</v>
      </c>
    </row>
    <row r="37" spans="1:10" ht="13.5" thickTop="1"/>
    <row r="39" spans="1:10">
      <c r="A39" s="7" t="s">
        <v>64</v>
      </c>
      <c r="B39" s="7"/>
      <c r="C39" s="7"/>
      <c r="D39" s="7"/>
      <c r="E39" s="7"/>
      <c r="F39" s="37"/>
      <c r="G39" s="37"/>
      <c r="H39" s="37"/>
      <c r="I39" s="12"/>
      <c r="J39" s="12"/>
    </row>
    <row r="43" spans="1:10">
      <c r="A43" s="2"/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7"/>
  <sheetViews>
    <sheetView rightToLeft="1" topLeftCell="A32" workbookViewId="0">
      <selection activeCell="A57" sqref="A57"/>
    </sheetView>
  </sheetViews>
  <sheetFormatPr defaultColWidth="9.140625" defaultRowHeight="12.75"/>
  <cols>
    <col min="1" max="1" width="32.7109375" customWidth="1"/>
    <col min="2" max="2" width="12.7109375" customWidth="1"/>
    <col min="3" max="3" width="8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0.7109375" customWidth="1"/>
  </cols>
  <sheetData>
    <row r="2" spans="1:11" ht="18">
      <c r="A2" s="1" t="s">
        <v>0</v>
      </c>
    </row>
    <row r="4" spans="1:11" ht="18">
      <c r="A4" s="1" t="s">
        <v>866</v>
      </c>
    </row>
    <row r="6" spans="1:11">
      <c r="A6" s="2" t="s">
        <v>2</v>
      </c>
    </row>
    <row r="8" spans="1:11" ht="15">
      <c r="A8" s="3" t="s">
        <v>3</v>
      </c>
    </row>
    <row r="11" spans="1:11">
      <c r="A11" s="4" t="s">
        <v>4</v>
      </c>
      <c r="B11" s="4" t="s">
        <v>5</v>
      </c>
      <c r="C11" s="4" t="s">
        <v>6</v>
      </c>
      <c r="D11" s="4" t="s">
        <v>111</v>
      </c>
      <c r="E11" s="4" t="s">
        <v>9</v>
      </c>
      <c r="F11" s="4" t="s">
        <v>66</v>
      </c>
      <c r="G11" s="4" t="s">
        <v>68</v>
      </c>
      <c r="H11" s="4" t="s">
        <v>69</v>
      </c>
      <c r="I11" s="4" t="s">
        <v>731</v>
      </c>
      <c r="J11" s="4" t="s">
        <v>70</v>
      </c>
      <c r="K11" s="4" t="s">
        <v>13</v>
      </c>
    </row>
    <row r="12" spans="1:11">
      <c r="A12" s="5"/>
      <c r="B12" s="5"/>
      <c r="C12" s="5"/>
      <c r="D12" s="5"/>
      <c r="E12" s="5"/>
      <c r="F12" s="5" t="s">
        <v>71</v>
      </c>
      <c r="G12" s="5" t="s">
        <v>73</v>
      </c>
      <c r="H12" s="5" t="s">
        <v>74</v>
      </c>
      <c r="I12" s="5" t="s">
        <v>15</v>
      </c>
      <c r="J12" s="5" t="s">
        <v>14</v>
      </c>
      <c r="K12" s="5" t="s">
        <v>14</v>
      </c>
    </row>
    <row r="15" spans="1:11">
      <c r="A15" s="4" t="s">
        <v>867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8" spans="1:11">
      <c r="A18" s="4" t="s">
        <v>868</v>
      </c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6" t="s">
        <v>869</v>
      </c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 ht="13.5" thickBot="1">
      <c r="A20" s="6" t="s">
        <v>870</v>
      </c>
      <c r="B20" s="6"/>
      <c r="C20" s="6"/>
      <c r="D20" s="6"/>
      <c r="E20" s="6"/>
      <c r="F20" s="6"/>
      <c r="G20" s="26">
        <v>0</v>
      </c>
      <c r="H20" s="6"/>
      <c r="I20" s="26">
        <v>0</v>
      </c>
      <c r="J20" s="6"/>
      <c r="K20" s="14">
        <v>0</v>
      </c>
    </row>
    <row r="21" spans="1:11" ht="13.5" thickTop="1"/>
    <row r="22" spans="1:11">
      <c r="A22" s="6" t="s">
        <v>871</v>
      </c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ht="13.5" thickBot="1">
      <c r="A23" s="6" t="s">
        <v>872</v>
      </c>
      <c r="B23" s="6"/>
      <c r="C23" s="6"/>
      <c r="D23" s="6"/>
      <c r="E23" s="6"/>
      <c r="F23" s="6"/>
      <c r="G23" s="26">
        <v>0</v>
      </c>
      <c r="H23" s="6"/>
      <c r="I23" s="26">
        <v>0</v>
      </c>
      <c r="J23" s="6"/>
      <c r="K23" s="14">
        <f>I23/סיכום!$B$42</f>
        <v>0</v>
      </c>
    </row>
    <row r="24" spans="1:11" ht="13.5" thickTop="1"/>
    <row r="25" spans="1:11">
      <c r="A25" s="6" t="s">
        <v>873</v>
      </c>
      <c r="B25" s="6"/>
      <c r="C25" s="6"/>
      <c r="D25" s="6"/>
      <c r="E25" s="6"/>
      <c r="F25" s="6"/>
      <c r="G25" s="6"/>
      <c r="H25" s="6"/>
      <c r="I25" s="6"/>
      <c r="J25" s="6"/>
      <c r="K25" s="6"/>
    </row>
    <row r="26" spans="1:11" ht="13.5" thickBot="1">
      <c r="A26" s="6" t="s">
        <v>874</v>
      </c>
      <c r="B26" s="6"/>
      <c r="C26" s="6"/>
      <c r="D26" s="6"/>
      <c r="E26" s="6"/>
      <c r="F26" s="6"/>
      <c r="G26" s="26">
        <v>0</v>
      </c>
      <c r="H26" s="6"/>
      <c r="I26" s="26">
        <v>0</v>
      </c>
      <c r="J26" s="6"/>
      <c r="K26" s="14">
        <f>I26/סיכום!$B$42</f>
        <v>0</v>
      </c>
    </row>
    <row r="27" spans="1:11" ht="13.5" thickTop="1"/>
    <row r="28" spans="1:11">
      <c r="A28" s="6" t="s">
        <v>875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1" ht="13.5" thickBot="1">
      <c r="A29" s="6" t="s">
        <v>876</v>
      </c>
      <c r="B29" s="6"/>
      <c r="C29" s="6"/>
      <c r="D29" s="6"/>
      <c r="E29" s="6"/>
      <c r="F29" s="6"/>
      <c r="G29" s="26">
        <v>0</v>
      </c>
      <c r="H29" s="6"/>
      <c r="I29" s="26">
        <v>0</v>
      </c>
      <c r="J29" s="6"/>
      <c r="K29" s="14">
        <f>I29/סיכום!$B$42</f>
        <v>0</v>
      </c>
    </row>
    <row r="30" spans="1:11" ht="13.5" thickTop="1"/>
    <row r="31" spans="1:11" ht="13.5" thickBot="1">
      <c r="A31" s="4" t="s">
        <v>877</v>
      </c>
      <c r="B31" s="4"/>
      <c r="C31" s="4"/>
      <c r="D31" s="4"/>
      <c r="E31" s="4"/>
      <c r="F31" s="4"/>
      <c r="G31" s="27">
        <v>0</v>
      </c>
      <c r="H31" s="4"/>
      <c r="I31" s="27">
        <v>0</v>
      </c>
      <c r="J31" s="4"/>
      <c r="K31" s="38">
        <v>0</v>
      </c>
    </row>
    <row r="32" spans="1:11" ht="13.5" thickTop="1"/>
    <row r="34" spans="1:11">
      <c r="A34" s="4" t="s">
        <v>878</v>
      </c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6" t="s">
        <v>869</v>
      </c>
      <c r="B35" s="6"/>
      <c r="C35" s="6"/>
      <c r="D35" s="6"/>
      <c r="E35" s="6"/>
      <c r="F35" s="6"/>
      <c r="G35" s="6"/>
      <c r="H35" s="6"/>
      <c r="I35" s="6"/>
      <c r="J35" s="6"/>
      <c r="K35" s="6"/>
    </row>
    <row r="36" spans="1:11" ht="13.5" thickBot="1">
      <c r="A36" s="6" t="s">
        <v>870</v>
      </c>
      <c r="B36" s="6"/>
      <c r="C36" s="6"/>
      <c r="D36" s="6"/>
      <c r="E36" s="6"/>
      <c r="F36" s="6"/>
      <c r="G36" s="26">
        <v>0</v>
      </c>
      <c r="H36" s="6"/>
      <c r="I36" s="26">
        <v>0</v>
      </c>
      <c r="J36" s="6"/>
      <c r="K36" s="14">
        <f>I36/סיכום!$B$42</f>
        <v>0</v>
      </c>
    </row>
    <row r="37" spans="1:11" ht="13.5" thickTop="1"/>
    <row r="38" spans="1:11">
      <c r="A38" s="6" t="s">
        <v>871</v>
      </c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1:11" ht="13.5" thickBot="1">
      <c r="A39" s="6" t="s">
        <v>872</v>
      </c>
      <c r="B39" s="6"/>
      <c r="C39" s="6"/>
      <c r="D39" s="6"/>
      <c r="E39" s="6"/>
      <c r="F39" s="6"/>
      <c r="G39" s="26">
        <v>0</v>
      </c>
      <c r="H39" s="6"/>
      <c r="I39" s="26">
        <v>0</v>
      </c>
      <c r="J39" s="6"/>
      <c r="K39" s="14">
        <f>I39/סיכום!$B$42</f>
        <v>0</v>
      </c>
    </row>
    <row r="40" spans="1:11" ht="13.5" thickTop="1"/>
    <row r="41" spans="1:11">
      <c r="A41" s="6" t="s">
        <v>873</v>
      </c>
      <c r="B41" s="6"/>
      <c r="C41" s="6"/>
      <c r="D41" s="6"/>
      <c r="E41" s="6"/>
      <c r="F41" s="6"/>
      <c r="G41" s="6"/>
      <c r="H41" s="6"/>
      <c r="I41" s="6"/>
      <c r="J41" s="6"/>
      <c r="K41" s="6"/>
    </row>
    <row r="42" spans="1:11" ht="13.5" thickBot="1">
      <c r="A42" s="6" t="s">
        <v>874</v>
      </c>
      <c r="B42" s="6"/>
      <c r="C42" s="6"/>
      <c r="D42" s="6"/>
      <c r="E42" s="6"/>
      <c r="F42" s="6"/>
      <c r="G42" s="26">
        <v>0</v>
      </c>
      <c r="H42" s="6"/>
      <c r="I42" s="26">
        <v>0</v>
      </c>
      <c r="J42" s="6"/>
      <c r="K42" s="14">
        <f>I42/סיכום!$B$42</f>
        <v>0</v>
      </c>
    </row>
    <row r="43" spans="1:11" ht="13.5" thickTop="1"/>
    <row r="44" spans="1:11">
      <c r="A44" s="6" t="s">
        <v>875</v>
      </c>
      <c r="B44" s="6"/>
      <c r="C44" s="6"/>
      <c r="D44" s="6"/>
      <c r="E44" s="6"/>
      <c r="F44" s="6"/>
      <c r="G44" s="6"/>
      <c r="H44" s="6"/>
      <c r="I44" s="6"/>
      <c r="J44" s="6"/>
      <c r="K44" s="6"/>
    </row>
    <row r="45" spans="1:11" ht="13.5" thickBot="1">
      <c r="A45" s="6" t="s">
        <v>876</v>
      </c>
      <c r="B45" s="6"/>
      <c r="C45" s="6"/>
      <c r="D45" s="6"/>
      <c r="E45" s="6"/>
      <c r="F45" s="6"/>
      <c r="G45" s="26">
        <v>0</v>
      </c>
      <c r="H45" s="6"/>
      <c r="I45" s="26">
        <v>0</v>
      </c>
      <c r="J45" s="6"/>
      <c r="K45" s="14">
        <f>I45/סיכום!$B$42</f>
        <v>0</v>
      </c>
    </row>
    <row r="46" spans="1:11" ht="13.5" thickTop="1"/>
    <row r="47" spans="1:11" ht="13.5" thickBot="1">
      <c r="A47" s="4" t="s">
        <v>879</v>
      </c>
      <c r="B47" s="4"/>
      <c r="C47" s="4"/>
      <c r="D47" s="4"/>
      <c r="E47" s="4"/>
      <c r="F47" s="4"/>
      <c r="G47" s="27">
        <v>0</v>
      </c>
      <c r="H47" s="4"/>
      <c r="I47" s="27">
        <v>0</v>
      </c>
      <c r="J47" s="4"/>
      <c r="K47" s="38">
        <v>0</v>
      </c>
    </row>
    <row r="48" spans="1:11" ht="13.5" thickTop="1"/>
    <row r="50" spans="1:11" ht="13.5" thickBot="1">
      <c r="A50" s="4" t="s">
        <v>880</v>
      </c>
      <c r="B50" s="4"/>
      <c r="C50" s="4"/>
      <c r="D50" s="4"/>
      <c r="E50" s="4"/>
      <c r="F50" s="4"/>
      <c r="G50" s="27">
        <v>0</v>
      </c>
      <c r="H50" s="4"/>
      <c r="I50" s="27">
        <v>0</v>
      </c>
      <c r="J50" s="4"/>
      <c r="K50" s="38">
        <v>0</v>
      </c>
    </row>
    <row r="51" spans="1:11" ht="13.5" thickTop="1"/>
    <row r="53" spans="1:11">
      <c r="A53" s="7" t="s">
        <v>64</v>
      </c>
      <c r="B53" s="7"/>
      <c r="C53" s="7"/>
      <c r="D53" s="7"/>
      <c r="E53" s="7"/>
      <c r="F53" s="7"/>
      <c r="G53" s="7"/>
      <c r="H53" s="7"/>
      <c r="I53" s="7"/>
      <c r="J53" s="7"/>
      <c r="K53" s="7"/>
    </row>
    <row r="57" spans="1:11">
      <c r="A57" s="2"/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9"/>
  <sheetViews>
    <sheetView rightToLeft="1" workbookViewId="0">
      <selection activeCell="A39" sqref="A39"/>
    </sheetView>
  </sheetViews>
  <sheetFormatPr defaultColWidth="9.140625" defaultRowHeight="12.75"/>
  <cols>
    <col min="1" max="1" width="32.7109375" customWidth="1"/>
    <col min="2" max="2" width="12.7109375" customWidth="1"/>
    <col min="3" max="3" width="8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0.7109375" customWidth="1"/>
  </cols>
  <sheetData>
    <row r="2" spans="1:11" ht="18">
      <c r="A2" s="1" t="s">
        <v>0</v>
      </c>
    </row>
    <row r="4" spans="1:11" ht="18">
      <c r="A4" s="1" t="s">
        <v>881</v>
      </c>
    </row>
    <row r="6" spans="1:11">
      <c r="A6" s="2" t="s">
        <v>2</v>
      </c>
    </row>
    <row r="8" spans="1:11" ht="15">
      <c r="A8" s="3" t="s">
        <v>3</v>
      </c>
    </row>
    <row r="11" spans="1:11">
      <c r="A11" s="4" t="s">
        <v>4</v>
      </c>
      <c r="B11" s="4" t="s">
        <v>5</v>
      </c>
      <c r="C11" s="4" t="s">
        <v>6</v>
      </c>
      <c r="D11" s="4" t="s">
        <v>111</v>
      </c>
      <c r="E11" s="4" t="s">
        <v>9</v>
      </c>
      <c r="F11" s="4" t="s">
        <v>66</v>
      </c>
      <c r="G11" s="4" t="s">
        <v>68</v>
      </c>
      <c r="H11" s="4" t="s">
        <v>69</v>
      </c>
      <c r="I11" s="4" t="s">
        <v>731</v>
      </c>
      <c r="J11" s="4" t="s">
        <v>70</v>
      </c>
      <c r="K11" s="4" t="s">
        <v>13</v>
      </c>
    </row>
    <row r="12" spans="1:11">
      <c r="A12" s="5"/>
      <c r="B12" s="5"/>
      <c r="C12" s="5"/>
      <c r="D12" s="5"/>
      <c r="E12" s="5"/>
      <c r="F12" s="5" t="s">
        <v>71</v>
      </c>
      <c r="G12" s="5" t="s">
        <v>73</v>
      </c>
      <c r="H12" s="5" t="s">
        <v>74</v>
      </c>
      <c r="I12" s="5" t="s">
        <v>15</v>
      </c>
      <c r="J12" s="5" t="s">
        <v>14</v>
      </c>
      <c r="K12" s="5" t="s">
        <v>14</v>
      </c>
    </row>
    <row r="15" spans="1:11">
      <c r="A15" s="4" t="s">
        <v>882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8" spans="1:11">
      <c r="A18" s="4" t="s">
        <v>883</v>
      </c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6" t="s">
        <v>672</v>
      </c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 ht="13.5" thickBot="1">
      <c r="A20" s="6" t="s">
        <v>673</v>
      </c>
      <c r="B20" s="6"/>
      <c r="C20" s="6"/>
      <c r="D20" s="6"/>
      <c r="E20" s="6"/>
      <c r="F20" s="6"/>
      <c r="G20" s="26">
        <v>0</v>
      </c>
      <c r="H20" s="6"/>
      <c r="I20" s="26">
        <v>0</v>
      </c>
      <c r="J20" s="6"/>
      <c r="K20" s="14">
        <v>0</v>
      </c>
    </row>
    <row r="21" spans="1:11" ht="13.5" thickTop="1"/>
    <row r="22" spans="1:11" ht="13.5" thickBot="1">
      <c r="A22" s="4" t="s">
        <v>884</v>
      </c>
      <c r="B22" s="4"/>
      <c r="C22" s="4"/>
      <c r="D22" s="4"/>
      <c r="E22" s="4"/>
      <c r="F22" s="4"/>
      <c r="G22" s="27">
        <v>0</v>
      </c>
      <c r="H22" s="4"/>
      <c r="I22" s="27">
        <v>0</v>
      </c>
      <c r="J22" s="4"/>
      <c r="K22" s="38">
        <v>0</v>
      </c>
    </row>
    <row r="23" spans="1:11" ht="13.5" thickTop="1"/>
    <row r="25" spans="1:11">
      <c r="A25" s="4" t="s">
        <v>885</v>
      </c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>
      <c r="A26" s="6" t="s">
        <v>674</v>
      </c>
      <c r="B26" s="6"/>
      <c r="C26" s="6"/>
      <c r="D26" s="6"/>
      <c r="E26" s="6"/>
      <c r="F26" s="6"/>
      <c r="G26" s="6"/>
      <c r="H26" s="6"/>
      <c r="I26" s="6"/>
      <c r="J26" s="6"/>
      <c r="K26" s="6"/>
    </row>
    <row r="27" spans="1:11" ht="13.5" thickBot="1">
      <c r="A27" s="6" t="s">
        <v>675</v>
      </c>
      <c r="B27" s="6"/>
      <c r="C27" s="6"/>
      <c r="D27" s="6"/>
      <c r="E27" s="6"/>
      <c r="F27" s="6"/>
      <c r="G27" s="26">
        <v>0</v>
      </c>
      <c r="H27" s="6"/>
      <c r="I27" s="26">
        <v>0</v>
      </c>
      <c r="J27" s="6"/>
      <c r="K27" s="14">
        <f>I27/סיכום!$B$42</f>
        <v>0</v>
      </c>
    </row>
    <row r="28" spans="1:11" ht="13.5" thickTop="1"/>
    <row r="29" spans="1:11" ht="13.5" thickBot="1">
      <c r="A29" s="4" t="s">
        <v>886</v>
      </c>
      <c r="B29" s="4"/>
      <c r="C29" s="4"/>
      <c r="D29" s="4"/>
      <c r="E29" s="4"/>
      <c r="F29" s="4"/>
      <c r="G29" s="27">
        <v>0</v>
      </c>
      <c r="H29" s="4"/>
      <c r="I29" s="27">
        <v>0</v>
      </c>
      <c r="J29" s="4"/>
      <c r="K29" s="38">
        <v>0</v>
      </c>
    </row>
    <row r="30" spans="1:11" ht="13.5" thickTop="1"/>
    <row r="32" spans="1:11" ht="13.5" thickBot="1">
      <c r="A32" s="4" t="s">
        <v>887</v>
      </c>
      <c r="B32" s="4"/>
      <c r="C32" s="4"/>
      <c r="D32" s="4"/>
      <c r="E32" s="4"/>
      <c r="F32" s="4"/>
      <c r="G32" s="27">
        <v>0</v>
      </c>
      <c r="H32" s="4"/>
      <c r="I32" s="27">
        <v>0</v>
      </c>
      <c r="J32" s="4"/>
      <c r="K32" s="38">
        <v>0</v>
      </c>
    </row>
    <row r="33" spans="1:11" ht="13.5" thickTop="1"/>
    <row r="35" spans="1:11">
      <c r="A35" s="7" t="s">
        <v>64</v>
      </c>
      <c r="B35" s="7"/>
      <c r="C35" s="7"/>
      <c r="D35" s="7"/>
      <c r="E35" s="7"/>
      <c r="F35" s="7"/>
      <c r="G35" s="7"/>
      <c r="H35" s="7"/>
      <c r="I35" s="7"/>
      <c r="J35" s="7"/>
      <c r="K35" s="7"/>
    </row>
    <row r="39" spans="1:11">
      <c r="A39" s="2"/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3"/>
  <sheetViews>
    <sheetView rightToLeft="1" topLeftCell="A31" workbookViewId="0">
      <selection activeCell="A63" sqref="A63"/>
    </sheetView>
  </sheetViews>
  <sheetFormatPr defaultColWidth="9.140625" defaultRowHeight="12.75"/>
  <cols>
    <col min="1" max="1" width="34.7109375" customWidth="1"/>
    <col min="2" max="2" width="12.7109375" customWidth="1"/>
    <col min="3" max="3" width="8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0.7109375" customWidth="1"/>
  </cols>
  <sheetData>
    <row r="2" spans="1:11" ht="18">
      <c r="A2" s="1" t="s">
        <v>0</v>
      </c>
    </row>
    <row r="4" spans="1:11" ht="18">
      <c r="A4" s="1" t="s">
        <v>888</v>
      </c>
    </row>
    <row r="6" spans="1:11">
      <c r="A6" s="2" t="s">
        <v>2</v>
      </c>
    </row>
    <row r="8" spans="1:11" ht="15">
      <c r="A8" s="3" t="s">
        <v>3</v>
      </c>
    </row>
    <row r="11" spans="1:11">
      <c r="A11" s="4" t="s">
        <v>4</v>
      </c>
      <c r="B11" s="4" t="s">
        <v>5</v>
      </c>
      <c r="C11" s="4" t="s">
        <v>6</v>
      </c>
      <c r="D11" s="4" t="s">
        <v>111</v>
      </c>
      <c r="E11" s="4" t="s">
        <v>66</v>
      </c>
      <c r="F11" s="4" t="s">
        <v>9</v>
      </c>
      <c r="G11" s="4" t="s">
        <v>68</v>
      </c>
      <c r="H11" s="4" t="s">
        <v>69</v>
      </c>
      <c r="I11" s="4" t="s">
        <v>731</v>
      </c>
      <c r="J11" s="4" t="s">
        <v>70</v>
      </c>
      <c r="K11" s="4" t="s">
        <v>13</v>
      </c>
    </row>
    <row r="12" spans="1:11">
      <c r="A12" s="5"/>
      <c r="B12" s="5"/>
      <c r="C12" s="5"/>
      <c r="D12" s="5"/>
      <c r="E12" s="5" t="s">
        <v>71</v>
      </c>
      <c r="F12" s="5"/>
      <c r="G12" s="5" t="s">
        <v>73</v>
      </c>
      <c r="H12" s="5" t="s">
        <v>74</v>
      </c>
      <c r="I12" s="5" t="s">
        <v>15</v>
      </c>
      <c r="J12" s="5" t="s">
        <v>14</v>
      </c>
      <c r="K12" s="5" t="s">
        <v>14</v>
      </c>
    </row>
    <row r="15" spans="1:11">
      <c r="A15" s="4" t="s">
        <v>889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8" spans="1:11">
      <c r="A18" s="4" t="s">
        <v>890</v>
      </c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6" t="s">
        <v>891</v>
      </c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 ht="13.5" thickBot="1">
      <c r="A20" s="6" t="s">
        <v>892</v>
      </c>
      <c r="B20" s="6"/>
      <c r="C20" s="6"/>
      <c r="D20" s="6"/>
      <c r="E20" s="6"/>
      <c r="F20" s="6"/>
      <c r="G20" s="26">
        <v>0</v>
      </c>
      <c r="H20" s="6"/>
      <c r="I20" s="26">
        <v>0</v>
      </c>
      <c r="J20" s="6"/>
      <c r="K20" s="14">
        <v>0</v>
      </c>
    </row>
    <row r="21" spans="1:11" ht="13.5" thickTop="1"/>
    <row r="22" spans="1:11">
      <c r="A22" s="6" t="s">
        <v>893</v>
      </c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ht="13.5" thickBot="1">
      <c r="A23" s="6" t="s">
        <v>894</v>
      </c>
      <c r="B23" s="6"/>
      <c r="C23" s="6"/>
      <c r="D23" s="6"/>
      <c r="E23" s="6"/>
      <c r="F23" s="6"/>
      <c r="G23" s="26">
        <v>0</v>
      </c>
      <c r="H23" s="6"/>
      <c r="I23" s="26">
        <v>0</v>
      </c>
      <c r="J23" s="6"/>
      <c r="K23" s="14">
        <f>I23/סיכום!$B$42</f>
        <v>0</v>
      </c>
    </row>
    <row r="24" spans="1:11" ht="13.5" thickTop="1"/>
    <row r="25" spans="1:11">
      <c r="A25" s="6" t="s">
        <v>895</v>
      </c>
      <c r="B25" s="6"/>
      <c r="C25" s="6"/>
      <c r="D25" s="6"/>
      <c r="E25" s="6"/>
      <c r="F25" s="6"/>
      <c r="G25" s="6"/>
      <c r="H25" s="6"/>
      <c r="I25" s="6"/>
      <c r="J25" s="6"/>
      <c r="K25" s="6"/>
    </row>
    <row r="26" spans="1:11" ht="13.5" thickBot="1">
      <c r="A26" s="6" t="s">
        <v>896</v>
      </c>
      <c r="B26" s="6"/>
      <c r="C26" s="6"/>
      <c r="D26" s="6"/>
      <c r="E26" s="6"/>
      <c r="F26" s="6"/>
      <c r="G26" s="26">
        <v>0</v>
      </c>
      <c r="H26" s="6"/>
      <c r="I26" s="26">
        <v>0</v>
      </c>
      <c r="J26" s="6"/>
      <c r="K26" s="14">
        <f>I26/סיכום!$B$42</f>
        <v>0</v>
      </c>
    </row>
    <row r="27" spans="1:11" ht="13.5" thickTop="1"/>
    <row r="28" spans="1:11">
      <c r="A28" s="6" t="s">
        <v>897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1" ht="13.5" thickBot="1">
      <c r="A29" s="6" t="s">
        <v>898</v>
      </c>
      <c r="B29" s="6"/>
      <c r="C29" s="6"/>
      <c r="D29" s="6"/>
      <c r="E29" s="6"/>
      <c r="F29" s="6"/>
      <c r="G29" s="26">
        <v>0</v>
      </c>
      <c r="H29" s="6"/>
      <c r="I29" s="26">
        <v>0</v>
      </c>
      <c r="J29" s="6"/>
      <c r="K29" s="14">
        <f>I29/סיכום!$B$42</f>
        <v>0</v>
      </c>
    </row>
    <row r="30" spans="1:11" ht="13.5" thickTop="1"/>
    <row r="31" spans="1:11">
      <c r="A31" s="6" t="s">
        <v>899</v>
      </c>
      <c r="B31" s="6"/>
      <c r="C31" s="6"/>
      <c r="D31" s="6"/>
      <c r="E31" s="6"/>
      <c r="F31" s="6"/>
      <c r="G31" s="6"/>
      <c r="H31" s="6"/>
      <c r="I31" s="6"/>
      <c r="J31" s="6"/>
      <c r="K31" s="6"/>
    </row>
    <row r="32" spans="1:11" ht="13.5" thickBot="1">
      <c r="A32" s="6" t="s">
        <v>900</v>
      </c>
      <c r="B32" s="6"/>
      <c r="C32" s="6"/>
      <c r="D32" s="6"/>
      <c r="E32" s="6"/>
      <c r="F32" s="6"/>
      <c r="G32" s="26">
        <v>0</v>
      </c>
      <c r="H32" s="6"/>
      <c r="I32" s="26">
        <v>0</v>
      </c>
      <c r="J32" s="6"/>
      <c r="K32" s="14">
        <f>I32/סיכום!$B$42</f>
        <v>0</v>
      </c>
    </row>
    <row r="33" spans="1:11" ht="13.5" thickTop="1"/>
    <row r="34" spans="1:11" ht="13.5" thickBot="1">
      <c r="A34" s="4" t="s">
        <v>901</v>
      </c>
      <c r="B34" s="4"/>
      <c r="C34" s="4"/>
      <c r="D34" s="4"/>
      <c r="E34" s="4"/>
      <c r="F34" s="4"/>
      <c r="G34" s="27">
        <v>0</v>
      </c>
      <c r="H34" s="4"/>
      <c r="I34" s="27">
        <v>0</v>
      </c>
      <c r="J34" s="4"/>
      <c r="K34" s="38">
        <v>0</v>
      </c>
    </row>
    <row r="35" spans="1:11" ht="13.5" thickTop="1"/>
    <row r="37" spans="1:11">
      <c r="A37" s="4" t="s">
        <v>902</v>
      </c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6" t="s">
        <v>891</v>
      </c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1:11" ht="13.5" thickBot="1">
      <c r="A39" s="6" t="s">
        <v>892</v>
      </c>
      <c r="B39" s="6"/>
      <c r="C39" s="6"/>
      <c r="D39" s="6"/>
      <c r="E39" s="6"/>
      <c r="F39" s="6"/>
      <c r="G39" s="26">
        <v>0</v>
      </c>
      <c r="H39" s="6"/>
      <c r="I39" s="26">
        <v>0</v>
      </c>
      <c r="J39" s="6"/>
      <c r="K39" s="14">
        <f>I39/סיכום!$B$42</f>
        <v>0</v>
      </c>
    </row>
    <row r="40" spans="1:11" ht="13.5" thickTop="1"/>
    <row r="41" spans="1:11">
      <c r="A41" s="6" t="s">
        <v>903</v>
      </c>
      <c r="B41" s="6"/>
      <c r="C41" s="6"/>
      <c r="D41" s="6"/>
      <c r="E41" s="6"/>
      <c r="F41" s="6"/>
      <c r="G41" s="6"/>
      <c r="H41" s="6"/>
      <c r="I41" s="6"/>
      <c r="J41" s="6"/>
      <c r="K41" s="6"/>
    </row>
    <row r="42" spans="1:11" ht="13.5" thickBot="1">
      <c r="A42" s="6" t="s">
        <v>904</v>
      </c>
      <c r="B42" s="6"/>
      <c r="C42" s="6"/>
      <c r="D42" s="6"/>
      <c r="E42" s="6"/>
      <c r="F42" s="6"/>
      <c r="G42" s="26">
        <v>0</v>
      </c>
      <c r="H42" s="6"/>
      <c r="I42" s="26">
        <v>0</v>
      </c>
      <c r="J42" s="6"/>
      <c r="K42" s="14">
        <f>I42/סיכום!$B$42</f>
        <v>0</v>
      </c>
    </row>
    <row r="43" spans="1:11" ht="13.5" thickTop="1"/>
    <row r="44" spans="1:11">
      <c r="A44" s="6" t="s">
        <v>897</v>
      </c>
      <c r="B44" s="6"/>
      <c r="C44" s="6"/>
      <c r="D44" s="6"/>
      <c r="E44" s="6"/>
      <c r="F44" s="6"/>
      <c r="G44" s="6"/>
      <c r="H44" s="6"/>
      <c r="I44" s="6"/>
      <c r="J44" s="6"/>
      <c r="K44" s="6"/>
    </row>
    <row r="45" spans="1:11" ht="13.5" thickBot="1">
      <c r="A45" s="6" t="s">
        <v>898</v>
      </c>
      <c r="B45" s="6"/>
      <c r="C45" s="6"/>
      <c r="D45" s="6"/>
      <c r="E45" s="6"/>
      <c r="F45" s="6"/>
      <c r="G45" s="26">
        <v>0</v>
      </c>
      <c r="H45" s="6"/>
      <c r="I45" s="26">
        <v>0</v>
      </c>
      <c r="J45" s="6"/>
      <c r="K45" s="14">
        <f>I45/סיכום!$B$42</f>
        <v>0</v>
      </c>
    </row>
    <row r="46" spans="1:11" ht="13.5" thickTop="1"/>
    <row r="47" spans="1:11">
      <c r="A47" s="6" t="s">
        <v>905</v>
      </c>
      <c r="B47" s="6"/>
      <c r="C47" s="6"/>
      <c r="D47" s="6"/>
      <c r="E47" s="6"/>
      <c r="F47" s="6"/>
      <c r="G47" s="6"/>
      <c r="H47" s="6"/>
      <c r="I47" s="6"/>
      <c r="J47" s="6"/>
      <c r="K47" s="6"/>
    </row>
    <row r="48" spans="1:11" ht="13.5" thickBot="1">
      <c r="A48" s="6" t="s">
        <v>906</v>
      </c>
      <c r="B48" s="6"/>
      <c r="C48" s="6"/>
      <c r="D48" s="6"/>
      <c r="E48" s="6"/>
      <c r="F48" s="6"/>
      <c r="G48" s="26">
        <v>0</v>
      </c>
      <c r="H48" s="6"/>
      <c r="I48" s="26">
        <v>0</v>
      </c>
      <c r="J48" s="6"/>
      <c r="K48" s="14">
        <f>I48/סיכום!$B$42</f>
        <v>0</v>
      </c>
    </row>
    <row r="49" spans="1:11" ht="13.5" thickTop="1"/>
    <row r="50" spans="1:11">
      <c r="A50" s="6" t="s">
        <v>899</v>
      </c>
      <c r="B50" s="6"/>
      <c r="C50" s="6"/>
      <c r="D50" s="6"/>
      <c r="E50" s="6"/>
      <c r="F50" s="6"/>
      <c r="G50" s="6"/>
      <c r="H50" s="6"/>
      <c r="I50" s="6"/>
      <c r="J50" s="6"/>
      <c r="K50" s="6"/>
    </row>
    <row r="51" spans="1:11" ht="13.5" thickBot="1">
      <c r="A51" s="6" t="s">
        <v>900</v>
      </c>
      <c r="B51" s="6"/>
      <c r="C51" s="6"/>
      <c r="D51" s="6"/>
      <c r="E51" s="6"/>
      <c r="F51" s="6"/>
      <c r="G51" s="26">
        <v>0</v>
      </c>
      <c r="H51" s="6"/>
      <c r="I51" s="26">
        <v>0</v>
      </c>
      <c r="J51" s="6"/>
      <c r="K51" s="14">
        <f>I51/סיכום!$B$42</f>
        <v>0</v>
      </c>
    </row>
    <row r="52" spans="1:11" ht="13.5" thickTop="1"/>
    <row r="53" spans="1:11" ht="13.5" thickBot="1">
      <c r="A53" s="4" t="s">
        <v>907</v>
      </c>
      <c r="B53" s="4"/>
      <c r="C53" s="4"/>
      <c r="D53" s="4"/>
      <c r="E53" s="4"/>
      <c r="F53" s="4"/>
      <c r="G53" s="27">
        <v>0</v>
      </c>
      <c r="H53" s="4"/>
      <c r="I53" s="27">
        <v>0</v>
      </c>
      <c r="J53" s="4"/>
      <c r="K53" s="38">
        <v>0</v>
      </c>
    </row>
    <row r="54" spans="1:11" ht="13.5" thickTop="1"/>
    <row r="56" spans="1:11" ht="13.5" thickBot="1">
      <c r="A56" s="4" t="s">
        <v>908</v>
      </c>
      <c r="B56" s="4"/>
      <c r="C56" s="4"/>
      <c r="D56" s="4"/>
      <c r="E56" s="4"/>
      <c r="F56" s="4"/>
      <c r="G56" s="27">
        <v>0</v>
      </c>
      <c r="H56" s="4"/>
      <c r="I56" s="27">
        <v>0</v>
      </c>
      <c r="J56" s="4"/>
      <c r="K56" s="38">
        <v>0</v>
      </c>
    </row>
    <row r="57" spans="1:11" ht="13.5" thickTop="1"/>
    <row r="59" spans="1:11">
      <c r="A59" s="7" t="s">
        <v>64</v>
      </c>
      <c r="B59" s="7"/>
      <c r="C59" s="7"/>
      <c r="D59" s="7"/>
      <c r="E59" s="7"/>
      <c r="F59" s="7"/>
      <c r="G59" s="7"/>
      <c r="H59" s="7"/>
      <c r="I59" s="7"/>
      <c r="J59" s="7"/>
      <c r="K59" s="7"/>
    </row>
    <row r="63" spans="1:11">
      <c r="A63" s="2"/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3"/>
  <sheetViews>
    <sheetView rightToLeft="1" workbookViewId="0">
      <selection activeCell="J24" sqref="J24"/>
    </sheetView>
  </sheetViews>
  <sheetFormatPr defaultColWidth="9.140625" defaultRowHeight="12.75"/>
  <cols>
    <col min="1" max="1" width="34.7109375" customWidth="1"/>
    <col min="2" max="2" width="12.7109375" customWidth="1"/>
    <col min="3" max="3" width="8.7109375" customWidth="1"/>
    <col min="4" max="4" width="11.7109375" customWidth="1"/>
    <col min="5" max="5" width="14.7109375" customWidth="1"/>
    <col min="6" max="6" width="11.7109375" customWidth="1"/>
    <col min="7" max="7" width="14.7109375" style="31" customWidth="1"/>
    <col min="8" max="8" width="9.7109375" style="31" customWidth="1"/>
    <col min="9" max="9" width="12.7109375" style="31" customWidth="1"/>
    <col min="10" max="10" width="20.7109375" style="28" customWidth="1"/>
  </cols>
  <sheetData>
    <row r="2" spans="1:10" ht="18">
      <c r="A2" s="1" t="s">
        <v>0</v>
      </c>
    </row>
    <row r="4" spans="1:10" ht="18">
      <c r="A4" s="1" t="s">
        <v>909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111</v>
      </c>
      <c r="E11" s="4" t="s">
        <v>66</v>
      </c>
      <c r="F11" s="4" t="s">
        <v>9</v>
      </c>
      <c r="G11" s="32" t="s">
        <v>68</v>
      </c>
      <c r="H11" s="32" t="s">
        <v>69</v>
      </c>
      <c r="I11" s="32" t="s">
        <v>731</v>
      </c>
      <c r="J11" s="29" t="s">
        <v>13</v>
      </c>
    </row>
    <row r="12" spans="1:10">
      <c r="A12" s="5"/>
      <c r="B12" s="5"/>
      <c r="C12" s="5"/>
      <c r="D12" s="5"/>
      <c r="E12" s="5" t="s">
        <v>71</v>
      </c>
      <c r="F12" s="5"/>
      <c r="G12" s="33" t="s">
        <v>73</v>
      </c>
      <c r="H12" s="33" t="s">
        <v>74</v>
      </c>
      <c r="I12" s="33" t="s">
        <v>15</v>
      </c>
      <c r="J12" s="30" t="s">
        <v>14</v>
      </c>
    </row>
    <row r="15" spans="1:10">
      <c r="A15" s="4" t="s">
        <v>910</v>
      </c>
      <c r="B15" s="4"/>
      <c r="C15" s="4"/>
      <c r="D15" s="4"/>
      <c r="E15" s="4"/>
      <c r="F15" s="4"/>
      <c r="G15" s="32"/>
      <c r="H15" s="32"/>
      <c r="I15" s="32"/>
      <c r="J15" s="29"/>
    </row>
    <row r="18" spans="1:10">
      <c r="A18" s="4" t="s">
        <v>911</v>
      </c>
      <c r="B18" s="4"/>
      <c r="C18" s="4"/>
      <c r="D18" s="4"/>
      <c r="E18" s="4"/>
      <c r="F18" s="4"/>
      <c r="G18" s="32"/>
      <c r="H18" s="32"/>
      <c r="I18" s="32"/>
      <c r="J18" s="29"/>
    </row>
    <row r="19" spans="1:10">
      <c r="A19" s="6" t="s">
        <v>912</v>
      </c>
      <c r="B19" s="6"/>
      <c r="C19" s="6"/>
      <c r="D19" s="6"/>
      <c r="E19" s="6"/>
      <c r="F19" s="6"/>
      <c r="G19" s="34"/>
      <c r="H19" s="34"/>
      <c r="I19" s="34"/>
      <c r="J19" s="13"/>
    </row>
    <row r="20" spans="1:10" ht="13.5" thickBot="1">
      <c r="A20" s="6" t="s">
        <v>913</v>
      </c>
      <c r="B20" s="6"/>
      <c r="C20" s="6"/>
      <c r="D20" s="6"/>
      <c r="E20" s="6"/>
      <c r="F20" s="6"/>
      <c r="G20" s="35">
        <v>0</v>
      </c>
      <c r="H20" s="34"/>
      <c r="I20" s="35">
        <v>0</v>
      </c>
      <c r="J20" s="14">
        <v>0</v>
      </c>
    </row>
    <row r="21" spans="1:10" ht="13.5" thickTop="1"/>
    <row r="22" spans="1:10">
      <c r="A22" s="6" t="s">
        <v>914</v>
      </c>
      <c r="B22" s="6"/>
      <c r="C22" s="6"/>
      <c r="D22" s="6"/>
      <c r="E22" s="6"/>
      <c r="F22" s="6"/>
      <c r="G22" s="34"/>
      <c r="H22" s="34"/>
      <c r="I22" s="34"/>
      <c r="J22" s="13"/>
    </row>
    <row r="23" spans="1:10">
      <c r="A23" s="7" t="s">
        <v>915</v>
      </c>
      <c r="B23" s="7">
        <v>915678236</v>
      </c>
      <c r="C23" s="39">
        <v>0</v>
      </c>
      <c r="D23" s="39">
        <v>0</v>
      </c>
      <c r="E23" s="7" t="s">
        <v>916</v>
      </c>
      <c r="F23" s="7" t="s">
        <v>50</v>
      </c>
      <c r="G23" s="37">
        <v>-15000</v>
      </c>
      <c r="H23" s="37">
        <v>-4.59</v>
      </c>
      <c r="I23" s="37">
        <v>0.69</v>
      </c>
      <c r="J23" s="12">
        <f>I23/סיכום!$B$42</f>
        <v>1.5748748933079316E-5</v>
      </c>
    </row>
    <row r="24" spans="1:10">
      <c r="A24" s="7" t="s">
        <v>915</v>
      </c>
      <c r="B24" s="7">
        <v>915726180</v>
      </c>
      <c r="C24" s="39">
        <v>0</v>
      </c>
      <c r="D24" s="39">
        <v>0</v>
      </c>
      <c r="E24" s="7" t="s">
        <v>917</v>
      </c>
      <c r="F24" s="7" t="s">
        <v>50</v>
      </c>
      <c r="G24" s="37">
        <v>-80000</v>
      </c>
      <c r="H24" s="37">
        <v>-7.85</v>
      </c>
      <c r="I24" s="37">
        <v>6.28</v>
      </c>
      <c r="J24" s="12">
        <f>I24/סיכום!$B$42</f>
        <v>1.4333643956483785E-4</v>
      </c>
    </row>
    <row r="25" spans="1:10">
      <c r="A25" s="7" t="s">
        <v>915</v>
      </c>
      <c r="B25" s="7">
        <v>915724467</v>
      </c>
      <c r="C25" s="39">
        <v>0</v>
      </c>
      <c r="D25" s="39">
        <v>0</v>
      </c>
      <c r="E25" s="7" t="s">
        <v>918</v>
      </c>
      <c r="F25" s="7" t="s">
        <v>50</v>
      </c>
      <c r="G25" s="37">
        <v>-80000</v>
      </c>
      <c r="H25" s="37">
        <v>40.409999999999997</v>
      </c>
      <c r="I25" s="37">
        <v>-32.33</v>
      </c>
      <c r="J25" s="12">
        <f>I25/סיכום!$B$42</f>
        <v>-7.3790877247312215E-4</v>
      </c>
    </row>
    <row r="26" spans="1:10" ht="13.5" thickBot="1">
      <c r="A26" s="6" t="s">
        <v>919</v>
      </c>
      <c r="B26" s="6"/>
      <c r="C26" s="6"/>
      <c r="D26" s="6"/>
      <c r="E26" s="6"/>
      <c r="F26" s="6"/>
      <c r="G26" s="35">
        <f>SUM(G23:G25)</f>
        <v>-175000</v>
      </c>
      <c r="H26" s="34"/>
      <c r="I26" s="35">
        <f>SUM(I23:I25)</f>
        <v>-25.36</v>
      </c>
      <c r="J26" s="14">
        <f>SUM(J23:J25)</f>
        <v>-5.7882358397520501E-4</v>
      </c>
    </row>
    <row r="27" spans="1:10" ht="13.5" thickTop="1"/>
    <row r="28" spans="1:10">
      <c r="A28" s="6" t="s">
        <v>920</v>
      </c>
      <c r="B28" s="6"/>
      <c r="C28" s="6"/>
      <c r="D28" s="6"/>
      <c r="E28" s="6"/>
      <c r="F28" s="6"/>
      <c r="G28" s="34"/>
      <c r="H28" s="34"/>
      <c r="I28" s="34"/>
      <c r="J28" s="13"/>
    </row>
    <row r="29" spans="1:10" ht="13.5" thickBot="1">
      <c r="A29" s="6" t="s">
        <v>921</v>
      </c>
      <c r="B29" s="6"/>
      <c r="C29" s="6"/>
      <c r="D29" s="6"/>
      <c r="E29" s="6"/>
      <c r="F29" s="6"/>
      <c r="G29" s="35">
        <v>0</v>
      </c>
      <c r="H29" s="34"/>
      <c r="I29" s="35">
        <v>0</v>
      </c>
      <c r="J29" s="14">
        <f>H29/סיכום!$B$42</f>
        <v>0</v>
      </c>
    </row>
    <row r="30" spans="1:10" ht="13.5" thickTop="1"/>
    <row r="31" spans="1:10">
      <c r="A31" s="6" t="s">
        <v>922</v>
      </c>
      <c r="B31" s="6"/>
      <c r="C31" s="6"/>
      <c r="D31" s="6"/>
      <c r="E31" s="6"/>
      <c r="F31" s="6"/>
      <c r="G31" s="34"/>
      <c r="H31" s="34"/>
      <c r="I31" s="34"/>
      <c r="J31" s="13"/>
    </row>
    <row r="32" spans="1:10" ht="13.5" thickBot="1">
      <c r="A32" s="6" t="s">
        <v>923</v>
      </c>
      <c r="B32" s="6"/>
      <c r="C32" s="6"/>
      <c r="D32" s="6"/>
      <c r="E32" s="6"/>
      <c r="F32" s="6"/>
      <c r="G32" s="35">
        <v>0</v>
      </c>
      <c r="H32" s="34"/>
      <c r="I32" s="35">
        <v>0</v>
      </c>
      <c r="J32" s="14">
        <f>H32/סיכום!$B$42</f>
        <v>0</v>
      </c>
    </row>
    <row r="33" spans="1:10" ht="13.5" thickTop="1"/>
    <row r="34" spans="1:10">
      <c r="A34" s="6" t="s">
        <v>924</v>
      </c>
      <c r="B34" s="6"/>
      <c r="C34" s="6"/>
      <c r="D34" s="6"/>
      <c r="E34" s="6"/>
      <c r="F34" s="6"/>
      <c r="G34" s="34"/>
      <c r="H34" s="34"/>
      <c r="I34" s="34"/>
      <c r="J34" s="13"/>
    </row>
    <row r="35" spans="1:10" ht="13.5" thickBot="1">
      <c r="A35" s="6" t="s">
        <v>925</v>
      </c>
      <c r="B35" s="6"/>
      <c r="C35" s="6"/>
      <c r="D35" s="6"/>
      <c r="E35" s="6"/>
      <c r="F35" s="6"/>
      <c r="G35" s="35">
        <v>0</v>
      </c>
      <c r="H35" s="34"/>
      <c r="I35" s="35">
        <v>0</v>
      </c>
      <c r="J35" s="14">
        <f>H35/סיכום!$B$42</f>
        <v>0</v>
      </c>
    </row>
    <row r="36" spans="1:10" ht="13.5" thickTop="1"/>
    <row r="37" spans="1:10" ht="13.5" thickBot="1">
      <c r="A37" s="4" t="s">
        <v>926</v>
      </c>
      <c r="B37" s="4"/>
      <c r="C37" s="4"/>
      <c r="D37" s="4"/>
      <c r="E37" s="4"/>
      <c r="F37" s="4"/>
      <c r="G37" s="36">
        <f>SUM(G26)</f>
        <v>-175000</v>
      </c>
      <c r="H37" s="32"/>
      <c r="I37" s="36">
        <f>SUM(I26)</f>
        <v>-25.36</v>
      </c>
      <c r="J37" s="38">
        <f>SUM(J26)</f>
        <v>-5.7882358397520501E-4</v>
      </c>
    </row>
    <row r="38" spans="1:10" ht="13.5" thickTop="1"/>
    <row r="40" spans="1:10">
      <c r="A40" s="4" t="s">
        <v>927</v>
      </c>
      <c r="B40" s="4"/>
      <c r="C40" s="4"/>
      <c r="D40" s="4"/>
      <c r="E40" s="4"/>
      <c r="F40" s="4"/>
      <c r="G40" s="32"/>
      <c r="H40" s="32"/>
      <c r="I40" s="32"/>
      <c r="J40" s="29"/>
    </row>
    <row r="41" spans="1:10">
      <c r="A41" s="6" t="s">
        <v>912</v>
      </c>
      <c r="B41" s="6"/>
      <c r="C41" s="6"/>
      <c r="D41" s="6"/>
      <c r="E41" s="6"/>
      <c r="F41" s="6"/>
      <c r="G41" s="34"/>
      <c r="H41" s="34"/>
      <c r="I41" s="34"/>
      <c r="J41" s="13"/>
    </row>
    <row r="42" spans="1:10" ht="13.5" thickBot="1">
      <c r="A42" s="6" t="s">
        <v>913</v>
      </c>
      <c r="B42" s="6"/>
      <c r="C42" s="6"/>
      <c r="D42" s="6"/>
      <c r="E42" s="6"/>
      <c r="F42" s="6"/>
      <c r="G42" s="35">
        <v>0</v>
      </c>
      <c r="H42" s="34"/>
      <c r="I42" s="35">
        <v>0</v>
      </c>
      <c r="J42" s="14">
        <f>H42/סיכום!$B$42</f>
        <v>0</v>
      </c>
    </row>
    <row r="43" spans="1:10" ht="13.5" thickTop="1"/>
    <row r="44" spans="1:10">
      <c r="A44" s="6" t="s">
        <v>928</v>
      </c>
      <c r="B44" s="6"/>
      <c r="C44" s="6"/>
      <c r="D44" s="6"/>
      <c r="E44" s="6"/>
      <c r="F44" s="6"/>
      <c r="G44" s="34"/>
      <c r="H44" s="34"/>
      <c r="I44" s="34"/>
      <c r="J44" s="13"/>
    </row>
    <row r="45" spans="1:10" ht="13.5" thickBot="1">
      <c r="A45" s="6" t="s">
        <v>929</v>
      </c>
      <c r="B45" s="6"/>
      <c r="C45" s="6"/>
      <c r="D45" s="6"/>
      <c r="E45" s="6"/>
      <c r="F45" s="6"/>
      <c r="G45" s="35">
        <v>0</v>
      </c>
      <c r="H45" s="34"/>
      <c r="I45" s="35">
        <v>0</v>
      </c>
      <c r="J45" s="14">
        <f>H45/סיכום!$B$42</f>
        <v>0</v>
      </c>
    </row>
    <row r="46" spans="1:10" ht="13.5" thickTop="1"/>
    <row r="47" spans="1:10">
      <c r="A47" s="6" t="s">
        <v>922</v>
      </c>
      <c r="B47" s="6"/>
      <c r="C47" s="6"/>
      <c r="D47" s="6"/>
      <c r="E47" s="6"/>
      <c r="F47" s="6"/>
      <c r="G47" s="34"/>
      <c r="H47" s="34"/>
      <c r="I47" s="34"/>
      <c r="J47" s="13"/>
    </row>
    <row r="48" spans="1:10" ht="13.5" thickBot="1">
      <c r="A48" s="6" t="s">
        <v>923</v>
      </c>
      <c r="B48" s="6"/>
      <c r="C48" s="6"/>
      <c r="D48" s="6"/>
      <c r="E48" s="6"/>
      <c r="F48" s="6"/>
      <c r="G48" s="35">
        <v>0</v>
      </c>
      <c r="H48" s="34"/>
      <c r="I48" s="35">
        <v>0</v>
      </c>
      <c r="J48" s="14">
        <f>H48/סיכום!$B$42</f>
        <v>0</v>
      </c>
    </row>
    <row r="49" spans="1:10" ht="13.5" thickTop="1"/>
    <row r="50" spans="1:10">
      <c r="A50" s="6" t="s">
        <v>924</v>
      </c>
      <c r="B50" s="6"/>
      <c r="C50" s="6"/>
      <c r="D50" s="6"/>
      <c r="E50" s="6"/>
      <c r="F50" s="6"/>
      <c r="G50" s="34"/>
      <c r="H50" s="34"/>
      <c r="I50" s="34"/>
      <c r="J50" s="13"/>
    </row>
    <row r="51" spans="1:10" ht="13.5" thickBot="1">
      <c r="A51" s="6" t="s">
        <v>925</v>
      </c>
      <c r="B51" s="6"/>
      <c r="C51" s="6"/>
      <c r="D51" s="6"/>
      <c r="E51" s="6"/>
      <c r="F51" s="6"/>
      <c r="G51" s="35">
        <v>0</v>
      </c>
      <c r="H51" s="34"/>
      <c r="I51" s="35">
        <v>0</v>
      </c>
      <c r="J51" s="14">
        <f>H51/סיכום!$B$42</f>
        <v>0</v>
      </c>
    </row>
    <row r="52" spans="1:10" ht="13.5" thickTop="1"/>
    <row r="53" spans="1:10" ht="13.5" thickBot="1">
      <c r="A53" s="4" t="s">
        <v>930</v>
      </c>
      <c r="B53" s="4"/>
      <c r="C53" s="4"/>
      <c r="D53" s="4"/>
      <c r="E53" s="4"/>
      <c r="F53" s="4"/>
      <c r="G53" s="36">
        <v>0</v>
      </c>
      <c r="H53" s="32"/>
      <c r="I53" s="36">
        <v>0</v>
      </c>
      <c r="J53" s="38">
        <v>0</v>
      </c>
    </row>
    <row r="54" spans="1:10" ht="13.5" thickTop="1"/>
    <row r="56" spans="1:10" ht="13.5" thickBot="1">
      <c r="A56" s="4" t="s">
        <v>931</v>
      </c>
      <c r="B56" s="4"/>
      <c r="C56" s="4"/>
      <c r="D56" s="4"/>
      <c r="E56" s="4"/>
      <c r="F56" s="4"/>
      <c r="G56" s="36">
        <f>SUM(G37+G53)</f>
        <v>-175000</v>
      </c>
      <c r="H56" s="32"/>
      <c r="I56" s="36">
        <f>SUM(I37+I53)</f>
        <v>-25.36</v>
      </c>
      <c r="J56" s="38">
        <f>SUM(J37+J53)</f>
        <v>-5.7882358397520501E-4</v>
      </c>
    </row>
    <row r="57" spans="1:10" ht="13.5" thickTop="1"/>
    <row r="59" spans="1:10">
      <c r="A59" s="7" t="s">
        <v>64</v>
      </c>
      <c r="B59" s="7"/>
      <c r="C59" s="7"/>
      <c r="D59" s="7"/>
      <c r="E59" s="7"/>
      <c r="F59" s="7"/>
      <c r="G59" s="37"/>
      <c r="H59" s="37"/>
      <c r="I59" s="37"/>
      <c r="J59" s="12"/>
    </row>
    <row r="63" spans="1:10">
      <c r="A63" s="2"/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6"/>
  <sheetViews>
    <sheetView rightToLeft="1" topLeftCell="I28" workbookViewId="0">
      <selection activeCell="L66" sqref="L66"/>
    </sheetView>
  </sheetViews>
  <sheetFormatPr defaultColWidth="9.140625" defaultRowHeight="12.75"/>
  <cols>
    <col min="1" max="1" width="44.7109375" customWidth="1"/>
    <col min="2" max="2" width="12.7109375" customWidth="1"/>
    <col min="3" max="3" width="8.7109375" customWidth="1"/>
    <col min="4" max="4" width="10.7109375" customWidth="1"/>
    <col min="5" max="5" width="14.7109375" customWidth="1"/>
    <col min="6" max="6" width="6.7109375" customWidth="1"/>
    <col min="7" max="7" width="11.7109375" customWidth="1"/>
    <col min="8" max="8" width="14.7109375" style="28" customWidth="1"/>
    <col min="9" max="9" width="16.7109375" style="28" customWidth="1"/>
    <col min="10" max="10" width="16.7109375" style="31" customWidth="1"/>
    <col min="11" max="11" width="9.7109375" style="31" customWidth="1"/>
    <col min="12" max="12" width="12.7109375" style="31" customWidth="1"/>
    <col min="13" max="13" width="24.7109375" style="28" customWidth="1"/>
    <col min="14" max="14" width="20.7109375" style="28" customWidth="1"/>
  </cols>
  <sheetData>
    <row r="2" spans="1:14" ht="18">
      <c r="A2" s="1" t="s">
        <v>0</v>
      </c>
    </row>
    <row r="4" spans="1:14" ht="18">
      <c r="A4" s="1" t="s">
        <v>65</v>
      </c>
    </row>
    <row r="6" spans="1:14">
      <c r="A6" s="2" t="s">
        <v>2</v>
      </c>
    </row>
    <row r="8" spans="1:14" ht="15">
      <c r="A8" s="3" t="s">
        <v>3</v>
      </c>
    </row>
    <row r="11" spans="1:14">
      <c r="A11" s="4" t="s">
        <v>4</v>
      </c>
      <c r="B11" s="4" t="s">
        <v>5</v>
      </c>
      <c r="C11" s="4" t="s">
        <v>7</v>
      </c>
      <c r="D11" s="4" t="s">
        <v>8</v>
      </c>
      <c r="E11" s="4" t="s">
        <v>66</v>
      </c>
      <c r="F11" s="4" t="s">
        <v>67</v>
      </c>
      <c r="G11" s="4" t="s">
        <v>9</v>
      </c>
      <c r="H11" s="29" t="s">
        <v>10</v>
      </c>
      <c r="I11" s="29" t="s">
        <v>11</v>
      </c>
      <c r="J11" s="32" t="s">
        <v>68</v>
      </c>
      <c r="K11" s="32" t="s">
        <v>69</v>
      </c>
      <c r="L11" s="32" t="s">
        <v>12</v>
      </c>
      <c r="M11" s="29" t="s">
        <v>70</v>
      </c>
      <c r="N11" s="29" t="s">
        <v>13</v>
      </c>
    </row>
    <row r="12" spans="1:14">
      <c r="A12" s="5"/>
      <c r="B12" s="5"/>
      <c r="C12" s="5"/>
      <c r="D12" s="5"/>
      <c r="E12" s="5" t="s">
        <v>71</v>
      </c>
      <c r="F12" s="5" t="s">
        <v>72</v>
      </c>
      <c r="G12" s="5"/>
      <c r="H12" s="30" t="s">
        <v>14</v>
      </c>
      <c r="I12" s="30" t="s">
        <v>14</v>
      </c>
      <c r="J12" s="33" t="s">
        <v>73</v>
      </c>
      <c r="K12" s="33" t="s">
        <v>74</v>
      </c>
      <c r="L12" s="33" t="s">
        <v>15</v>
      </c>
      <c r="M12" s="30" t="s">
        <v>14</v>
      </c>
      <c r="N12" s="30" t="s">
        <v>14</v>
      </c>
    </row>
    <row r="15" spans="1:14">
      <c r="A15" s="4" t="s">
        <v>75</v>
      </c>
      <c r="B15" s="4"/>
      <c r="C15" s="4"/>
      <c r="D15" s="4"/>
      <c r="E15" s="4"/>
      <c r="F15" s="4"/>
      <c r="G15" s="4"/>
      <c r="H15" s="29"/>
      <c r="I15" s="29"/>
      <c r="J15" s="32"/>
      <c r="K15" s="32"/>
      <c r="L15" s="32"/>
      <c r="M15" s="29"/>
      <c r="N15" s="29"/>
    </row>
    <row r="18" spans="1:14">
      <c r="A18" s="4" t="s">
        <v>76</v>
      </c>
      <c r="B18" s="4"/>
      <c r="C18" s="4"/>
      <c r="D18" s="4"/>
      <c r="E18" s="4"/>
      <c r="F18" s="4"/>
      <c r="G18" s="4"/>
      <c r="H18" s="29"/>
      <c r="I18" s="29"/>
      <c r="J18" s="32"/>
      <c r="K18" s="32"/>
      <c r="L18" s="32"/>
      <c r="M18" s="29"/>
      <c r="N18" s="29"/>
    </row>
    <row r="19" spans="1:14">
      <c r="A19" s="6" t="s">
        <v>77</v>
      </c>
      <c r="B19" s="6"/>
      <c r="C19" s="6"/>
      <c r="D19" s="6"/>
      <c r="E19" s="6"/>
      <c r="F19" s="6"/>
      <c r="G19" s="6"/>
      <c r="H19" s="13"/>
      <c r="I19" s="13"/>
      <c r="J19" s="34"/>
      <c r="K19" s="34"/>
      <c r="L19" s="34"/>
      <c r="M19" s="13"/>
      <c r="N19" s="13"/>
    </row>
    <row r="20" spans="1:14">
      <c r="A20" s="7" t="s">
        <v>78</v>
      </c>
      <c r="B20" s="7">
        <v>1128081</v>
      </c>
      <c r="C20" s="7" t="s">
        <v>79</v>
      </c>
      <c r="D20" s="39">
        <v>0</v>
      </c>
      <c r="E20" s="39">
        <v>0</v>
      </c>
      <c r="F20" s="7">
        <v>8.19</v>
      </c>
      <c r="G20" s="7" t="s">
        <v>50</v>
      </c>
      <c r="H20" s="12">
        <v>1.7500000000000002E-2</v>
      </c>
      <c r="I20" s="12">
        <v>6.1000000000000004E-3</v>
      </c>
      <c r="J20" s="37">
        <v>318000</v>
      </c>
      <c r="K20" s="37">
        <v>112.14</v>
      </c>
      <c r="L20" s="37">
        <v>356.61</v>
      </c>
      <c r="M20" s="12">
        <v>0</v>
      </c>
      <c r="N20" s="12">
        <f>L20/סיכום!$B$42</f>
        <v>8.1393642855440811E-3</v>
      </c>
    </row>
    <row r="21" spans="1:14" ht="13.5" thickBot="1">
      <c r="A21" s="6" t="s">
        <v>80</v>
      </c>
      <c r="B21" s="6"/>
      <c r="C21" s="6"/>
      <c r="D21" s="6"/>
      <c r="E21" s="6"/>
      <c r="F21" s="6">
        <v>8.19</v>
      </c>
      <c r="G21" s="6"/>
      <c r="H21" s="13"/>
      <c r="I21" s="13">
        <v>6.1000000000000004E-3</v>
      </c>
      <c r="J21" s="35">
        <f>SUM(J20)</f>
        <v>318000</v>
      </c>
      <c r="K21" s="34"/>
      <c r="L21" s="35">
        <f>SUM(L20)</f>
        <v>356.61</v>
      </c>
      <c r="M21" s="13"/>
      <c r="N21" s="14">
        <f>SUM(N20)</f>
        <v>8.1393642855440811E-3</v>
      </c>
    </row>
    <row r="22" spans="1:14" ht="13.5" thickTop="1"/>
    <row r="23" spans="1:14">
      <c r="A23" s="6" t="s">
        <v>81</v>
      </c>
      <c r="B23" s="6"/>
      <c r="C23" s="6"/>
      <c r="D23" s="6"/>
      <c r="E23" s="6"/>
      <c r="F23" s="6"/>
      <c r="G23" s="6"/>
      <c r="H23" s="13"/>
      <c r="I23" s="13"/>
      <c r="J23" s="34"/>
      <c r="K23" s="34"/>
      <c r="L23" s="34"/>
      <c r="M23" s="13"/>
      <c r="N23" s="13"/>
    </row>
    <row r="24" spans="1:14">
      <c r="A24" s="7" t="s">
        <v>82</v>
      </c>
      <c r="B24" s="7">
        <v>8150518</v>
      </c>
      <c r="C24" s="7" t="s">
        <v>79</v>
      </c>
      <c r="D24" s="39">
        <v>0</v>
      </c>
      <c r="E24" s="39">
        <v>0</v>
      </c>
      <c r="F24" s="7">
        <v>0.35</v>
      </c>
      <c r="G24" s="7" t="s">
        <v>50</v>
      </c>
      <c r="H24" s="42">
        <v>0</v>
      </c>
      <c r="I24" s="12">
        <v>2.3E-3</v>
      </c>
      <c r="J24" s="37">
        <v>734800</v>
      </c>
      <c r="K24" s="37">
        <v>99.92</v>
      </c>
      <c r="L24" s="37">
        <v>734.21</v>
      </c>
      <c r="M24" s="12">
        <v>1E-4</v>
      </c>
      <c r="N24" s="12">
        <f>L24/סיכום!$B$42</f>
        <v>1.6757810078487197E-2</v>
      </c>
    </row>
    <row r="25" spans="1:14">
      <c r="A25" s="7" t="s">
        <v>83</v>
      </c>
      <c r="B25" s="7">
        <v>8151110</v>
      </c>
      <c r="C25" s="7" t="s">
        <v>79</v>
      </c>
      <c r="D25" s="39">
        <v>0</v>
      </c>
      <c r="E25" s="39">
        <v>0</v>
      </c>
      <c r="F25" s="7">
        <v>0.84</v>
      </c>
      <c r="G25" s="7" t="s">
        <v>50</v>
      </c>
      <c r="H25" s="42">
        <v>0</v>
      </c>
      <c r="I25" s="12">
        <v>2.7000000000000001E-3</v>
      </c>
      <c r="J25" s="37">
        <v>56000</v>
      </c>
      <c r="K25" s="37">
        <v>99.77</v>
      </c>
      <c r="L25" s="37">
        <v>55.87</v>
      </c>
      <c r="M25" s="12">
        <v>0</v>
      </c>
      <c r="N25" s="12">
        <f>L25/סיכום!$B$42</f>
        <v>1.2751921781031035E-3</v>
      </c>
    </row>
    <row r="26" spans="1:14">
      <c r="A26" s="7" t="s">
        <v>84</v>
      </c>
      <c r="B26" s="7">
        <v>8151219</v>
      </c>
      <c r="C26" s="7" t="s">
        <v>79</v>
      </c>
      <c r="D26" s="39">
        <v>0</v>
      </c>
      <c r="E26" s="39">
        <v>0</v>
      </c>
      <c r="F26" s="7">
        <v>0.92</v>
      </c>
      <c r="G26" s="7" t="s">
        <v>50</v>
      </c>
      <c r="H26" s="42">
        <v>0</v>
      </c>
      <c r="I26" s="12">
        <v>2.8E-3</v>
      </c>
      <c r="J26" s="37">
        <v>121252</v>
      </c>
      <c r="K26" s="37">
        <v>99.74</v>
      </c>
      <c r="L26" s="37">
        <v>120.94</v>
      </c>
      <c r="M26" s="12">
        <v>0</v>
      </c>
      <c r="N26" s="12">
        <f>L26/סיכום!$B$42</f>
        <v>2.7603676753139312E-3</v>
      </c>
    </row>
    <row r="27" spans="1:14">
      <c r="A27" s="7" t="s">
        <v>85</v>
      </c>
      <c r="B27" s="7">
        <v>8150211</v>
      </c>
      <c r="C27" s="7" t="s">
        <v>79</v>
      </c>
      <c r="D27" s="39">
        <v>0</v>
      </c>
      <c r="E27" s="39">
        <v>0</v>
      </c>
      <c r="F27" s="7">
        <v>0.1</v>
      </c>
      <c r="G27" s="7" t="s">
        <v>50</v>
      </c>
      <c r="H27" s="42">
        <v>0</v>
      </c>
      <c r="I27" s="12">
        <v>3.0999999999999999E-3</v>
      </c>
      <c r="J27" s="37">
        <v>726622</v>
      </c>
      <c r="K27" s="37">
        <v>99.97</v>
      </c>
      <c r="L27" s="37">
        <v>726.4</v>
      </c>
      <c r="M27" s="12">
        <v>1E-4</v>
      </c>
      <c r="N27" s="12">
        <f>L27/סיכום!$B$42</f>
        <v>1.6579552499983791E-2</v>
      </c>
    </row>
    <row r="28" spans="1:14">
      <c r="A28" s="7" t="s">
        <v>86</v>
      </c>
      <c r="B28" s="7">
        <v>8150617</v>
      </c>
      <c r="C28" s="7" t="s">
        <v>79</v>
      </c>
      <c r="D28" s="39">
        <v>0</v>
      </c>
      <c r="E28" s="39">
        <v>0</v>
      </c>
      <c r="F28" s="7">
        <v>0.42</v>
      </c>
      <c r="G28" s="7" t="s">
        <v>50</v>
      </c>
      <c r="H28" s="42">
        <v>0</v>
      </c>
      <c r="I28" s="12">
        <v>2.5999999999999999E-3</v>
      </c>
      <c r="J28" s="37">
        <v>790318</v>
      </c>
      <c r="K28" s="37">
        <v>99.89</v>
      </c>
      <c r="L28" s="37">
        <v>789.45</v>
      </c>
      <c r="M28" s="12">
        <v>1E-4</v>
      </c>
      <c r="N28" s="12">
        <f>L28/סיכום!$B$42</f>
        <v>1.8018622964086184E-2</v>
      </c>
    </row>
    <row r="29" spans="1:14">
      <c r="A29" s="7" t="s">
        <v>87</v>
      </c>
      <c r="B29" s="7">
        <v>8150724</v>
      </c>
      <c r="C29" s="7" t="s">
        <v>79</v>
      </c>
      <c r="D29" s="39">
        <v>0</v>
      </c>
      <c r="E29" s="39">
        <v>0</v>
      </c>
      <c r="F29" s="7">
        <v>0.52</v>
      </c>
      <c r="G29" s="7" t="s">
        <v>50</v>
      </c>
      <c r="H29" s="42">
        <v>0</v>
      </c>
      <c r="I29" s="12">
        <v>2.3E-3</v>
      </c>
      <c r="J29" s="37">
        <v>525000</v>
      </c>
      <c r="K29" s="37">
        <v>99.88</v>
      </c>
      <c r="L29" s="37">
        <v>524.37</v>
      </c>
      <c r="M29" s="12">
        <v>0</v>
      </c>
      <c r="N29" s="12">
        <f>L29/סיכום!$B$42</f>
        <v>1.19683644609258E-2</v>
      </c>
    </row>
    <row r="30" spans="1:14">
      <c r="A30" s="7" t="s">
        <v>88</v>
      </c>
      <c r="B30" s="7">
        <v>8150815</v>
      </c>
      <c r="C30" s="7" t="s">
        <v>79</v>
      </c>
      <c r="D30" s="39">
        <v>0</v>
      </c>
      <c r="E30" s="39">
        <v>0</v>
      </c>
      <c r="F30" s="7">
        <v>0.59</v>
      </c>
      <c r="G30" s="7" t="s">
        <v>50</v>
      </c>
      <c r="H30" s="42">
        <v>0</v>
      </c>
      <c r="I30" s="12">
        <v>2.5000000000000001E-3</v>
      </c>
      <c r="J30" s="37">
        <v>8000</v>
      </c>
      <c r="K30" s="37">
        <v>99.85</v>
      </c>
      <c r="L30" s="37">
        <v>7.99</v>
      </c>
      <c r="M30" s="12">
        <v>0</v>
      </c>
      <c r="N30" s="12">
        <f>L30/סיכום!$B$42</f>
        <v>1.8236594779029528E-4</v>
      </c>
    </row>
    <row r="31" spans="1:14">
      <c r="A31" s="7" t="s">
        <v>89</v>
      </c>
      <c r="B31" s="7">
        <v>8150914</v>
      </c>
      <c r="C31" s="7" t="s">
        <v>79</v>
      </c>
      <c r="D31" s="39">
        <v>0</v>
      </c>
      <c r="E31" s="39">
        <v>0</v>
      </c>
      <c r="F31" s="7">
        <v>0.67</v>
      </c>
      <c r="G31" s="7" t="s">
        <v>50</v>
      </c>
      <c r="H31" s="42">
        <v>0</v>
      </c>
      <c r="I31" s="12">
        <v>2.7000000000000001E-3</v>
      </c>
      <c r="J31" s="37">
        <v>114017</v>
      </c>
      <c r="K31" s="37">
        <v>99.82</v>
      </c>
      <c r="L31" s="37">
        <v>113.81</v>
      </c>
      <c r="M31" s="12">
        <v>0</v>
      </c>
      <c r="N31" s="12">
        <f>L31/סיכום!$B$42</f>
        <v>2.5976306030054451E-3</v>
      </c>
    </row>
    <row r="32" spans="1:14">
      <c r="A32" s="7" t="s">
        <v>90</v>
      </c>
      <c r="B32" s="7">
        <v>1114297</v>
      </c>
      <c r="C32" s="7" t="s">
        <v>79</v>
      </c>
      <c r="D32" s="39">
        <v>0</v>
      </c>
      <c r="E32" s="39">
        <v>0</v>
      </c>
      <c r="F32" s="7">
        <v>0.08</v>
      </c>
      <c r="G32" s="7" t="s">
        <v>50</v>
      </c>
      <c r="H32" s="12">
        <v>4.4999999999999998E-2</v>
      </c>
      <c r="I32" s="12">
        <v>2.0999999999999999E-3</v>
      </c>
      <c r="J32" s="37">
        <v>117801</v>
      </c>
      <c r="K32" s="37">
        <v>104.47</v>
      </c>
      <c r="L32" s="37">
        <v>123.07</v>
      </c>
      <c r="M32" s="12">
        <v>0</v>
      </c>
      <c r="N32" s="12">
        <f>L32/סיכום!$B$42</f>
        <v>2.8089833785421327E-3</v>
      </c>
    </row>
    <row r="33" spans="1:14">
      <c r="A33" s="7" t="s">
        <v>91</v>
      </c>
      <c r="B33" s="7">
        <v>1126218</v>
      </c>
      <c r="C33" s="7" t="s">
        <v>79</v>
      </c>
      <c r="D33" s="39">
        <v>0</v>
      </c>
      <c r="E33" s="39">
        <v>0</v>
      </c>
      <c r="F33" s="7">
        <v>2.88</v>
      </c>
      <c r="G33" s="7" t="s">
        <v>50</v>
      </c>
      <c r="H33" s="12">
        <v>0.04</v>
      </c>
      <c r="I33" s="12">
        <v>7.9000000000000008E-3</v>
      </c>
      <c r="J33" s="37">
        <v>1454458</v>
      </c>
      <c r="K33" s="37">
        <v>113.42</v>
      </c>
      <c r="L33" s="37">
        <v>1649.65</v>
      </c>
      <c r="M33" s="12">
        <v>1E-4</v>
      </c>
      <c r="N33" s="12">
        <f>L33/סיכום!$B$42</f>
        <v>3.76520633006584E-2</v>
      </c>
    </row>
    <row r="34" spans="1:14">
      <c r="A34" s="7" t="s">
        <v>92</v>
      </c>
      <c r="B34" s="7">
        <v>1115773</v>
      </c>
      <c r="C34" s="7" t="s">
        <v>79</v>
      </c>
      <c r="D34" s="39">
        <v>0</v>
      </c>
      <c r="E34" s="39">
        <v>0</v>
      </c>
      <c r="F34" s="7">
        <v>4.49</v>
      </c>
      <c r="G34" s="7" t="s">
        <v>50</v>
      </c>
      <c r="H34" s="12">
        <v>0.05</v>
      </c>
      <c r="I34" s="12">
        <v>1.3599999999999999E-2</v>
      </c>
      <c r="J34" s="37">
        <v>424793</v>
      </c>
      <c r="K34" s="37">
        <v>122.33</v>
      </c>
      <c r="L34" s="37">
        <v>519.65</v>
      </c>
      <c r="M34" s="12">
        <v>0</v>
      </c>
      <c r="N34" s="12">
        <f>L34/סיכום!$B$42</f>
        <v>1.186063388851401E-2</v>
      </c>
    </row>
    <row r="35" spans="1:14">
      <c r="A35" s="7" t="s">
        <v>93</v>
      </c>
      <c r="B35" s="7">
        <v>1123272</v>
      </c>
      <c r="C35" s="7" t="s">
        <v>79</v>
      </c>
      <c r="D35" s="39">
        <v>0</v>
      </c>
      <c r="E35" s="39">
        <v>0</v>
      </c>
      <c r="F35" s="7">
        <v>5.94</v>
      </c>
      <c r="G35" s="7" t="s">
        <v>50</v>
      </c>
      <c r="H35" s="12">
        <v>5.5E-2</v>
      </c>
      <c r="I35" s="12">
        <v>1.8599999999999998E-2</v>
      </c>
      <c r="J35" s="37">
        <v>525649</v>
      </c>
      <c r="K35" s="37">
        <v>129</v>
      </c>
      <c r="L35" s="37">
        <v>678.09</v>
      </c>
      <c r="M35" s="12">
        <v>0</v>
      </c>
      <c r="N35" s="12">
        <f>L35/סיכום!$B$42</f>
        <v>1.547691183193008E-2</v>
      </c>
    </row>
    <row r="36" spans="1:14">
      <c r="A36" s="7" t="s">
        <v>94</v>
      </c>
      <c r="B36" s="7">
        <v>1101575</v>
      </c>
      <c r="C36" s="7" t="s">
        <v>79</v>
      </c>
      <c r="D36" s="39">
        <v>0</v>
      </c>
      <c r="E36" s="39">
        <v>0</v>
      </c>
      <c r="F36" s="7">
        <v>2.02</v>
      </c>
      <c r="G36" s="7" t="s">
        <v>50</v>
      </c>
      <c r="H36" s="12">
        <v>5.5E-2</v>
      </c>
      <c r="I36" s="12">
        <v>5.3E-3</v>
      </c>
      <c r="J36" s="37">
        <v>540714</v>
      </c>
      <c r="K36" s="37">
        <v>115.28</v>
      </c>
      <c r="L36" s="37">
        <v>623.34</v>
      </c>
      <c r="M36" s="12">
        <v>0</v>
      </c>
      <c r="N36" s="12">
        <f>L36/סיכום!$B$42</f>
        <v>1.422728284050096E-2</v>
      </c>
    </row>
    <row r="37" spans="1:14">
      <c r="A37" s="7" t="s">
        <v>95</v>
      </c>
      <c r="B37" s="7">
        <v>1110907</v>
      </c>
      <c r="C37" s="7" t="s">
        <v>79</v>
      </c>
      <c r="D37" s="39">
        <v>0</v>
      </c>
      <c r="E37" s="39">
        <v>0</v>
      </c>
      <c r="F37" s="7">
        <v>3.69</v>
      </c>
      <c r="G37" s="7" t="s">
        <v>50</v>
      </c>
      <c r="H37" s="12">
        <v>0.06</v>
      </c>
      <c r="I37" s="12">
        <v>1.0800000000000001E-2</v>
      </c>
      <c r="J37" s="37">
        <v>3108162</v>
      </c>
      <c r="K37" s="37">
        <v>124.96</v>
      </c>
      <c r="L37" s="37">
        <v>3883.96</v>
      </c>
      <c r="M37" s="12">
        <v>2.0000000000000001E-4</v>
      </c>
      <c r="N37" s="12">
        <f>L37/סיכום!$B$42</f>
        <v>8.8648566530612677E-2</v>
      </c>
    </row>
    <row r="38" spans="1:14">
      <c r="A38" s="7" t="s">
        <v>96</v>
      </c>
      <c r="B38" s="7">
        <v>1126747</v>
      </c>
      <c r="C38" s="7" t="s">
        <v>79</v>
      </c>
      <c r="D38" s="39">
        <v>0</v>
      </c>
      <c r="E38" s="39">
        <v>0</v>
      </c>
      <c r="F38" s="7">
        <v>7.03</v>
      </c>
      <c r="G38" s="7" t="s">
        <v>50</v>
      </c>
      <c r="H38" s="12">
        <v>4.2500000000000003E-2</v>
      </c>
      <c r="I38" s="12">
        <v>2.1399999999999999E-2</v>
      </c>
      <c r="J38" s="37">
        <v>36111</v>
      </c>
      <c r="K38" s="37">
        <v>119.04</v>
      </c>
      <c r="L38" s="37">
        <v>42.99</v>
      </c>
      <c r="M38" s="12">
        <v>0</v>
      </c>
      <c r="N38" s="12">
        <f>L38/סיכום!$B$42</f>
        <v>9.8121553135228977E-4</v>
      </c>
    </row>
    <row r="39" spans="1:14">
      <c r="A39" s="7" t="s">
        <v>97</v>
      </c>
      <c r="B39" s="7">
        <v>1122019</v>
      </c>
      <c r="C39" s="7" t="s">
        <v>79</v>
      </c>
      <c r="D39" s="39">
        <v>0</v>
      </c>
      <c r="E39" s="39">
        <v>0</v>
      </c>
      <c r="F39" s="7">
        <v>1.63</v>
      </c>
      <c r="G39" s="7" t="s">
        <v>50</v>
      </c>
      <c r="H39" s="12">
        <v>4.2500000000000003E-2</v>
      </c>
      <c r="I39" s="12">
        <v>4.1000000000000003E-3</v>
      </c>
      <c r="J39" s="37">
        <v>632015</v>
      </c>
      <c r="K39" s="37">
        <v>107.79</v>
      </c>
      <c r="L39" s="37">
        <v>681.25</v>
      </c>
      <c r="M39" s="12">
        <v>0</v>
      </c>
      <c r="N39" s="12">
        <f>L39/סיכום!$B$42</f>
        <v>1.5549036537188818E-2</v>
      </c>
    </row>
    <row r="40" spans="1:14">
      <c r="A40" s="7" t="s">
        <v>98</v>
      </c>
      <c r="B40" s="7">
        <v>9268335</v>
      </c>
      <c r="C40" s="7" t="s">
        <v>79</v>
      </c>
      <c r="D40" s="39">
        <v>0</v>
      </c>
      <c r="E40" s="39">
        <v>0</v>
      </c>
      <c r="F40" s="7">
        <v>1.03</v>
      </c>
      <c r="G40" s="7" t="s">
        <v>50</v>
      </c>
      <c r="H40" s="12">
        <v>6.5000000000000002E-2</v>
      </c>
      <c r="I40" s="12">
        <v>2.7000000000000001E-3</v>
      </c>
      <c r="J40" s="37">
        <v>474346</v>
      </c>
      <c r="K40" s="37">
        <v>112.69</v>
      </c>
      <c r="L40" s="37">
        <v>534.54</v>
      </c>
      <c r="M40" s="12">
        <v>0</v>
      </c>
      <c r="N40" s="12">
        <f>L40/סיכום!$B$42</f>
        <v>1.2200487325635098E-2</v>
      </c>
    </row>
    <row r="41" spans="1:14" ht="13.5" thickBot="1">
      <c r="A41" s="6" t="s">
        <v>99</v>
      </c>
      <c r="B41" s="6"/>
      <c r="C41" s="6"/>
      <c r="D41" s="6"/>
      <c r="E41" s="6"/>
      <c r="F41" s="6">
        <v>2.5299999999999998</v>
      </c>
      <c r="G41" s="6"/>
      <c r="H41" s="13"/>
      <c r="I41" s="13">
        <v>7.7000000000000002E-3</v>
      </c>
      <c r="J41" s="35">
        <f>SUM(J24:J40)</f>
        <v>10390058</v>
      </c>
      <c r="K41" s="34"/>
      <c r="L41" s="35">
        <f>SUM(L24:L40)</f>
        <v>11809.579999999998</v>
      </c>
      <c r="M41" s="13"/>
      <c r="N41" s="14">
        <f>SUM(N24:N40)</f>
        <v>0.26954508757263024</v>
      </c>
    </row>
    <row r="42" spans="1:14" ht="13.5" thickTop="1"/>
    <row r="43" spans="1:14">
      <c r="A43" s="6" t="s">
        <v>100</v>
      </c>
      <c r="B43" s="6"/>
      <c r="C43" s="6"/>
      <c r="D43" s="6"/>
      <c r="E43" s="6"/>
      <c r="F43" s="6"/>
      <c r="G43" s="6"/>
      <c r="H43" s="13"/>
      <c r="I43" s="13"/>
      <c r="J43" s="34"/>
      <c r="K43" s="34"/>
      <c r="L43" s="34"/>
      <c r="M43" s="13"/>
      <c r="N43" s="13"/>
    </row>
    <row r="44" spans="1:14" ht="13.5" thickBot="1">
      <c r="A44" s="6" t="s">
        <v>101</v>
      </c>
      <c r="B44" s="6"/>
      <c r="C44" s="6"/>
      <c r="D44" s="6"/>
      <c r="E44" s="6"/>
      <c r="F44" s="6"/>
      <c r="G44" s="6"/>
      <c r="H44" s="13"/>
      <c r="I44" s="13"/>
      <c r="J44" s="35">
        <v>0</v>
      </c>
      <c r="K44" s="34"/>
      <c r="L44" s="35">
        <v>0</v>
      </c>
      <c r="M44" s="13"/>
      <c r="N44" s="14">
        <f>L44/סיכום!$B$42</f>
        <v>0</v>
      </c>
    </row>
    <row r="45" spans="1:14" ht="13.5" thickTop="1"/>
    <row r="46" spans="1:14" ht="13.5" thickBot="1">
      <c r="A46" s="4" t="s">
        <v>102</v>
      </c>
      <c r="B46" s="4"/>
      <c r="C46" s="4"/>
      <c r="D46" s="4"/>
      <c r="E46" s="4"/>
      <c r="F46" s="4">
        <v>2.69</v>
      </c>
      <c r="G46" s="4"/>
      <c r="H46" s="29"/>
      <c r="I46" s="29">
        <v>7.7000000000000002E-3</v>
      </c>
      <c r="J46" s="36">
        <f>SUM(J21+J41)</f>
        <v>10708058</v>
      </c>
      <c r="K46" s="32"/>
      <c r="L46" s="36">
        <f>SUM(L21+L41)</f>
        <v>12166.189999999999</v>
      </c>
      <c r="M46" s="29"/>
      <c r="N46" s="38">
        <f>SUM(N21+N41)</f>
        <v>0.27768445185817431</v>
      </c>
    </row>
    <row r="47" spans="1:14" ht="13.5" thickTop="1"/>
    <row r="49" spans="1:14">
      <c r="A49" s="4" t="s">
        <v>103</v>
      </c>
      <c r="B49" s="4"/>
      <c r="C49" s="4"/>
      <c r="D49" s="4"/>
      <c r="E49" s="4"/>
      <c r="F49" s="4"/>
      <c r="G49" s="4"/>
      <c r="H49" s="29"/>
      <c r="I49" s="29"/>
      <c r="J49" s="32"/>
      <c r="K49" s="32"/>
      <c r="L49" s="32"/>
      <c r="M49" s="29"/>
      <c r="N49" s="29"/>
    </row>
    <row r="50" spans="1:14">
      <c r="A50" s="6" t="s">
        <v>104</v>
      </c>
      <c r="B50" s="6"/>
      <c r="C50" s="6"/>
      <c r="D50" s="6"/>
      <c r="E50" s="6"/>
      <c r="F50" s="6"/>
      <c r="G50" s="6"/>
      <c r="H50" s="13"/>
      <c r="I50" s="13"/>
      <c r="J50" s="34"/>
      <c r="K50" s="34"/>
      <c r="L50" s="34"/>
      <c r="M50" s="13"/>
      <c r="N50" s="13"/>
    </row>
    <row r="51" spans="1:14" ht="13.5" thickBot="1">
      <c r="A51" s="6" t="s">
        <v>105</v>
      </c>
      <c r="B51" s="6"/>
      <c r="C51" s="6"/>
      <c r="D51" s="6"/>
      <c r="E51" s="6"/>
      <c r="F51" s="6"/>
      <c r="G51" s="6"/>
      <c r="H51" s="13"/>
      <c r="I51" s="13"/>
      <c r="J51" s="35">
        <v>0</v>
      </c>
      <c r="K51" s="34"/>
      <c r="L51" s="35">
        <v>0</v>
      </c>
      <c r="M51" s="13"/>
      <c r="N51" s="14">
        <f>L51/סיכום!$B$42</f>
        <v>0</v>
      </c>
    </row>
    <row r="52" spans="1:14" ht="13.5" thickTop="1"/>
    <row r="53" spans="1:14">
      <c r="A53" s="6" t="s">
        <v>106</v>
      </c>
      <c r="B53" s="6"/>
      <c r="C53" s="6"/>
      <c r="D53" s="6"/>
      <c r="E53" s="6"/>
      <c r="F53" s="6"/>
      <c r="G53" s="6"/>
      <c r="H53" s="13"/>
      <c r="I53" s="13"/>
      <c r="J53" s="34"/>
      <c r="K53" s="34"/>
      <c r="L53" s="34"/>
      <c r="M53" s="13"/>
      <c r="N53" s="13"/>
    </row>
    <row r="54" spans="1:14" ht="13.5" thickBot="1">
      <c r="A54" s="6" t="s">
        <v>107</v>
      </c>
      <c r="B54" s="6"/>
      <c r="C54" s="6"/>
      <c r="D54" s="6"/>
      <c r="E54" s="6"/>
      <c r="F54" s="6"/>
      <c r="G54" s="6"/>
      <c r="H54" s="13"/>
      <c r="I54" s="13"/>
      <c r="J54" s="35">
        <v>0</v>
      </c>
      <c r="K54" s="34"/>
      <c r="L54" s="35">
        <v>0</v>
      </c>
      <c r="M54" s="13"/>
      <c r="N54" s="14">
        <f>L54/סיכום!$B$42</f>
        <v>0</v>
      </c>
    </row>
    <row r="55" spans="1:14" ht="13.5" thickTop="1"/>
    <row r="56" spans="1:14" ht="13.5" thickBot="1">
      <c r="A56" s="4" t="s">
        <v>108</v>
      </c>
      <c r="B56" s="4"/>
      <c r="C56" s="4"/>
      <c r="D56" s="4"/>
      <c r="E56" s="4"/>
      <c r="F56" s="4"/>
      <c r="G56" s="4"/>
      <c r="H56" s="29"/>
      <c r="I56" s="29"/>
      <c r="J56" s="36">
        <v>0</v>
      </c>
      <c r="K56" s="32"/>
      <c r="L56" s="36">
        <v>0</v>
      </c>
      <c r="M56" s="29"/>
      <c r="N56" s="38">
        <v>0</v>
      </c>
    </row>
    <row r="57" spans="1:14" ht="13.5" thickTop="1"/>
    <row r="59" spans="1:14" ht="13.5" thickBot="1">
      <c r="A59" s="4" t="s">
        <v>109</v>
      </c>
      <c r="B59" s="4"/>
      <c r="C59" s="4"/>
      <c r="D59" s="4"/>
      <c r="E59" s="4"/>
      <c r="F59" s="4">
        <v>2.69</v>
      </c>
      <c r="G59" s="4"/>
      <c r="H59" s="29"/>
      <c r="I59" s="29">
        <v>7.7000000000000002E-3</v>
      </c>
      <c r="J59" s="36">
        <f>SUM(J46+J56)</f>
        <v>10708058</v>
      </c>
      <c r="K59" s="32"/>
      <c r="L59" s="36">
        <f>SUM(L46+L56)</f>
        <v>12166.189999999999</v>
      </c>
      <c r="M59" s="29"/>
      <c r="N59" s="38">
        <f>SUM(N46+N56)</f>
        <v>0.27768445185817431</v>
      </c>
    </row>
    <row r="60" spans="1:14" ht="13.5" thickTop="1"/>
    <row r="62" spans="1:14">
      <c r="A62" s="7" t="s">
        <v>64</v>
      </c>
      <c r="B62" s="7"/>
      <c r="C62" s="7"/>
      <c r="D62" s="7"/>
      <c r="E62" s="7"/>
      <c r="F62" s="7"/>
      <c r="G62" s="7"/>
      <c r="H62" s="12"/>
      <c r="I62" s="12"/>
      <c r="J62" s="37"/>
      <c r="K62" s="37"/>
      <c r="L62" s="37"/>
      <c r="M62" s="12"/>
      <c r="N62" s="12"/>
    </row>
    <row r="66" spans="1:1">
      <c r="A66" s="2"/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9"/>
  <sheetViews>
    <sheetView rightToLeft="1" topLeftCell="P47" workbookViewId="0">
      <selection activeCell="B77" sqref="B77"/>
    </sheetView>
  </sheetViews>
  <sheetFormatPr defaultColWidth="9.140625" defaultRowHeight="12.75"/>
  <cols>
    <col min="1" max="1" width="62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932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708</v>
      </c>
      <c r="E11" s="4" t="s">
        <v>7</v>
      </c>
      <c r="F11" s="4" t="s">
        <v>8</v>
      </c>
      <c r="G11" s="4" t="s">
        <v>66</v>
      </c>
      <c r="H11" s="4" t="s">
        <v>67</v>
      </c>
      <c r="I11" s="4" t="s">
        <v>9</v>
      </c>
      <c r="J11" s="4" t="s">
        <v>10</v>
      </c>
      <c r="K11" s="4" t="s">
        <v>11</v>
      </c>
      <c r="L11" s="4" t="s">
        <v>68</v>
      </c>
      <c r="M11" s="4" t="s">
        <v>69</v>
      </c>
      <c r="N11" s="4" t="s">
        <v>731</v>
      </c>
      <c r="O11" s="4" t="s">
        <v>70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71</v>
      </c>
      <c r="H12" s="5" t="s">
        <v>72</v>
      </c>
      <c r="I12" s="5"/>
      <c r="J12" s="5" t="s">
        <v>14</v>
      </c>
      <c r="K12" s="5" t="s">
        <v>14</v>
      </c>
      <c r="L12" s="5" t="s">
        <v>73</v>
      </c>
      <c r="M12" s="5" t="s">
        <v>74</v>
      </c>
      <c r="N12" s="5" t="s">
        <v>15</v>
      </c>
      <c r="O12" s="5" t="s">
        <v>14</v>
      </c>
      <c r="P12" s="5" t="s">
        <v>14</v>
      </c>
    </row>
    <row r="15" spans="1:16">
      <c r="A15" s="4" t="s">
        <v>933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934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711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ht="13.5" thickBot="1">
      <c r="A20" s="6" t="s">
        <v>715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26">
        <v>0</v>
      </c>
      <c r="M20" s="6"/>
      <c r="N20" s="26">
        <v>0</v>
      </c>
      <c r="O20" s="6"/>
      <c r="P20" s="14">
        <v>0</v>
      </c>
    </row>
    <row r="21" spans="1:16" ht="13.5" thickTop="1"/>
    <row r="22" spans="1:16">
      <c r="A22" s="6" t="s">
        <v>716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ht="13.5" thickBot="1">
      <c r="A23" s="6" t="s">
        <v>717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26">
        <v>0</v>
      </c>
      <c r="M23" s="6"/>
      <c r="N23" s="26">
        <v>0</v>
      </c>
      <c r="O23" s="6"/>
      <c r="P23" s="14">
        <f>N23/סיכום!$B$42</f>
        <v>0</v>
      </c>
    </row>
    <row r="24" spans="1:16" ht="13.5" thickTop="1"/>
    <row r="25" spans="1:16">
      <c r="A25" s="6" t="s">
        <v>718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ht="13.5" thickBot="1">
      <c r="A26" s="6" t="s">
        <v>719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26">
        <v>0</v>
      </c>
      <c r="M26" s="6"/>
      <c r="N26" s="26">
        <v>0</v>
      </c>
      <c r="O26" s="6"/>
      <c r="P26" s="14">
        <f>N26/סיכום!$B$42</f>
        <v>0</v>
      </c>
    </row>
    <row r="27" spans="1:16" ht="13.5" thickTop="1"/>
    <row r="28" spans="1:16">
      <c r="A28" s="6" t="s">
        <v>720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ht="13.5" thickBot="1">
      <c r="A29" s="6" t="s">
        <v>721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26">
        <v>0</v>
      </c>
      <c r="M29" s="6"/>
      <c r="N29" s="26">
        <v>0</v>
      </c>
      <c r="O29" s="6"/>
      <c r="P29" s="14">
        <f>N29/סיכום!$B$42</f>
        <v>0</v>
      </c>
    </row>
    <row r="30" spans="1:16" ht="13.5" thickTop="1"/>
    <row r="31" spans="1:16">
      <c r="A31" s="6" t="s">
        <v>722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 ht="13.5" thickBot="1">
      <c r="A32" s="6" t="s">
        <v>723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26">
        <v>0</v>
      </c>
      <c r="M32" s="6"/>
      <c r="N32" s="26">
        <v>0</v>
      </c>
      <c r="O32" s="6"/>
      <c r="P32" s="14">
        <f>N32/סיכום!$B$42</f>
        <v>0</v>
      </c>
    </row>
    <row r="33" spans="1:16" ht="13.5" thickTop="1"/>
    <row r="34" spans="1:16">
      <c r="A34" s="6" t="s">
        <v>724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16" ht="13.5" thickBot="1">
      <c r="A35" s="6" t="s">
        <v>725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26">
        <v>0</v>
      </c>
      <c r="M35" s="6"/>
      <c r="N35" s="26">
        <v>0</v>
      </c>
      <c r="O35" s="6"/>
      <c r="P35" s="14">
        <f>N35/סיכום!$B$42</f>
        <v>0</v>
      </c>
    </row>
    <row r="36" spans="1:16" ht="13.5" thickTop="1"/>
    <row r="37" spans="1:16" ht="13.5" thickBot="1">
      <c r="A37" s="4" t="s">
        <v>935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27">
        <v>0</v>
      </c>
      <c r="M37" s="4"/>
      <c r="N37" s="27">
        <v>0</v>
      </c>
      <c r="O37" s="4"/>
      <c r="P37" s="38">
        <v>0</v>
      </c>
    </row>
    <row r="38" spans="1:16" ht="13.5" thickTop="1"/>
    <row r="40" spans="1:16">
      <c r="A40" s="4" t="s">
        <v>936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>
      <c r="A41" s="6" t="s">
        <v>711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 ht="13.5" thickBot="1">
      <c r="A42" s="6" t="s">
        <v>715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26">
        <v>0</v>
      </c>
      <c r="M42" s="6"/>
      <c r="N42" s="26">
        <v>0</v>
      </c>
      <c r="O42" s="6"/>
      <c r="P42" s="14">
        <f>N42/סיכום!$B$42</f>
        <v>0</v>
      </c>
    </row>
    <row r="43" spans="1:16" ht="13.5" thickTop="1"/>
    <row r="44" spans="1:16">
      <c r="A44" s="6" t="s">
        <v>716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1:16" ht="13.5" thickBot="1">
      <c r="A45" s="6" t="s">
        <v>717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26">
        <v>0</v>
      </c>
      <c r="M45" s="6"/>
      <c r="N45" s="26">
        <v>0</v>
      </c>
      <c r="O45" s="6"/>
      <c r="P45" s="14">
        <f>N45/סיכום!$B$42</f>
        <v>0</v>
      </c>
    </row>
    <row r="46" spans="1:16" ht="13.5" thickTop="1"/>
    <row r="47" spans="1:16">
      <c r="A47" s="6" t="s">
        <v>718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1:16" ht="13.5" thickBot="1">
      <c r="A48" s="6" t="s">
        <v>719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26">
        <v>0</v>
      </c>
      <c r="M48" s="6"/>
      <c r="N48" s="26">
        <v>0</v>
      </c>
      <c r="O48" s="6"/>
      <c r="P48" s="14">
        <f>N48/סיכום!$B$42</f>
        <v>0</v>
      </c>
    </row>
    <row r="49" spans="1:16" ht="13.5" thickTop="1"/>
    <row r="50" spans="1:16">
      <c r="A50" s="6" t="s">
        <v>720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1:16" ht="13.5" thickBot="1">
      <c r="A51" s="6" t="s">
        <v>721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26">
        <v>0</v>
      </c>
      <c r="M51" s="6"/>
      <c r="N51" s="26">
        <v>0</v>
      </c>
      <c r="O51" s="6"/>
      <c r="P51" s="14">
        <f>N51/סיכום!$B$42</f>
        <v>0</v>
      </c>
    </row>
    <row r="52" spans="1:16" ht="13.5" thickTop="1"/>
    <row r="53" spans="1:16">
      <c r="A53" s="6" t="s">
        <v>722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3.5" thickBot="1">
      <c r="A54" s="6" t="s">
        <v>723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26">
        <v>0</v>
      </c>
      <c r="M54" s="6"/>
      <c r="N54" s="26">
        <v>0</v>
      </c>
      <c r="O54" s="6"/>
      <c r="P54" s="14">
        <f>N54/סיכום!$B$42</f>
        <v>0</v>
      </c>
    </row>
    <row r="55" spans="1:16" ht="13.5" thickTop="1"/>
    <row r="56" spans="1:16">
      <c r="A56" s="6" t="s">
        <v>724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1:16" ht="13.5" thickBot="1">
      <c r="A57" s="6" t="s">
        <v>725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26">
        <v>0</v>
      </c>
      <c r="M57" s="6"/>
      <c r="N57" s="26">
        <v>0</v>
      </c>
      <c r="O57" s="6"/>
      <c r="P57" s="14">
        <f>N57/סיכום!$B$42</f>
        <v>0</v>
      </c>
    </row>
    <row r="58" spans="1:16" ht="13.5" thickTop="1"/>
    <row r="59" spans="1:16" ht="13.5" thickBot="1">
      <c r="A59" s="4" t="s">
        <v>937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27">
        <v>0</v>
      </c>
      <c r="M59" s="4"/>
      <c r="N59" s="27">
        <v>0</v>
      </c>
      <c r="O59" s="4"/>
      <c r="P59" s="38">
        <v>0</v>
      </c>
    </row>
    <row r="60" spans="1:16" ht="13.5" thickTop="1"/>
    <row r="62" spans="1:16" ht="13.5" thickBot="1">
      <c r="A62" s="4" t="s">
        <v>938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27">
        <v>0</v>
      </c>
      <c r="M62" s="4"/>
      <c r="N62" s="27">
        <v>0</v>
      </c>
      <c r="O62" s="4"/>
      <c r="P62" s="38">
        <v>0</v>
      </c>
    </row>
    <row r="63" spans="1:16" ht="13.5" thickTop="1"/>
    <row r="65" spans="1:16">
      <c r="A65" s="7" t="s">
        <v>64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9" spans="1:16">
      <c r="A69" s="2"/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2"/>
  <sheetViews>
    <sheetView rightToLeft="1" topLeftCell="A32" workbookViewId="0">
      <selection activeCell="A72" sqref="A72"/>
    </sheetView>
  </sheetViews>
  <sheetFormatPr defaultColWidth="9.140625" defaultRowHeight="12.75"/>
  <cols>
    <col min="1" max="1" width="57.7109375" customWidth="1"/>
    <col min="2" max="2" width="12.7109375" customWidth="1"/>
    <col min="3" max="4" width="8.7109375" customWidth="1"/>
    <col min="5" max="5" width="10.7109375" customWidth="1"/>
    <col min="6" max="6" width="6.7109375" customWidth="1"/>
    <col min="7" max="7" width="11.7109375" customWidth="1"/>
    <col min="8" max="8" width="14.7109375" customWidth="1"/>
    <col min="9" max="9" width="16.7109375" customWidth="1"/>
    <col min="10" max="10" width="11.7109375" customWidth="1"/>
    <col min="11" max="11" width="9.7109375" customWidth="1"/>
    <col min="12" max="12" width="12.7109375" customWidth="1"/>
    <col min="13" max="13" width="20.7109375" customWidth="1"/>
  </cols>
  <sheetData>
    <row r="2" spans="1:13" ht="18">
      <c r="A2" s="1" t="s">
        <v>0</v>
      </c>
    </row>
    <row r="4" spans="1:13" ht="18">
      <c r="A4" s="1" t="s">
        <v>939</v>
      </c>
    </row>
    <row r="6" spans="1:13">
      <c r="A6" s="2" t="s">
        <v>2</v>
      </c>
    </row>
    <row r="8" spans="1:13" ht="15">
      <c r="A8" s="3" t="s">
        <v>3</v>
      </c>
    </row>
    <row r="11" spans="1:13">
      <c r="A11" s="4" t="s">
        <v>4</v>
      </c>
      <c r="B11" s="4" t="s">
        <v>5</v>
      </c>
      <c r="C11" s="4" t="s">
        <v>6</v>
      </c>
      <c r="D11" s="4" t="s">
        <v>7</v>
      </c>
      <c r="E11" s="4" t="s">
        <v>8</v>
      </c>
      <c r="F11" s="4" t="s">
        <v>67</v>
      </c>
      <c r="G11" s="4" t="s">
        <v>9</v>
      </c>
      <c r="H11" s="4" t="s">
        <v>10</v>
      </c>
      <c r="I11" s="4" t="s">
        <v>11</v>
      </c>
      <c r="J11" s="4" t="s">
        <v>68</v>
      </c>
      <c r="K11" s="4" t="s">
        <v>69</v>
      </c>
      <c r="L11" s="4" t="s">
        <v>731</v>
      </c>
      <c r="M11" s="4" t="s">
        <v>13</v>
      </c>
    </row>
    <row r="12" spans="1:13">
      <c r="A12" s="5"/>
      <c r="B12" s="5"/>
      <c r="C12" s="5"/>
      <c r="D12" s="5"/>
      <c r="E12" s="5"/>
      <c r="F12" s="5" t="s">
        <v>72</v>
      </c>
      <c r="G12" s="5"/>
      <c r="H12" s="5" t="s">
        <v>14</v>
      </c>
      <c r="I12" s="5" t="s">
        <v>14</v>
      </c>
      <c r="J12" s="5" t="s">
        <v>73</v>
      </c>
      <c r="K12" s="5" t="s">
        <v>74</v>
      </c>
      <c r="L12" s="5" t="s">
        <v>15</v>
      </c>
      <c r="M12" s="5" t="s">
        <v>14</v>
      </c>
    </row>
    <row r="15" spans="1:13">
      <c r="A15" s="4" t="s">
        <v>939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8" spans="1:13">
      <c r="A18" s="4" t="s">
        <v>940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>
      <c r="A19" s="6" t="s">
        <v>941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 ht="13.5" thickBot="1">
      <c r="A20" s="6" t="s">
        <v>942</v>
      </c>
      <c r="B20" s="6"/>
      <c r="C20" s="6"/>
      <c r="D20" s="6"/>
      <c r="E20" s="6"/>
      <c r="F20" s="6"/>
      <c r="G20" s="6"/>
      <c r="H20" s="6"/>
      <c r="I20" s="6"/>
      <c r="J20" s="26">
        <v>0</v>
      </c>
      <c r="K20" s="6"/>
      <c r="L20" s="26">
        <v>0</v>
      </c>
      <c r="M20" s="14">
        <v>0</v>
      </c>
    </row>
    <row r="21" spans="1:13" ht="13.5" thickTop="1"/>
    <row r="22" spans="1:13">
      <c r="A22" s="6" t="s">
        <v>943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 ht="13.5" thickBot="1">
      <c r="A23" s="6" t="s">
        <v>944</v>
      </c>
      <c r="B23" s="6"/>
      <c r="C23" s="6"/>
      <c r="D23" s="6"/>
      <c r="E23" s="6"/>
      <c r="F23" s="6"/>
      <c r="G23" s="6"/>
      <c r="H23" s="6"/>
      <c r="I23" s="6"/>
      <c r="J23" s="26">
        <v>0</v>
      </c>
      <c r="K23" s="6"/>
      <c r="L23" s="26">
        <v>0</v>
      </c>
      <c r="M23" s="14">
        <f>L23/סיכום!$B$42</f>
        <v>0</v>
      </c>
    </row>
    <row r="24" spans="1:13" ht="13.5" thickTop="1"/>
    <row r="25" spans="1:13">
      <c r="A25" s="6" t="s">
        <v>945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 ht="13.5" thickBot="1">
      <c r="A26" s="6" t="s">
        <v>946</v>
      </c>
      <c r="B26" s="6"/>
      <c r="C26" s="6"/>
      <c r="D26" s="6"/>
      <c r="E26" s="6"/>
      <c r="F26" s="6"/>
      <c r="G26" s="6"/>
      <c r="H26" s="6"/>
      <c r="I26" s="6"/>
      <c r="J26" s="26">
        <v>0</v>
      </c>
      <c r="K26" s="6"/>
      <c r="L26" s="26">
        <v>0</v>
      </c>
      <c r="M26" s="14">
        <f>L26/סיכום!$B$42</f>
        <v>0</v>
      </c>
    </row>
    <row r="27" spans="1:13" ht="13.5" thickTop="1"/>
    <row r="28" spans="1:13">
      <c r="A28" s="6" t="s">
        <v>947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1:13" ht="13.5" thickBot="1">
      <c r="A29" s="6" t="s">
        <v>948</v>
      </c>
      <c r="B29" s="6"/>
      <c r="C29" s="6"/>
      <c r="D29" s="6"/>
      <c r="E29" s="6"/>
      <c r="F29" s="6"/>
      <c r="G29" s="6"/>
      <c r="H29" s="6"/>
      <c r="I29" s="6"/>
      <c r="J29" s="26">
        <v>0</v>
      </c>
      <c r="K29" s="6"/>
      <c r="L29" s="26">
        <v>0</v>
      </c>
      <c r="M29" s="14">
        <f>L29/סיכום!$B$42</f>
        <v>0</v>
      </c>
    </row>
    <row r="30" spans="1:13" ht="13.5" thickTop="1"/>
    <row r="31" spans="1:13">
      <c r="A31" s="6" t="s">
        <v>949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 spans="1:13" ht="13.5" thickBot="1">
      <c r="A32" s="6" t="s">
        <v>950</v>
      </c>
      <c r="B32" s="6"/>
      <c r="C32" s="6"/>
      <c r="D32" s="6"/>
      <c r="E32" s="6"/>
      <c r="F32" s="6"/>
      <c r="G32" s="6"/>
      <c r="H32" s="6"/>
      <c r="I32" s="6"/>
      <c r="J32" s="26">
        <v>0</v>
      </c>
      <c r="K32" s="6"/>
      <c r="L32" s="26">
        <v>0</v>
      </c>
      <c r="M32" s="14">
        <f>L32/סיכום!$B$42</f>
        <v>0</v>
      </c>
    </row>
    <row r="33" spans="1:13" ht="13.5" thickTop="1"/>
    <row r="34" spans="1:13">
      <c r="A34" s="6" t="s">
        <v>951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</row>
    <row r="35" spans="1:13" ht="13.5" thickBot="1">
      <c r="A35" s="6" t="s">
        <v>952</v>
      </c>
      <c r="B35" s="6"/>
      <c r="C35" s="6"/>
      <c r="D35" s="6"/>
      <c r="E35" s="6"/>
      <c r="F35" s="6"/>
      <c r="G35" s="6"/>
      <c r="H35" s="6"/>
      <c r="I35" s="6"/>
      <c r="J35" s="26">
        <v>0</v>
      </c>
      <c r="K35" s="6"/>
      <c r="L35" s="26">
        <v>0</v>
      </c>
      <c r="M35" s="14">
        <f>L35/סיכום!$B$42</f>
        <v>0</v>
      </c>
    </row>
    <row r="36" spans="1:13" ht="13.5" thickTop="1"/>
    <row r="37" spans="1:13">
      <c r="A37" s="6" t="s">
        <v>953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</row>
    <row r="38" spans="1:13" ht="13.5" thickBot="1">
      <c r="A38" s="6" t="s">
        <v>954</v>
      </c>
      <c r="B38" s="6"/>
      <c r="C38" s="6"/>
      <c r="D38" s="6"/>
      <c r="E38" s="6"/>
      <c r="F38" s="6"/>
      <c r="G38" s="6"/>
      <c r="H38" s="6"/>
      <c r="I38" s="6"/>
      <c r="J38" s="26">
        <v>0</v>
      </c>
      <c r="K38" s="6"/>
      <c r="L38" s="26">
        <v>0</v>
      </c>
      <c r="M38" s="14">
        <f>L38/סיכום!$B$42</f>
        <v>0</v>
      </c>
    </row>
    <row r="39" spans="1:13" ht="13.5" thickTop="1"/>
    <row r="40" spans="1:13">
      <c r="A40" s="6" t="s">
        <v>955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spans="1:13" ht="13.5" thickBot="1">
      <c r="A41" s="6" t="s">
        <v>956</v>
      </c>
      <c r="B41" s="6"/>
      <c r="C41" s="6"/>
      <c r="D41" s="6"/>
      <c r="E41" s="6"/>
      <c r="F41" s="6"/>
      <c r="G41" s="6"/>
      <c r="H41" s="6"/>
      <c r="I41" s="6"/>
      <c r="J41" s="26">
        <v>0</v>
      </c>
      <c r="K41" s="6"/>
      <c r="L41" s="26">
        <v>0</v>
      </c>
      <c r="M41" s="14">
        <f>L41/סיכום!$B$42</f>
        <v>0</v>
      </c>
    </row>
    <row r="42" spans="1:13" ht="13.5" thickTop="1"/>
    <row r="43" spans="1:13">
      <c r="A43" s="6" t="s">
        <v>957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1:13" ht="13.5" thickBot="1">
      <c r="A44" s="6" t="s">
        <v>958</v>
      </c>
      <c r="B44" s="6"/>
      <c r="C44" s="6"/>
      <c r="D44" s="6"/>
      <c r="E44" s="6"/>
      <c r="F44" s="6"/>
      <c r="G44" s="6"/>
      <c r="H44" s="6"/>
      <c r="I44" s="6"/>
      <c r="J44" s="26">
        <v>0</v>
      </c>
      <c r="K44" s="6"/>
      <c r="L44" s="26">
        <v>0</v>
      </c>
      <c r="M44" s="14">
        <f>L44/סיכום!$B$42</f>
        <v>0</v>
      </c>
    </row>
    <row r="45" spans="1:13" ht="13.5" thickTop="1"/>
    <row r="46" spans="1:13" ht="13.5" thickBot="1">
      <c r="A46" s="4" t="s">
        <v>959</v>
      </c>
      <c r="B46" s="4"/>
      <c r="C46" s="4"/>
      <c r="D46" s="4"/>
      <c r="E46" s="4"/>
      <c r="F46" s="4"/>
      <c r="G46" s="4"/>
      <c r="H46" s="4"/>
      <c r="I46" s="4"/>
      <c r="J46" s="27">
        <v>0</v>
      </c>
      <c r="K46" s="4"/>
      <c r="L46" s="27">
        <v>0</v>
      </c>
      <c r="M46" s="38">
        <v>0</v>
      </c>
    </row>
    <row r="47" spans="1:13" ht="13.5" thickTop="1"/>
    <row r="49" spans="1:13">
      <c r="A49" s="4" t="s">
        <v>960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>
      <c r="A50" s="6" t="s">
        <v>961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 spans="1:13" ht="13.5" thickBot="1">
      <c r="A51" s="6" t="s">
        <v>962</v>
      </c>
      <c r="B51" s="6"/>
      <c r="C51" s="6"/>
      <c r="D51" s="6"/>
      <c r="E51" s="6"/>
      <c r="F51" s="6"/>
      <c r="G51" s="6"/>
      <c r="H51" s="6"/>
      <c r="I51" s="6"/>
      <c r="J51" s="26">
        <v>0</v>
      </c>
      <c r="K51" s="6"/>
      <c r="L51" s="26">
        <v>0</v>
      </c>
      <c r="M51" s="14">
        <f>L51/סיכום!$B$42</f>
        <v>0</v>
      </c>
    </row>
    <row r="52" spans="1:13" ht="13.5" thickTop="1"/>
    <row r="53" spans="1:13">
      <c r="A53" s="6" t="s">
        <v>963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</row>
    <row r="54" spans="1:13" ht="13.5" thickBot="1">
      <c r="A54" s="6" t="s">
        <v>964</v>
      </c>
      <c r="B54" s="6"/>
      <c r="C54" s="6"/>
      <c r="D54" s="6"/>
      <c r="E54" s="6"/>
      <c r="F54" s="6"/>
      <c r="G54" s="6"/>
      <c r="H54" s="6"/>
      <c r="I54" s="6"/>
      <c r="J54" s="26">
        <v>0</v>
      </c>
      <c r="K54" s="6"/>
      <c r="L54" s="26">
        <v>0</v>
      </c>
      <c r="M54" s="14">
        <f>L54/סיכום!$B$42</f>
        <v>0</v>
      </c>
    </row>
    <row r="55" spans="1:13" ht="13.5" thickTop="1"/>
    <row r="56" spans="1:13">
      <c r="A56" s="6" t="s">
        <v>965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</row>
    <row r="57" spans="1:13" ht="13.5" thickBot="1">
      <c r="A57" s="6" t="s">
        <v>966</v>
      </c>
      <c r="B57" s="6"/>
      <c r="C57" s="6"/>
      <c r="D57" s="6"/>
      <c r="E57" s="6"/>
      <c r="F57" s="6"/>
      <c r="G57" s="6"/>
      <c r="H57" s="6"/>
      <c r="I57" s="6"/>
      <c r="J57" s="26">
        <v>0</v>
      </c>
      <c r="K57" s="6"/>
      <c r="L57" s="26">
        <v>0</v>
      </c>
      <c r="M57" s="14">
        <f>L57/סיכום!$B$42</f>
        <v>0</v>
      </c>
    </row>
    <row r="58" spans="1:13" ht="13.5" thickTop="1"/>
    <row r="59" spans="1:13">
      <c r="A59" s="6" t="s">
        <v>967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</row>
    <row r="60" spans="1:13" ht="13.5" thickBot="1">
      <c r="A60" s="6" t="s">
        <v>968</v>
      </c>
      <c r="B60" s="6"/>
      <c r="C60" s="6"/>
      <c r="D60" s="6"/>
      <c r="E60" s="6"/>
      <c r="F60" s="6"/>
      <c r="G60" s="6"/>
      <c r="H60" s="6"/>
      <c r="I60" s="6"/>
      <c r="J60" s="26">
        <v>0</v>
      </c>
      <c r="K60" s="6"/>
      <c r="L60" s="26">
        <v>0</v>
      </c>
      <c r="M60" s="14">
        <f>L60/סיכום!$B$42</f>
        <v>0</v>
      </c>
    </row>
    <row r="61" spans="1:13" ht="13.5" thickTop="1"/>
    <row r="62" spans="1:13" ht="13.5" thickBot="1">
      <c r="A62" s="4" t="s">
        <v>969</v>
      </c>
      <c r="B62" s="4"/>
      <c r="C62" s="4"/>
      <c r="D62" s="4"/>
      <c r="E62" s="4"/>
      <c r="F62" s="4"/>
      <c r="G62" s="4"/>
      <c r="H62" s="4"/>
      <c r="I62" s="4"/>
      <c r="J62" s="27">
        <v>0</v>
      </c>
      <c r="K62" s="4"/>
      <c r="L62" s="27">
        <v>0</v>
      </c>
      <c r="M62" s="38">
        <v>0</v>
      </c>
    </row>
    <row r="63" spans="1:13" ht="13.5" thickTop="1"/>
    <row r="65" spans="1:13" ht="13.5" thickBot="1">
      <c r="A65" s="4" t="s">
        <v>970</v>
      </c>
      <c r="B65" s="4"/>
      <c r="C65" s="4"/>
      <c r="D65" s="4"/>
      <c r="E65" s="4"/>
      <c r="F65" s="4"/>
      <c r="G65" s="4"/>
      <c r="H65" s="4"/>
      <c r="I65" s="4"/>
      <c r="J65" s="27">
        <v>0</v>
      </c>
      <c r="K65" s="4"/>
      <c r="L65" s="27">
        <v>0</v>
      </c>
      <c r="M65" s="38">
        <v>0</v>
      </c>
    </row>
    <row r="66" spans="1:13" ht="13.5" thickTop="1"/>
    <row r="68" spans="1:13">
      <c r="A68" s="7" t="s">
        <v>64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</row>
    <row r="72" spans="1:13">
      <c r="A72" s="2"/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1"/>
  <sheetViews>
    <sheetView rightToLeft="1" topLeftCell="A12" workbookViewId="0">
      <selection activeCell="A51" sqref="A51"/>
    </sheetView>
  </sheetViews>
  <sheetFormatPr defaultColWidth="9.140625" defaultRowHeight="12.75"/>
  <cols>
    <col min="1" max="1" width="27.7109375" customWidth="1"/>
    <col min="2" max="2" width="12.7109375" customWidth="1"/>
    <col min="3" max="4" width="8.7109375" customWidth="1"/>
    <col min="5" max="5" width="10.7109375" customWidth="1"/>
    <col min="6" max="6" width="6.7109375" customWidth="1"/>
    <col min="7" max="7" width="11.7109375" customWidth="1"/>
    <col min="8" max="8" width="14.7109375" customWidth="1"/>
    <col min="9" max="9" width="16.7109375" customWidth="1"/>
    <col min="10" max="10" width="11.7109375" customWidth="1"/>
    <col min="11" max="11" width="9.7109375" customWidth="1"/>
    <col min="12" max="12" width="12.7109375" customWidth="1"/>
    <col min="13" max="13" width="20.7109375" customWidth="1"/>
  </cols>
  <sheetData>
    <row r="2" spans="1:13" ht="18">
      <c r="A2" s="1" t="s">
        <v>0</v>
      </c>
    </row>
    <row r="4" spans="1:13" ht="18">
      <c r="A4" s="1" t="s">
        <v>971</v>
      </c>
    </row>
    <row r="6" spans="1:13">
      <c r="A6" s="2" t="s">
        <v>2</v>
      </c>
    </row>
    <row r="8" spans="1:13" ht="15">
      <c r="A8" s="3" t="s">
        <v>3</v>
      </c>
    </row>
    <row r="11" spans="1:13">
      <c r="A11" s="4" t="s">
        <v>4</v>
      </c>
      <c r="B11" s="4" t="s">
        <v>5</v>
      </c>
      <c r="C11" s="4" t="s">
        <v>6</v>
      </c>
      <c r="D11" s="4" t="s">
        <v>7</v>
      </c>
      <c r="E11" s="4" t="s">
        <v>8</v>
      </c>
      <c r="F11" s="4" t="s">
        <v>67</v>
      </c>
      <c r="G11" s="4" t="s">
        <v>9</v>
      </c>
      <c r="H11" s="4" t="s">
        <v>10</v>
      </c>
      <c r="I11" s="4" t="s">
        <v>11</v>
      </c>
      <c r="J11" s="4" t="s">
        <v>68</v>
      </c>
      <c r="K11" s="4" t="s">
        <v>69</v>
      </c>
      <c r="L11" s="4" t="s">
        <v>731</v>
      </c>
      <c r="M11" s="4" t="s">
        <v>13</v>
      </c>
    </row>
    <row r="12" spans="1:13">
      <c r="A12" s="5"/>
      <c r="B12" s="5"/>
      <c r="C12" s="5"/>
      <c r="D12" s="5"/>
      <c r="E12" s="5"/>
      <c r="F12" s="5" t="s">
        <v>72</v>
      </c>
      <c r="G12" s="5"/>
      <c r="H12" s="5" t="s">
        <v>14</v>
      </c>
      <c r="I12" s="5" t="s">
        <v>14</v>
      </c>
      <c r="J12" s="5" t="s">
        <v>73</v>
      </c>
      <c r="K12" s="5" t="s">
        <v>74</v>
      </c>
      <c r="L12" s="5" t="s">
        <v>15</v>
      </c>
      <c r="M12" s="5" t="s">
        <v>14</v>
      </c>
    </row>
    <row r="15" spans="1:13">
      <c r="A15" s="4" t="s">
        <v>971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8" spans="1:13">
      <c r="A18" s="4" t="s">
        <v>972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>
      <c r="A19" s="6" t="s">
        <v>973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 ht="13.5" thickBot="1">
      <c r="A20" s="6" t="s">
        <v>974</v>
      </c>
      <c r="B20" s="6"/>
      <c r="C20" s="6"/>
      <c r="D20" s="6"/>
      <c r="E20" s="6"/>
      <c r="F20" s="6"/>
      <c r="G20" s="6"/>
      <c r="H20" s="6"/>
      <c r="I20" s="6"/>
      <c r="J20" s="26">
        <v>0</v>
      </c>
      <c r="K20" s="6"/>
      <c r="L20" s="26">
        <v>0</v>
      </c>
      <c r="M20" s="14">
        <v>0</v>
      </c>
    </row>
    <row r="21" spans="1:13" ht="13.5" thickTop="1"/>
    <row r="22" spans="1:13">
      <c r="A22" s="6" t="s">
        <v>975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 ht="13.5" thickBot="1">
      <c r="A23" s="6" t="s">
        <v>976</v>
      </c>
      <c r="B23" s="6"/>
      <c r="C23" s="6"/>
      <c r="D23" s="6"/>
      <c r="E23" s="6"/>
      <c r="F23" s="6"/>
      <c r="G23" s="6"/>
      <c r="H23" s="6"/>
      <c r="I23" s="6"/>
      <c r="J23" s="26">
        <v>0</v>
      </c>
      <c r="K23" s="6"/>
      <c r="L23" s="26">
        <v>0</v>
      </c>
      <c r="M23" s="14">
        <f>L23/סיכום!$B$42</f>
        <v>0</v>
      </c>
    </row>
    <row r="24" spans="1:13" ht="13.5" thickTop="1"/>
    <row r="25" spans="1:13">
      <c r="A25" s="6" t="s">
        <v>977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 ht="13.5" thickBot="1">
      <c r="A26" s="6" t="s">
        <v>978</v>
      </c>
      <c r="B26" s="6"/>
      <c r="C26" s="6"/>
      <c r="D26" s="6"/>
      <c r="E26" s="6"/>
      <c r="F26" s="6"/>
      <c r="G26" s="6"/>
      <c r="H26" s="6"/>
      <c r="I26" s="6"/>
      <c r="J26" s="26">
        <v>0</v>
      </c>
      <c r="K26" s="6"/>
      <c r="L26" s="26">
        <v>0</v>
      </c>
      <c r="M26" s="14">
        <f>L26/סיכום!$B$42</f>
        <v>0</v>
      </c>
    </row>
    <row r="27" spans="1:13" ht="13.5" thickTop="1"/>
    <row r="28" spans="1:13">
      <c r="A28" s="6" t="s">
        <v>979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1:13" ht="13.5" thickBot="1">
      <c r="A29" s="6" t="s">
        <v>980</v>
      </c>
      <c r="B29" s="6"/>
      <c r="C29" s="6"/>
      <c r="D29" s="6"/>
      <c r="E29" s="6"/>
      <c r="F29" s="6"/>
      <c r="G29" s="6"/>
      <c r="H29" s="6"/>
      <c r="I29" s="6"/>
      <c r="J29" s="26">
        <v>0</v>
      </c>
      <c r="K29" s="6"/>
      <c r="L29" s="26">
        <v>0</v>
      </c>
      <c r="M29" s="14">
        <f>L29/סיכום!$B$42</f>
        <v>0</v>
      </c>
    </row>
    <row r="30" spans="1:13" ht="13.5" thickTop="1"/>
    <row r="31" spans="1:13">
      <c r="A31" s="6" t="s">
        <v>981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 spans="1:13" ht="13.5" thickBot="1">
      <c r="A32" s="6" t="s">
        <v>982</v>
      </c>
      <c r="B32" s="6"/>
      <c r="C32" s="6"/>
      <c r="D32" s="6"/>
      <c r="E32" s="6"/>
      <c r="F32" s="6"/>
      <c r="G32" s="6"/>
      <c r="H32" s="6"/>
      <c r="I32" s="6"/>
      <c r="J32" s="26">
        <v>0</v>
      </c>
      <c r="K32" s="6"/>
      <c r="L32" s="26">
        <v>0</v>
      </c>
      <c r="M32" s="14">
        <f>L32/סיכום!$B$42</f>
        <v>0</v>
      </c>
    </row>
    <row r="33" spans="1:13" ht="13.5" thickTop="1"/>
    <row r="34" spans="1:13" ht="13.5" thickBot="1">
      <c r="A34" s="4" t="s">
        <v>983</v>
      </c>
      <c r="B34" s="4"/>
      <c r="C34" s="4"/>
      <c r="D34" s="4"/>
      <c r="E34" s="4"/>
      <c r="F34" s="4"/>
      <c r="G34" s="4"/>
      <c r="H34" s="4"/>
      <c r="I34" s="4"/>
      <c r="J34" s="27">
        <v>0</v>
      </c>
      <c r="K34" s="4"/>
      <c r="L34" s="27">
        <v>0</v>
      </c>
      <c r="M34" s="38">
        <v>0</v>
      </c>
    </row>
    <row r="35" spans="1:13" ht="13.5" thickTop="1"/>
    <row r="37" spans="1:13">
      <c r="A37" s="4" t="s">
        <v>984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>
      <c r="A38" s="6" t="s">
        <v>984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1:13" ht="13.5" thickBot="1">
      <c r="A39" s="6" t="s">
        <v>985</v>
      </c>
      <c r="B39" s="6"/>
      <c r="C39" s="6"/>
      <c r="D39" s="6"/>
      <c r="E39" s="6"/>
      <c r="F39" s="6"/>
      <c r="G39" s="6"/>
      <c r="H39" s="6"/>
      <c r="I39" s="6"/>
      <c r="J39" s="26">
        <v>0</v>
      </c>
      <c r="K39" s="6"/>
      <c r="L39" s="26">
        <v>0</v>
      </c>
      <c r="M39" s="14">
        <f>L39/סיכום!$B$42</f>
        <v>0</v>
      </c>
    </row>
    <row r="40" spans="1:13" ht="13.5" thickTop="1"/>
    <row r="41" spans="1:13" ht="13.5" thickBot="1">
      <c r="A41" s="4" t="s">
        <v>985</v>
      </c>
      <c r="B41" s="4"/>
      <c r="C41" s="4"/>
      <c r="D41" s="4"/>
      <c r="E41" s="4"/>
      <c r="F41" s="4"/>
      <c r="G41" s="4"/>
      <c r="H41" s="4"/>
      <c r="I41" s="4"/>
      <c r="J41" s="27">
        <v>0</v>
      </c>
      <c r="K41" s="4"/>
      <c r="L41" s="27">
        <v>0</v>
      </c>
      <c r="M41" s="38">
        <v>0</v>
      </c>
    </row>
    <row r="42" spans="1:13" ht="13.5" thickTop="1"/>
    <row r="44" spans="1:13" ht="13.5" thickBot="1">
      <c r="A44" s="4" t="s">
        <v>986</v>
      </c>
      <c r="B44" s="4"/>
      <c r="C44" s="4"/>
      <c r="D44" s="4"/>
      <c r="E44" s="4"/>
      <c r="F44" s="4"/>
      <c r="G44" s="4"/>
      <c r="H44" s="4"/>
      <c r="I44" s="4"/>
      <c r="J44" s="27">
        <v>0</v>
      </c>
      <c r="K44" s="4"/>
      <c r="L44" s="27">
        <v>0</v>
      </c>
      <c r="M44" s="38">
        <v>0</v>
      </c>
    </row>
    <row r="45" spans="1:13" ht="13.5" thickTop="1"/>
    <row r="47" spans="1:13">
      <c r="A47" s="7" t="s">
        <v>64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</row>
    <row r="51" spans="1:1">
      <c r="A51" s="2"/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5"/>
  <sheetViews>
    <sheetView rightToLeft="1" topLeftCell="A16" workbookViewId="0">
      <selection activeCell="A45" sqref="A45"/>
    </sheetView>
  </sheetViews>
  <sheetFormatPr defaultColWidth="9.140625" defaultRowHeight="12.75"/>
  <cols>
    <col min="1" max="1" width="31.7109375" customWidth="1"/>
    <col min="2" max="2" width="12.7109375" customWidth="1"/>
    <col min="3" max="3" width="8.7109375" customWidth="1"/>
    <col min="4" max="4" width="21.7109375" customWidth="1"/>
    <col min="5" max="5" width="12.7109375" customWidth="1"/>
    <col min="6" max="6" width="30.7109375" customWidth="1"/>
    <col min="7" max="7" width="12.7109375" customWidth="1"/>
    <col min="8" max="8" width="20.7109375" customWidth="1"/>
  </cols>
  <sheetData>
    <row r="2" spans="1:8" ht="18">
      <c r="A2" s="1" t="s">
        <v>0</v>
      </c>
    </row>
    <row r="4" spans="1:8" ht="18">
      <c r="A4" s="1" t="s">
        <v>987</v>
      </c>
    </row>
    <row r="6" spans="1:8">
      <c r="A6" s="2" t="s">
        <v>2</v>
      </c>
    </row>
    <row r="8" spans="1:8" ht="15">
      <c r="A8" s="3" t="s">
        <v>3</v>
      </c>
    </row>
    <row r="11" spans="1:8">
      <c r="A11" s="4" t="s">
        <v>4</v>
      </c>
      <c r="B11" s="4" t="s">
        <v>5</v>
      </c>
      <c r="C11" s="4" t="s">
        <v>6</v>
      </c>
      <c r="D11" s="4" t="s">
        <v>988</v>
      </c>
      <c r="E11" s="4" t="s">
        <v>989</v>
      </c>
      <c r="F11" s="4" t="s">
        <v>990</v>
      </c>
      <c r="G11" s="4" t="s">
        <v>731</v>
      </c>
      <c r="H11" s="4" t="s">
        <v>13</v>
      </c>
    </row>
    <row r="12" spans="1:8">
      <c r="A12" s="5"/>
      <c r="B12" s="5"/>
      <c r="C12" s="5"/>
      <c r="D12" s="5" t="s">
        <v>71</v>
      </c>
      <c r="E12" s="5"/>
      <c r="F12" s="5" t="s">
        <v>14</v>
      </c>
      <c r="G12" s="5" t="s">
        <v>15</v>
      </c>
      <c r="H12" s="5" t="s">
        <v>14</v>
      </c>
    </row>
    <row r="15" spans="1:8">
      <c r="A15" s="4" t="s">
        <v>987</v>
      </c>
      <c r="B15" s="4"/>
      <c r="C15" s="4"/>
      <c r="D15" s="4"/>
      <c r="E15" s="4"/>
      <c r="F15" s="4"/>
      <c r="G15" s="4"/>
      <c r="H15" s="4"/>
    </row>
    <row r="18" spans="1:8">
      <c r="A18" s="4" t="s">
        <v>991</v>
      </c>
      <c r="B18" s="4"/>
      <c r="C18" s="4"/>
      <c r="D18" s="4"/>
      <c r="E18" s="4"/>
      <c r="F18" s="4"/>
      <c r="G18" s="4"/>
      <c r="H18" s="4"/>
    </row>
    <row r="19" spans="1:8">
      <c r="A19" s="6" t="s">
        <v>992</v>
      </c>
      <c r="B19" s="6"/>
      <c r="C19" s="6"/>
      <c r="D19" s="6"/>
      <c r="E19" s="6"/>
      <c r="F19" s="6"/>
      <c r="G19" s="6"/>
      <c r="H19" s="6"/>
    </row>
    <row r="20" spans="1:8" ht="13.5" thickBot="1">
      <c r="A20" s="6" t="s">
        <v>993</v>
      </c>
      <c r="B20" s="6"/>
      <c r="C20" s="6"/>
      <c r="D20" s="6"/>
      <c r="E20" s="6"/>
      <c r="F20" s="6"/>
      <c r="G20" s="26">
        <v>0</v>
      </c>
      <c r="H20" s="14">
        <v>0</v>
      </c>
    </row>
    <row r="21" spans="1:8" ht="13.5" thickTop="1"/>
    <row r="22" spans="1:8">
      <c r="A22" s="6" t="s">
        <v>994</v>
      </c>
      <c r="B22" s="6"/>
      <c r="C22" s="6"/>
      <c r="D22" s="6"/>
      <c r="E22" s="6"/>
      <c r="F22" s="6"/>
      <c r="G22" s="6"/>
      <c r="H22" s="6"/>
    </row>
    <row r="23" spans="1:8" ht="13.5" thickBot="1">
      <c r="A23" s="6" t="s">
        <v>995</v>
      </c>
      <c r="B23" s="6"/>
      <c r="C23" s="6"/>
      <c r="D23" s="6"/>
      <c r="E23" s="6"/>
      <c r="F23" s="6"/>
      <c r="G23" s="26">
        <v>0</v>
      </c>
      <c r="H23" s="14">
        <f>G23/סיכום!$B$42</f>
        <v>0</v>
      </c>
    </row>
    <row r="24" spans="1:8" ht="13.5" thickTop="1"/>
    <row r="25" spans="1:8" ht="13.5" thickBot="1">
      <c r="A25" s="4" t="s">
        <v>996</v>
      </c>
      <c r="B25" s="4"/>
      <c r="C25" s="4"/>
      <c r="D25" s="4"/>
      <c r="E25" s="4"/>
      <c r="F25" s="4"/>
      <c r="G25" s="27">
        <v>0</v>
      </c>
      <c r="H25" s="38">
        <v>0</v>
      </c>
    </row>
    <row r="26" spans="1:8" ht="13.5" thickTop="1"/>
    <row r="28" spans="1:8">
      <c r="A28" s="4" t="s">
        <v>997</v>
      </c>
      <c r="B28" s="4"/>
      <c r="C28" s="4"/>
      <c r="D28" s="4"/>
      <c r="E28" s="4"/>
      <c r="F28" s="4"/>
      <c r="G28" s="4"/>
      <c r="H28" s="4"/>
    </row>
    <row r="29" spans="1:8">
      <c r="A29" s="6" t="s">
        <v>998</v>
      </c>
      <c r="B29" s="6"/>
      <c r="C29" s="6"/>
      <c r="D29" s="6"/>
      <c r="E29" s="6"/>
      <c r="F29" s="6"/>
      <c r="G29" s="6"/>
      <c r="H29" s="6"/>
    </row>
    <row r="30" spans="1:8" ht="13.5" thickBot="1">
      <c r="A30" s="6" t="s">
        <v>999</v>
      </c>
      <c r="B30" s="6"/>
      <c r="C30" s="6"/>
      <c r="D30" s="6"/>
      <c r="E30" s="6"/>
      <c r="F30" s="6"/>
      <c r="G30" s="26">
        <v>0</v>
      </c>
      <c r="H30" s="14">
        <f>G30/סיכום!$B$42</f>
        <v>0</v>
      </c>
    </row>
    <row r="31" spans="1:8" ht="13.5" thickTop="1"/>
    <row r="32" spans="1:8">
      <c r="A32" s="6" t="s">
        <v>1000</v>
      </c>
      <c r="B32" s="6"/>
      <c r="C32" s="6"/>
      <c r="D32" s="6"/>
      <c r="E32" s="6"/>
      <c r="F32" s="6"/>
      <c r="G32" s="6"/>
      <c r="H32" s="6"/>
    </row>
    <row r="33" spans="1:8" ht="13.5" thickBot="1">
      <c r="A33" s="6" t="s">
        <v>1001</v>
      </c>
      <c r="B33" s="6"/>
      <c r="C33" s="6"/>
      <c r="D33" s="6"/>
      <c r="E33" s="6"/>
      <c r="F33" s="6"/>
      <c r="G33" s="26">
        <v>0</v>
      </c>
      <c r="H33" s="14">
        <f>G33/סיכום!$B$42</f>
        <v>0</v>
      </c>
    </row>
    <row r="34" spans="1:8" ht="13.5" thickTop="1"/>
    <row r="35" spans="1:8" ht="13.5" thickBot="1">
      <c r="A35" s="4" t="s">
        <v>1002</v>
      </c>
      <c r="B35" s="4"/>
      <c r="C35" s="4"/>
      <c r="D35" s="4"/>
      <c r="E35" s="4"/>
      <c r="F35" s="4"/>
      <c r="G35" s="27">
        <v>0</v>
      </c>
      <c r="H35" s="38">
        <v>0</v>
      </c>
    </row>
    <row r="36" spans="1:8" ht="13.5" thickTop="1"/>
    <row r="38" spans="1:8" ht="13.5" thickBot="1">
      <c r="A38" s="4" t="s">
        <v>1003</v>
      </c>
      <c r="B38" s="4"/>
      <c r="C38" s="4"/>
      <c r="D38" s="4"/>
      <c r="E38" s="4"/>
      <c r="F38" s="4"/>
      <c r="G38" s="27">
        <v>0</v>
      </c>
      <c r="H38" s="38">
        <v>0</v>
      </c>
    </row>
    <row r="39" spans="1:8" ht="13.5" thickTop="1"/>
    <row r="41" spans="1:8">
      <c r="A41" s="7" t="s">
        <v>64</v>
      </c>
      <c r="B41" s="7"/>
      <c r="C41" s="7"/>
      <c r="D41" s="7"/>
      <c r="E41" s="7"/>
      <c r="F41" s="7"/>
      <c r="G41" s="7"/>
      <c r="H41" s="7"/>
    </row>
    <row r="45" spans="1:8">
      <c r="A45" s="2"/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0"/>
  <sheetViews>
    <sheetView rightToLeft="1" workbookViewId="0">
      <selection activeCell="H21" sqref="H21"/>
    </sheetView>
  </sheetViews>
  <sheetFormatPr defaultColWidth="9.140625" defaultRowHeight="12.75"/>
  <cols>
    <col min="1" max="1" width="28.7109375" customWidth="1"/>
    <col min="2" max="2" width="12.7109375" customWidth="1"/>
    <col min="3" max="4" width="8.7109375" customWidth="1"/>
    <col min="5" max="5" width="10.7109375" customWidth="1"/>
    <col min="6" max="6" width="14.7109375" style="28" customWidth="1"/>
    <col min="7" max="7" width="16.7109375" style="28" customWidth="1"/>
    <col min="8" max="8" width="12.7109375" style="31" customWidth="1"/>
    <col min="9" max="9" width="20.7109375" style="28" customWidth="1"/>
  </cols>
  <sheetData>
    <row r="2" spans="1:9" ht="18">
      <c r="A2" s="1" t="s">
        <v>0</v>
      </c>
    </row>
    <row r="4" spans="1:9" ht="18">
      <c r="A4" s="1" t="s">
        <v>1004</v>
      </c>
    </row>
    <row r="6" spans="1:9">
      <c r="A6" s="2" t="s">
        <v>2</v>
      </c>
    </row>
    <row r="8" spans="1:9" ht="15">
      <c r="A8" s="3" t="s">
        <v>3</v>
      </c>
    </row>
    <row r="11" spans="1:9">
      <c r="A11" s="4" t="s">
        <v>4</v>
      </c>
      <c r="B11" s="4" t="s">
        <v>5</v>
      </c>
      <c r="C11" s="4" t="s">
        <v>6</v>
      </c>
      <c r="D11" s="4" t="s">
        <v>7</v>
      </c>
      <c r="E11" s="4" t="s">
        <v>8</v>
      </c>
      <c r="F11" s="29" t="s">
        <v>10</v>
      </c>
      <c r="G11" s="29" t="s">
        <v>11</v>
      </c>
      <c r="H11" s="32" t="s">
        <v>731</v>
      </c>
      <c r="I11" s="29" t="s">
        <v>13</v>
      </c>
    </row>
    <row r="12" spans="1:9">
      <c r="A12" s="5"/>
      <c r="B12" s="5"/>
      <c r="C12" s="5"/>
      <c r="D12" s="5"/>
      <c r="E12" s="5"/>
      <c r="F12" s="30" t="s">
        <v>14</v>
      </c>
      <c r="G12" s="30" t="s">
        <v>14</v>
      </c>
      <c r="H12" s="33" t="s">
        <v>15</v>
      </c>
      <c r="I12" s="30" t="s">
        <v>14</v>
      </c>
    </row>
    <row r="15" spans="1:9">
      <c r="A15" s="4" t="s">
        <v>1004</v>
      </c>
      <c r="B15" s="4"/>
      <c r="C15" s="4"/>
      <c r="D15" s="4"/>
      <c r="E15" s="4"/>
      <c r="F15" s="29"/>
      <c r="G15" s="29"/>
      <c r="H15" s="32"/>
      <c r="I15" s="29"/>
    </row>
    <row r="18" spans="1:9">
      <c r="A18" s="4" t="s">
        <v>1005</v>
      </c>
      <c r="B18" s="4"/>
      <c r="C18" s="4"/>
      <c r="D18" s="4"/>
      <c r="E18" s="4"/>
      <c r="F18" s="29"/>
      <c r="G18" s="29"/>
      <c r="H18" s="32"/>
      <c r="I18" s="29"/>
    </row>
    <row r="19" spans="1:9">
      <c r="A19" s="6" t="s">
        <v>1005</v>
      </c>
      <c r="B19" s="6"/>
      <c r="C19" s="6"/>
      <c r="D19" s="6"/>
      <c r="E19" s="6"/>
      <c r="F19" s="13"/>
      <c r="G19" s="13"/>
      <c r="H19" s="34"/>
      <c r="I19" s="19"/>
    </row>
    <row r="20" spans="1:9">
      <c r="A20" s="15" t="s">
        <v>1077</v>
      </c>
      <c r="B20" s="15">
        <v>99999999</v>
      </c>
      <c r="C20" s="16">
        <v>0</v>
      </c>
      <c r="D20" s="17" t="s">
        <v>1078</v>
      </c>
      <c r="E20" s="17" t="s">
        <v>1079</v>
      </c>
      <c r="F20" s="18">
        <v>0</v>
      </c>
      <c r="G20" s="18">
        <v>0</v>
      </c>
      <c r="H20" s="34">
        <f>+-25.107+-36.219+60.97</f>
        <v>-0.35600000000000165</v>
      </c>
      <c r="I20" s="19">
        <f>H20/סיכום!B42</f>
        <v>-8.1254414785163226E-6</v>
      </c>
    </row>
    <row r="21" spans="1:9" ht="13.5" thickBot="1">
      <c r="A21" s="6" t="s">
        <v>1006</v>
      </c>
      <c r="B21" s="6"/>
      <c r="C21" s="6"/>
      <c r="D21" s="6"/>
      <c r="E21" s="6"/>
      <c r="F21" s="13"/>
      <c r="G21" s="13"/>
      <c r="H21" s="35">
        <f>SUM(H20)</f>
        <v>-0.35600000000000165</v>
      </c>
      <c r="I21" s="20">
        <f>SUM(I20)</f>
        <v>-8.1254414785163226E-6</v>
      </c>
    </row>
    <row r="22" spans="1:9" ht="13.5" thickTop="1">
      <c r="I22" s="21"/>
    </row>
    <row r="23" spans="1:9" ht="13.5" thickBot="1">
      <c r="A23" s="4" t="s">
        <v>1006</v>
      </c>
      <c r="B23" s="4"/>
      <c r="C23" s="4"/>
      <c r="D23" s="4"/>
      <c r="E23" s="4"/>
      <c r="F23" s="29"/>
      <c r="G23" s="29"/>
      <c r="H23" s="36">
        <f>SUM(H21)</f>
        <v>-0.35600000000000165</v>
      </c>
      <c r="I23" s="22">
        <f>SUM(I21)</f>
        <v>-8.1254414785163226E-6</v>
      </c>
    </row>
    <row r="24" spans="1:9" ht="13.5" thickTop="1">
      <c r="I24" s="21"/>
    </row>
    <row r="25" spans="1:9">
      <c r="I25" s="21"/>
    </row>
    <row r="26" spans="1:9">
      <c r="A26" s="4" t="s">
        <v>1007</v>
      </c>
      <c r="B26" s="4"/>
      <c r="C26" s="4"/>
      <c r="D26" s="4"/>
      <c r="E26" s="4"/>
      <c r="F26" s="29"/>
      <c r="G26" s="29"/>
      <c r="H26" s="32"/>
      <c r="I26" s="23"/>
    </row>
    <row r="27" spans="1:9">
      <c r="A27" s="6" t="s">
        <v>1007</v>
      </c>
      <c r="B27" s="6"/>
      <c r="C27" s="6"/>
      <c r="D27" s="6"/>
      <c r="E27" s="6"/>
      <c r="F27" s="13"/>
      <c r="G27" s="13"/>
      <c r="H27" s="34"/>
      <c r="I27" s="19"/>
    </row>
    <row r="28" spans="1:9" ht="13.5" thickBot="1">
      <c r="A28" s="6" t="s">
        <v>1008</v>
      </c>
      <c r="B28" s="6"/>
      <c r="C28" s="6"/>
      <c r="D28" s="6"/>
      <c r="E28" s="6"/>
      <c r="F28" s="13"/>
      <c r="G28" s="13"/>
      <c r="H28" s="35">
        <v>0</v>
      </c>
      <c r="I28" s="20">
        <f>H28/סיכום!$B$42</f>
        <v>0</v>
      </c>
    </row>
    <row r="29" spans="1:9" ht="13.5" thickTop="1">
      <c r="I29" s="21"/>
    </row>
    <row r="30" spans="1:9" ht="13.5" thickBot="1">
      <c r="A30" s="4" t="s">
        <v>1008</v>
      </c>
      <c r="B30" s="4"/>
      <c r="C30" s="4"/>
      <c r="D30" s="4"/>
      <c r="E30" s="4"/>
      <c r="F30" s="29"/>
      <c r="G30" s="29"/>
      <c r="H30" s="36">
        <v>0</v>
      </c>
      <c r="I30" s="22">
        <v>0</v>
      </c>
    </row>
    <row r="31" spans="1:9" ht="13.5" thickTop="1">
      <c r="I31" s="21"/>
    </row>
    <row r="32" spans="1:9">
      <c r="I32" s="21"/>
    </row>
    <row r="33" spans="1:9" ht="13.5" thickBot="1">
      <c r="A33" s="4" t="s">
        <v>1009</v>
      </c>
      <c r="B33" s="4"/>
      <c r="C33" s="4"/>
      <c r="D33" s="4"/>
      <c r="E33" s="4"/>
      <c r="F33" s="29"/>
      <c r="G33" s="29"/>
      <c r="H33" s="36">
        <f>SUM(H23+H30)</f>
        <v>-0.35600000000000165</v>
      </c>
      <c r="I33" s="22">
        <f>SUM(I23+I30)</f>
        <v>-8.1254414785163226E-6</v>
      </c>
    </row>
    <row r="34" spans="1:9" ht="13.5" thickTop="1"/>
    <row r="36" spans="1:9">
      <c r="A36" s="7" t="s">
        <v>64</v>
      </c>
      <c r="B36" s="7"/>
      <c r="C36" s="7"/>
      <c r="D36" s="7"/>
      <c r="E36" s="7"/>
      <c r="F36" s="12"/>
      <c r="G36" s="12"/>
      <c r="H36" s="37"/>
      <c r="I36" s="12"/>
    </row>
    <row r="40" spans="1:9">
      <c r="A40" s="2"/>
    </row>
  </sheetData>
  <pageMargins left="0.75" right="0.75" top="1" bottom="1" header="0.5" footer="0.5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9"/>
  <sheetViews>
    <sheetView rightToLeft="1" workbookViewId="0">
      <selection activeCell="A39" sqref="A39"/>
    </sheetView>
  </sheetViews>
  <sheetFormatPr defaultColWidth="9.140625" defaultRowHeight="12.75"/>
  <cols>
    <col min="1" max="1" width="38.7109375" customWidth="1"/>
    <col min="2" max="2" width="12.7109375" customWidth="1"/>
    <col min="3" max="3" width="8.7109375" customWidth="1"/>
    <col min="4" max="4" width="24.7109375" customWidth="1"/>
    <col min="5" max="5" width="12.7109375" customWidth="1"/>
  </cols>
  <sheetData>
    <row r="2" spans="1:5" ht="18">
      <c r="A2" s="1" t="s">
        <v>0</v>
      </c>
    </row>
    <row r="4" spans="1:5" ht="18">
      <c r="A4" s="1" t="s">
        <v>1010</v>
      </c>
    </row>
    <row r="6" spans="1:5">
      <c r="A6" s="2" t="s">
        <v>2</v>
      </c>
    </row>
    <row r="8" spans="1:5" ht="15">
      <c r="A8" s="3" t="s">
        <v>3</v>
      </c>
    </row>
    <row r="11" spans="1:5">
      <c r="A11" s="4" t="s">
        <v>4</v>
      </c>
      <c r="B11" s="4" t="s">
        <v>5</v>
      </c>
      <c r="C11" s="4" t="s">
        <v>6</v>
      </c>
      <c r="D11" s="4" t="s">
        <v>1011</v>
      </c>
      <c r="E11" s="4" t="s">
        <v>731</v>
      </c>
    </row>
    <row r="12" spans="1:5">
      <c r="A12" s="5"/>
      <c r="B12" s="5"/>
      <c r="C12" s="5"/>
      <c r="D12" s="5" t="s">
        <v>71</v>
      </c>
      <c r="E12" s="5" t="s">
        <v>15</v>
      </c>
    </row>
    <row r="15" spans="1:5">
      <c r="A15" s="4" t="s">
        <v>1012</v>
      </c>
      <c r="B15" s="4"/>
      <c r="C15" s="4"/>
      <c r="D15" s="4"/>
      <c r="E15" s="4"/>
    </row>
    <row r="18" spans="1:5">
      <c r="A18" s="4" t="s">
        <v>1013</v>
      </c>
      <c r="B18" s="4"/>
      <c r="C18" s="4"/>
      <c r="D18" s="4"/>
      <c r="E18" s="4"/>
    </row>
    <row r="19" spans="1:5">
      <c r="A19" s="6" t="s">
        <v>1014</v>
      </c>
      <c r="B19" s="6"/>
      <c r="C19" s="6"/>
      <c r="D19" s="6"/>
      <c r="E19" s="6"/>
    </row>
    <row r="20" spans="1:5" ht="13.5" thickBot="1">
      <c r="A20" s="6" t="s">
        <v>1015</v>
      </c>
      <c r="B20" s="6"/>
      <c r="C20" s="6"/>
      <c r="D20" s="6"/>
      <c r="E20" s="26">
        <v>0</v>
      </c>
    </row>
    <row r="21" spans="1:5" ht="13.5" thickTop="1"/>
    <row r="22" spans="1:5" ht="13.5" thickBot="1">
      <c r="A22" s="4" t="s">
        <v>1016</v>
      </c>
      <c r="B22" s="4"/>
      <c r="C22" s="4"/>
      <c r="D22" s="4"/>
      <c r="E22" s="27">
        <v>0</v>
      </c>
    </row>
    <row r="23" spans="1:5" ht="13.5" thickTop="1"/>
    <row r="25" spans="1:5">
      <c r="A25" s="4" t="s">
        <v>1017</v>
      </c>
      <c r="B25" s="4"/>
      <c r="C25" s="4"/>
      <c r="D25" s="4"/>
      <c r="E25" s="4"/>
    </row>
    <row r="26" spans="1:5">
      <c r="A26" s="6" t="s">
        <v>1018</v>
      </c>
      <c r="B26" s="6"/>
      <c r="C26" s="6"/>
      <c r="D26" s="6"/>
      <c r="E26" s="6"/>
    </row>
    <row r="27" spans="1:5" ht="13.5" thickBot="1">
      <c r="A27" s="6" t="s">
        <v>1019</v>
      </c>
      <c r="B27" s="6"/>
      <c r="C27" s="6"/>
      <c r="D27" s="6"/>
      <c r="E27" s="26">
        <v>0</v>
      </c>
    </row>
    <row r="28" spans="1:5" ht="13.5" thickTop="1"/>
    <row r="29" spans="1:5" ht="13.5" thickBot="1">
      <c r="A29" s="4" t="s">
        <v>1020</v>
      </c>
      <c r="B29" s="4"/>
      <c r="C29" s="4"/>
      <c r="D29" s="4"/>
      <c r="E29" s="27">
        <v>0</v>
      </c>
    </row>
    <row r="30" spans="1:5" ht="13.5" thickTop="1"/>
    <row r="32" spans="1:5" ht="13.5" thickBot="1">
      <c r="A32" s="4" t="s">
        <v>1021</v>
      </c>
      <c r="B32" s="4"/>
      <c r="C32" s="4"/>
      <c r="D32" s="4"/>
      <c r="E32" s="27">
        <v>0</v>
      </c>
    </row>
    <row r="33" spans="1:5" ht="13.5" thickTop="1"/>
    <row r="35" spans="1:5">
      <c r="A35" s="7" t="s">
        <v>64</v>
      </c>
      <c r="B35" s="7"/>
      <c r="C35" s="7"/>
      <c r="D35" s="7"/>
      <c r="E35" s="7"/>
    </row>
    <row r="39" spans="1:5">
      <c r="A39" s="2"/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6"/>
  <sheetViews>
    <sheetView rightToLeft="1" tabSelected="1" topLeftCell="A5" workbookViewId="0">
      <selection activeCell="B43" sqref="B43:B44"/>
    </sheetView>
  </sheetViews>
  <sheetFormatPr defaultColWidth="9.140625" defaultRowHeight="12.75"/>
  <cols>
    <col min="1" max="1" width="37.7109375" customWidth="1"/>
    <col min="2" max="2" width="23.7109375" customWidth="1"/>
    <col min="3" max="3" width="16.7109375" customWidth="1"/>
  </cols>
  <sheetData>
    <row r="2" spans="1:3" ht="18">
      <c r="A2" s="1" t="s">
        <v>0</v>
      </c>
    </row>
    <row r="4" spans="1:3" ht="18">
      <c r="A4" s="1" t="s">
        <v>1022</v>
      </c>
    </row>
    <row r="6" spans="1:3">
      <c r="A6" s="2" t="s">
        <v>2</v>
      </c>
    </row>
    <row r="8" spans="1:3" ht="15">
      <c r="A8" s="3" t="s">
        <v>3</v>
      </c>
    </row>
    <row r="10" spans="1:3" ht="15.75">
      <c r="A10" s="8" t="s">
        <v>1023</v>
      </c>
    </row>
    <row r="14" spans="1:3">
      <c r="A14" s="5" t="s">
        <v>1024</v>
      </c>
      <c r="B14" s="5" t="s">
        <v>1025</v>
      </c>
      <c r="C14" s="5" t="s">
        <v>1026</v>
      </c>
    </row>
    <row r="16" spans="1:3">
      <c r="A16" s="7" t="s">
        <v>1027</v>
      </c>
      <c r="B16" s="9">
        <f>+'מזומנים ושווי מזומנים'!I64</f>
        <v>3120.3799999999997</v>
      </c>
      <c r="C16" s="10">
        <v>7.1220464843866099E-2</v>
      </c>
    </row>
    <row r="17" spans="1:3">
      <c r="A17" s="7" t="s">
        <v>1028</v>
      </c>
      <c r="B17" s="9">
        <f>+B18+B19+B20+B21+B22+B23+B24+B25+B26+B27</f>
        <v>27353.160000000003</v>
      </c>
      <c r="C17" s="10">
        <v>0.62431022341733999</v>
      </c>
    </row>
    <row r="18" spans="1:3">
      <c r="A18" s="7" t="s">
        <v>1029</v>
      </c>
      <c r="B18" s="9">
        <f>+'סחיר - תעודות התחייבות ממשלתיות'!L59</f>
        <v>12166.189999999999</v>
      </c>
      <c r="C18" s="10">
        <v>0.27768201335553</v>
      </c>
    </row>
    <row r="19" spans="1:3">
      <c r="A19" s="7" t="s">
        <v>1030</v>
      </c>
      <c r="B19" s="9">
        <v>0</v>
      </c>
      <c r="C19" s="10">
        <v>0</v>
      </c>
    </row>
    <row r="20" spans="1:3">
      <c r="A20" s="7" t="s">
        <v>1031</v>
      </c>
      <c r="B20" s="9">
        <f>+'סחיר - אגח קונצרני'!N150</f>
        <v>6385.9600000000009</v>
      </c>
      <c r="C20" s="10">
        <v>0.14575251964033201</v>
      </c>
    </row>
    <row r="21" spans="1:3">
      <c r="A21" s="7" t="s">
        <v>1032</v>
      </c>
      <c r="B21" s="9">
        <f>+'סחיר - מניות'!H87</f>
        <v>969.43</v>
      </c>
      <c r="C21" s="10">
        <v>2.2127096948753699E-2</v>
      </c>
    </row>
    <row r="22" spans="1:3">
      <c r="A22" s="7" t="s">
        <v>1033</v>
      </c>
      <c r="B22" s="9">
        <f>+'סחיר - תעודות סל'!G100</f>
        <v>6267.05</v>
      </c>
      <c r="C22" s="10">
        <v>0.14303953936362701</v>
      </c>
    </row>
    <row r="23" spans="1:3">
      <c r="A23" s="7" t="s">
        <v>1034</v>
      </c>
      <c r="B23" s="9">
        <f>+'סחיר - קרנות נאמנות'!J40</f>
        <v>1378.15</v>
      </c>
      <c r="C23" s="10">
        <v>3.1455171687729599E-2</v>
      </c>
    </row>
    <row r="24" spans="1:3">
      <c r="A24" s="7" t="s">
        <v>1035</v>
      </c>
      <c r="B24" s="9">
        <v>0</v>
      </c>
      <c r="C24" s="10">
        <v>0</v>
      </c>
    </row>
    <row r="25" spans="1:3">
      <c r="A25" s="7" t="s">
        <v>1036</v>
      </c>
      <c r="B25" s="9">
        <v>0</v>
      </c>
      <c r="C25" s="10">
        <v>0</v>
      </c>
    </row>
    <row r="26" spans="1:3">
      <c r="A26" s="7" t="s">
        <v>1037</v>
      </c>
      <c r="B26" s="9">
        <v>0</v>
      </c>
      <c r="C26" s="10">
        <v>0</v>
      </c>
    </row>
    <row r="27" spans="1:3">
      <c r="A27" s="7" t="s">
        <v>1038</v>
      </c>
      <c r="B27" s="9">
        <f>+'סחיר - מוצרים מובנים'!N63</f>
        <v>186.38</v>
      </c>
      <c r="C27" s="10">
        <v>4.2538824213675004E-3</v>
      </c>
    </row>
    <row r="28" spans="1:3">
      <c r="A28" s="7" t="s">
        <v>1039</v>
      </c>
      <c r="B28" s="9">
        <f>+B29+B30+B31+B32+B33+B34+B35+B36+B37</f>
        <v>13339.820000000005</v>
      </c>
      <c r="C28" s="10">
        <v>0.30446931173879399</v>
      </c>
    </row>
    <row r="29" spans="1:3">
      <c r="A29" s="7" t="s">
        <v>1029</v>
      </c>
      <c r="B29" s="9">
        <f>+'לא סחיר - תעודות התחייבות ממשלה'!L83</f>
        <v>13091.340000000006</v>
      </c>
      <c r="C29" s="10">
        <v>0.29879787051905898</v>
      </c>
    </row>
    <row r="30" spans="1:3">
      <c r="A30" s="7" t="s">
        <v>1040</v>
      </c>
      <c r="B30" s="9">
        <v>0</v>
      </c>
      <c r="C30" s="10">
        <v>0</v>
      </c>
    </row>
    <row r="31" spans="1:3">
      <c r="A31" s="7" t="s">
        <v>1041</v>
      </c>
      <c r="B31" s="9">
        <f>+'לא סחיר - אגח קונצרני'!N45</f>
        <v>126.84</v>
      </c>
      <c r="C31" s="10">
        <v>2.8950336389152701E-3</v>
      </c>
    </row>
    <row r="32" spans="1:3">
      <c r="A32" s="7" t="s">
        <v>1042</v>
      </c>
      <c r="B32" s="9">
        <f>+'לא סחיר - מניות'!H36</f>
        <v>147</v>
      </c>
      <c r="C32" s="10">
        <v>3.3551449840394298E-3</v>
      </c>
    </row>
    <row r="33" spans="1:3">
      <c r="A33" s="7" t="s">
        <v>1043</v>
      </c>
      <c r="B33" s="9">
        <v>0</v>
      </c>
      <c r="C33" s="10">
        <v>0</v>
      </c>
    </row>
    <row r="34" spans="1:3">
      <c r="A34" s="7" t="s">
        <v>1044</v>
      </c>
      <c r="B34" s="9">
        <v>0</v>
      </c>
      <c r="C34" s="10">
        <v>0</v>
      </c>
    </row>
    <row r="35" spans="1:3">
      <c r="A35" s="7" t="s">
        <v>1045</v>
      </c>
      <c r="B35" s="9">
        <v>0</v>
      </c>
      <c r="C35" s="10">
        <v>0</v>
      </c>
    </row>
    <row r="36" spans="1:3">
      <c r="A36" s="7" t="s">
        <v>1046</v>
      </c>
      <c r="B36" s="9">
        <f>+'לא סחיר - חוזים עתידיים'!I56</f>
        <v>-25.36</v>
      </c>
      <c r="C36" s="10">
        <v>-5.7873740321970997E-4</v>
      </c>
    </row>
    <row r="37" spans="1:3">
      <c r="A37" s="7" t="s">
        <v>1047</v>
      </c>
      <c r="B37" s="9">
        <v>0</v>
      </c>
      <c r="C37" s="10">
        <v>0</v>
      </c>
    </row>
    <row r="38" spans="1:3">
      <c r="A38" s="7" t="s">
        <v>1048</v>
      </c>
      <c r="B38" s="9">
        <v>0</v>
      </c>
      <c r="C38" s="10">
        <v>0</v>
      </c>
    </row>
    <row r="39" spans="1:3">
      <c r="A39" s="7" t="s">
        <v>1049</v>
      </c>
      <c r="B39" s="9">
        <v>0</v>
      </c>
      <c r="C39" s="10">
        <v>0</v>
      </c>
    </row>
    <row r="40" spans="1:3">
      <c r="A40" s="7" t="s">
        <v>1050</v>
      </c>
      <c r="B40" s="9">
        <v>0</v>
      </c>
      <c r="C40" s="10">
        <v>0</v>
      </c>
    </row>
    <row r="41" spans="1:3">
      <c r="A41" s="7" t="s">
        <v>1051</v>
      </c>
      <c r="B41" s="9">
        <f>+'השקעות אחרות'!H33</f>
        <v>-0.35600000000000165</v>
      </c>
      <c r="C41" s="10">
        <v>0</v>
      </c>
    </row>
    <row r="42" spans="1:3" ht="13.5" thickBot="1">
      <c r="A42" s="4" t="s">
        <v>1052</v>
      </c>
      <c r="B42" s="24">
        <f>+B16+B17+B28+B38+B39+B40+B41</f>
        <v>43813.004000000008</v>
      </c>
      <c r="C42" s="25">
        <f>+C16+C17+C28+C38+C39+C40+C41</f>
        <v>1</v>
      </c>
    </row>
    <row r="43" spans="1:3" ht="13.5" thickTop="1">
      <c r="B43" s="9"/>
    </row>
    <row r="44" spans="1:3">
      <c r="B44" s="31"/>
    </row>
    <row r="45" spans="1:3" ht="13.5" thickBot="1">
      <c r="A45" s="5" t="s">
        <v>1053</v>
      </c>
      <c r="B45" s="5" t="s">
        <v>69</v>
      </c>
    </row>
    <row r="46" spans="1:3" ht="13.5" thickTop="1"/>
    <row r="47" spans="1:3">
      <c r="A47" s="7" t="s">
        <v>27</v>
      </c>
      <c r="B47" s="11">
        <v>3.8889999999999998</v>
      </c>
    </row>
    <row r="48" spans="1:3">
      <c r="A48" s="7" t="s">
        <v>1054</v>
      </c>
      <c r="B48" s="11">
        <v>3.2547000000000001</v>
      </c>
    </row>
    <row r="49" spans="1:2">
      <c r="A49" s="7" t="s">
        <v>386</v>
      </c>
      <c r="B49" s="11">
        <v>6.0636000000000001</v>
      </c>
    </row>
    <row r="50" spans="1:2">
      <c r="A50" s="7" t="s">
        <v>1055</v>
      </c>
      <c r="B50" s="11">
        <v>3.9291</v>
      </c>
    </row>
    <row r="51" spans="1:2">
      <c r="A51" s="7" t="s">
        <v>1056</v>
      </c>
      <c r="B51" s="11">
        <v>3.3586</v>
      </c>
    </row>
    <row r="52" spans="1:2">
      <c r="A52" s="7" t="s">
        <v>36</v>
      </c>
      <c r="B52" s="11">
        <v>4.7245999999999997</v>
      </c>
    </row>
    <row r="53" spans="1:2">
      <c r="A53" s="7" t="s">
        <v>1057</v>
      </c>
      <c r="B53" s="11">
        <v>0.50360000000000005</v>
      </c>
    </row>
    <row r="54" spans="1:2">
      <c r="A54" s="7" t="s">
        <v>1058</v>
      </c>
      <c r="B54" s="11">
        <v>5.4946999999999999</v>
      </c>
    </row>
    <row r="55" spans="1:2">
      <c r="A55" s="7" t="s">
        <v>1059</v>
      </c>
      <c r="B55" s="11">
        <v>0.63460000000000005</v>
      </c>
    </row>
    <row r="56" spans="1:2">
      <c r="A56" s="7" t="s">
        <v>1060</v>
      </c>
      <c r="B56" s="11">
        <v>0.33650000000000002</v>
      </c>
    </row>
    <row r="57" spans="1:2">
      <c r="A57" s="7" t="s">
        <v>21</v>
      </c>
      <c r="B57" s="11">
        <v>3.1869999999999998</v>
      </c>
    </row>
    <row r="58" spans="1:2">
      <c r="A58" s="7" t="s">
        <v>1061</v>
      </c>
      <c r="B58" s="11">
        <v>0.18</v>
      </c>
    </row>
    <row r="59" spans="1:2">
      <c r="A59" s="7" t="s">
        <v>1062</v>
      </c>
      <c r="B59" s="11">
        <v>9.7630999999999997</v>
      </c>
    </row>
    <row r="60" spans="1:2">
      <c r="A60" s="7" t="s">
        <v>1063</v>
      </c>
      <c r="B60" s="11">
        <v>0.52510000000000001</v>
      </c>
    </row>
    <row r="61" spans="1:2">
      <c r="A61" s="7" t="s">
        <v>1064</v>
      </c>
      <c r="B61" s="11">
        <v>0.61519999999999997</v>
      </c>
    </row>
    <row r="62" spans="1:2">
      <c r="A62" s="7" t="s">
        <v>45</v>
      </c>
      <c r="B62" s="11">
        <v>0.26369999999999999</v>
      </c>
    </row>
    <row r="63" spans="1:2">
      <c r="A63" s="7" t="s">
        <v>1065</v>
      </c>
      <c r="B63" s="11">
        <v>6.6799999999999998E-2</v>
      </c>
    </row>
    <row r="64" spans="1:2">
      <c r="A64" s="7" t="s">
        <v>280</v>
      </c>
      <c r="B64" s="11">
        <v>1.4612000000000001</v>
      </c>
    </row>
    <row r="65" spans="1:2">
      <c r="A65" s="7" t="s">
        <v>1066</v>
      </c>
      <c r="B65" s="11">
        <v>2.538E-2</v>
      </c>
    </row>
    <row r="66" spans="1:2">
      <c r="A66" s="7" t="s">
        <v>1067</v>
      </c>
      <c r="B66" s="11">
        <v>6.1604999999999999</v>
      </c>
    </row>
    <row r="67" spans="1:2">
      <c r="A67" s="7" t="s">
        <v>1068</v>
      </c>
      <c r="B67" s="11">
        <v>1.1818</v>
      </c>
    </row>
    <row r="68" spans="1:2">
      <c r="A68" s="7" t="s">
        <v>1069</v>
      </c>
      <c r="B68" s="11">
        <v>0.61716000000000004</v>
      </c>
    </row>
    <row r="69" spans="1:2">
      <c r="A69" s="7" t="s">
        <v>28</v>
      </c>
      <c r="B69" s="11">
        <v>3.0331999999999999</v>
      </c>
    </row>
    <row r="70" spans="1:2">
      <c r="A70" s="7" t="s">
        <v>1070</v>
      </c>
      <c r="B70" s="11">
        <v>1.6656</v>
      </c>
    </row>
    <row r="71" spans="1:2">
      <c r="A71" s="7" t="s">
        <v>1071</v>
      </c>
      <c r="B71" s="11">
        <v>0.50070000000000003</v>
      </c>
    </row>
    <row r="72" spans="1:2">
      <c r="A72" s="7" t="s">
        <v>1072</v>
      </c>
      <c r="B72" s="11">
        <v>2.9344000000000001</v>
      </c>
    </row>
    <row r="73" spans="1:2">
      <c r="A73" s="7" t="s">
        <v>1073</v>
      </c>
      <c r="B73" s="11">
        <v>0.62450000000000006</v>
      </c>
    </row>
    <row r="74" spans="1:2">
      <c r="A74" s="7" t="s">
        <v>1074</v>
      </c>
      <c r="B74" s="11">
        <v>1.0973999999999999</v>
      </c>
    </row>
    <row r="75" spans="1:2">
      <c r="A75" s="7" t="s">
        <v>1075</v>
      </c>
      <c r="B75" s="11">
        <v>1.4887999999999999</v>
      </c>
    </row>
    <row r="76" spans="1:2">
      <c r="A76" s="7" t="s">
        <v>1076</v>
      </c>
      <c r="B76" s="11">
        <v>1.6988000000000001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1"/>
  <sheetViews>
    <sheetView rightToLeft="1" topLeftCell="F10" workbookViewId="0">
      <selection activeCell="A51" sqref="A51"/>
    </sheetView>
  </sheetViews>
  <sheetFormatPr defaultColWidth="9.140625" defaultRowHeight="12.75"/>
  <cols>
    <col min="1" max="1" width="50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110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111</v>
      </c>
      <c r="E11" s="4" t="s">
        <v>7</v>
      </c>
      <c r="F11" s="4" t="s">
        <v>8</v>
      </c>
      <c r="G11" s="4" t="s">
        <v>66</v>
      </c>
      <c r="H11" s="4" t="s">
        <v>67</v>
      </c>
      <c r="I11" s="4" t="s">
        <v>9</v>
      </c>
      <c r="J11" s="4" t="s">
        <v>10</v>
      </c>
      <c r="K11" s="4" t="s">
        <v>11</v>
      </c>
      <c r="L11" s="4" t="s">
        <v>68</v>
      </c>
      <c r="M11" s="4" t="s">
        <v>69</v>
      </c>
      <c r="N11" s="4" t="s">
        <v>12</v>
      </c>
      <c r="O11" s="4" t="s">
        <v>70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71</v>
      </c>
      <c r="H12" s="5" t="s">
        <v>72</v>
      </c>
      <c r="I12" s="5"/>
      <c r="J12" s="5" t="s">
        <v>14</v>
      </c>
      <c r="K12" s="5" t="s">
        <v>14</v>
      </c>
      <c r="L12" s="5" t="s">
        <v>73</v>
      </c>
      <c r="M12" s="5" t="s">
        <v>74</v>
      </c>
      <c r="N12" s="5" t="s">
        <v>15</v>
      </c>
      <c r="O12" s="5" t="s">
        <v>14</v>
      </c>
      <c r="P12" s="5" t="s">
        <v>14</v>
      </c>
    </row>
    <row r="15" spans="1:16">
      <c r="A15" s="4" t="s">
        <v>112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113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114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ht="13.5" thickBot="1">
      <c r="A20" s="6" t="s">
        <v>115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26">
        <v>0</v>
      </c>
      <c r="M20" s="6"/>
      <c r="N20" s="26">
        <v>0</v>
      </c>
      <c r="O20" s="6"/>
      <c r="P20" s="14">
        <f>N20/סיכום!$B$42</f>
        <v>0</v>
      </c>
    </row>
    <row r="21" spans="1:16" ht="13.5" thickTop="1"/>
    <row r="22" spans="1:16">
      <c r="A22" s="6" t="s">
        <v>116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ht="13.5" thickBot="1">
      <c r="A23" s="6" t="s">
        <v>117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26">
        <v>0</v>
      </c>
      <c r="M23" s="6"/>
      <c r="N23" s="26">
        <v>0</v>
      </c>
      <c r="O23" s="6"/>
      <c r="P23" s="14">
        <f>N23/סיכום!$B$42</f>
        <v>0</v>
      </c>
    </row>
    <row r="24" spans="1:16" ht="13.5" thickTop="1"/>
    <row r="25" spans="1:16">
      <c r="A25" s="6" t="s">
        <v>118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ht="13.5" thickBot="1">
      <c r="A26" s="6" t="s">
        <v>119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26">
        <v>0</v>
      </c>
      <c r="M26" s="6"/>
      <c r="N26" s="26">
        <v>0</v>
      </c>
      <c r="O26" s="6"/>
      <c r="P26" s="14">
        <f>N26/סיכום!$B$42</f>
        <v>0</v>
      </c>
    </row>
    <row r="27" spans="1:16" ht="13.5" thickTop="1"/>
    <row r="28" spans="1:16">
      <c r="A28" s="6" t="s">
        <v>120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ht="13.5" thickBot="1">
      <c r="A29" s="6" t="s">
        <v>121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26">
        <v>0</v>
      </c>
      <c r="M29" s="6"/>
      <c r="N29" s="26">
        <v>0</v>
      </c>
      <c r="O29" s="6"/>
      <c r="P29" s="14">
        <f>N29/סיכום!$B$42</f>
        <v>0</v>
      </c>
    </row>
    <row r="30" spans="1:16" ht="13.5" thickTop="1"/>
    <row r="31" spans="1:16" ht="13.5" thickBot="1">
      <c r="A31" s="4" t="s">
        <v>122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27">
        <v>0</v>
      </c>
      <c r="M31" s="4"/>
      <c r="N31" s="27">
        <v>0</v>
      </c>
      <c r="O31" s="4"/>
      <c r="P31" s="38">
        <v>0</v>
      </c>
    </row>
    <row r="32" spans="1:16" ht="13.5" thickTop="1"/>
    <row r="34" spans="1:16">
      <c r="A34" s="4" t="s">
        <v>123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>
      <c r="A35" s="6" t="s">
        <v>124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 ht="13.5" thickBot="1">
      <c r="A36" s="6" t="s">
        <v>125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26">
        <v>0</v>
      </c>
      <c r="M36" s="6"/>
      <c r="N36" s="26">
        <v>0</v>
      </c>
      <c r="O36" s="6"/>
      <c r="P36" s="14">
        <f>N36/סיכום!$B$42</f>
        <v>0</v>
      </c>
    </row>
    <row r="37" spans="1:16" ht="13.5" thickTop="1"/>
    <row r="38" spans="1:16">
      <c r="A38" s="6" t="s">
        <v>126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 ht="13.5" thickBot="1">
      <c r="A39" s="6" t="s">
        <v>127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26">
        <v>0</v>
      </c>
      <c r="M39" s="6"/>
      <c r="N39" s="26">
        <v>0</v>
      </c>
      <c r="O39" s="6"/>
      <c r="P39" s="14">
        <f>N39/סיכום!$B$42</f>
        <v>0</v>
      </c>
    </row>
    <row r="40" spans="1:16" ht="13.5" thickTop="1"/>
    <row r="41" spans="1:16" ht="13.5" thickBot="1">
      <c r="A41" s="4" t="s">
        <v>128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27">
        <v>0</v>
      </c>
      <c r="M41" s="4"/>
      <c r="N41" s="27">
        <v>0</v>
      </c>
      <c r="O41" s="4"/>
      <c r="P41" s="38">
        <v>0</v>
      </c>
    </row>
    <row r="42" spans="1:16" ht="13.5" thickTop="1"/>
    <row r="44" spans="1:16" ht="13.5" thickBot="1">
      <c r="A44" s="4" t="s">
        <v>129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27">
        <v>0</v>
      </c>
      <c r="M44" s="4"/>
      <c r="N44" s="27">
        <v>0</v>
      </c>
      <c r="O44" s="4"/>
      <c r="P44" s="38">
        <v>0</v>
      </c>
    </row>
    <row r="45" spans="1:16" ht="13.5" thickTop="1"/>
    <row r="47" spans="1:16">
      <c r="A47" s="7" t="s">
        <v>64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51" spans="1:1">
      <c r="A51" s="2"/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57"/>
  <sheetViews>
    <sheetView rightToLeft="1" topLeftCell="F118" workbookViewId="0">
      <selection activeCell="A160" sqref="A160"/>
    </sheetView>
  </sheetViews>
  <sheetFormatPr defaultColWidth="9.140625" defaultRowHeight="12.75"/>
  <cols>
    <col min="1" max="1" width="52.7109375" customWidth="1"/>
    <col min="2" max="2" width="15.7109375" customWidth="1"/>
    <col min="3" max="3" width="35.7109375" customWidth="1"/>
    <col min="4" max="4" width="38.7109375" customWidth="1"/>
    <col min="5" max="5" width="8.7109375" customWidth="1"/>
    <col min="6" max="6" width="15.7109375" customWidth="1"/>
    <col min="7" max="7" width="14.7109375" customWidth="1"/>
    <col min="8" max="8" width="8.7109375" style="31" customWidth="1"/>
    <col min="9" max="9" width="17.7109375" customWidth="1"/>
    <col min="10" max="10" width="14.7109375" style="28" customWidth="1"/>
    <col min="11" max="11" width="16.7109375" style="28" customWidth="1"/>
    <col min="12" max="12" width="15.7109375" style="31" customWidth="1"/>
    <col min="13" max="14" width="11.7109375" style="31" customWidth="1"/>
    <col min="15" max="15" width="24.7109375" style="28" customWidth="1"/>
    <col min="16" max="16" width="20.7109375" style="28" customWidth="1"/>
  </cols>
  <sheetData>
    <row r="2" spans="1:16" ht="18">
      <c r="A2" s="1" t="s">
        <v>0</v>
      </c>
    </row>
    <row r="4" spans="1:16" ht="18">
      <c r="A4" s="1" t="s">
        <v>130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111</v>
      </c>
      <c r="E11" s="4" t="s">
        <v>7</v>
      </c>
      <c r="F11" s="4" t="s">
        <v>8</v>
      </c>
      <c r="G11" s="4" t="s">
        <v>66</v>
      </c>
      <c r="H11" s="32" t="s">
        <v>67</v>
      </c>
      <c r="I11" s="4" t="s">
        <v>9</v>
      </c>
      <c r="J11" s="29" t="s">
        <v>10</v>
      </c>
      <c r="K11" s="29" t="s">
        <v>11</v>
      </c>
      <c r="L11" s="32" t="s">
        <v>68</v>
      </c>
      <c r="M11" s="32" t="s">
        <v>69</v>
      </c>
      <c r="N11" s="32" t="s">
        <v>12</v>
      </c>
      <c r="O11" s="29" t="s">
        <v>70</v>
      </c>
      <c r="P11" s="29" t="s">
        <v>13</v>
      </c>
    </row>
    <row r="12" spans="1:16">
      <c r="A12" s="5"/>
      <c r="B12" s="5"/>
      <c r="C12" s="5"/>
      <c r="D12" s="5"/>
      <c r="E12" s="5"/>
      <c r="F12" s="5"/>
      <c r="G12" s="5" t="s">
        <v>71</v>
      </c>
      <c r="H12" s="33" t="s">
        <v>72</v>
      </c>
      <c r="I12" s="5"/>
      <c r="J12" s="30" t="s">
        <v>14</v>
      </c>
      <c r="K12" s="30" t="s">
        <v>14</v>
      </c>
      <c r="L12" s="33" t="s">
        <v>73</v>
      </c>
      <c r="M12" s="33" t="s">
        <v>74</v>
      </c>
      <c r="N12" s="33" t="s">
        <v>15</v>
      </c>
      <c r="O12" s="30" t="s">
        <v>14</v>
      </c>
      <c r="P12" s="30" t="s">
        <v>14</v>
      </c>
    </row>
    <row r="15" spans="1:16">
      <c r="A15" s="4" t="s">
        <v>131</v>
      </c>
      <c r="B15" s="4"/>
      <c r="C15" s="4"/>
      <c r="D15" s="4"/>
      <c r="E15" s="4"/>
      <c r="F15" s="4"/>
      <c r="G15" s="4"/>
      <c r="H15" s="32"/>
      <c r="I15" s="4"/>
      <c r="J15" s="29"/>
      <c r="K15" s="29"/>
      <c r="L15" s="32"/>
      <c r="M15" s="32"/>
      <c r="N15" s="32"/>
      <c r="O15" s="29"/>
      <c r="P15" s="29"/>
    </row>
    <row r="18" spans="1:16">
      <c r="A18" s="4" t="s">
        <v>132</v>
      </c>
      <c r="B18" s="4"/>
      <c r="C18" s="4"/>
      <c r="D18" s="4"/>
      <c r="E18" s="4"/>
      <c r="F18" s="4"/>
      <c r="G18" s="4"/>
      <c r="H18" s="32"/>
      <c r="I18" s="4"/>
      <c r="J18" s="29"/>
      <c r="K18" s="29"/>
      <c r="L18" s="32"/>
      <c r="M18" s="32"/>
      <c r="N18" s="32"/>
      <c r="O18" s="29"/>
      <c r="P18" s="29"/>
    </row>
    <row r="19" spans="1:16">
      <c r="A19" s="6" t="s">
        <v>133</v>
      </c>
      <c r="B19" s="6"/>
      <c r="C19" s="6"/>
      <c r="D19" s="6"/>
      <c r="E19" s="6"/>
      <c r="F19" s="6"/>
      <c r="G19" s="6"/>
      <c r="H19" s="34"/>
      <c r="I19" s="6"/>
      <c r="J19" s="13"/>
      <c r="K19" s="13"/>
      <c r="L19" s="34"/>
      <c r="M19" s="34"/>
      <c r="N19" s="34"/>
      <c r="O19" s="13"/>
      <c r="P19" s="13"/>
    </row>
    <row r="20" spans="1:16">
      <c r="A20" s="7" t="s">
        <v>134</v>
      </c>
      <c r="B20" s="7">
        <v>2310092</v>
      </c>
      <c r="C20" s="7" t="s">
        <v>135</v>
      </c>
      <c r="D20" s="7" t="s">
        <v>136</v>
      </c>
      <c r="E20" s="7" t="s">
        <v>24</v>
      </c>
      <c r="F20" s="7" t="s">
        <v>137</v>
      </c>
      <c r="G20" s="39">
        <v>0</v>
      </c>
      <c r="H20" s="37">
        <v>1.26</v>
      </c>
      <c r="I20" s="7" t="s">
        <v>50</v>
      </c>
      <c r="J20" s="12">
        <v>2.5999999999999999E-2</v>
      </c>
      <c r="K20" s="12">
        <v>9.7999999999999997E-3</v>
      </c>
      <c r="L20" s="37">
        <v>9000</v>
      </c>
      <c r="M20" s="37">
        <v>109.1</v>
      </c>
      <c r="N20" s="37">
        <v>9.82</v>
      </c>
      <c r="O20" s="12">
        <v>0</v>
      </c>
      <c r="P20" s="12">
        <f>N20/סיכום!$B$42</f>
        <v>2.2413436887367956E-4</v>
      </c>
    </row>
    <row r="21" spans="1:16">
      <c r="A21" s="7" t="s">
        <v>138</v>
      </c>
      <c r="B21" s="7">
        <v>2310118</v>
      </c>
      <c r="C21" s="7" t="s">
        <v>135</v>
      </c>
      <c r="D21" s="7" t="s">
        <v>136</v>
      </c>
      <c r="E21" s="7" t="s">
        <v>24</v>
      </c>
      <c r="F21" s="7" t="s">
        <v>137</v>
      </c>
      <c r="G21" s="39">
        <v>0</v>
      </c>
      <c r="H21" s="37">
        <v>3.83</v>
      </c>
      <c r="I21" s="7" t="s">
        <v>50</v>
      </c>
      <c r="J21" s="12">
        <v>2.58E-2</v>
      </c>
      <c r="K21" s="12">
        <v>5.8999999999999999E-3</v>
      </c>
      <c r="L21" s="37">
        <v>38334</v>
      </c>
      <c r="M21" s="37">
        <v>114.02</v>
      </c>
      <c r="N21" s="37">
        <v>43.71</v>
      </c>
      <c r="O21" s="12">
        <v>0</v>
      </c>
      <c r="P21" s="12">
        <f>N21/סיכום!$B$42</f>
        <v>9.9764900849985075E-4</v>
      </c>
    </row>
    <row r="22" spans="1:16">
      <c r="A22" s="7" t="s">
        <v>139</v>
      </c>
      <c r="B22" s="7">
        <v>2310142</v>
      </c>
      <c r="C22" s="7" t="s">
        <v>135</v>
      </c>
      <c r="D22" s="7" t="s">
        <v>136</v>
      </c>
      <c r="E22" s="7" t="s">
        <v>24</v>
      </c>
      <c r="F22" s="7" t="s">
        <v>137</v>
      </c>
      <c r="G22" s="39">
        <v>0</v>
      </c>
      <c r="H22" s="37">
        <v>3.66</v>
      </c>
      <c r="I22" s="7" t="s">
        <v>50</v>
      </c>
      <c r="J22" s="12">
        <v>4.1000000000000003E-3</v>
      </c>
      <c r="K22" s="12">
        <v>5.0000000000000001E-3</v>
      </c>
      <c r="L22" s="37">
        <v>68000</v>
      </c>
      <c r="M22" s="37">
        <v>99.5</v>
      </c>
      <c r="N22" s="37">
        <v>67.66</v>
      </c>
      <c r="O22" s="12">
        <v>0</v>
      </c>
      <c r="P22" s="12">
        <f>N22/סיכום!$B$42</f>
        <v>1.5442903663944153E-3</v>
      </c>
    </row>
    <row r="23" spans="1:16">
      <c r="A23" s="7" t="s">
        <v>140</v>
      </c>
      <c r="B23" s="7">
        <v>1940535</v>
      </c>
      <c r="C23" s="7" t="s">
        <v>141</v>
      </c>
      <c r="D23" s="7" t="s">
        <v>136</v>
      </c>
      <c r="E23" s="7" t="s">
        <v>24</v>
      </c>
      <c r="F23" s="7" t="s">
        <v>142</v>
      </c>
      <c r="G23" s="39">
        <v>0</v>
      </c>
      <c r="H23" s="37">
        <v>6.49</v>
      </c>
      <c r="I23" s="7" t="s">
        <v>50</v>
      </c>
      <c r="J23" s="12">
        <v>0.05</v>
      </c>
      <c r="K23" s="12">
        <v>1.0800000000000001E-2</v>
      </c>
      <c r="L23" s="37">
        <v>106584</v>
      </c>
      <c r="M23" s="37">
        <v>134.79</v>
      </c>
      <c r="N23" s="37">
        <v>143.66</v>
      </c>
      <c r="O23" s="12">
        <v>1E-4</v>
      </c>
      <c r="P23" s="12">
        <f>N23/סיכום!$B$42</f>
        <v>3.2789351764147458E-3</v>
      </c>
    </row>
    <row r="24" spans="1:16">
      <c r="A24" s="7" t="s">
        <v>143</v>
      </c>
      <c r="B24" s="7">
        <v>1940568</v>
      </c>
      <c r="C24" s="7" t="s">
        <v>141</v>
      </c>
      <c r="D24" s="7" t="s">
        <v>136</v>
      </c>
      <c r="E24" s="7" t="s">
        <v>24</v>
      </c>
      <c r="F24" s="7" t="s">
        <v>137</v>
      </c>
      <c r="G24" s="39">
        <v>0</v>
      </c>
      <c r="H24" s="37">
        <v>4.5599999999999996</v>
      </c>
      <c r="I24" s="7" t="s">
        <v>50</v>
      </c>
      <c r="J24" s="12">
        <v>1.6E-2</v>
      </c>
      <c r="K24" s="12">
        <v>5.7000000000000002E-3</v>
      </c>
      <c r="L24" s="37">
        <v>121000</v>
      </c>
      <c r="M24" s="37">
        <v>104.9</v>
      </c>
      <c r="N24" s="37">
        <v>126.93</v>
      </c>
      <c r="O24" s="12">
        <v>0</v>
      </c>
      <c r="P24" s="12">
        <f>N24/סיכום!$B$42</f>
        <v>2.8970850754721127E-3</v>
      </c>
    </row>
    <row r="25" spans="1:16">
      <c r="A25" s="7" t="s">
        <v>144</v>
      </c>
      <c r="B25" s="7">
        <v>7410160</v>
      </c>
      <c r="C25" s="7" t="s">
        <v>145</v>
      </c>
      <c r="D25" s="7" t="s">
        <v>136</v>
      </c>
      <c r="E25" s="7" t="s">
        <v>146</v>
      </c>
      <c r="F25" s="7" t="s">
        <v>142</v>
      </c>
      <c r="G25" s="39">
        <v>0</v>
      </c>
      <c r="H25" s="37">
        <v>1.82</v>
      </c>
      <c r="I25" s="7" t="s">
        <v>50</v>
      </c>
      <c r="J25" s="12">
        <v>4.3999999999999997E-2</v>
      </c>
      <c r="K25" s="12">
        <v>3.2000000000000002E-3</v>
      </c>
      <c r="L25" s="37">
        <v>68792</v>
      </c>
      <c r="M25" s="37">
        <v>127.77</v>
      </c>
      <c r="N25" s="37">
        <v>87.9</v>
      </c>
      <c r="O25" s="12">
        <v>0</v>
      </c>
      <c r="P25" s="12">
        <f>N25/סיכום!$B$42</f>
        <v>2.0062536684314087E-3</v>
      </c>
    </row>
    <row r="26" spans="1:16">
      <c r="A26" s="7" t="s">
        <v>147</v>
      </c>
      <c r="B26" s="7">
        <v>7410244</v>
      </c>
      <c r="C26" s="7" t="s">
        <v>145</v>
      </c>
      <c r="D26" s="7" t="s">
        <v>136</v>
      </c>
      <c r="E26" s="7" t="s">
        <v>146</v>
      </c>
      <c r="F26" s="7" t="s">
        <v>142</v>
      </c>
      <c r="G26" s="39">
        <v>0</v>
      </c>
      <c r="H26" s="37">
        <v>5.43</v>
      </c>
      <c r="I26" s="7" t="s">
        <v>50</v>
      </c>
      <c r="J26" s="12">
        <v>3.4000000000000002E-2</v>
      </c>
      <c r="K26" s="12">
        <v>9.4999999999999998E-3</v>
      </c>
      <c r="L26" s="37">
        <v>300000</v>
      </c>
      <c r="M26" s="37">
        <v>118.1</v>
      </c>
      <c r="N26" s="37">
        <v>354.3</v>
      </c>
      <c r="O26" s="12">
        <v>2.0000000000000001E-4</v>
      </c>
      <c r="P26" s="12">
        <f>N26/סיכום!$B$42</f>
        <v>8.0866402130289894E-3</v>
      </c>
    </row>
    <row r="27" spans="1:16">
      <c r="A27" s="7" t="s">
        <v>148</v>
      </c>
      <c r="B27" s="7">
        <v>1940402</v>
      </c>
      <c r="C27" s="7" t="s">
        <v>141</v>
      </c>
      <c r="D27" s="7" t="s">
        <v>136</v>
      </c>
      <c r="E27" s="7" t="s">
        <v>146</v>
      </c>
      <c r="F27" s="7" t="s">
        <v>142</v>
      </c>
      <c r="G27" s="39">
        <v>0</v>
      </c>
      <c r="H27" s="37">
        <v>3.92</v>
      </c>
      <c r="I27" s="7" t="s">
        <v>50</v>
      </c>
      <c r="J27" s="12">
        <v>4.1000000000000002E-2</v>
      </c>
      <c r="K27" s="12">
        <v>7.0000000000000001E-3</v>
      </c>
      <c r="L27" s="37">
        <v>26178</v>
      </c>
      <c r="M27" s="37">
        <v>142.29</v>
      </c>
      <c r="N27" s="37">
        <v>37.25</v>
      </c>
      <c r="O27" s="12">
        <v>0</v>
      </c>
      <c r="P27" s="12">
        <f>N27/סיכום!$B$42</f>
        <v>8.502041996481226E-4</v>
      </c>
    </row>
    <row r="28" spans="1:16">
      <c r="A28" s="7" t="s">
        <v>149</v>
      </c>
      <c r="B28" s="7">
        <v>1940501</v>
      </c>
      <c r="C28" s="7" t="s">
        <v>141</v>
      </c>
      <c r="D28" s="7" t="s">
        <v>136</v>
      </c>
      <c r="E28" s="7" t="s">
        <v>146</v>
      </c>
      <c r="F28" s="7" t="s">
        <v>142</v>
      </c>
      <c r="G28" s="39">
        <v>0</v>
      </c>
      <c r="H28" s="37">
        <v>5.8</v>
      </c>
      <c r="I28" s="7" t="s">
        <v>50</v>
      </c>
      <c r="J28" s="12">
        <v>0.04</v>
      </c>
      <c r="K28" s="12">
        <v>9.9000000000000008E-3</v>
      </c>
      <c r="L28" s="37">
        <v>150000</v>
      </c>
      <c r="M28" s="37">
        <v>126.12</v>
      </c>
      <c r="N28" s="37">
        <v>189.18</v>
      </c>
      <c r="O28" s="12">
        <v>1E-4</v>
      </c>
      <c r="P28" s="12">
        <f>N28/סיכום!$B$42</f>
        <v>4.3178961205216602E-3</v>
      </c>
    </row>
    <row r="29" spans="1:16">
      <c r="A29" s="7" t="s">
        <v>150</v>
      </c>
      <c r="B29" s="7">
        <v>2300069</v>
      </c>
      <c r="C29" s="7" t="s">
        <v>151</v>
      </c>
      <c r="D29" s="7" t="s">
        <v>152</v>
      </c>
      <c r="E29" s="7" t="s">
        <v>153</v>
      </c>
      <c r="F29" s="7" t="s">
        <v>142</v>
      </c>
      <c r="G29" s="39">
        <v>0</v>
      </c>
      <c r="H29" s="37">
        <v>0.9</v>
      </c>
      <c r="I29" s="7" t="s">
        <v>50</v>
      </c>
      <c r="J29" s="12">
        <v>5.2999999999999999E-2</v>
      </c>
      <c r="K29" s="12">
        <v>9.7000000000000003E-3</v>
      </c>
      <c r="L29" s="37">
        <v>40118.68</v>
      </c>
      <c r="M29" s="37">
        <v>132.51</v>
      </c>
      <c r="N29" s="37">
        <v>53.16</v>
      </c>
      <c r="O29" s="12">
        <v>1E-4</v>
      </c>
      <c r="P29" s="12">
        <f>N29/סיכום!$B$42</f>
        <v>1.2133383960615891E-3</v>
      </c>
    </row>
    <row r="30" spans="1:16">
      <c r="A30" s="7" t="s">
        <v>154</v>
      </c>
      <c r="B30" s="7">
        <v>1099738</v>
      </c>
      <c r="C30" s="7" t="s">
        <v>155</v>
      </c>
      <c r="D30" s="7" t="s">
        <v>156</v>
      </c>
      <c r="E30" s="7" t="s">
        <v>153</v>
      </c>
      <c r="F30" s="7" t="s">
        <v>137</v>
      </c>
      <c r="G30" s="39">
        <v>0</v>
      </c>
      <c r="H30" s="37">
        <v>3.83</v>
      </c>
      <c r="I30" s="7" t="s">
        <v>50</v>
      </c>
      <c r="J30" s="12">
        <v>4.65E-2</v>
      </c>
      <c r="K30" s="12">
        <v>4.1000000000000003E-3</v>
      </c>
      <c r="L30" s="37">
        <v>98875.02</v>
      </c>
      <c r="M30" s="37">
        <v>140.79</v>
      </c>
      <c r="N30" s="37">
        <v>139.21</v>
      </c>
      <c r="O30" s="12">
        <v>2.0000000000000001E-4</v>
      </c>
      <c r="P30" s="12">
        <f>N30/סיכום!$B$42</f>
        <v>3.1773671579332927E-3</v>
      </c>
    </row>
    <row r="31" spans="1:16">
      <c r="A31" s="7" t="s">
        <v>157</v>
      </c>
      <c r="B31" s="7">
        <v>1120468</v>
      </c>
      <c r="C31" s="7" t="s">
        <v>158</v>
      </c>
      <c r="D31" s="7" t="s">
        <v>159</v>
      </c>
      <c r="E31" s="7" t="s">
        <v>153</v>
      </c>
      <c r="F31" s="7" t="s">
        <v>137</v>
      </c>
      <c r="G31" s="39">
        <v>0</v>
      </c>
      <c r="H31" s="37">
        <v>3.88</v>
      </c>
      <c r="I31" s="7" t="s">
        <v>50</v>
      </c>
      <c r="J31" s="12">
        <v>0.03</v>
      </c>
      <c r="K31" s="12">
        <v>1.2699999999999999E-2</v>
      </c>
      <c r="L31" s="37">
        <v>46142.85</v>
      </c>
      <c r="M31" s="37">
        <v>115.7</v>
      </c>
      <c r="N31" s="37">
        <v>53.39</v>
      </c>
      <c r="O31" s="12">
        <v>0</v>
      </c>
      <c r="P31" s="12">
        <f>N31/סיכום!$B$42</f>
        <v>1.2185879790392823E-3</v>
      </c>
    </row>
    <row r="32" spans="1:16">
      <c r="A32" s="7" t="s">
        <v>160</v>
      </c>
      <c r="B32" s="7">
        <v>1126762</v>
      </c>
      <c r="C32" s="7" t="s">
        <v>161</v>
      </c>
      <c r="D32" s="7" t="s">
        <v>136</v>
      </c>
      <c r="E32" s="7" t="s">
        <v>162</v>
      </c>
      <c r="F32" s="7" t="s">
        <v>163</v>
      </c>
      <c r="G32" s="39">
        <v>0</v>
      </c>
      <c r="H32" s="37">
        <v>2.54</v>
      </c>
      <c r="I32" s="7" t="s">
        <v>50</v>
      </c>
      <c r="J32" s="12">
        <v>1.6E-2</v>
      </c>
      <c r="K32" s="12">
        <v>5.7999999999999996E-3</v>
      </c>
      <c r="L32" s="37">
        <v>100219</v>
      </c>
      <c r="M32" s="37">
        <v>105.65</v>
      </c>
      <c r="N32" s="37">
        <v>105.88</v>
      </c>
      <c r="O32" s="12">
        <v>1E-4</v>
      </c>
      <c r="P32" s="12">
        <f>N32/סיכום!$B$42</f>
        <v>2.4166341116441132E-3</v>
      </c>
    </row>
    <row r="33" spans="1:16">
      <c r="A33" s="7" t="s">
        <v>164</v>
      </c>
      <c r="B33" s="7">
        <v>1097385</v>
      </c>
      <c r="C33" s="7" t="s">
        <v>165</v>
      </c>
      <c r="D33" s="7" t="s">
        <v>159</v>
      </c>
      <c r="E33" s="7" t="s">
        <v>162</v>
      </c>
      <c r="F33" s="7" t="s">
        <v>142</v>
      </c>
      <c r="G33" s="39">
        <v>0</v>
      </c>
      <c r="H33" s="37">
        <v>2.4</v>
      </c>
      <c r="I33" s="7" t="s">
        <v>50</v>
      </c>
      <c r="J33" s="12">
        <v>4.9500000000000002E-2</v>
      </c>
      <c r="K33" s="12">
        <v>1.01E-2</v>
      </c>
      <c r="L33" s="37">
        <v>18189.28</v>
      </c>
      <c r="M33" s="37">
        <v>133.35</v>
      </c>
      <c r="N33" s="37">
        <v>24.26</v>
      </c>
      <c r="O33" s="12">
        <v>0</v>
      </c>
      <c r="P33" s="12">
        <f>N33/סיכום!$B$42</f>
        <v>5.5371688277754247E-4</v>
      </c>
    </row>
    <row r="34" spans="1:16">
      <c r="A34" s="7" t="s">
        <v>166</v>
      </c>
      <c r="B34" s="7">
        <v>1117357</v>
      </c>
      <c r="C34" s="7" t="s">
        <v>165</v>
      </c>
      <c r="D34" s="7" t="s">
        <v>159</v>
      </c>
      <c r="E34" s="7" t="s">
        <v>162</v>
      </c>
      <c r="F34" s="7" t="s">
        <v>163</v>
      </c>
      <c r="G34" s="39">
        <v>0</v>
      </c>
      <c r="H34" s="37">
        <v>3.34</v>
      </c>
      <c r="I34" s="7" t="s">
        <v>50</v>
      </c>
      <c r="J34" s="12">
        <v>4.9000000000000002E-2</v>
      </c>
      <c r="K34" s="12">
        <v>1.23E-2</v>
      </c>
      <c r="L34" s="37">
        <v>22422</v>
      </c>
      <c r="M34" s="37">
        <v>121.8</v>
      </c>
      <c r="N34" s="37">
        <v>27.31</v>
      </c>
      <c r="O34" s="12">
        <v>0</v>
      </c>
      <c r="P34" s="12">
        <f>N34/סיכום!$B$42</f>
        <v>6.2333091791651619E-4</v>
      </c>
    </row>
    <row r="35" spans="1:16">
      <c r="A35" s="7" t="s">
        <v>167</v>
      </c>
      <c r="B35" s="7">
        <v>7590110</v>
      </c>
      <c r="C35" s="7" t="s">
        <v>168</v>
      </c>
      <c r="D35" s="7" t="s">
        <v>159</v>
      </c>
      <c r="E35" s="7" t="s">
        <v>162</v>
      </c>
      <c r="F35" s="7" t="s">
        <v>142</v>
      </c>
      <c r="G35" s="39">
        <v>0</v>
      </c>
      <c r="H35" s="37">
        <v>1.69</v>
      </c>
      <c r="I35" s="7" t="s">
        <v>50</v>
      </c>
      <c r="J35" s="12">
        <v>4.5499999999999999E-2</v>
      </c>
      <c r="K35" s="12">
        <v>1.29E-2</v>
      </c>
      <c r="L35" s="37">
        <v>57311.199999999997</v>
      </c>
      <c r="M35" s="37">
        <v>129.53</v>
      </c>
      <c r="N35" s="37">
        <v>74.239999999999995</v>
      </c>
      <c r="O35" s="12">
        <v>1E-4</v>
      </c>
      <c r="P35" s="12">
        <f>N35/סיכום!$B$42</f>
        <v>1.6944740881040703E-3</v>
      </c>
    </row>
    <row r="36" spans="1:16">
      <c r="A36" s="7" t="s">
        <v>169</v>
      </c>
      <c r="B36" s="7">
        <v>1260306</v>
      </c>
      <c r="C36" s="7" t="s">
        <v>170</v>
      </c>
      <c r="D36" s="7" t="s">
        <v>159</v>
      </c>
      <c r="E36" s="7" t="s">
        <v>162</v>
      </c>
      <c r="F36" s="7" t="s">
        <v>142</v>
      </c>
      <c r="G36" s="39">
        <v>0</v>
      </c>
      <c r="H36" s="37">
        <v>2.4</v>
      </c>
      <c r="I36" s="7" t="s">
        <v>50</v>
      </c>
      <c r="J36" s="12">
        <v>4.9500000000000002E-2</v>
      </c>
      <c r="K36" s="12">
        <v>1.3899999999999999E-2</v>
      </c>
      <c r="L36" s="37">
        <v>41733.42</v>
      </c>
      <c r="M36" s="37">
        <v>135.13999999999999</v>
      </c>
      <c r="N36" s="37">
        <v>56.4</v>
      </c>
      <c r="O36" s="12">
        <v>1E-4</v>
      </c>
      <c r="P36" s="12">
        <f>N36/סיכום!$B$42</f>
        <v>1.2872890432256137E-3</v>
      </c>
    </row>
    <row r="37" spans="1:16">
      <c r="A37" s="7" t="s">
        <v>171</v>
      </c>
      <c r="B37" s="7">
        <v>1260546</v>
      </c>
      <c r="C37" s="7" t="s">
        <v>170</v>
      </c>
      <c r="D37" s="7" t="s">
        <v>159</v>
      </c>
      <c r="E37" s="7" t="s">
        <v>162</v>
      </c>
      <c r="F37" s="7" t="s">
        <v>142</v>
      </c>
      <c r="G37" s="39">
        <v>0</v>
      </c>
      <c r="H37" s="37">
        <v>6.55</v>
      </c>
      <c r="I37" s="7" t="s">
        <v>50</v>
      </c>
      <c r="J37" s="12">
        <v>5.3499999999999999E-2</v>
      </c>
      <c r="K37" s="12">
        <v>2.4400000000000002E-2</v>
      </c>
      <c r="L37" s="37">
        <v>20649</v>
      </c>
      <c r="M37" s="37">
        <v>126.25</v>
      </c>
      <c r="N37" s="37">
        <v>26.07</v>
      </c>
      <c r="O37" s="12">
        <v>0</v>
      </c>
      <c r="P37" s="12">
        <f>N37/סיכום!$B$42</f>
        <v>5.9502881838460558E-4</v>
      </c>
    </row>
    <row r="38" spans="1:16">
      <c r="A38" s="7" t="s">
        <v>172</v>
      </c>
      <c r="B38" s="7">
        <v>1260397</v>
      </c>
      <c r="C38" s="7" t="s">
        <v>170</v>
      </c>
      <c r="D38" s="7" t="s">
        <v>159</v>
      </c>
      <c r="E38" s="7" t="s">
        <v>162</v>
      </c>
      <c r="F38" s="7" t="s">
        <v>142</v>
      </c>
      <c r="G38" s="39">
        <v>0</v>
      </c>
      <c r="H38" s="37">
        <v>4.71</v>
      </c>
      <c r="I38" s="7" t="s">
        <v>50</v>
      </c>
      <c r="J38" s="12">
        <v>5.0999999999999997E-2</v>
      </c>
      <c r="K38" s="12">
        <v>1.83E-2</v>
      </c>
      <c r="L38" s="37">
        <v>28146</v>
      </c>
      <c r="M38" s="37">
        <v>142.9</v>
      </c>
      <c r="N38" s="37">
        <v>40.22</v>
      </c>
      <c r="O38" s="12">
        <v>0</v>
      </c>
      <c r="P38" s="12">
        <f>N38/סיכום!$B$42</f>
        <v>9.1799229288181176E-4</v>
      </c>
    </row>
    <row r="39" spans="1:16">
      <c r="A39" s="7" t="s">
        <v>173</v>
      </c>
      <c r="B39" s="7">
        <v>1260462</v>
      </c>
      <c r="C39" s="7" t="s">
        <v>170</v>
      </c>
      <c r="D39" s="7" t="s">
        <v>159</v>
      </c>
      <c r="E39" s="7" t="s">
        <v>162</v>
      </c>
      <c r="F39" s="7" t="s">
        <v>142</v>
      </c>
      <c r="G39" s="39">
        <v>0</v>
      </c>
      <c r="H39" s="37">
        <v>1.97</v>
      </c>
      <c r="I39" s="7" t="s">
        <v>50</v>
      </c>
      <c r="J39" s="12">
        <v>5.2999999999999999E-2</v>
      </c>
      <c r="K39" s="12">
        <v>1.29E-2</v>
      </c>
      <c r="L39" s="37">
        <v>82449.149999999994</v>
      </c>
      <c r="M39" s="37">
        <v>126.89</v>
      </c>
      <c r="N39" s="37">
        <v>104.62</v>
      </c>
      <c r="O39" s="12">
        <v>1E-4</v>
      </c>
      <c r="P39" s="12">
        <f>N39/סיכום!$B$42</f>
        <v>2.3878755266358814E-3</v>
      </c>
    </row>
    <row r="40" spans="1:16">
      <c r="A40" s="7" t="s">
        <v>174</v>
      </c>
      <c r="B40" s="7">
        <v>7480023</v>
      </c>
      <c r="C40" s="7" t="s">
        <v>175</v>
      </c>
      <c r="D40" s="7" t="s">
        <v>136</v>
      </c>
      <c r="E40" s="7" t="s">
        <v>162</v>
      </c>
      <c r="F40" s="7" t="s">
        <v>142</v>
      </c>
      <c r="G40" s="39">
        <v>0</v>
      </c>
      <c r="H40" s="37">
        <v>2.81</v>
      </c>
      <c r="I40" s="7" t="s">
        <v>50</v>
      </c>
      <c r="J40" s="12">
        <v>5.2499999999999998E-2</v>
      </c>
      <c r="K40" s="12">
        <v>5.3E-3</v>
      </c>
      <c r="L40" s="37">
        <v>3838</v>
      </c>
      <c r="M40" s="37">
        <v>140.93</v>
      </c>
      <c r="N40" s="37">
        <v>5.41</v>
      </c>
      <c r="O40" s="12">
        <v>0</v>
      </c>
      <c r="P40" s="12">
        <f>N40/סיכום!$B$42</f>
        <v>1.2347932134486826E-4</v>
      </c>
    </row>
    <row r="41" spans="1:16">
      <c r="A41" s="7" t="s">
        <v>176</v>
      </c>
      <c r="B41" s="7">
        <v>7480049</v>
      </c>
      <c r="C41" s="7" t="s">
        <v>175</v>
      </c>
      <c r="D41" s="7" t="s">
        <v>136</v>
      </c>
      <c r="E41" s="7" t="s">
        <v>162</v>
      </c>
      <c r="F41" s="7" t="s">
        <v>142</v>
      </c>
      <c r="G41" s="39">
        <v>0</v>
      </c>
      <c r="H41" s="37">
        <v>4.08</v>
      </c>
      <c r="I41" s="7" t="s">
        <v>50</v>
      </c>
      <c r="J41" s="12">
        <v>4.7500000000000001E-2</v>
      </c>
      <c r="K41" s="12">
        <v>7.6E-3</v>
      </c>
      <c r="L41" s="37">
        <v>74240</v>
      </c>
      <c r="M41" s="37">
        <v>139.01</v>
      </c>
      <c r="N41" s="37">
        <v>103.2</v>
      </c>
      <c r="O41" s="12">
        <v>1E-4</v>
      </c>
      <c r="P41" s="12">
        <f>N41/סיכום!$B$42</f>
        <v>2.3554650578170807E-3</v>
      </c>
    </row>
    <row r="42" spans="1:16">
      <c r="A42" s="7" t="s">
        <v>177</v>
      </c>
      <c r="B42" s="7">
        <v>1120120</v>
      </c>
      <c r="C42" s="7" t="s">
        <v>178</v>
      </c>
      <c r="D42" s="7" t="s">
        <v>156</v>
      </c>
      <c r="E42" s="7" t="s">
        <v>162</v>
      </c>
      <c r="F42" s="7" t="s">
        <v>142</v>
      </c>
      <c r="G42" s="39">
        <v>0</v>
      </c>
      <c r="H42" s="37">
        <v>8.14</v>
      </c>
      <c r="I42" s="7" t="s">
        <v>50</v>
      </c>
      <c r="J42" s="12">
        <v>3.7499999999999999E-2</v>
      </c>
      <c r="K42" s="12">
        <v>2.18E-2</v>
      </c>
      <c r="L42" s="37">
        <v>44000</v>
      </c>
      <c r="M42" s="37">
        <v>123.93</v>
      </c>
      <c r="N42" s="37">
        <v>54.53</v>
      </c>
      <c r="O42" s="12">
        <v>1E-4</v>
      </c>
      <c r="P42" s="12">
        <f>N42/סיכום!$B$42</f>
        <v>1.2446076511895873E-3</v>
      </c>
    </row>
    <row r="43" spans="1:16">
      <c r="A43" s="7" t="s">
        <v>179</v>
      </c>
      <c r="B43" s="7">
        <v>1119320</v>
      </c>
      <c r="C43" s="7" t="s">
        <v>180</v>
      </c>
      <c r="D43" s="7" t="s">
        <v>152</v>
      </c>
      <c r="E43" s="7" t="s">
        <v>162</v>
      </c>
      <c r="F43" s="7" t="s">
        <v>137</v>
      </c>
      <c r="G43" s="39">
        <v>0</v>
      </c>
      <c r="H43" s="37">
        <v>1.39</v>
      </c>
      <c r="I43" s="7" t="s">
        <v>50</v>
      </c>
      <c r="J43" s="12">
        <v>3.4000000000000002E-2</v>
      </c>
      <c r="K43" s="12">
        <v>5.8999999999999999E-3</v>
      </c>
      <c r="L43" s="37">
        <v>9977.5</v>
      </c>
      <c r="M43" s="37">
        <v>113.24</v>
      </c>
      <c r="N43" s="37">
        <v>11.3</v>
      </c>
      <c r="O43" s="12">
        <v>0</v>
      </c>
      <c r="P43" s="12">
        <f>N43/סיכום!$B$42</f>
        <v>2.5791429412144393E-4</v>
      </c>
    </row>
    <row r="44" spans="1:16">
      <c r="A44" s="7" t="s">
        <v>181</v>
      </c>
      <c r="B44" s="7">
        <v>1118827</v>
      </c>
      <c r="C44" s="7" t="s">
        <v>180</v>
      </c>
      <c r="D44" s="7" t="s">
        <v>152</v>
      </c>
      <c r="E44" s="7" t="s">
        <v>162</v>
      </c>
      <c r="F44" s="7" t="s">
        <v>137</v>
      </c>
      <c r="G44" s="39">
        <v>0</v>
      </c>
      <c r="H44" s="37">
        <v>2.89</v>
      </c>
      <c r="I44" s="7" t="s">
        <v>50</v>
      </c>
      <c r="J44" s="12">
        <v>3.3500000000000002E-2</v>
      </c>
      <c r="K44" s="12">
        <v>1.0999999999999999E-2</v>
      </c>
      <c r="L44" s="37">
        <v>72258</v>
      </c>
      <c r="M44" s="37">
        <v>116.49</v>
      </c>
      <c r="N44" s="37">
        <v>84.17</v>
      </c>
      <c r="O44" s="12">
        <v>1E-4</v>
      </c>
      <c r="P44" s="12">
        <f>N44/סיכום!$B$42</f>
        <v>1.9211191270975163E-3</v>
      </c>
    </row>
    <row r="45" spans="1:16">
      <c r="A45" s="7" t="s">
        <v>182</v>
      </c>
      <c r="B45" s="7">
        <v>1120021</v>
      </c>
      <c r="C45" s="7" t="s">
        <v>183</v>
      </c>
      <c r="D45" s="7" t="s">
        <v>159</v>
      </c>
      <c r="E45" s="7" t="s">
        <v>162</v>
      </c>
      <c r="F45" s="7" t="s">
        <v>137</v>
      </c>
      <c r="G45" s="39">
        <v>0</v>
      </c>
      <c r="H45" s="37">
        <v>3.87</v>
      </c>
      <c r="I45" s="7" t="s">
        <v>50</v>
      </c>
      <c r="J45" s="12">
        <v>3.9E-2</v>
      </c>
      <c r="K45" s="12">
        <v>1.4E-2</v>
      </c>
      <c r="L45" s="37">
        <v>44186.05</v>
      </c>
      <c r="M45" s="37">
        <v>119.59</v>
      </c>
      <c r="N45" s="37">
        <v>52.84</v>
      </c>
      <c r="O45" s="12">
        <v>1E-4</v>
      </c>
      <c r="P45" s="12">
        <f>N45/סיכום!$B$42</f>
        <v>1.2060346284404511E-3</v>
      </c>
    </row>
    <row r="46" spans="1:16">
      <c r="A46" s="7" t="s">
        <v>184</v>
      </c>
      <c r="B46" s="7">
        <v>3900206</v>
      </c>
      <c r="C46" s="7" t="s">
        <v>185</v>
      </c>
      <c r="D46" s="7" t="s">
        <v>159</v>
      </c>
      <c r="E46" s="7" t="s">
        <v>186</v>
      </c>
      <c r="F46" s="7" t="s">
        <v>137</v>
      </c>
      <c r="G46" s="39">
        <v>0</v>
      </c>
      <c r="H46" s="37">
        <v>2.1</v>
      </c>
      <c r="I46" s="7" t="s">
        <v>50</v>
      </c>
      <c r="J46" s="12">
        <v>4.2500000000000003E-2</v>
      </c>
      <c r="K46" s="12">
        <v>9.9000000000000008E-3</v>
      </c>
      <c r="L46" s="37">
        <v>125412.72</v>
      </c>
      <c r="M46" s="37">
        <v>133.77000000000001</v>
      </c>
      <c r="N46" s="37">
        <v>167.76</v>
      </c>
      <c r="O46" s="12">
        <v>1E-4</v>
      </c>
      <c r="P46" s="12">
        <f>N46/סיכום!$B$42</f>
        <v>3.8290001753817191E-3</v>
      </c>
    </row>
    <row r="47" spans="1:16">
      <c r="A47" s="7" t="s">
        <v>187</v>
      </c>
      <c r="B47" s="7">
        <v>1124080</v>
      </c>
      <c r="C47" s="7" t="s">
        <v>161</v>
      </c>
      <c r="D47" s="7" t="s">
        <v>136</v>
      </c>
      <c r="E47" s="7" t="s">
        <v>186</v>
      </c>
      <c r="F47" s="7" t="s">
        <v>163</v>
      </c>
      <c r="G47" s="39">
        <v>0</v>
      </c>
      <c r="H47" s="37">
        <v>5</v>
      </c>
      <c r="I47" s="7" t="s">
        <v>50</v>
      </c>
      <c r="J47" s="12">
        <v>4.1500000000000002E-2</v>
      </c>
      <c r="K47" s="12">
        <v>8.2000000000000007E-3</v>
      </c>
      <c r="L47" s="37">
        <v>1766</v>
      </c>
      <c r="M47" s="37">
        <v>124.31</v>
      </c>
      <c r="N47" s="37">
        <v>2.2000000000000002</v>
      </c>
      <c r="O47" s="12">
        <v>0</v>
      </c>
      <c r="P47" s="12">
        <f>N47/סיכום!$B$42</f>
        <v>5.0213402395325362E-5</v>
      </c>
    </row>
    <row r="48" spans="1:16">
      <c r="A48" s="7" t="s">
        <v>188</v>
      </c>
      <c r="B48" s="7">
        <v>1101005</v>
      </c>
      <c r="C48" s="7" t="s">
        <v>161</v>
      </c>
      <c r="D48" s="7" t="s">
        <v>136</v>
      </c>
      <c r="E48" s="7" t="s">
        <v>186</v>
      </c>
      <c r="F48" s="7" t="s">
        <v>163</v>
      </c>
      <c r="G48" s="39">
        <v>0</v>
      </c>
      <c r="H48" s="37">
        <v>1.04</v>
      </c>
      <c r="I48" s="7" t="s">
        <v>50</v>
      </c>
      <c r="J48" s="12">
        <v>4.2999999999999997E-2</v>
      </c>
      <c r="K48" s="12">
        <v>5.5999999999999999E-3</v>
      </c>
      <c r="L48" s="37">
        <v>34469</v>
      </c>
      <c r="M48" s="37">
        <v>127.87</v>
      </c>
      <c r="N48" s="37">
        <v>44.08</v>
      </c>
      <c r="O48" s="12">
        <v>1E-4</v>
      </c>
      <c r="P48" s="12">
        <f>N48/סיכום!$B$42</f>
        <v>1.0060939898117918E-3</v>
      </c>
    </row>
    <row r="49" spans="1:16">
      <c r="A49" s="7" t="s">
        <v>189</v>
      </c>
      <c r="B49" s="7">
        <v>1106947</v>
      </c>
      <c r="C49" s="7" t="s">
        <v>190</v>
      </c>
      <c r="D49" s="7" t="s">
        <v>159</v>
      </c>
      <c r="E49" s="7" t="s">
        <v>186</v>
      </c>
      <c r="F49" s="7" t="s">
        <v>142</v>
      </c>
      <c r="G49" s="39">
        <v>0</v>
      </c>
      <c r="H49" s="37">
        <v>2.16</v>
      </c>
      <c r="I49" s="7" t="s">
        <v>50</v>
      </c>
      <c r="J49" s="12">
        <v>4.8500000000000001E-2</v>
      </c>
      <c r="K49" s="12">
        <v>1.34E-2</v>
      </c>
      <c r="L49" s="37">
        <v>30201</v>
      </c>
      <c r="M49" s="37">
        <v>132.19999999999999</v>
      </c>
      <c r="N49" s="37">
        <v>39.93</v>
      </c>
      <c r="O49" s="12">
        <v>0</v>
      </c>
      <c r="P49" s="12">
        <f>N49/סיכום!$B$42</f>
        <v>9.113732534751553E-4</v>
      </c>
    </row>
    <row r="50" spans="1:16">
      <c r="A50" s="7" t="s">
        <v>191</v>
      </c>
      <c r="B50" s="7">
        <v>1118033</v>
      </c>
      <c r="C50" s="7" t="s">
        <v>190</v>
      </c>
      <c r="D50" s="7" t="s">
        <v>159</v>
      </c>
      <c r="E50" s="7" t="s">
        <v>186</v>
      </c>
      <c r="F50" s="7" t="s">
        <v>163</v>
      </c>
      <c r="G50" s="39">
        <v>0</v>
      </c>
      <c r="H50" s="37">
        <v>4.2300000000000004</v>
      </c>
      <c r="I50" s="7" t="s">
        <v>50</v>
      </c>
      <c r="J50" s="12">
        <v>3.7699999999999997E-2</v>
      </c>
      <c r="K50" s="12">
        <v>1.4500000000000001E-2</v>
      </c>
      <c r="L50" s="37">
        <v>63067.56</v>
      </c>
      <c r="M50" s="37">
        <v>120.02</v>
      </c>
      <c r="N50" s="37">
        <v>75.69</v>
      </c>
      <c r="O50" s="12">
        <v>2.0000000000000001E-4</v>
      </c>
      <c r="P50" s="12">
        <f>N50/סיכום!$B$42</f>
        <v>1.7275692851373529E-3</v>
      </c>
    </row>
    <row r="51" spans="1:16">
      <c r="A51" s="7" t="s">
        <v>192</v>
      </c>
      <c r="B51" s="7">
        <v>1118038</v>
      </c>
      <c r="C51" s="7" t="s">
        <v>190</v>
      </c>
      <c r="D51" s="7" t="s">
        <v>159</v>
      </c>
      <c r="E51" s="7" t="s">
        <v>186</v>
      </c>
      <c r="F51" s="7" t="s">
        <v>163</v>
      </c>
      <c r="G51" s="39">
        <v>0</v>
      </c>
      <c r="H51" s="45">
        <v>0</v>
      </c>
      <c r="I51" s="7" t="s">
        <v>50</v>
      </c>
      <c r="J51" s="42">
        <v>0</v>
      </c>
      <c r="K51" s="42">
        <v>0</v>
      </c>
      <c r="L51" s="37">
        <v>1296.45</v>
      </c>
      <c r="M51" s="37">
        <v>100</v>
      </c>
      <c r="N51" s="37">
        <v>1.3</v>
      </c>
      <c r="O51" s="42">
        <v>0</v>
      </c>
      <c r="P51" s="12">
        <f>N51/סיכום!$B$42</f>
        <v>2.9671555960874076E-5</v>
      </c>
    </row>
    <row r="52" spans="1:16">
      <c r="A52" s="7" t="s">
        <v>193</v>
      </c>
      <c r="B52" s="7">
        <v>1117423</v>
      </c>
      <c r="C52" s="7" t="s">
        <v>194</v>
      </c>
      <c r="D52" s="7" t="s">
        <v>159</v>
      </c>
      <c r="E52" s="7" t="s">
        <v>186</v>
      </c>
      <c r="F52" s="7" t="s">
        <v>137</v>
      </c>
      <c r="G52" s="39">
        <v>0</v>
      </c>
      <c r="H52" s="37">
        <v>4.03</v>
      </c>
      <c r="I52" s="7" t="s">
        <v>50</v>
      </c>
      <c r="J52" s="12">
        <v>5.8500000000000003E-2</v>
      </c>
      <c r="K52" s="12">
        <v>1.77E-2</v>
      </c>
      <c r="L52" s="37">
        <v>238011.06</v>
      </c>
      <c r="M52" s="37">
        <v>127.4</v>
      </c>
      <c r="N52" s="37">
        <v>303.23</v>
      </c>
      <c r="O52" s="12">
        <v>1E-4</v>
      </c>
      <c r="P52" s="12">
        <f>N52/סיכום!$B$42</f>
        <v>6.921004549242959E-3</v>
      </c>
    </row>
    <row r="53" spans="1:16">
      <c r="A53" s="7" t="s">
        <v>195</v>
      </c>
      <c r="B53" s="7">
        <v>5760152</v>
      </c>
      <c r="C53" s="7" t="s">
        <v>196</v>
      </c>
      <c r="D53" s="7" t="s">
        <v>197</v>
      </c>
      <c r="E53" s="7" t="s">
        <v>186</v>
      </c>
      <c r="F53" s="7" t="s">
        <v>137</v>
      </c>
      <c r="G53" s="39">
        <v>0</v>
      </c>
      <c r="H53" s="37">
        <v>0.68</v>
      </c>
      <c r="I53" s="7" t="s">
        <v>50</v>
      </c>
      <c r="J53" s="12">
        <v>4.5499999999999999E-2</v>
      </c>
      <c r="K53" s="12">
        <v>2.8299999999999999E-2</v>
      </c>
      <c r="L53" s="37">
        <v>17670.5</v>
      </c>
      <c r="M53" s="37">
        <v>124.09</v>
      </c>
      <c r="N53" s="37">
        <v>21.93</v>
      </c>
      <c r="O53" s="12">
        <v>0</v>
      </c>
      <c r="P53" s="12">
        <f>N53/סיכום!$B$42</f>
        <v>5.0053632478612962E-4</v>
      </c>
    </row>
    <row r="54" spans="1:16">
      <c r="A54" s="7" t="s">
        <v>198</v>
      </c>
      <c r="B54" s="7">
        <v>1127427</v>
      </c>
      <c r="C54" s="7" t="s">
        <v>199</v>
      </c>
      <c r="D54" s="7" t="s">
        <v>136</v>
      </c>
      <c r="E54" s="7" t="s">
        <v>186</v>
      </c>
      <c r="F54" s="7" t="s">
        <v>137</v>
      </c>
      <c r="G54" s="39">
        <v>0</v>
      </c>
      <c r="H54" s="45">
        <v>0</v>
      </c>
      <c r="I54" s="7" t="s">
        <v>50</v>
      </c>
      <c r="J54" s="42">
        <v>0</v>
      </c>
      <c r="K54" s="42">
        <v>0</v>
      </c>
      <c r="L54" s="37">
        <v>488.68</v>
      </c>
      <c r="M54" s="37">
        <v>100</v>
      </c>
      <c r="N54" s="37">
        <v>0.49</v>
      </c>
      <c r="O54" s="42">
        <v>0</v>
      </c>
      <c r="P54" s="12">
        <f>N54/סיכום!$B$42</f>
        <v>1.1183894169867921E-5</v>
      </c>
    </row>
    <row r="55" spans="1:16">
      <c r="A55" s="7" t="s">
        <v>200</v>
      </c>
      <c r="B55" s="7">
        <v>1127422</v>
      </c>
      <c r="C55" s="7" t="s">
        <v>199</v>
      </c>
      <c r="D55" s="7" t="s">
        <v>136</v>
      </c>
      <c r="E55" s="7" t="s">
        <v>186</v>
      </c>
      <c r="F55" s="7" t="s">
        <v>137</v>
      </c>
      <c r="G55" s="39">
        <v>0</v>
      </c>
      <c r="H55" s="37">
        <v>4.82</v>
      </c>
      <c r="I55" s="7" t="s">
        <v>50</v>
      </c>
      <c r="J55" s="12">
        <v>0.02</v>
      </c>
      <c r="K55" s="12">
        <v>1.11E-2</v>
      </c>
      <c r="L55" s="37">
        <v>24000</v>
      </c>
      <c r="M55" s="37">
        <v>106.2</v>
      </c>
      <c r="N55" s="37">
        <v>25.49</v>
      </c>
      <c r="O55" s="12">
        <v>1E-4</v>
      </c>
      <c r="P55" s="12">
        <f>N55/סיכום!$B$42</f>
        <v>5.8179073957129244E-4</v>
      </c>
    </row>
    <row r="56" spans="1:16">
      <c r="A56" s="7" t="s">
        <v>201</v>
      </c>
      <c r="B56" s="7">
        <v>3230083</v>
      </c>
      <c r="C56" s="7" t="s">
        <v>202</v>
      </c>
      <c r="D56" s="7" t="s">
        <v>159</v>
      </c>
      <c r="E56" s="7" t="s">
        <v>186</v>
      </c>
      <c r="F56" s="7" t="s">
        <v>137</v>
      </c>
      <c r="G56" s="39">
        <v>0</v>
      </c>
      <c r="H56" s="37">
        <v>1.61</v>
      </c>
      <c r="I56" s="7" t="s">
        <v>50</v>
      </c>
      <c r="J56" s="12">
        <v>4.7E-2</v>
      </c>
      <c r="K56" s="12">
        <v>1.2999999999999999E-2</v>
      </c>
      <c r="L56" s="37">
        <v>51822.02</v>
      </c>
      <c r="M56" s="37">
        <v>125.2</v>
      </c>
      <c r="N56" s="37">
        <v>64.88</v>
      </c>
      <c r="O56" s="12">
        <v>1E-4</v>
      </c>
      <c r="P56" s="12">
        <f>N56/סיכום!$B$42</f>
        <v>1.4808388851857768E-3</v>
      </c>
    </row>
    <row r="57" spans="1:16">
      <c r="A57" s="7" t="s">
        <v>203</v>
      </c>
      <c r="B57" s="7">
        <v>1107333</v>
      </c>
      <c r="C57" s="7" t="s">
        <v>204</v>
      </c>
      <c r="D57" s="7" t="s">
        <v>152</v>
      </c>
      <c r="E57" s="7" t="s">
        <v>186</v>
      </c>
      <c r="F57" s="7" t="s">
        <v>137</v>
      </c>
      <c r="G57" s="39">
        <v>0</v>
      </c>
      <c r="H57" s="37">
        <v>1.46</v>
      </c>
      <c r="I57" s="7" t="s">
        <v>50</v>
      </c>
      <c r="J57" s="12">
        <v>5.1900000000000002E-2</v>
      </c>
      <c r="K57" s="12">
        <v>1.2E-2</v>
      </c>
      <c r="L57" s="37">
        <v>107836.8</v>
      </c>
      <c r="M57" s="37">
        <v>127.49</v>
      </c>
      <c r="N57" s="37">
        <v>137.47999999999999</v>
      </c>
      <c r="O57" s="12">
        <v>1E-4</v>
      </c>
      <c r="P57" s="12">
        <f>N57/סיכום!$B$42</f>
        <v>3.1378811642315137E-3</v>
      </c>
    </row>
    <row r="58" spans="1:16">
      <c r="A58" s="7" t="s">
        <v>205</v>
      </c>
      <c r="B58" s="7">
        <v>1125996</v>
      </c>
      <c r="C58" s="7" t="s">
        <v>204</v>
      </c>
      <c r="D58" s="7" t="s">
        <v>152</v>
      </c>
      <c r="E58" s="7" t="s">
        <v>186</v>
      </c>
      <c r="F58" s="7" t="s">
        <v>137</v>
      </c>
      <c r="G58" s="39">
        <v>0</v>
      </c>
      <c r="H58" s="37">
        <v>3.57</v>
      </c>
      <c r="I58" s="7" t="s">
        <v>50</v>
      </c>
      <c r="J58" s="12">
        <v>4.5999999999999999E-2</v>
      </c>
      <c r="K58" s="12">
        <v>1.3599999999999999E-2</v>
      </c>
      <c r="L58" s="37">
        <v>37000</v>
      </c>
      <c r="M58" s="37">
        <v>115.62</v>
      </c>
      <c r="N58" s="37">
        <v>42.78</v>
      </c>
      <c r="O58" s="12">
        <v>1E-4</v>
      </c>
      <c r="P58" s="12">
        <f>N58/סיכום!$B$42</f>
        <v>9.7642243385091777E-4</v>
      </c>
    </row>
    <row r="59" spans="1:16">
      <c r="A59" s="7" t="s">
        <v>206</v>
      </c>
      <c r="B59" s="7">
        <v>1125991</v>
      </c>
      <c r="C59" s="7" t="s">
        <v>204</v>
      </c>
      <c r="D59" s="7" t="s">
        <v>152</v>
      </c>
      <c r="E59" s="7" t="s">
        <v>186</v>
      </c>
      <c r="F59" s="7" t="s">
        <v>137</v>
      </c>
      <c r="G59" s="39">
        <v>0</v>
      </c>
      <c r="H59" s="45">
        <v>0</v>
      </c>
      <c r="I59" s="7" t="s">
        <v>50</v>
      </c>
      <c r="J59" s="42">
        <v>0</v>
      </c>
      <c r="K59" s="42">
        <v>0</v>
      </c>
      <c r="L59" s="37">
        <v>878.89</v>
      </c>
      <c r="M59" s="37">
        <v>100</v>
      </c>
      <c r="N59" s="37">
        <v>0.88</v>
      </c>
      <c r="O59" s="42">
        <v>0</v>
      </c>
      <c r="P59" s="12">
        <f>N59/סיכום!$B$42</f>
        <v>2.0085360958130144E-5</v>
      </c>
    </row>
    <row r="60" spans="1:16">
      <c r="A60" s="7" t="s">
        <v>207</v>
      </c>
      <c r="B60" s="7">
        <v>1132828</v>
      </c>
      <c r="C60" s="7" t="s">
        <v>204</v>
      </c>
      <c r="D60" s="7" t="s">
        <v>208</v>
      </c>
      <c r="E60" s="7" t="s">
        <v>186</v>
      </c>
      <c r="F60" s="7" t="s">
        <v>137</v>
      </c>
      <c r="G60" s="39">
        <v>0</v>
      </c>
      <c r="H60" s="37">
        <v>6.32</v>
      </c>
      <c r="I60" s="7" t="s">
        <v>50</v>
      </c>
      <c r="J60" s="12">
        <v>1.9800000000000002E-2</v>
      </c>
      <c r="K60" s="12">
        <v>2.1000000000000001E-2</v>
      </c>
      <c r="L60" s="37">
        <v>11000</v>
      </c>
      <c r="M60" s="37">
        <v>99.38</v>
      </c>
      <c r="N60" s="37">
        <v>10.93</v>
      </c>
      <c r="O60" s="12">
        <v>1E-4</v>
      </c>
      <c r="P60" s="12">
        <f>N60/סיכום!$B$42</f>
        <v>2.4946931280950279E-4</v>
      </c>
    </row>
    <row r="61" spans="1:16">
      <c r="A61" s="7" t="s">
        <v>209</v>
      </c>
      <c r="B61" s="7">
        <v>1132823</v>
      </c>
      <c r="C61" s="7" t="s">
        <v>204</v>
      </c>
      <c r="D61" s="7" t="s">
        <v>208</v>
      </c>
      <c r="E61" s="7" t="s">
        <v>186</v>
      </c>
      <c r="F61" s="7" t="s">
        <v>137</v>
      </c>
      <c r="G61" s="39">
        <v>0</v>
      </c>
      <c r="H61" s="45">
        <v>0</v>
      </c>
      <c r="I61" s="7" t="s">
        <v>50</v>
      </c>
      <c r="J61" s="42">
        <v>0</v>
      </c>
      <c r="K61" s="42">
        <v>0</v>
      </c>
      <c r="L61" s="37">
        <v>107.9</v>
      </c>
      <c r="M61" s="37">
        <v>100</v>
      </c>
      <c r="N61" s="37">
        <v>0.11</v>
      </c>
      <c r="O61" s="42">
        <v>0</v>
      </c>
      <c r="P61" s="12">
        <f>N61/סיכום!$B$42</f>
        <v>2.510670119766268E-6</v>
      </c>
    </row>
    <row r="62" spans="1:16">
      <c r="A62" s="7" t="s">
        <v>210</v>
      </c>
      <c r="B62" s="7">
        <v>7670102</v>
      </c>
      <c r="C62" s="7" t="s">
        <v>211</v>
      </c>
      <c r="D62" s="7" t="s">
        <v>156</v>
      </c>
      <c r="E62" s="7" t="s">
        <v>186</v>
      </c>
      <c r="F62" s="7" t="s">
        <v>137</v>
      </c>
      <c r="G62" s="39">
        <v>0</v>
      </c>
      <c r="H62" s="37">
        <v>2.14</v>
      </c>
      <c r="I62" s="7" t="s">
        <v>50</v>
      </c>
      <c r="J62" s="12">
        <v>4.4999999999999998E-2</v>
      </c>
      <c r="K62" s="12">
        <v>8.5000000000000006E-3</v>
      </c>
      <c r="L62" s="37">
        <v>3107.5</v>
      </c>
      <c r="M62" s="37">
        <v>134.99</v>
      </c>
      <c r="N62" s="37">
        <v>4.1900000000000004</v>
      </c>
      <c r="O62" s="12">
        <v>0</v>
      </c>
      <c r="P62" s="12">
        <f>N62/סיכום!$B$42</f>
        <v>9.5633707289278765E-5</v>
      </c>
    </row>
    <row r="63" spans="1:16">
      <c r="A63" s="7" t="s">
        <v>212</v>
      </c>
      <c r="B63" s="7">
        <v>1098656</v>
      </c>
      <c r="C63" s="7" t="s">
        <v>213</v>
      </c>
      <c r="D63" s="7" t="s">
        <v>159</v>
      </c>
      <c r="E63" s="7" t="s">
        <v>186</v>
      </c>
      <c r="F63" s="7" t="s">
        <v>163</v>
      </c>
      <c r="G63" s="39">
        <v>0</v>
      </c>
      <c r="H63" s="37">
        <v>1.1299999999999999</v>
      </c>
      <c r="I63" s="7" t="s">
        <v>50</v>
      </c>
      <c r="J63" s="12">
        <v>4.7E-2</v>
      </c>
      <c r="K63" s="12">
        <v>1.83E-2</v>
      </c>
      <c r="L63" s="37">
        <v>25252.67</v>
      </c>
      <c r="M63" s="37">
        <v>124.53</v>
      </c>
      <c r="N63" s="37">
        <v>31.45</v>
      </c>
      <c r="O63" s="12">
        <v>1E-4</v>
      </c>
      <c r="P63" s="12">
        <f>N63/סיכום!$B$42</f>
        <v>7.1782341151499203E-4</v>
      </c>
    </row>
    <row r="64" spans="1:16">
      <c r="A64" s="7" t="s">
        <v>214</v>
      </c>
      <c r="B64" s="7">
        <v>1119999</v>
      </c>
      <c r="C64" s="7" t="s">
        <v>213</v>
      </c>
      <c r="D64" s="7" t="s">
        <v>159</v>
      </c>
      <c r="E64" s="7" t="s">
        <v>186</v>
      </c>
      <c r="F64" s="7" t="s">
        <v>163</v>
      </c>
      <c r="G64" s="39">
        <v>0</v>
      </c>
      <c r="H64" s="37">
        <v>3.73</v>
      </c>
      <c r="I64" s="7" t="s">
        <v>50</v>
      </c>
      <c r="J64" s="12">
        <v>4.4999999999999998E-2</v>
      </c>
      <c r="K64" s="12">
        <v>1.7899999999999999E-2</v>
      </c>
      <c r="L64" s="37">
        <v>30310</v>
      </c>
      <c r="M64" s="37">
        <v>119.17</v>
      </c>
      <c r="N64" s="37">
        <v>36.119999999999997</v>
      </c>
      <c r="O64" s="12">
        <v>0</v>
      </c>
      <c r="P64" s="12">
        <f>N64/סיכום!$B$42</f>
        <v>8.2441277023597814E-4</v>
      </c>
    </row>
    <row r="65" spans="1:16">
      <c r="A65" s="7" t="s">
        <v>215</v>
      </c>
      <c r="B65" s="7">
        <v>1110733</v>
      </c>
      <c r="C65" s="7" t="s">
        <v>216</v>
      </c>
      <c r="D65" s="7" t="s">
        <v>159</v>
      </c>
      <c r="E65" s="7" t="s">
        <v>186</v>
      </c>
      <c r="F65" s="7" t="s">
        <v>163</v>
      </c>
      <c r="G65" s="39">
        <v>0</v>
      </c>
      <c r="H65" s="37">
        <v>0.3</v>
      </c>
      <c r="I65" s="7" t="s">
        <v>50</v>
      </c>
      <c r="J65" s="12">
        <v>5.1999999999999998E-2</v>
      </c>
      <c r="K65" s="12">
        <v>4.9299999999999997E-2</v>
      </c>
      <c r="L65" s="37">
        <v>0.33</v>
      </c>
      <c r="M65" s="37">
        <v>122.48</v>
      </c>
      <c r="N65" s="37">
        <v>0</v>
      </c>
      <c r="O65" s="12">
        <v>0</v>
      </c>
      <c r="P65" s="12">
        <f>N65/סיכום!$B$42</f>
        <v>0</v>
      </c>
    </row>
    <row r="66" spans="1:16">
      <c r="A66" s="7" t="s">
        <v>217</v>
      </c>
      <c r="B66" s="7">
        <v>1115278</v>
      </c>
      <c r="C66" s="7" t="s">
        <v>161</v>
      </c>
      <c r="D66" s="7" t="s">
        <v>136</v>
      </c>
      <c r="E66" s="7" t="s">
        <v>218</v>
      </c>
      <c r="F66" s="7" t="s">
        <v>163</v>
      </c>
      <c r="G66" s="39">
        <v>0</v>
      </c>
      <c r="H66" s="37">
        <v>19.55</v>
      </c>
      <c r="I66" s="7" t="s">
        <v>50</v>
      </c>
      <c r="J66" s="12">
        <v>5.2999999999999999E-2</v>
      </c>
      <c r="K66" s="12">
        <v>4.2299999999999997E-2</v>
      </c>
      <c r="L66" s="37">
        <v>20000</v>
      </c>
      <c r="M66" s="37">
        <v>134.35</v>
      </c>
      <c r="N66" s="37">
        <v>26.87</v>
      </c>
      <c r="O66" s="12">
        <v>1E-4</v>
      </c>
      <c r="P66" s="12">
        <f>N66/סיכום!$B$42</f>
        <v>6.1328823743745113E-4</v>
      </c>
    </row>
    <row r="67" spans="1:16">
      <c r="A67" s="7" t="s">
        <v>219</v>
      </c>
      <c r="B67" s="7">
        <v>3870102</v>
      </c>
      <c r="C67" s="7" t="s">
        <v>220</v>
      </c>
      <c r="D67" s="7" t="s">
        <v>159</v>
      </c>
      <c r="E67" s="7" t="s">
        <v>218</v>
      </c>
      <c r="F67" s="7" t="s">
        <v>163</v>
      </c>
      <c r="G67" s="39">
        <v>0</v>
      </c>
      <c r="H67" s="37">
        <v>4.91</v>
      </c>
      <c r="I67" s="7" t="s">
        <v>50</v>
      </c>
      <c r="J67" s="12">
        <v>1.8499999999999999E-2</v>
      </c>
      <c r="K67" s="12">
        <v>3.5499999999999997E-2</v>
      </c>
      <c r="L67" s="37">
        <v>101000</v>
      </c>
      <c r="M67" s="37">
        <v>92.52</v>
      </c>
      <c r="N67" s="37">
        <v>93.45</v>
      </c>
      <c r="O67" s="12">
        <v>5.0000000000000001E-4</v>
      </c>
      <c r="P67" s="12">
        <f>N67/סיכום!$B$42</f>
        <v>2.1329283881105251E-3</v>
      </c>
    </row>
    <row r="68" spans="1:16">
      <c r="A68" s="7" t="s">
        <v>221</v>
      </c>
      <c r="B68" s="7">
        <v>1106699</v>
      </c>
      <c r="C68" s="7" t="s">
        <v>222</v>
      </c>
      <c r="D68" s="7" t="s">
        <v>159</v>
      </c>
      <c r="E68" s="7" t="s">
        <v>218</v>
      </c>
      <c r="F68" s="7" t="s">
        <v>137</v>
      </c>
      <c r="G68" s="39">
        <v>0</v>
      </c>
      <c r="H68" s="37">
        <v>0.38</v>
      </c>
      <c r="I68" s="7" t="s">
        <v>50</v>
      </c>
      <c r="J68" s="12">
        <v>4.3999999999999997E-2</v>
      </c>
      <c r="K68" s="12">
        <v>4.9399999999999999E-2</v>
      </c>
      <c r="L68" s="37">
        <v>33333.379999999997</v>
      </c>
      <c r="M68" s="37">
        <v>121.55</v>
      </c>
      <c r="N68" s="37">
        <v>40.520000000000003</v>
      </c>
      <c r="O68" s="12">
        <v>1.5E-3</v>
      </c>
      <c r="P68" s="12">
        <f>N68/סיכום!$B$42</f>
        <v>9.2483957502662896E-4</v>
      </c>
    </row>
    <row r="69" spans="1:16">
      <c r="A69" s="7" t="s">
        <v>223</v>
      </c>
      <c r="B69" s="7">
        <v>7480098</v>
      </c>
      <c r="C69" s="7" t="s">
        <v>175</v>
      </c>
      <c r="D69" s="7" t="s">
        <v>136</v>
      </c>
      <c r="E69" s="7" t="s">
        <v>218</v>
      </c>
      <c r="F69" s="7" t="s">
        <v>137</v>
      </c>
      <c r="G69" s="39">
        <v>0</v>
      </c>
      <c r="H69" s="37">
        <v>17.260000000000002</v>
      </c>
      <c r="I69" s="7" t="s">
        <v>50</v>
      </c>
      <c r="J69" s="12">
        <v>6.4000000000000001E-2</v>
      </c>
      <c r="K69" s="12">
        <v>4.9799999999999997E-2</v>
      </c>
      <c r="L69" s="37">
        <v>51334</v>
      </c>
      <c r="M69" s="37">
        <v>145.30000000000001</v>
      </c>
      <c r="N69" s="37">
        <v>74.59</v>
      </c>
      <c r="O69" s="12">
        <v>0</v>
      </c>
      <c r="P69" s="12">
        <f>N69/סיכום!$B$42</f>
        <v>1.7024625839396903E-3</v>
      </c>
    </row>
    <row r="70" spans="1:16">
      <c r="A70" s="7" t="s">
        <v>224</v>
      </c>
      <c r="B70" s="7">
        <v>6990139</v>
      </c>
      <c r="C70" s="7" t="s">
        <v>225</v>
      </c>
      <c r="D70" s="7" t="s">
        <v>159</v>
      </c>
      <c r="E70" s="7" t="s">
        <v>218</v>
      </c>
      <c r="F70" s="7" t="s">
        <v>137</v>
      </c>
      <c r="G70" s="39">
        <v>0</v>
      </c>
      <c r="H70" s="37">
        <v>1.86</v>
      </c>
      <c r="I70" s="7" t="s">
        <v>50</v>
      </c>
      <c r="J70" s="12">
        <v>0.05</v>
      </c>
      <c r="K70" s="12">
        <v>1.41E-2</v>
      </c>
      <c r="L70" s="37">
        <v>183178.33</v>
      </c>
      <c r="M70" s="37">
        <v>128.99</v>
      </c>
      <c r="N70" s="37">
        <v>236.28</v>
      </c>
      <c r="O70" s="12">
        <v>2.0000000000000001E-4</v>
      </c>
      <c r="P70" s="12">
        <f>N70/סיכום!$B$42</f>
        <v>5.3929194172579438E-3</v>
      </c>
    </row>
    <row r="71" spans="1:16">
      <c r="A71" s="7" t="s">
        <v>226</v>
      </c>
      <c r="B71" s="7">
        <v>1105543</v>
      </c>
      <c r="C71" s="7" t="s">
        <v>227</v>
      </c>
      <c r="D71" s="7" t="s">
        <v>197</v>
      </c>
      <c r="E71" s="7" t="s">
        <v>218</v>
      </c>
      <c r="F71" s="7" t="s">
        <v>137</v>
      </c>
      <c r="G71" s="39">
        <v>0</v>
      </c>
      <c r="H71" s="37">
        <v>4.91</v>
      </c>
      <c r="I71" s="7" t="s">
        <v>50</v>
      </c>
      <c r="J71" s="12">
        <v>4.5999999999999999E-2</v>
      </c>
      <c r="K71" s="12">
        <v>2.1499999999999998E-2</v>
      </c>
      <c r="L71" s="37">
        <v>63166.5</v>
      </c>
      <c r="M71" s="37">
        <v>138.18</v>
      </c>
      <c r="N71" s="37">
        <v>87.28</v>
      </c>
      <c r="O71" s="12">
        <v>1E-4</v>
      </c>
      <c r="P71" s="12">
        <f>N71/סיכום!$B$42</f>
        <v>1.9921026186654534E-3</v>
      </c>
    </row>
    <row r="72" spans="1:16">
      <c r="A72" s="7" t="s">
        <v>228</v>
      </c>
      <c r="B72" s="7">
        <v>1820174</v>
      </c>
      <c r="C72" s="7" t="s">
        <v>229</v>
      </c>
      <c r="D72" s="7" t="s">
        <v>159</v>
      </c>
      <c r="E72" s="7" t="s">
        <v>230</v>
      </c>
      <c r="F72" s="7" t="s">
        <v>163</v>
      </c>
      <c r="G72" s="39">
        <v>0</v>
      </c>
      <c r="H72" s="37">
        <v>5.44</v>
      </c>
      <c r="I72" s="7" t="s">
        <v>50</v>
      </c>
      <c r="J72" s="12">
        <v>3.5000000000000003E-2</v>
      </c>
      <c r="K72" s="12">
        <v>3.5799999999999998E-2</v>
      </c>
      <c r="L72" s="37">
        <v>16000</v>
      </c>
      <c r="M72" s="37">
        <v>99.24</v>
      </c>
      <c r="N72" s="37">
        <v>15.88</v>
      </c>
      <c r="O72" s="12">
        <v>0</v>
      </c>
      <c r="P72" s="12">
        <f>N72/סיכום!$B$42</f>
        <v>3.6244946819898488E-4</v>
      </c>
    </row>
    <row r="73" spans="1:16">
      <c r="A73" s="7" t="s">
        <v>231</v>
      </c>
      <c r="B73" s="7">
        <v>1820179</v>
      </c>
      <c r="C73" s="7" t="s">
        <v>229</v>
      </c>
      <c r="D73" s="7" t="s">
        <v>159</v>
      </c>
      <c r="E73" s="7" t="s">
        <v>230</v>
      </c>
      <c r="F73" s="7" t="s">
        <v>163</v>
      </c>
      <c r="G73" s="39">
        <v>0</v>
      </c>
      <c r="H73" s="45">
        <v>0</v>
      </c>
      <c r="I73" s="7" t="s">
        <v>50</v>
      </c>
      <c r="J73" s="42">
        <v>0</v>
      </c>
      <c r="K73" s="42">
        <v>0</v>
      </c>
      <c r="L73" s="37">
        <v>279.72000000000003</v>
      </c>
      <c r="M73" s="37">
        <v>100</v>
      </c>
      <c r="N73" s="37">
        <v>0.28000000000000003</v>
      </c>
      <c r="O73" s="42">
        <v>0</v>
      </c>
      <c r="P73" s="12">
        <f>N73/סיכום!$B$42</f>
        <v>6.3907966684959556E-6</v>
      </c>
    </row>
    <row r="74" spans="1:16">
      <c r="A74" s="7" t="s">
        <v>232</v>
      </c>
      <c r="B74" s="7">
        <v>1123413</v>
      </c>
      <c r="C74" s="7" t="s">
        <v>233</v>
      </c>
      <c r="D74" s="7" t="s">
        <v>234</v>
      </c>
      <c r="E74" s="7" t="s">
        <v>230</v>
      </c>
      <c r="F74" s="7" t="s">
        <v>163</v>
      </c>
      <c r="G74" s="39">
        <v>0</v>
      </c>
      <c r="H74" s="37">
        <v>0.86</v>
      </c>
      <c r="I74" s="7" t="s">
        <v>50</v>
      </c>
      <c r="J74" s="12">
        <v>2.8000000000000001E-2</v>
      </c>
      <c r="K74" s="12">
        <v>3.32E-2</v>
      </c>
      <c r="L74" s="37">
        <v>25758.36</v>
      </c>
      <c r="M74" s="37">
        <v>104.56</v>
      </c>
      <c r="N74" s="37">
        <v>26.93</v>
      </c>
      <c r="O74" s="12">
        <v>2.0000000000000001E-4</v>
      </c>
      <c r="P74" s="12">
        <f>N74/סיכום!$B$42</f>
        <v>6.1465769386641453E-4</v>
      </c>
    </row>
    <row r="75" spans="1:16">
      <c r="A75" s="7" t="s">
        <v>235</v>
      </c>
      <c r="B75" s="7">
        <v>1127588</v>
      </c>
      <c r="C75" s="7" t="s">
        <v>233</v>
      </c>
      <c r="D75" s="7" t="s">
        <v>234</v>
      </c>
      <c r="E75" s="7" t="s">
        <v>230</v>
      </c>
      <c r="F75" s="7" t="s">
        <v>163</v>
      </c>
      <c r="G75" s="39">
        <v>0</v>
      </c>
      <c r="H75" s="37">
        <v>2.06</v>
      </c>
      <c r="I75" s="7" t="s">
        <v>50</v>
      </c>
      <c r="J75" s="12">
        <v>4.2000000000000003E-2</v>
      </c>
      <c r="K75" s="12">
        <v>2.1000000000000001E-2</v>
      </c>
      <c r="L75" s="37">
        <v>62998.33</v>
      </c>
      <c r="M75" s="37">
        <v>107.04</v>
      </c>
      <c r="N75" s="37">
        <v>67.430000000000007</v>
      </c>
      <c r="O75" s="12">
        <v>1E-4</v>
      </c>
      <c r="P75" s="12">
        <f>N75/סיכום!$B$42</f>
        <v>1.5390407834167225E-3</v>
      </c>
    </row>
    <row r="76" spans="1:16">
      <c r="A76" s="7" t="s">
        <v>236</v>
      </c>
      <c r="B76" s="7">
        <v>6110365</v>
      </c>
      <c r="C76" s="7" t="s">
        <v>237</v>
      </c>
      <c r="D76" s="7" t="s">
        <v>159</v>
      </c>
      <c r="E76" s="7" t="s">
        <v>230</v>
      </c>
      <c r="F76" s="7" t="s">
        <v>163</v>
      </c>
      <c r="G76" s="39">
        <v>0</v>
      </c>
      <c r="H76" s="37">
        <v>2.58</v>
      </c>
      <c r="I76" s="7" t="s">
        <v>50</v>
      </c>
      <c r="J76" s="12">
        <v>0.06</v>
      </c>
      <c r="K76" s="12">
        <v>0.29620000000000002</v>
      </c>
      <c r="L76" s="37">
        <v>83065.240000000005</v>
      </c>
      <c r="M76" s="37">
        <v>83.2</v>
      </c>
      <c r="N76" s="37">
        <v>69.11</v>
      </c>
      <c r="O76" s="12">
        <v>0</v>
      </c>
      <c r="P76" s="12">
        <f>N76/סיכום!$B$42</f>
        <v>1.5773855634276981E-3</v>
      </c>
    </row>
    <row r="77" spans="1:16">
      <c r="A77" s="7" t="s">
        <v>238</v>
      </c>
      <c r="B77" s="7">
        <v>1123371</v>
      </c>
      <c r="C77" s="7" t="s">
        <v>239</v>
      </c>
      <c r="D77" s="7" t="s">
        <v>159</v>
      </c>
      <c r="E77" s="7" t="s">
        <v>240</v>
      </c>
      <c r="F77" s="7" t="s">
        <v>137</v>
      </c>
      <c r="G77" s="39">
        <v>0</v>
      </c>
      <c r="H77" s="37">
        <v>2.2400000000000002</v>
      </c>
      <c r="I77" s="7" t="s">
        <v>50</v>
      </c>
      <c r="J77" s="12">
        <v>5.1860000000000003E-2</v>
      </c>
      <c r="K77" s="12">
        <v>5.6000000000000001E-2</v>
      </c>
      <c r="L77" s="37">
        <v>18000</v>
      </c>
      <c r="M77" s="37">
        <v>104.1</v>
      </c>
      <c r="N77" s="37">
        <v>18.739999999999998</v>
      </c>
      <c r="O77" s="12">
        <v>1E-4</v>
      </c>
      <c r="P77" s="12">
        <f>N77/סיכום!$B$42</f>
        <v>4.2772689131290783E-4</v>
      </c>
    </row>
    <row r="78" spans="1:16">
      <c r="A78" s="7" t="s">
        <v>241</v>
      </c>
      <c r="B78" s="7">
        <v>1123376</v>
      </c>
      <c r="C78" s="7" t="s">
        <v>239</v>
      </c>
      <c r="D78" s="7" t="s">
        <v>159</v>
      </c>
      <c r="E78" s="7" t="s">
        <v>240</v>
      </c>
      <c r="F78" s="7" t="s">
        <v>137</v>
      </c>
      <c r="G78" s="39">
        <v>0</v>
      </c>
      <c r="H78" s="45">
        <v>0</v>
      </c>
      <c r="I78" s="7" t="s">
        <v>50</v>
      </c>
      <c r="J78" s="42">
        <v>0</v>
      </c>
      <c r="K78" s="42">
        <v>0</v>
      </c>
      <c r="L78" s="37">
        <v>505.54</v>
      </c>
      <c r="M78" s="37">
        <v>100</v>
      </c>
      <c r="N78" s="37">
        <v>0.51</v>
      </c>
      <c r="O78" s="42">
        <v>0</v>
      </c>
      <c r="P78" s="12">
        <f>N78/סיכום!$B$42</f>
        <v>1.1640379646189061E-5</v>
      </c>
    </row>
    <row r="79" spans="1:16">
      <c r="A79" s="7" t="s">
        <v>242</v>
      </c>
      <c r="B79" s="7">
        <v>5650098</v>
      </c>
      <c r="C79" s="7" t="s">
        <v>243</v>
      </c>
      <c r="D79" s="7" t="s">
        <v>244</v>
      </c>
      <c r="E79" s="39">
        <v>0</v>
      </c>
      <c r="F79" s="39">
        <v>0</v>
      </c>
      <c r="G79" s="39">
        <v>0</v>
      </c>
      <c r="H79" s="37">
        <v>0.5</v>
      </c>
      <c r="I79" s="7" t="s">
        <v>50</v>
      </c>
      <c r="J79" s="12">
        <v>5.5E-2</v>
      </c>
      <c r="K79" s="12">
        <v>4.1300000000000003E-2</v>
      </c>
      <c r="L79" s="37">
        <v>19019.96</v>
      </c>
      <c r="M79" s="37">
        <v>109.28</v>
      </c>
      <c r="N79" s="37">
        <v>20.79</v>
      </c>
      <c r="O79" s="12">
        <v>4.0000000000000002E-4</v>
      </c>
      <c r="P79" s="12">
        <f>N79/סיכום!$B$42</f>
        <v>4.7451665263582464E-4</v>
      </c>
    </row>
    <row r="80" spans="1:16">
      <c r="A80" s="7" t="s">
        <v>245</v>
      </c>
      <c r="B80" s="7">
        <v>5650114</v>
      </c>
      <c r="C80" s="7" t="s">
        <v>243</v>
      </c>
      <c r="D80" s="7" t="s">
        <v>244</v>
      </c>
      <c r="E80" s="39">
        <v>0</v>
      </c>
      <c r="F80" s="39">
        <v>0</v>
      </c>
      <c r="G80" s="39">
        <v>0</v>
      </c>
      <c r="H80" s="37">
        <v>2.85</v>
      </c>
      <c r="I80" s="7" t="s">
        <v>50</v>
      </c>
      <c r="J80" s="12">
        <v>5.1499999999999997E-2</v>
      </c>
      <c r="K80" s="12">
        <v>1.9599999999999999E-2</v>
      </c>
      <c r="L80" s="37">
        <v>63073.35</v>
      </c>
      <c r="M80" s="37">
        <v>121.1</v>
      </c>
      <c r="N80" s="37">
        <v>76.38</v>
      </c>
      <c r="O80" s="12">
        <v>1E-4</v>
      </c>
      <c r="P80" s="12">
        <f>N80/סיכום!$B$42</f>
        <v>1.7433180340704322E-3</v>
      </c>
    </row>
    <row r="81" spans="1:16" ht="13.5" thickBot="1">
      <c r="A81" s="6" t="s">
        <v>246</v>
      </c>
      <c r="B81" s="6"/>
      <c r="C81" s="6"/>
      <c r="D81" s="6"/>
      <c r="E81" s="6"/>
      <c r="F81" s="6"/>
      <c r="G81" s="6"/>
      <c r="H81" s="34">
        <v>3.9</v>
      </c>
      <c r="I81" s="6"/>
      <c r="J81" s="13"/>
      <c r="K81" s="13">
        <v>1.9400000000000001E-2</v>
      </c>
      <c r="L81" s="35">
        <f>SUM(L20:L80)</f>
        <v>3237054.9400000004</v>
      </c>
      <c r="M81" s="34"/>
      <c r="N81" s="35">
        <f>SUM(N20:N80)</f>
        <v>3942.58</v>
      </c>
      <c r="O81" s="13"/>
      <c r="P81" s="14">
        <f>SUM(P20:P80)</f>
        <v>8.9986525461709918E-2</v>
      </c>
    </row>
    <row r="82" spans="1:16" ht="13.5" thickTop="1"/>
    <row r="83" spans="1:16">
      <c r="A83" s="6" t="s">
        <v>247</v>
      </c>
      <c r="B83" s="6"/>
      <c r="C83" s="6"/>
      <c r="D83" s="6"/>
      <c r="E83" s="6"/>
      <c r="F83" s="6"/>
      <c r="G83" s="6"/>
      <c r="H83" s="34"/>
      <c r="I83" s="6"/>
      <c r="J83" s="13"/>
      <c r="K83" s="13"/>
      <c r="L83" s="34"/>
      <c r="M83" s="34"/>
      <c r="N83" s="34"/>
      <c r="O83" s="13"/>
      <c r="P83" s="13"/>
    </row>
    <row r="84" spans="1:16">
      <c r="A84" s="7" t="s">
        <v>248</v>
      </c>
      <c r="B84" s="7">
        <v>1119635</v>
      </c>
      <c r="C84" s="7" t="s">
        <v>249</v>
      </c>
      <c r="D84" s="7" t="s">
        <v>250</v>
      </c>
      <c r="E84" s="7" t="s">
        <v>146</v>
      </c>
      <c r="F84" s="7" t="s">
        <v>163</v>
      </c>
      <c r="G84" s="39">
        <v>0</v>
      </c>
      <c r="H84" s="37">
        <v>2.86</v>
      </c>
      <c r="I84" s="7" t="s">
        <v>50</v>
      </c>
      <c r="J84" s="12">
        <v>4.8399999999999999E-2</v>
      </c>
      <c r="K84" s="12">
        <v>1.29E-2</v>
      </c>
      <c r="L84" s="37">
        <v>0.13</v>
      </c>
      <c r="M84" s="37">
        <v>110.37</v>
      </c>
      <c r="N84" s="37">
        <v>0</v>
      </c>
      <c r="O84" s="12">
        <v>0</v>
      </c>
      <c r="P84" s="12">
        <f>N84/סיכום!$B$42</f>
        <v>0</v>
      </c>
    </row>
    <row r="85" spans="1:16">
      <c r="A85" s="7" t="s">
        <v>251</v>
      </c>
      <c r="B85" s="7">
        <v>1940550</v>
      </c>
      <c r="C85" s="7" t="s">
        <v>141</v>
      </c>
      <c r="D85" s="7" t="s">
        <v>136</v>
      </c>
      <c r="E85" s="7" t="s">
        <v>146</v>
      </c>
      <c r="F85" s="7" t="s">
        <v>137</v>
      </c>
      <c r="G85" s="39">
        <v>0</v>
      </c>
      <c r="H85" s="37">
        <v>6.13</v>
      </c>
      <c r="I85" s="7" t="s">
        <v>50</v>
      </c>
      <c r="J85" s="12">
        <v>6.5000000000000002E-2</v>
      </c>
      <c r="K85" s="12">
        <v>2.06E-2</v>
      </c>
      <c r="L85" s="37">
        <v>150000</v>
      </c>
      <c r="M85" s="37">
        <v>134.02000000000001</v>
      </c>
      <c r="N85" s="37">
        <v>201.03</v>
      </c>
      <c r="O85" s="12">
        <v>6.9999999999999999E-4</v>
      </c>
      <c r="P85" s="12">
        <f>N85/סיכום!$B$42</f>
        <v>4.5883637652419347E-3</v>
      </c>
    </row>
    <row r="86" spans="1:16">
      <c r="A86" s="7" t="s">
        <v>252</v>
      </c>
      <c r="B86" s="7">
        <v>7590144</v>
      </c>
      <c r="C86" s="7" t="s">
        <v>168</v>
      </c>
      <c r="D86" s="7" t="s">
        <v>159</v>
      </c>
      <c r="E86" s="7" t="s">
        <v>162</v>
      </c>
      <c r="F86" s="7" t="s">
        <v>142</v>
      </c>
      <c r="G86" s="39">
        <v>0</v>
      </c>
      <c r="H86" s="37">
        <v>1.76</v>
      </c>
      <c r="I86" s="7" t="s">
        <v>50</v>
      </c>
      <c r="J86" s="12">
        <v>6.4100000000000004E-2</v>
      </c>
      <c r="K86" s="12">
        <v>1.21E-2</v>
      </c>
      <c r="L86" s="37">
        <v>30000</v>
      </c>
      <c r="M86" s="37">
        <v>110.46</v>
      </c>
      <c r="N86" s="37">
        <v>33.14</v>
      </c>
      <c r="O86" s="12">
        <v>1E-4</v>
      </c>
      <c r="P86" s="12">
        <f>N86/סיכום!$B$42</f>
        <v>7.5639643426412835E-4</v>
      </c>
    </row>
    <row r="87" spans="1:16">
      <c r="A87" s="7" t="s">
        <v>253</v>
      </c>
      <c r="B87" s="7">
        <v>1120138</v>
      </c>
      <c r="C87" s="7" t="s">
        <v>178</v>
      </c>
      <c r="D87" s="7" t="s">
        <v>156</v>
      </c>
      <c r="E87" s="7" t="s">
        <v>162</v>
      </c>
      <c r="F87" s="7" t="s">
        <v>142</v>
      </c>
      <c r="G87" s="39">
        <v>0</v>
      </c>
      <c r="H87" s="37">
        <v>4.8099999999999996</v>
      </c>
      <c r="I87" s="7" t="s">
        <v>50</v>
      </c>
      <c r="J87" s="12">
        <v>5.7000000000000002E-2</v>
      </c>
      <c r="K87" s="12">
        <v>3.5700000000000003E-2</v>
      </c>
      <c r="L87" s="37">
        <v>26000</v>
      </c>
      <c r="M87" s="37">
        <v>113.22</v>
      </c>
      <c r="N87" s="37">
        <v>29.44</v>
      </c>
      <c r="O87" s="12">
        <v>0</v>
      </c>
      <c r="P87" s="12">
        <f>N87/סיכום!$B$42</f>
        <v>6.7194662114471756E-4</v>
      </c>
    </row>
    <row r="88" spans="1:16">
      <c r="A88" s="7" t="s">
        <v>254</v>
      </c>
      <c r="B88" s="7">
        <v>1120807</v>
      </c>
      <c r="C88" s="7" t="s">
        <v>255</v>
      </c>
      <c r="D88" s="7" t="s">
        <v>156</v>
      </c>
      <c r="E88" s="7" t="s">
        <v>162</v>
      </c>
      <c r="F88" s="7" t="s">
        <v>142</v>
      </c>
      <c r="G88" s="39">
        <v>0</v>
      </c>
      <c r="H88" s="37">
        <v>4.9400000000000004</v>
      </c>
      <c r="I88" s="7" t="s">
        <v>50</v>
      </c>
      <c r="J88" s="12">
        <v>0.06</v>
      </c>
      <c r="K88" s="12">
        <v>3.5499999999999997E-2</v>
      </c>
      <c r="L88" s="37">
        <v>215</v>
      </c>
      <c r="M88" s="37">
        <v>114.31</v>
      </c>
      <c r="N88" s="37">
        <v>0.25</v>
      </c>
      <c r="O88" s="12">
        <v>0</v>
      </c>
      <c r="P88" s="12">
        <f>N88/סיכום!$B$42</f>
        <v>5.7060684540142458E-6</v>
      </c>
    </row>
    <row r="89" spans="1:16">
      <c r="A89" s="7" t="s">
        <v>256</v>
      </c>
      <c r="B89" s="7">
        <v>1118843</v>
      </c>
      <c r="C89" s="7" t="s">
        <v>180</v>
      </c>
      <c r="D89" s="7" t="s">
        <v>152</v>
      </c>
      <c r="E89" s="7" t="s">
        <v>162</v>
      </c>
      <c r="F89" s="7" t="s">
        <v>137</v>
      </c>
      <c r="G89" s="39">
        <v>0</v>
      </c>
      <c r="H89" s="37">
        <v>1.93</v>
      </c>
      <c r="I89" s="7" t="s">
        <v>50</v>
      </c>
      <c r="J89" s="12">
        <v>5.5E-2</v>
      </c>
      <c r="K89" s="12">
        <v>1.26E-2</v>
      </c>
      <c r="L89" s="37">
        <v>75015.75</v>
      </c>
      <c r="M89" s="37">
        <v>108.35</v>
      </c>
      <c r="N89" s="37">
        <v>81.28</v>
      </c>
      <c r="O89" s="12">
        <v>1E-4</v>
      </c>
      <c r="P89" s="12">
        <f>N89/סיכום!$B$42</f>
        <v>1.8551569757691115E-3</v>
      </c>
    </row>
    <row r="90" spans="1:16">
      <c r="A90" s="7" t="s">
        <v>257</v>
      </c>
      <c r="B90" s="7">
        <v>1121854</v>
      </c>
      <c r="C90" s="7" t="s">
        <v>161</v>
      </c>
      <c r="D90" s="7" t="s">
        <v>136</v>
      </c>
      <c r="E90" s="7" t="s">
        <v>186</v>
      </c>
      <c r="F90" s="7" t="s">
        <v>163</v>
      </c>
      <c r="G90" s="39">
        <v>0</v>
      </c>
      <c r="H90" s="37">
        <v>4.74</v>
      </c>
      <c r="I90" s="7" t="s">
        <v>50</v>
      </c>
      <c r="J90" s="12">
        <v>1.6199999999999999E-2</v>
      </c>
      <c r="K90" s="12">
        <v>1.11E-2</v>
      </c>
      <c r="L90" s="37">
        <v>48000</v>
      </c>
      <c r="M90" s="37">
        <v>102.57</v>
      </c>
      <c r="N90" s="37">
        <v>49.23</v>
      </c>
      <c r="O90" s="12">
        <v>1E-4</v>
      </c>
      <c r="P90" s="12">
        <f>N90/סיכום!$B$42</f>
        <v>1.1236389999644851E-3</v>
      </c>
    </row>
    <row r="91" spans="1:16">
      <c r="A91" s="7" t="s">
        <v>258</v>
      </c>
      <c r="B91" s="7">
        <v>5760202</v>
      </c>
      <c r="C91" s="7" t="s">
        <v>196</v>
      </c>
      <c r="D91" s="7" t="s">
        <v>197</v>
      </c>
      <c r="E91" s="7" t="s">
        <v>186</v>
      </c>
      <c r="F91" s="7" t="s">
        <v>137</v>
      </c>
      <c r="G91" s="39">
        <v>0</v>
      </c>
      <c r="H91" s="37">
        <v>1.92</v>
      </c>
      <c r="I91" s="7" t="s">
        <v>50</v>
      </c>
      <c r="J91" s="12">
        <v>0.06</v>
      </c>
      <c r="K91" s="12">
        <v>1.7600000000000001E-2</v>
      </c>
      <c r="L91" s="37">
        <v>54147</v>
      </c>
      <c r="M91" s="37">
        <v>108.29</v>
      </c>
      <c r="N91" s="37">
        <v>58.64</v>
      </c>
      <c r="O91" s="12">
        <v>1E-4</v>
      </c>
      <c r="P91" s="12">
        <f>N91/סיכום!$B$42</f>
        <v>1.3384154165735815E-3</v>
      </c>
    </row>
    <row r="92" spans="1:16">
      <c r="A92" s="7" t="s">
        <v>259</v>
      </c>
      <c r="B92" s="7">
        <v>1113661</v>
      </c>
      <c r="C92" s="7" t="s">
        <v>204</v>
      </c>
      <c r="D92" s="7" t="s">
        <v>152</v>
      </c>
      <c r="E92" s="7" t="s">
        <v>186</v>
      </c>
      <c r="F92" s="7" t="s">
        <v>137</v>
      </c>
      <c r="G92" s="39">
        <v>0</v>
      </c>
      <c r="H92" s="37">
        <v>1.5</v>
      </c>
      <c r="I92" s="7" t="s">
        <v>50</v>
      </c>
      <c r="J92" s="12">
        <v>6.25E-2</v>
      </c>
      <c r="K92" s="12">
        <v>1.34E-2</v>
      </c>
      <c r="L92" s="37">
        <v>32523.01</v>
      </c>
      <c r="M92" s="37">
        <v>107.22</v>
      </c>
      <c r="N92" s="37">
        <v>34.869999999999997</v>
      </c>
      <c r="O92" s="12">
        <v>0</v>
      </c>
      <c r="P92" s="12">
        <f>N92/סיכום!$B$42</f>
        <v>7.9588242796590689E-4</v>
      </c>
    </row>
    <row r="93" spans="1:16">
      <c r="A93" s="7" t="s">
        <v>260</v>
      </c>
      <c r="B93" s="7">
        <v>1113666</v>
      </c>
      <c r="C93" s="7" t="s">
        <v>204</v>
      </c>
      <c r="D93" s="7" t="s">
        <v>152</v>
      </c>
      <c r="E93" s="7" t="s">
        <v>186</v>
      </c>
      <c r="F93" s="7" t="s">
        <v>137</v>
      </c>
      <c r="G93" s="39">
        <v>0</v>
      </c>
      <c r="H93" s="45">
        <v>0</v>
      </c>
      <c r="I93" s="7" t="s">
        <v>50</v>
      </c>
      <c r="J93" s="42">
        <v>0</v>
      </c>
      <c r="K93" s="42">
        <v>0</v>
      </c>
      <c r="L93" s="37">
        <v>2032.68</v>
      </c>
      <c r="M93" s="37">
        <v>100</v>
      </c>
      <c r="N93" s="37">
        <v>2.0299999999999998</v>
      </c>
      <c r="O93" s="42">
        <v>0</v>
      </c>
      <c r="P93" s="12">
        <f>N93/סיכום!$B$42</f>
        <v>4.6333275846595672E-5</v>
      </c>
    </row>
    <row r="94" spans="1:16">
      <c r="A94" s="7" t="s">
        <v>261</v>
      </c>
      <c r="B94" s="7">
        <v>1132836</v>
      </c>
      <c r="C94" s="7" t="s">
        <v>204</v>
      </c>
      <c r="D94" s="7" t="s">
        <v>208</v>
      </c>
      <c r="E94" s="7" t="s">
        <v>186</v>
      </c>
      <c r="F94" s="7" t="s">
        <v>137</v>
      </c>
      <c r="G94" s="39">
        <v>0</v>
      </c>
      <c r="H94" s="37">
        <v>6.35</v>
      </c>
      <c r="I94" s="7" t="s">
        <v>50</v>
      </c>
      <c r="J94" s="12">
        <v>4.1399999999999999E-2</v>
      </c>
      <c r="K94" s="12">
        <v>3.56E-2</v>
      </c>
      <c r="L94" s="37">
        <v>30000</v>
      </c>
      <c r="M94" s="37">
        <v>103.83</v>
      </c>
      <c r="N94" s="37">
        <v>31.15</v>
      </c>
      <c r="O94" s="12">
        <v>1E-4</v>
      </c>
      <c r="P94" s="12">
        <f>N94/סיכום!$B$42</f>
        <v>7.1097612937017494E-4</v>
      </c>
    </row>
    <row r="95" spans="1:16">
      <c r="A95" s="7" t="s">
        <v>262</v>
      </c>
      <c r="B95" s="7">
        <v>1132831</v>
      </c>
      <c r="C95" s="7" t="s">
        <v>204</v>
      </c>
      <c r="D95" s="7" t="s">
        <v>208</v>
      </c>
      <c r="E95" s="7" t="s">
        <v>186</v>
      </c>
      <c r="F95" s="7" t="s">
        <v>137</v>
      </c>
      <c r="G95" s="39">
        <v>0</v>
      </c>
      <c r="H95" s="45">
        <v>0</v>
      </c>
      <c r="I95" s="7" t="s">
        <v>50</v>
      </c>
      <c r="J95" s="42">
        <v>0</v>
      </c>
      <c r="K95" s="42">
        <v>0</v>
      </c>
      <c r="L95" s="37">
        <v>615</v>
      </c>
      <c r="M95" s="37">
        <v>100</v>
      </c>
      <c r="N95" s="37">
        <v>0.61</v>
      </c>
      <c r="O95" s="42">
        <v>0</v>
      </c>
      <c r="P95" s="12">
        <f>N95/סיכום!$B$42</f>
        <v>1.3922807027794758E-5</v>
      </c>
    </row>
    <row r="96" spans="1:16">
      <c r="A96" s="7" t="s">
        <v>263</v>
      </c>
      <c r="B96" s="7">
        <v>1114073</v>
      </c>
      <c r="C96" s="7" t="s">
        <v>264</v>
      </c>
      <c r="D96" s="7" t="s">
        <v>197</v>
      </c>
      <c r="E96" s="7" t="s">
        <v>186</v>
      </c>
      <c r="F96" s="7" t="s">
        <v>137</v>
      </c>
      <c r="G96" s="39">
        <v>0</v>
      </c>
      <c r="H96" s="37">
        <v>4.1900000000000004</v>
      </c>
      <c r="I96" s="7" t="s">
        <v>50</v>
      </c>
      <c r="J96" s="12">
        <v>2.4575E-2</v>
      </c>
      <c r="K96" s="12">
        <v>1.7299999999999999E-2</v>
      </c>
      <c r="L96" s="37">
        <v>60036</v>
      </c>
      <c r="M96" s="37">
        <v>103.13</v>
      </c>
      <c r="N96" s="37">
        <v>61.92</v>
      </c>
      <c r="O96" s="12">
        <v>0</v>
      </c>
      <c r="P96" s="12">
        <f>N96/סיכום!$B$42</f>
        <v>1.4132790346902484E-3</v>
      </c>
    </row>
    <row r="97" spans="1:16" ht="13.5" thickBot="1">
      <c r="A97" s="6" t="s">
        <v>265</v>
      </c>
      <c r="B97" s="6"/>
      <c r="C97" s="6"/>
      <c r="D97" s="6"/>
      <c r="E97" s="6"/>
      <c r="F97" s="6"/>
      <c r="G97" s="6"/>
      <c r="H97" s="34">
        <v>4.21</v>
      </c>
      <c r="I97" s="6"/>
      <c r="J97" s="13"/>
      <c r="K97" s="13">
        <v>1.8700000000000001E-2</v>
      </c>
      <c r="L97" s="35">
        <f>SUM(L84:L96)</f>
        <v>508584.57</v>
      </c>
      <c r="M97" s="34"/>
      <c r="N97" s="35">
        <f>SUM(N84:N96)</f>
        <v>583.58999999999992</v>
      </c>
      <c r="O97" s="13"/>
      <c r="P97" s="14">
        <f>SUM(P84:P96)</f>
        <v>1.3320017956312696E-2</v>
      </c>
    </row>
    <row r="98" spans="1:16" ht="13.5" thickTop="1"/>
    <row r="99" spans="1:16">
      <c r="A99" s="6" t="s">
        <v>266</v>
      </c>
      <c r="B99" s="6"/>
      <c r="C99" s="6"/>
      <c r="D99" s="6"/>
      <c r="E99" s="6"/>
      <c r="F99" s="6"/>
      <c r="G99" s="6"/>
      <c r="H99" s="34"/>
      <c r="I99" s="6"/>
      <c r="J99" s="13"/>
      <c r="K99" s="13"/>
      <c r="L99" s="34"/>
      <c r="M99" s="34"/>
      <c r="N99" s="34"/>
      <c r="O99" s="13"/>
      <c r="P99" s="13"/>
    </row>
    <row r="100" spans="1:16" ht="13.5" thickBot="1">
      <c r="A100" s="6" t="s">
        <v>267</v>
      </c>
      <c r="B100" s="6"/>
      <c r="C100" s="6"/>
      <c r="D100" s="6"/>
      <c r="E100" s="6"/>
      <c r="F100" s="6"/>
      <c r="G100" s="6"/>
      <c r="H100" s="34"/>
      <c r="I100" s="6"/>
      <c r="J100" s="13"/>
      <c r="K100" s="13"/>
      <c r="L100" s="35">
        <v>0</v>
      </c>
      <c r="M100" s="34"/>
      <c r="N100" s="35">
        <v>0</v>
      </c>
      <c r="O100" s="13"/>
      <c r="P100" s="14">
        <f>N100/סיכום!$B$42</f>
        <v>0</v>
      </c>
    </row>
    <row r="101" spans="1:16" ht="13.5" thickTop="1"/>
    <row r="102" spans="1:16">
      <c r="A102" s="6" t="s">
        <v>268</v>
      </c>
      <c r="B102" s="6"/>
      <c r="C102" s="6"/>
      <c r="D102" s="6"/>
      <c r="E102" s="6"/>
      <c r="F102" s="6"/>
      <c r="G102" s="6"/>
      <c r="H102" s="34"/>
      <c r="I102" s="6"/>
      <c r="J102" s="13"/>
      <c r="K102" s="13"/>
      <c r="L102" s="34"/>
      <c r="M102" s="34"/>
      <c r="N102" s="34"/>
      <c r="O102" s="13"/>
      <c r="P102" s="13"/>
    </row>
    <row r="103" spans="1:16" ht="13.5" thickBot="1">
      <c r="A103" s="6" t="s">
        <v>269</v>
      </c>
      <c r="B103" s="6"/>
      <c r="C103" s="6"/>
      <c r="D103" s="6"/>
      <c r="E103" s="6"/>
      <c r="F103" s="6"/>
      <c r="G103" s="6"/>
      <c r="H103" s="34"/>
      <c r="I103" s="6"/>
      <c r="J103" s="13"/>
      <c r="K103" s="13"/>
      <c r="L103" s="35">
        <v>0</v>
      </c>
      <c r="M103" s="34"/>
      <c r="N103" s="35">
        <v>0</v>
      </c>
      <c r="O103" s="13"/>
      <c r="P103" s="14">
        <f>N103/סיכום!$B$42</f>
        <v>0</v>
      </c>
    </row>
    <row r="104" spans="1:16" ht="13.5" thickTop="1"/>
    <row r="105" spans="1:16" ht="13.5" thickBot="1">
      <c r="A105" s="4" t="s">
        <v>270</v>
      </c>
      <c r="B105" s="4"/>
      <c r="C105" s="4"/>
      <c r="D105" s="4"/>
      <c r="E105" s="4"/>
      <c r="F105" s="4"/>
      <c r="G105" s="4"/>
      <c r="H105" s="32">
        <v>3.94</v>
      </c>
      <c r="I105" s="4"/>
      <c r="J105" s="29"/>
      <c r="K105" s="29">
        <v>1.9300000000000001E-2</v>
      </c>
      <c r="L105" s="36">
        <f>SUM(L81+L97)</f>
        <v>3745639.5100000002</v>
      </c>
      <c r="M105" s="32"/>
      <c r="N105" s="36">
        <f>SUM(N81+N97)</f>
        <v>4526.17</v>
      </c>
      <c r="O105" s="29"/>
      <c r="P105" s="38">
        <f>SUM(P81+P97)</f>
        <v>0.10330654341802262</v>
      </c>
    </row>
    <row r="106" spans="1:16" ht="13.5" thickTop="1"/>
    <row r="108" spans="1:16">
      <c r="A108" s="4" t="s">
        <v>271</v>
      </c>
      <c r="B108" s="4"/>
      <c r="C108" s="4"/>
      <c r="D108" s="4"/>
      <c r="E108" s="4"/>
      <c r="F108" s="4"/>
      <c r="G108" s="4"/>
      <c r="H108" s="32"/>
      <c r="I108" s="4"/>
      <c r="J108" s="29"/>
      <c r="K108" s="29"/>
      <c r="L108" s="32"/>
      <c r="M108" s="32"/>
      <c r="N108" s="32"/>
      <c r="O108" s="29"/>
      <c r="P108" s="29"/>
    </row>
    <row r="109" spans="1:16">
      <c r="A109" s="6" t="s">
        <v>272</v>
      </c>
      <c r="B109" s="6"/>
      <c r="C109" s="6"/>
      <c r="D109" s="6"/>
      <c r="E109" s="6"/>
      <c r="F109" s="6"/>
      <c r="G109" s="6"/>
      <c r="H109" s="34"/>
      <c r="I109" s="6"/>
      <c r="J109" s="13"/>
      <c r="K109" s="13"/>
      <c r="L109" s="34"/>
      <c r="M109" s="34"/>
      <c r="N109" s="34"/>
      <c r="O109" s="13"/>
      <c r="P109" s="13"/>
    </row>
    <row r="110" spans="1:16" ht="13.5" thickBot="1">
      <c r="A110" s="6" t="s">
        <v>273</v>
      </c>
      <c r="B110" s="6"/>
      <c r="C110" s="6"/>
      <c r="D110" s="6"/>
      <c r="E110" s="6"/>
      <c r="F110" s="6"/>
      <c r="G110" s="6"/>
      <c r="H110" s="34"/>
      <c r="I110" s="6"/>
      <c r="J110" s="13"/>
      <c r="K110" s="13"/>
      <c r="L110" s="35">
        <v>0</v>
      </c>
      <c r="M110" s="34"/>
      <c r="N110" s="35">
        <v>0</v>
      </c>
      <c r="O110" s="13"/>
      <c r="P110" s="14">
        <f>N110/סיכום!$B$42</f>
        <v>0</v>
      </c>
    </row>
    <row r="111" spans="1:16" ht="13.5" thickTop="1"/>
    <row r="112" spans="1:16">
      <c r="A112" s="6" t="s">
        <v>274</v>
      </c>
      <c r="B112" s="6"/>
      <c r="C112" s="6"/>
      <c r="D112" s="6"/>
      <c r="E112" s="6"/>
      <c r="F112" s="6"/>
      <c r="G112" s="6"/>
      <c r="H112" s="34"/>
      <c r="I112" s="6"/>
      <c r="J112" s="13"/>
      <c r="K112" s="13"/>
      <c r="L112" s="34"/>
      <c r="M112" s="34"/>
      <c r="N112" s="34"/>
      <c r="O112" s="13"/>
      <c r="P112" s="13"/>
    </row>
    <row r="113" spans="1:16">
      <c r="A113" s="7" t="s">
        <v>275</v>
      </c>
      <c r="B113" s="7" t="s">
        <v>276</v>
      </c>
      <c r="C113" s="7" t="s">
        <v>277</v>
      </c>
      <c r="D113" s="7" t="s">
        <v>278</v>
      </c>
      <c r="E113" s="7" t="s">
        <v>24</v>
      </c>
      <c r="F113" s="7" t="s">
        <v>279</v>
      </c>
      <c r="G113" s="39">
        <v>0</v>
      </c>
      <c r="H113" s="37">
        <v>2.62</v>
      </c>
      <c r="I113" s="7" t="s">
        <v>280</v>
      </c>
      <c r="J113" s="12">
        <v>0.105</v>
      </c>
      <c r="K113" s="12">
        <v>0.1061</v>
      </c>
      <c r="L113" s="37">
        <v>27762.799999999999</v>
      </c>
      <c r="M113" s="37">
        <v>100.66</v>
      </c>
      <c r="N113" s="37">
        <v>27.95</v>
      </c>
      <c r="O113" s="12">
        <v>0</v>
      </c>
      <c r="P113" s="12">
        <f>N113/סיכום!$B$42</f>
        <v>6.3793845315879261E-4</v>
      </c>
    </row>
    <row r="114" spans="1:16">
      <c r="A114" s="7" t="s">
        <v>281</v>
      </c>
      <c r="B114" s="7" t="s">
        <v>282</v>
      </c>
      <c r="C114" s="7" t="s">
        <v>283</v>
      </c>
      <c r="D114" s="7" t="s">
        <v>131</v>
      </c>
      <c r="E114" s="7" t="s">
        <v>24</v>
      </c>
      <c r="F114" s="7" t="s">
        <v>279</v>
      </c>
      <c r="G114" s="39">
        <v>0</v>
      </c>
      <c r="H114" s="37">
        <v>1.1599999999999999</v>
      </c>
      <c r="I114" s="7" t="s">
        <v>280</v>
      </c>
      <c r="J114" s="12">
        <v>0.06</v>
      </c>
      <c r="K114" s="12">
        <v>7.8700000000000006E-2</v>
      </c>
      <c r="L114" s="37">
        <v>109590</v>
      </c>
      <c r="M114" s="37">
        <v>99.81</v>
      </c>
      <c r="N114" s="37">
        <v>109.38</v>
      </c>
      <c r="O114" s="12">
        <v>0</v>
      </c>
      <c r="P114" s="12">
        <f>N114/סיכום!$B$42</f>
        <v>2.4965190700003124E-3</v>
      </c>
    </row>
    <row r="115" spans="1:16">
      <c r="A115" s="7" t="s">
        <v>284</v>
      </c>
      <c r="B115" s="7" t="s">
        <v>285</v>
      </c>
      <c r="C115" s="7" t="s">
        <v>286</v>
      </c>
      <c r="D115" s="7" t="s">
        <v>136</v>
      </c>
      <c r="E115" s="7" t="s">
        <v>218</v>
      </c>
      <c r="F115" s="7" t="s">
        <v>279</v>
      </c>
      <c r="G115" s="39">
        <v>0</v>
      </c>
      <c r="H115" s="45">
        <v>0</v>
      </c>
      <c r="I115" s="7" t="s">
        <v>21</v>
      </c>
      <c r="J115" s="42">
        <v>0</v>
      </c>
      <c r="K115" s="42">
        <v>0</v>
      </c>
      <c r="L115" s="37">
        <v>82862</v>
      </c>
      <c r="M115" s="37">
        <v>106.42</v>
      </c>
      <c r="N115" s="37">
        <v>88.18</v>
      </c>
      <c r="O115" s="12">
        <v>1E-4</v>
      </c>
      <c r="P115" s="12">
        <f>N115/סיכום!$B$42</f>
        <v>2.0126444650999048E-3</v>
      </c>
    </row>
    <row r="116" spans="1:16">
      <c r="A116" s="7" t="s">
        <v>287</v>
      </c>
      <c r="B116" s="7" t="s">
        <v>288</v>
      </c>
      <c r="C116" s="7" t="s">
        <v>289</v>
      </c>
      <c r="D116" s="7" t="s">
        <v>136</v>
      </c>
      <c r="E116" s="7" t="s">
        <v>230</v>
      </c>
      <c r="F116" s="7" t="s">
        <v>279</v>
      </c>
      <c r="G116" s="39">
        <v>0</v>
      </c>
      <c r="H116" s="45">
        <v>0</v>
      </c>
      <c r="I116" s="7" t="s">
        <v>21</v>
      </c>
      <c r="J116" s="42">
        <v>0</v>
      </c>
      <c r="K116" s="42">
        <v>0</v>
      </c>
      <c r="L116" s="37">
        <v>82862</v>
      </c>
      <c r="M116" s="37">
        <v>103.44</v>
      </c>
      <c r="N116" s="37">
        <v>85.71</v>
      </c>
      <c r="O116" s="12">
        <v>0</v>
      </c>
      <c r="P116" s="12">
        <f>N116/סיכום!$B$42</f>
        <v>1.9562685087742438E-3</v>
      </c>
    </row>
    <row r="117" spans="1:16">
      <c r="A117" s="7" t="s">
        <v>290</v>
      </c>
      <c r="B117" s="7" t="s">
        <v>291</v>
      </c>
      <c r="C117" s="7" t="s">
        <v>292</v>
      </c>
      <c r="D117" s="7" t="s">
        <v>136</v>
      </c>
      <c r="E117" s="7" t="s">
        <v>230</v>
      </c>
      <c r="F117" s="7" t="s">
        <v>279</v>
      </c>
      <c r="G117" s="39">
        <v>0</v>
      </c>
      <c r="H117" s="37">
        <v>3.84</v>
      </c>
      <c r="I117" s="7" t="s">
        <v>28</v>
      </c>
      <c r="J117" s="12">
        <v>4.2500000000000003E-2</v>
      </c>
      <c r="K117" s="43">
        <v>4.9599999999999998E-2</v>
      </c>
      <c r="L117" s="37">
        <v>103128.8</v>
      </c>
      <c r="M117" s="37">
        <v>99.58</v>
      </c>
      <c r="N117" s="37">
        <v>102.7</v>
      </c>
      <c r="O117" s="12">
        <v>1E-4</v>
      </c>
      <c r="P117" s="12">
        <f>N117/סיכום!$B$42</f>
        <v>2.3440529209090523E-3</v>
      </c>
    </row>
    <row r="118" spans="1:16">
      <c r="A118" s="7" t="s">
        <v>293</v>
      </c>
      <c r="B118" s="7" t="s">
        <v>294</v>
      </c>
      <c r="C118" s="7" t="s">
        <v>295</v>
      </c>
      <c r="D118" s="7" t="s">
        <v>131</v>
      </c>
      <c r="E118" s="7" t="s">
        <v>230</v>
      </c>
      <c r="F118" s="7" t="s">
        <v>279</v>
      </c>
      <c r="G118" s="39">
        <v>0</v>
      </c>
      <c r="H118" s="37">
        <v>0.09</v>
      </c>
      <c r="I118" s="7" t="s">
        <v>45</v>
      </c>
      <c r="J118" s="12">
        <v>6.5000000000000002E-2</v>
      </c>
      <c r="K118" s="43">
        <v>-0.45669999999999999</v>
      </c>
      <c r="L118" s="37">
        <v>553.77</v>
      </c>
      <c r="M118" s="37">
        <v>10529.97</v>
      </c>
      <c r="N118" s="37">
        <v>58.31</v>
      </c>
      <c r="O118" s="12">
        <v>0</v>
      </c>
      <c r="P118" s="12">
        <f>N118/סיכום!$B$42</f>
        <v>1.3308834062142826E-3</v>
      </c>
    </row>
    <row r="119" spans="1:16">
      <c r="A119" s="7" t="s">
        <v>296</v>
      </c>
      <c r="B119" s="7" t="s">
        <v>297</v>
      </c>
      <c r="C119" s="7" t="s">
        <v>298</v>
      </c>
      <c r="D119" s="7" t="s">
        <v>299</v>
      </c>
      <c r="E119" s="7" t="s">
        <v>300</v>
      </c>
      <c r="F119" s="7" t="s">
        <v>279</v>
      </c>
      <c r="G119" s="39">
        <v>0</v>
      </c>
      <c r="H119" s="37">
        <v>16.079999999999998</v>
      </c>
      <c r="I119" s="7" t="s">
        <v>27</v>
      </c>
      <c r="J119" s="12">
        <v>5.2499999999999998E-2</v>
      </c>
      <c r="K119" s="43">
        <v>5.1499999999999997E-2</v>
      </c>
      <c r="L119" s="37">
        <v>38890</v>
      </c>
      <c r="M119" s="37">
        <v>104.81</v>
      </c>
      <c r="N119" s="37">
        <v>40.76</v>
      </c>
      <c r="O119" s="12">
        <v>0</v>
      </c>
      <c r="P119" s="12">
        <f>N119/סיכום!$B$42</f>
        <v>9.3031740074248255E-4</v>
      </c>
    </row>
    <row r="120" spans="1:16">
      <c r="A120" s="7" t="s">
        <v>301</v>
      </c>
      <c r="B120" s="7" t="s">
        <v>302</v>
      </c>
      <c r="C120" s="7" t="s">
        <v>303</v>
      </c>
      <c r="D120" s="7" t="s">
        <v>304</v>
      </c>
      <c r="E120" s="7" t="s">
        <v>300</v>
      </c>
      <c r="F120" s="7" t="s">
        <v>279</v>
      </c>
      <c r="G120" s="39">
        <v>0</v>
      </c>
      <c r="H120" s="37">
        <v>4.6399999999999997</v>
      </c>
      <c r="I120" s="7" t="s">
        <v>21</v>
      </c>
      <c r="J120" s="12">
        <v>0.05</v>
      </c>
      <c r="K120" s="43">
        <v>4.07E-2</v>
      </c>
      <c r="L120" s="37">
        <v>63740</v>
      </c>
      <c r="M120" s="37">
        <v>106.94</v>
      </c>
      <c r="N120" s="37">
        <v>68.17</v>
      </c>
      <c r="O120" s="12">
        <v>0</v>
      </c>
      <c r="P120" s="12">
        <f>N120/סיכום!$B$42</f>
        <v>1.5559307460406046E-3</v>
      </c>
    </row>
    <row r="121" spans="1:16">
      <c r="A121" s="7" t="s">
        <v>305</v>
      </c>
      <c r="B121" s="7" t="s">
        <v>306</v>
      </c>
      <c r="C121" s="7" t="s">
        <v>307</v>
      </c>
      <c r="D121" s="7" t="s">
        <v>136</v>
      </c>
      <c r="E121" s="7" t="s">
        <v>300</v>
      </c>
      <c r="F121" s="7" t="s">
        <v>279</v>
      </c>
      <c r="G121" s="39">
        <v>0</v>
      </c>
      <c r="H121" s="37">
        <v>7.73</v>
      </c>
      <c r="I121" s="7" t="s">
        <v>27</v>
      </c>
      <c r="J121" s="12">
        <v>4.2500000000000003E-2</v>
      </c>
      <c r="K121" s="43">
        <v>3.78E-2</v>
      </c>
      <c r="L121" s="37">
        <v>35001</v>
      </c>
      <c r="M121" s="37">
        <v>105.79</v>
      </c>
      <c r="N121" s="37">
        <v>37.03</v>
      </c>
      <c r="O121" s="12">
        <v>0</v>
      </c>
      <c r="P121" s="12">
        <f>N121/סיכום!$B$42</f>
        <v>8.4518285940859007E-4</v>
      </c>
    </row>
    <row r="122" spans="1:16">
      <c r="A122" s="7" t="s">
        <v>308</v>
      </c>
      <c r="B122" s="7" t="s">
        <v>309</v>
      </c>
      <c r="C122" s="7" t="s">
        <v>310</v>
      </c>
      <c r="D122" s="7" t="s">
        <v>131</v>
      </c>
      <c r="E122" s="7" t="s">
        <v>300</v>
      </c>
      <c r="F122" s="7" t="s">
        <v>279</v>
      </c>
      <c r="G122" s="39">
        <v>0</v>
      </c>
      <c r="H122" s="37">
        <v>7.28</v>
      </c>
      <c r="I122" s="7" t="s">
        <v>27</v>
      </c>
      <c r="J122" s="12">
        <v>6.3750000000000001E-2</v>
      </c>
      <c r="K122" s="43">
        <v>5.8500000000000003E-2</v>
      </c>
      <c r="L122" s="37">
        <v>81669</v>
      </c>
      <c r="M122" s="37">
        <v>106.54</v>
      </c>
      <c r="N122" s="37">
        <v>87.01</v>
      </c>
      <c r="O122" s="12">
        <v>0</v>
      </c>
      <c r="P122" s="12">
        <f>N122/סיכום!$B$42</f>
        <v>1.9859400647351181E-3</v>
      </c>
    </row>
    <row r="123" spans="1:16">
      <c r="A123" s="7" t="s">
        <v>311</v>
      </c>
      <c r="B123" s="7" t="s">
        <v>312</v>
      </c>
      <c r="C123" s="7" t="s">
        <v>313</v>
      </c>
      <c r="D123" s="7" t="s">
        <v>131</v>
      </c>
      <c r="E123" s="7" t="s">
        <v>314</v>
      </c>
      <c r="F123" s="7" t="s">
        <v>279</v>
      </c>
      <c r="G123" s="39">
        <v>0</v>
      </c>
      <c r="H123" s="37">
        <v>6.49</v>
      </c>
      <c r="I123" s="7" t="s">
        <v>27</v>
      </c>
      <c r="J123" s="12">
        <v>5.5E-2</v>
      </c>
      <c r="K123" s="43">
        <v>4.2099999999999999E-2</v>
      </c>
      <c r="L123" s="37">
        <v>58335</v>
      </c>
      <c r="M123" s="37">
        <v>109.7</v>
      </c>
      <c r="N123" s="37">
        <v>63.99</v>
      </c>
      <c r="O123" s="12">
        <v>0</v>
      </c>
      <c r="P123" s="12">
        <f>N123/סיכום!$B$42</f>
        <v>1.4605252814894863E-3</v>
      </c>
    </row>
    <row r="124" spans="1:16">
      <c r="A124" s="7" t="s">
        <v>315</v>
      </c>
      <c r="B124" s="7" t="s">
        <v>316</v>
      </c>
      <c r="C124" s="7" t="s">
        <v>317</v>
      </c>
      <c r="D124" s="7" t="s">
        <v>318</v>
      </c>
      <c r="E124" s="7" t="s">
        <v>314</v>
      </c>
      <c r="F124" s="7" t="s">
        <v>279</v>
      </c>
      <c r="G124" s="39">
        <v>0</v>
      </c>
      <c r="H124" s="37">
        <v>9.0399999999999991</v>
      </c>
      <c r="I124" s="7" t="s">
        <v>27</v>
      </c>
      <c r="J124" s="42">
        <v>0</v>
      </c>
      <c r="K124" s="43">
        <v>-2E-3</v>
      </c>
      <c r="L124" s="37">
        <v>38890</v>
      </c>
      <c r="M124" s="37">
        <v>101.86</v>
      </c>
      <c r="N124" s="37">
        <v>39.61</v>
      </c>
      <c r="O124" s="12">
        <v>0</v>
      </c>
      <c r="P124" s="12">
        <f>N124/סיכום!$B$42</f>
        <v>9.0406948585401703E-4</v>
      </c>
    </row>
    <row r="125" spans="1:16">
      <c r="A125" s="7" t="s">
        <v>319</v>
      </c>
      <c r="B125" s="7">
        <v>60372133</v>
      </c>
      <c r="C125" s="7" t="s">
        <v>320</v>
      </c>
      <c r="D125" s="7" t="s">
        <v>321</v>
      </c>
      <c r="E125" s="7" t="s">
        <v>314</v>
      </c>
      <c r="F125" s="7" t="s">
        <v>279</v>
      </c>
      <c r="G125" s="39">
        <v>0</v>
      </c>
      <c r="H125" s="37">
        <v>8</v>
      </c>
      <c r="I125" s="7" t="s">
        <v>27</v>
      </c>
      <c r="J125" s="12">
        <v>4.65E-2</v>
      </c>
      <c r="K125" s="43">
        <v>4.2200000000000001E-2</v>
      </c>
      <c r="L125" s="37">
        <v>42779</v>
      </c>
      <c r="M125" s="37">
        <v>104.48</v>
      </c>
      <c r="N125" s="37">
        <v>44.69</v>
      </c>
      <c r="O125" s="12">
        <v>0</v>
      </c>
      <c r="P125" s="12">
        <f>N125/סיכום!$B$42</f>
        <v>1.0200167968395864E-3</v>
      </c>
    </row>
    <row r="126" spans="1:16">
      <c r="A126" s="7" t="s">
        <v>322</v>
      </c>
      <c r="B126" s="7" t="s">
        <v>323</v>
      </c>
      <c r="C126" s="7" t="s">
        <v>324</v>
      </c>
      <c r="D126" s="7" t="s">
        <v>318</v>
      </c>
      <c r="E126" s="7" t="s">
        <v>314</v>
      </c>
      <c r="F126" s="7" t="s">
        <v>279</v>
      </c>
      <c r="G126" s="39">
        <v>0</v>
      </c>
      <c r="H126" s="37">
        <v>-0.32</v>
      </c>
      <c r="I126" s="7" t="s">
        <v>27</v>
      </c>
      <c r="J126" s="42">
        <v>0</v>
      </c>
      <c r="K126" s="43">
        <v>3.7400000000000003E-2</v>
      </c>
      <c r="L126" s="37">
        <v>46668</v>
      </c>
      <c r="M126" s="37">
        <v>99.74</v>
      </c>
      <c r="N126" s="37">
        <v>46.55</v>
      </c>
      <c r="O126" s="12">
        <v>0</v>
      </c>
      <c r="P126" s="12">
        <f>N126/סיכום!$B$42</f>
        <v>1.0624699461374524E-3</v>
      </c>
    </row>
    <row r="127" spans="1:16">
      <c r="A127" s="7" t="s">
        <v>325</v>
      </c>
      <c r="B127" s="7" t="s">
        <v>326</v>
      </c>
      <c r="C127" s="7" t="s">
        <v>327</v>
      </c>
      <c r="D127" s="7" t="s">
        <v>136</v>
      </c>
      <c r="E127" s="7" t="s">
        <v>314</v>
      </c>
      <c r="F127" s="7" t="s">
        <v>279</v>
      </c>
      <c r="G127" s="39">
        <v>0</v>
      </c>
      <c r="H127" s="37">
        <v>7.53</v>
      </c>
      <c r="I127" s="7" t="s">
        <v>27</v>
      </c>
      <c r="J127" s="12">
        <v>0.04</v>
      </c>
      <c r="K127" s="43">
        <v>3.7699999999999997E-2</v>
      </c>
      <c r="L127" s="37">
        <v>19445</v>
      </c>
      <c r="M127" s="37">
        <v>103.76</v>
      </c>
      <c r="N127" s="37">
        <v>20.18</v>
      </c>
      <c r="O127" s="12">
        <v>0</v>
      </c>
      <c r="P127" s="12">
        <f>N127/סיכום!$B$42</f>
        <v>4.6059384560802991E-4</v>
      </c>
    </row>
    <row r="128" spans="1:16">
      <c r="A128" s="7" t="s">
        <v>328</v>
      </c>
      <c r="B128" s="7" t="s">
        <v>329</v>
      </c>
      <c r="C128" s="7" t="s">
        <v>330</v>
      </c>
      <c r="D128" s="7" t="s">
        <v>331</v>
      </c>
      <c r="E128" s="7" t="s">
        <v>332</v>
      </c>
      <c r="F128" s="7" t="s">
        <v>279</v>
      </c>
      <c r="G128" s="39">
        <v>0</v>
      </c>
      <c r="H128" s="37">
        <v>7.89</v>
      </c>
      <c r="I128" s="7" t="s">
        <v>27</v>
      </c>
      <c r="J128" s="12">
        <v>4.4999999999999998E-2</v>
      </c>
      <c r="K128" s="43">
        <v>4.6100000000000002E-2</v>
      </c>
      <c r="L128" s="37">
        <v>54446</v>
      </c>
      <c r="M128" s="37">
        <v>101.43</v>
      </c>
      <c r="N128" s="37">
        <v>55.22</v>
      </c>
      <c r="O128" s="12">
        <v>0</v>
      </c>
      <c r="P128" s="12">
        <f>N128/סיכום!$B$42</f>
        <v>1.2603564001226666E-3</v>
      </c>
    </row>
    <row r="129" spans="1:16">
      <c r="A129" s="7" t="s">
        <v>333</v>
      </c>
      <c r="B129" s="7" t="s">
        <v>334</v>
      </c>
      <c r="C129" s="7" t="s">
        <v>335</v>
      </c>
      <c r="D129" s="7" t="s">
        <v>136</v>
      </c>
      <c r="E129" s="7" t="s">
        <v>332</v>
      </c>
      <c r="F129" s="7" t="s">
        <v>279</v>
      </c>
      <c r="G129" s="39">
        <v>0</v>
      </c>
      <c r="H129" s="37">
        <v>7.91</v>
      </c>
      <c r="I129" s="7" t="s">
        <v>27</v>
      </c>
      <c r="J129" s="12">
        <v>4.2999999999999997E-2</v>
      </c>
      <c r="K129" s="43">
        <v>4.07E-2</v>
      </c>
      <c r="L129" s="37">
        <v>42779</v>
      </c>
      <c r="M129" s="37">
        <v>103.61</v>
      </c>
      <c r="N129" s="37">
        <v>44.32</v>
      </c>
      <c r="O129" s="12">
        <v>0</v>
      </c>
      <c r="P129" s="12">
        <f>N129/סיכום!$B$42</f>
        <v>1.0115718155276454E-3</v>
      </c>
    </row>
    <row r="130" spans="1:16">
      <c r="A130" s="7" t="s">
        <v>336</v>
      </c>
      <c r="B130" s="7" t="s">
        <v>337</v>
      </c>
      <c r="C130" s="7" t="s">
        <v>338</v>
      </c>
      <c r="D130" s="7" t="s">
        <v>339</v>
      </c>
      <c r="E130" s="7" t="s">
        <v>332</v>
      </c>
      <c r="F130" s="7" t="s">
        <v>279</v>
      </c>
      <c r="G130" s="39">
        <v>0</v>
      </c>
      <c r="H130" s="37">
        <v>6.16</v>
      </c>
      <c r="I130" s="7" t="s">
        <v>27</v>
      </c>
      <c r="J130" s="12">
        <v>5.8749999999999997E-2</v>
      </c>
      <c r="K130" s="43">
        <v>4.8300000000000003E-2</v>
      </c>
      <c r="L130" s="37">
        <v>19445</v>
      </c>
      <c r="M130" s="37">
        <v>107.2</v>
      </c>
      <c r="N130" s="37">
        <v>20.84</v>
      </c>
      <c r="O130" s="12">
        <v>0</v>
      </c>
      <c r="P130" s="12">
        <f>N130/סיכום!$B$42</f>
        <v>4.756578663266275E-4</v>
      </c>
    </row>
    <row r="131" spans="1:16">
      <c r="A131" s="7" t="s">
        <v>340</v>
      </c>
      <c r="B131" s="7" t="s">
        <v>341</v>
      </c>
      <c r="C131" s="7" t="s">
        <v>342</v>
      </c>
      <c r="D131" s="7" t="s">
        <v>343</v>
      </c>
      <c r="E131" s="7" t="s">
        <v>332</v>
      </c>
      <c r="F131" s="7" t="s">
        <v>279</v>
      </c>
      <c r="G131" s="39">
        <v>0</v>
      </c>
      <c r="H131" s="37">
        <v>2.37</v>
      </c>
      <c r="I131" s="7" t="s">
        <v>27</v>
      </c>
      <c r="J131" s="12">
        <v>7.8289999999999992E-3</v>
      </c>
      <c r="K131" s="43">
        <v>-0.1106</v>
      </c>
      <c r="L131" s="37">
        <v>42779</v>
      </c>
      <c r="M131" s="37">
        <v>76.69</v>
      </c>
      <c r="N131" s="37">
        <v>32.81</v>
      </c>
      <c r="O131" s="12">
        <v>0</v>
      </c>
      <c r="P131" s="12">
        <f>N131/סיכום!$B$42</f>
        <v>7.4886442390482966E-4</v>
      </c>
    </row>
    <row r="132" spans="1:16">
      <c r="A132" s="7" t="s">
        <v>344</v>
      </c>
      <c r="B132" s="7" t="s">
        <v>345</v>
      </c>
      <c r="C132" s="7" t="s">
        <v>346</v>
      </c>
      <c r="D132" s="7" t="s">
        <v>347</v>
      </c>
      <c r="E132" s="7" t="s">
        <v>332</v>
      </c>
      <c r="F132" s="7" t="s">
        <v>279</v>
      </c>
      <c r="G132" s="39">
        <v>0</v>
      </c>
      <c r="H132" s="37">
        <v>33.840000000000003</v>
      </c>
      <c r="I132" s="7" t="s">
        <v>36</v>
      </c>
      <c r="J132" s="42">
        <v>0</v>
      </c>
      <c r="K132" s="43">
        <v>-5.9999999999999995E-4</v>
      </c>
      <c r="L132" s="37">
        <v>42521.4</v>
      </c>
      <c r="M132" s="37">
        <v>102.13</v>
      </c>
      <c r="N132" s="37">
        <v>43.43</v>
      </c>
      <c r="O132" s="12">
        <v>0</v>
      </c>
      <c r="P132" s="12">
        <f>N132/סיכום!$B$42</f>
        <v>9.9125821183135483E-4</v>
      </c>
    </row>
    <row r="133" spans="1:16">
      <c r="A133" s="7" t="s">
        <v>348</v>
      </c>
      <c r="B133" s="7">
        <v>60374758</v>
      </c>
      <c r="C133" s="7" t="s">
        <v>349</v>
      </c>
      <c r="D133" s="7" t="s">
        <v>350</v>
      </c>
      <c r="E133" s="7" t="s">
        <v>332</v>
      </c>
      <c r="F133" s="7" t="s">
        <v>279</v>
      </c>
      <c r="G133" s="39">
        <v>0</v>
      </c>
      <c r="H133" s="37">
        <v>7.46</v>
      </c>
      <c r="I133" s="7" t="s">
        <v>27</v>
      </c>
      <c r="J133" s="12">
        <v>0.04</v>
      </c>
      <c r="K133" s="43">
        <v>3.5000000000000003E-2</v>
      </c>
      <c r="L133" s="37">
        <v>27223</v>
      </c>
      <c r="M133" s="37">
        <v>103.88</v>
      </c>
      <c r="N133" s="37">
        <v>28.28</v>
      </c>
      <c r="O133" s="12">
        <v>0</v>
      </c>
      <c r="P133" s="12">
        <f>N133/סיכום!$B$42</f>
        <v>6.4547046351809152E-4</v>
      </c>
    </row>
    <row r="134" spans="1:16">
      <c r="A134" s="7" t="s">
        <v>351</v>
      </c>
      <c r="B134" s="7" t="s">
        <v>352</v>
      </c>
      <c r="C134" s="7" t="s">
        <v>353</v>
      </c>
      <c r="D134" s="7" t="s">
        <v>131</v>
      </c>
      <c r="E134" s="7" t="s">
        <v>332</v>
      </c>
      <c r="F134" s="7" t="s">
        <v>279</v>
      </c>
      <c r="G134" s="39">
        <v>0</v>
      </c>
      <c r="H134" s="37">
        <v>6.08</v>
      </c>
      <c r="I134" s="7" t="s">
        <v>27</v>
      </c>
      <c r="J134" s="12">
        <v>5.3749999999999999E-2</v>
      </c>
      <c r="K134" s="43">
        <v>6.6400000000000001E-2</v>
      </c>
      <c r="L134" s="37">
        <v>42779</v>
      </c>
      <c r="M134" s="37">
        <v>95.6</v>
      </c>
      <c r="N134" s="37">
        <v>40.9</v>
      </c>
      <c r="O134" s="12">
        <v>0</v>
      </c>
      <c r="P134" s="12">
        <f>N134/סיכום!$B$42</f>
        <v>9.3351279907673051E-4</v>
      </c>
    </row>
    <row r="135" spans="1:16">
      <c r="A135" s="7" t="s">
        <v>354</v>
      </c>
      <c r="B135" s="7" t="s">
        <v>355</v>
      </c>
      <c r="C135" s="7" t="s">
        <v>356</v>
      </c>
      <c r="D135" s="7" t="s">
        <v>357</v>
      </c>
      <c r="E135" s="7" t="s">
        <v>332</v>
      </c>
      <c r="F135" s="7" t="s">
        <v>279</v>
      </c>
      <c r="G135" s="39">
        <v>0</v>
      </c>
      <c r="H135" s="37">
        <v>35.020000000000003</v>
      </c>
      <c r="I135" s="7" t="s">
        <v>27</v>
      </c>
      <c r="J135" s="12">
        <v>1.9094E-2</v>
      </c>
      <c r="K135" s="43">
        <v>1.9400000000000001E-2</v>
      </c>
      <c r="L135" s="37">
        <v>58335</v>
      </c>
      <c r="M135" s="37">
        <v>99.76</v>
      </c>
      <c r="N135" s="37">
        <v>58.2</v>
      </c>
      <c r="O135" s="12">
        <v>0</v>
      </c>
      <c r="P135" s="12">
        <f>N135/סיכום!$B$42</f>
        <v>1.3283727360945165E-3</v>
      </c>
    </row>
    <row r="136" spans="1:16">
      <c r="A136" s="7" t="s">
        <v>358</v>
      </c>
      <c r="B136" s="7" t="s">
        <v>359</v>
      </c>
      <c r="C136" s="7" t="s">
        <v>360</v>
      </c>
      <c r="D136" s="7" t="s">
        <v>131</v>
      </c>
      <c r="E136" s="7" t="s">
        <v>332</v>
      </c>
      <c r="F136" s="7" t="s">
        <v>279</v>
      </c>
      <c r="G136" s="39">
        <v>0</v>
      </c>
      <c r="H136" s="37">
        <v>6.65</v>
      </c>
      <c r="I136" s="7" t="s">
        <v>27</v>
      </c>
      <c r="J136" s="12">
        <v>4.1250000000000002E-2</v>
      </c>
      <c r="K136" s="43">
        <v>6.0400000000000002E-2</v>
      </c>
      <c r="L136" s="37">
        <v>46668</v>
      </c>
      <c r="M136" s="37">
        <v>89.36</v>
      </c>
      <c r="N136" s="37">
        <v>41.7</v>
      </c>
      <c r="O136" s="12">
        <v>0</v>
      </c>
      <c r="P136" s="12">
        <f>N136/סיכום!$B$42</f>
        <v>9.5177221812957618E-4</v>
      </c>
    </row>
    <row r="137" spans="1:16">
      <c r="A137" s="7" t="s">
        <v>361</v>
      </c>
      <c r="B137" s="7" t="s">
        <v>362</v>
      </c>
      <c r="C137" s="7" t="s">
        <v>363</v>
      </c>
      <c r="D137" s="7" t="s">
        <v>131</v>
      </c>
      <c r="E137" s="7" t="s">
        <v>332</v>
      </c>
      <c r="F137" s="7" t="s">
        <v>279</v>
      </c>
      <c r="G137" s="39">
        <v>0</v>
      </c>
      <c r="H137" s="37">
        <v>8.42</v>
      </c>
      <c r="I137" s="7" t="s">
        <v>27</v>
      </c>
      <c r="J137" s="12">
        <v>4.7500000000000001E-2</v>
      </c>
      <c r="K137" s="43">
        <v>4.3900000000000002E-2</v>
      </c>
      <c r="L137" s="37">
        <v>112781</v>
      </c>
      <c r="M137" s="37">
        <v>105.48</v>
      </c>
      <c r="N137" s="37">
        <v>118.97</v>
      </c>
      <c r="O137" s="12">
        <v>0</v>
      </c>
      <c r="P137" s="12">
        <f>N137/סיכום!$B$42</f>
        <v>2.7154038558962991E-3</v>
      </c>
    </row>
    <row r="138" spans="1:16">
      <c r="A138" s="7" t="s">
        <v>364</v>
      </c>
      <c r="B138" s="7" t="s">
        <v>365</v>
      </c>
      <c r="C138" s="7" t="s">
        <v>366</v>
      </c>
      <c r="D138" s="7" t="s">
        <v>367</v>
      </c>
      <c r="E138" s="7" t="s">
        <v>332</v>
      </c>
      <c r="F138" s="7" t="s">
        <v>279</v>
      </c>
      <c r="G138" s="39">
        <v>0</v>
      </c>
      <c r="H138" s="37">
        <v>8.42</v>
      </c>
      <c r="I138" s="7" t="s">
        <v>27</v>
      </c>
      <c r="J138" s="12">
        <v>3.7499999999999999E-2</v>
      </c>
      <c r="K138" s="43">
        <v>4.0099999999999997E-2</v>
      </c>
      <c r="L138" s="37">
        <v>35001</v>
      </c>
      <c r="M138" s="37">
        <v>99.69</v>
      </c>
      <c r="N138" s="37">
        <v>34.89</v>
      </c>
      <c r="O138" s="12">
        <v>0</v>
      </c>
      <c r="P138" s="12">
        <f>N138/סיכום!$B$42</f>
        <v>7.9633891344222817E-4</v>
      </c>
    </row>
    <row r="139" spans="1:16">
      <c r="A139" s="7" t="s">
        <v>368</v>
      </c>
      <c r="B139" s="7" t="s">
        <v>369</v>
      </c>
      <c r="C139" s="7" t="s">
        <v>370</v>
      </c>
      <c r="D139" s="7" t="s">
        <v>131</v>
      </c>
      <c r="E139" s="7" t="s">
        <v>332</v>
      </c>
      <c r="F139" s="7" t="s">
        <v>279</v>
      </c>
      <c r="G139" s="39">
        <v>0</v>
      </c>
      <c r="H139" s="37">
        <v>3.12</v>
      </c>
      <c r="I139" s="7" t="s">
        <v>27</v>
      </c>
      <c r="J139" s="12">
        <v>3.7229999999999999E-2</v>
      </c>
      <c r="K139" s="43">
        <v>9.8500000000000004E-2</v>
      </c>
      <c r="L139" s="37">
        <v>97225</v>
      </c>
      <c r="M139" s="37">
        <v>84.15</v>
      </c>
      <c r="N139" s="37">
        <v>81.819999999999993</v>
      </c>
      <c r="O139" s="12">
        <v>0</v>
      </c>
      <c r="P139" s="12">
        <f>N139/סיכום!$B$42</f>
        <v>1.8674820836297821E-3</v>
      </c>
    </row>
    <row r="140" spans="1:16">
      <c r="A140" s="7" t="s">
        <v>371</v>
      </c>
      <c r="B140" s="7" t="s">
        <v>372</v>
      </c>
      <c r="C140" s="7" t="s">
        <v>373</v>
      </c>
      <c r="D140" s="7" t="s">
        <v>304</v>
      </c>
      <c r="E140" s="7" t="s">
        <v>374</v>
      </c>
      <c r="F140" s="7" t="s">
        <v>279</v>
      </c>
      <c r="G140" s="39">
        <v>0</v>
      </c>
      <c r="H140" s="37">
        <v>13.41</v>
      </c>
      <c r="I140" s="7" t="s">
        <v>27</v>
      </c>
      <c r="J140" s="12">
        <v>4.2959999999999998E-2</v>
      </c>
      <c r="K140" s="43">
        <v>4.6399999999999997E-2</v>
      </c>
      <c r="L140" s="37">
        <v>108892</v>
      </c>
      <c r="M140" s="37">
        <v>97.82</v>
      </c>
      <c r="N140" s="37">
        <v>106.51</v>
      </c>
      <c r="O140" s="12">
        <v>0</v>
      </c>
      <c r="P140" s="12">
        <f>N140/סיכום!$B$42</f>
        <v>2.4310134041482293E-3</v>
      </c>
    </row>
    <row r="141" spans="1:16">
      <c r="A141" s="7" t="s">
        <v>375</v>
      </c>
      <c r="B141" s="7" t="s">
        <v>376</v>
      </c>
      <c r="C141" s="7" t="s">
        <v>377</v>
      </c>
      <c r="D141" s="7" t="s">
        <v>378</v>
      </c>
      <c r="E141" s="7" t="s">
        <v>374</v>
      </c>
      <c r="F141" s="7" t="s">
        <v>279</v>
      </c>
      <c r="G141" s="39">
        <v>0</v>
      </c>
      <c r="H141" s="45">
        <v>0</v>
      </c>
      <c r="I141" s="7" t="s">
        <v>27</v>
      </c>
      <c r="J141" s="42">
        <v>0</v>
      </c>
      <c r="K141" s="44">
        <v>0</v>
      </c>
      <c r="L141" s="37">
        <v>23334</v>
      </c>
      <c r="M141" s="37">
        <v>106.92</v>
      </c>
      <c r="N141" s="37">
        <v>24.95</v>
      </c>
      <c r="O141" s="12">
        <v>0</v>
      </c>
      <c r="P141" s="12">
        <f>N141/סיכום!$B$42</f>
        <v>5.6946563171062165E-4</v>
      </c>
    </row>
    <row r="142" spans="1:16">
      <c r="A142" s="7" t="s">
        <v>379</v>
      </c>
      <c r="B142" s="7" t="s">
        <v>380</v>
      </c>
      <c r="C142" s="7" t="s">
        <v>381</v>
      </c>
      <c r="D142" s="7" t="s">
        <v>382</v>
      </c>
      <c r="E142" s="7" t="s">
        <v>374</v>
      </c>
      <c r="F142" s="7" t="s">
        <v>279</v>
      </c>
      <c r="G142" s="39">
        <v>0</v>
      </c>
      <c r="H142" s="37">
        <v>7.52</v>
      </c>
      <c r="I142" s="7" t="s">
        <v>27</v>
      </c>
      <c r="J142" s="12">
        <v>5.3030000000000001E-2</v>
      </c>
      <c r="K142" s="43">
        <v>5.16E-2</v>
      </c>
      <c r="L142" s="37">
        <v>42779</v>
      </c>
      <c r="M142" s="37">
        <v>102</v>
      </c>
      <c r="N142" s="37">
        <v>43.64</v>
      </c>
      <c r="O142" s="12">
        <v>0</v>
      </c>
      <c r="P142" s="12">
        <f>N142/סיכום!$B$42</f>
        <v>9.9605130933272672E-4</v>
      </c>
    </row>
    <row r="143" spans="1:16">
      <c r="A143" s="7" t="s">
        <v>383</v>
      </c>
      <c r="B143" s="7" t="s">
        <v>384</v>
      </c>
      <c r="C143" s="7" t="s">
        <v>385</v>
      </c>
      <c r="D143" s="7" t="s">
        <v>299</v>
      </c>
      <c r="E143" s="7" t="s">
        <v>374</v>
      </c>
      <c r="F143" s="7" t="s">
        <v>279</v>
      </c>
      <c r="G143" s="39">
        <v>0</v>
      </c>
      <c r="H143" s="37">
        <v>34.1</v>
      </c>
      <c r="I143" s="7" t="s">
        <v>386</v>
      </c>
      <c r="J143" s="12">
        <v>4.8500000000000001E-2</v>
      </c>
      <c r="K143" s="43">
        <v>4.82E-2</v>
      </c>
      <c r="L143" s="37">
        <v>54572.4</v>
      </c>
      <c r="M143" s="37">
        <v>103.41</v>
      </c>
      <c r="N143" s="37">
        <v>56.43</v>
      </c>
      <c r="O143" s="12">
        <v>0</v>
      </c>
      <c r="P143" s="12">
        <f>N143/סיכום!$B$42</f>
        <v>1.2879737714400954E-3</v>
      </c>
    </row>
    <row r="144" spans="1:16">
      <c r="A144" s="7" t="s">
        <v>387</v>
      </c>
      <c r="B144" s="7" t="s">
        <v>388</v>
      </c>
      <c r="C144" s="7" t="s">
        <v>389</v>
      </c>
      <c r="D144" s="7" t="s">
        <v>278</v>
      </c>
      <c r="E144" s="39" t="s">
        <v>1081</v>
      </c>
      <c r="F144" s="39" t="s">
        <v>1081</v>
      </c>
      <c r="G144" s="39">
        <v>0</v>
      </c>
      <c r="H144" s="37">
        <v>0.6</v>
      </c>
      <c r="I144" s="7" t="s">
        <v>27</v>
      </c>
      <c r="J144" s="42">
        <v>0</v>
      </c>
      <c r="K144" s="43">
        <v>0.22650000000000001</v>
      </c>
      <c r="L144" s="37">
        <v>120559</v>
      </c>
      <c r="M144" s="37">
        <v>88.47</v>
      </c>
      <c r="N144" s="37">
        <v>106.66</v>
      </c>
      <c r="O144" s="12">
        <v>2.0000000000000001E-4</v>
      </c>
      <c r="P144" s="12">
        <f>N144/סיכום!$B$42</f>
        <v>2.4344370452206378E-3</v>
      </c>
    </row>
    <row r="145" spans="1:16" ht="13.5" thickBot="1">
      <c r="A145" s="6" t="s">
        <v>390</v>
      </c>
      <c r="B145" s="6"/>
      <c r="C145" s="6"/>
      <c r="D145" s="6"/>
      <c r="E145" s="6"/>
      <c r="F145" s="6"/>
      <c r="G145" s="6"/>
      <c r="H145" s="34">
        <v>8.6</v>
      </c>
      <c r="I145" s="6"/>
      <c r="J145" s="13"/>
      <c r="K145" s="13">
        <v>-2E-3</v>
      </c>
      <c r="L145" s="35">
        <f>SUM(L113:L144)</f>
        <v>1804295.17</v>
      </c>
      <c r="M145" s="34"/>
      <c r="N145" s="35">
        <f>SUM(N113:N144)</f>
        <v>1859.7900000000004</v>
      </c>
      <c r="O145" s="13"/>
      <c r="P145" s="14">
        <f>SUM(P113:P144)</f>
        <v>4.2448356200364599E-2</v>
      </c>
    </row>
    <row r="146" spans="1:16" ht="13.5" thickTop="1"/>
    <row r="147" spans="1:16" ht="13.5" thickBot="1">
      <c r="A147" s="4" t="s">
        <v>391</v>
      </c>
      <c r="B147" s="4"/>
      <c r="C147" s="4"/>
      <c r="D147" s="4"/>
      <c r="E147" s="4"/>
      <c r="F147" s="4"/>
      <c r="G147" s="4"/>
      <c r="H147" s="32">
        <v>8.6</v>
      </c>
      <c r="I147" s="4"/>
      <c r="J147" s="29"/>
      <c r="K147" s="29">
        <v>-2E-3</v>
      </c>
      <c r="L147" s="36">
        <f>SUM(L145)</f>
        <v>1804295.17</v>
      </c>
      <c r="M147" s="32"/>
      <c r="N147" s="36">
        <f>SUM(N145)</f>
        <v>1859.7900000000004</v>
      </c>
      <c r="O147" s="29"/>
      <c r="P147" s="38">
        <f>SUM(P145)</f>
        <v>4.2448356200364599E-2</v>
      </c>
    </row>
    <row r="148" spans="1:16" ht="13.5" thickTop="1"/>
    <row r="150" spans="1:16" ht="13.5" thickBot="1">
      <c r="A150" s="4" t="s">
        <v>392</v>
      </c>
      <c r="B150" s="4"/>
      <c r="C150" s="4"/>
      <c r="D150" s="4"/>
      <c r="E150" s="4"/>
      <c r="F150" s="4"/>
      <c r="G150" s="4"/>
      <c r="H150" s="32">
        <v>5.2</v>
      </c>
      <c r="I150" s="4"/>
      <c r="J150" s="29"/>
      <c r="K150" s="29">
        <v>1.3599999999999999E-2</v>
      </c>
      <c r="L150" s="36">
        <f>SUM(L105+L147)</f>
        <v>5549934.6799999997</v>
      </c>
      <c r="M150" s="32"/>
      <c r="N150" s="36">
        <f>SUM(N105+N147)</f>
        <v>6385.9600000000009</v>
      </c>
      <c r="O150" s="29"/>
      <c r="P150" s="38">
        <f>SUM(P105+P147)</f>
        <v>0.14575489961838722</v>
      </c>
    </row>
    <row r="151" spans="1:16" ht="13.5" thickTop="1"/>
    <row r="153" spans="1:16">
      <c r="A153" s="7" t="s">
        <v>64</v>
      </c>
      <c r="B153" s="7"/>
      <c r="C153" s="7"/>
      <c r="D153" s="7"/>
      <c r="E153" s="7"/>
      <c r="F153" s="7"/>
      <c r="G153" s="7"/>
      <c r="H153" s="37"/>
      <c r="I153" s="7"/>
      <c r="J153" s="12"/>
      <c r="K153" s="12"/>
      <c r="L153" s="37"/>
      <c r="M153" s="37"/>
      <c r="N153" s="37"/>
      <c r="O153" s="12"/>
      <c r="P153" s="12"/>
    </row>
    <row r="157" spans="1:16">
      <c r="A157" s="2"/>
    </row>
  </sheetData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4"/>
  <sheetViews>
    <sheetView rightToLeft="1" topLeftCell="D58" workbookViewId="0">
      <selection activeCell="F88" sqref="F88"/>
    </sheetView>
  </sheetViews>
  <sheetFormatPr defaultColWidth="9.140625" defaultRowHeight="12.75"/>
  <cols>
    <col min="1" max="1" width="36.7109375" customWidth="1"/>
    <col min="2" max="2" width="15.7109375" customWidth="1"/>
    <col min="3" max="3" width="35.7109375" customWidth="1"/>
    <col min="4" max="4" width="46.7109375" customWidth="1"/>
    <col min="5" max="5" width="13.7109375" customWidth="1"/>
    <col min="6" max="7" width="12.7109375" style="31" customWidth="1"/>
    <col min="8" max="8" width="11.7109375" style="31" customWidth="1"/>
    <col min="9" max="9" width="24.7109375" style="28" customWidth="1"/>
    <col min="10" max="10" width="20.7109375" style="28" customWidth="1"/>
  </cols>
  <sheetData>
    <row r="2" spans="1:10" ht="18">
      <c r="A2" s="1" t="s">
        <v>0</v>
      </c>
    </row>
    <row r="4" spans="1:10" ht="18">
      <c r="A4" s="1" t="s">
        <v>393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111</v>
      </c>
      <c r="E11" s="4" t="s">
        <v>9</v>
      </c>
      <c r="F11" s="32" t="s">
        <v>68</v>
      </c>
      <c r="G11" s="32" t="s">
        <v>69</v>
      </c>
      <c r="H11" s="32" t="s">
        <v>12</v>
      </c>
      <c r="I11" s="29" t="s">
        <v>70</v>
      </c>
      <c r="J11" s="29" t="s">
        <v>13</v>
      </c>
    </row>
    <row r="12" spans="1:10">
      <c r="A12" s="5"/>
      <c r="B12" s="5"/>
      <c r="C12" s="5"/>
      <c r="D12" s="5"/>
      <c r="E12" s="5"/>
      <c r="F12" s="33" t="s">
        <v>73</v>
      </c>
      <c r="G12" s="33" t="s">
        <v>74</v>
      </c>
      <c r="H12" s="33" t="s">
        <v>15</v>
      </c>
      <c r="I12" s="30" t="s">
        <v>14</v>
      </c>
      <c r="J12" s="30" t="s">
        <v>14</v>
      </c>
    </row>
    <row r="15" spans="1:10">
      <c r="A15" s="4" t="s">
        <v>394</v>
      </c>
      <c r="B15" s="4"/>
      <c r="C15" s="4"/>
      <c r="D15" s="4"/>
      <c r="E15" s="4"/>
      <c r="F15" s="32"/>
      <c r="G15" s="32"/>
      <c r="H15" s="32"/>
      <c r="I15" s="29"/>
      <c r="J15" s="29"/>
    </row>
    <row r="18" spans="1:10">
      <c r="A18" s="4" t="s">
        <v>395</v>
      </c>
      <c r="B18" s="4"/>
      <c r="C18" s="4"/>
      <c r="D18" s="4"/>
      <c r="E18" s="4"/>
      <c r="F18" s="32"/>
      <c r="G18" s="32"/>
      <c r="H18" s="32"/>
      <c r="I18" s="29"/>
      <c r="J18" s="29"/>
    </row>
    <row r="19" spans="1:10">
      <c r="A19" s="6" t="s">
        <v>396</v>
      </c>
      <c r="B19" s="6"/>
      <c r="C19" s="6"/>
      <c r="D19" s="6"/>
      <c r="E19" s="6"/>
      <c r="F19" s="34"/>
      <c r="G19" s="34"/>
      <c r="H19" s="34"/>
      <c r="I19" s="13"/>
      <c r="J19" s="13"/>
    </row>
    <row r="20" spans="1:10">
      <c r="A20" s="7" t="s">
        <v>397</v>
      </c>
      <c r="B20" s="7">
        <v>593038</v>
      </c>
      <c r="C20" s="7" t="s">
        <v>398</v>
      </c>
      <c r="D20" s="7" t="s">
        <v>136</v>
      </c>
      <c r="E20" s="7" t="s">
        <v>50</v>
      </c>
      <c r="F20" s="37">
        <v>501</v>
      </c>
      <c r="G20" s="37">
        <v>4990</v>
      </c>
      <c r="H20" s="37">
        <v>25</v>
      </c>
      <c r="I20" s="12">
        <v>0</v>
      </c>
      <c r="J20" s="12">
        <f>H20/סיכום!$B$42</f>
        <v>5.7060684540142452E-4</v>
      </c>
    </row>
    <row r="21" spans="1:10">
      <c r="A21" s="7" t="s">
        <v>399</v>
      </c>
      <c r="B21" s="7">
        <v>1119478</v>
      </c>
      <c r="C21" s="7" t="s">
        <v>400</v>
      </c>
      <c r="D21" s="7" t="s">
        <v>159</v>
      </c>
      <c r="E21" s="7" t="s">
        <v>50</v>
      </c>
      <c r="F21" s="37">
        <v>328</v>
      </c>
      <c r="G21" s="37">
        <v>12830</v>
      </c>
      <c r="H21" s="37">
        <v>42.08</v>
      </c>
      <c r="I21" s="12">
        <v>0</v>
      </c>
      <c r="J21" s="12">
        <f>H21/סיכום!$B$42</f>
        <v>9.6044544217967773E-4</v>
      </c>
    </row>
    <row r="22" spans="1:10">
      <c r="A22" s="7" t="s">
        <v>401</v>
      </c>
      <c r="B22" s="7">
        <v>746016</v>
      </c>
      <c r="C22" s="7" t="s">
        <v>402</v>
      </c>
      <c r="D22" s="7" t="s">
        <v>403</v>
      </c>
      <c r="E22" s="7" t="s">
        <v>50</v>
      </c>
      <c r="F22" s="37">
        <v>629</v>
      </c>
      <c r="G22" s="37">
        <v>5860</v>
      </c>
      <c r="H22" s="37">
        <v>36.86</v>
      </c>
      <c r="I22" s="12">
        <v>0</v>
      </c>
      <c r="J22" s="12">
        <f>H22/סיכום!$B$42</f>
        <v>8.413027328598603E-4</v>
      </c>
    </row>
    <row r="23" spans="1:10">
      <c r="A23" s="7" t="s">
        <v>404</v>
      </c>
      <c r="B23" s="7">
        <v>1100007</v>
      </c>
      <c r="C23" s="7" t="s">
        <v>264</v>
      </c>
      <c r="D23" s="7" t="s">
        <v>197</v>
      </c>
      <c r="E23" s="7" t="s">
        <v>50</v>
      </c>
      <c r="F23" s="37">
        <v>73</v>
      </c>
      <c r="G23" s="37">
        <v>50460</v>
      </c>
      <c r="H23" s="37">
        <v>36.840000000000003</v>
      </c>
      <c r="I23" s="12">
        <v>0</v>
      </c>
      <c r="J23" s="12">
        <f>H23/סיכום!$B$42</f>
        <v>8.4084624738353935E-4</v>
      </c>
    </row>
    <row r="24" spans="1:10">
      <c r="A24" s="7" t="s">
        <v>405</v>
      </c>
      <c r="B24" s="7">
        <v>273011</v>
      </c>
      <c r="C24" s="7" t="s">
        <v>406</v>
      </c>
      <c r="D24" s="7" t="s">
        <v>407</v>
      </c>
      <c r="E24" s="7" t="s">
        <v>50</v>
      </c>
      <c r="F24" s="37">
        <v>257</v>
      </c>
      <c r="G24" s="37">
        <v>19710</v>
      </c>
      <c r="H24" s="37">
        <v>50.65</v>
      </c>
      <c r="I24" s="12">
        <v>0</v>
      </c>
      <c r="J24" s="12">
        <f>H24/סיכום!$B$42</f>
        <v>1.1560494687832862E-3</v>
      </c>
    </row>
    <row r="25" spans="1:10" ht="13.5" thickBot="1">
      <c r="A25" s="6" t="s">
        <v>408</v>
      </c>
      <c r="B25" s="6"/>
      <c r="C25" s="6"/>
      <c r="D25" s="6"/>
      <c r="E25" s="6"/>
      <c r="F25" s="35">
        <f>SUM(F20:F24)</f>
        <v>1788</v>
      </c>
      <c r="G25" s="34"/>
      <c r="H25" s="35">
        <f>SUM(H20:H24)</f>
        <v>191.43</v>
      </c>
      <c r="I25" s="13"/>
      <c r="J25" s="14">
        <f>SUM(J20:J24)</f>
        <v>4.3692507366077885E-3</v>
      </c>
    </row>
    <row r="26" spans="1:10" ht="13.5" thickTop="1"/>
    <row r="27" spans="1:10">
      <c r="A27" s="6" t="s">
        <v>409</v>
      </c>
      <c r="B27" s="6"/>
      <c r="C27" s="6"/>
      <c r="D27" s="6"/>
      <c r="E27" s="6"/>
      <c r="F27" s="34"/>
      <c r="G27" s="34"/>
      <c r="H27" s="34"/>
      <c r="I27" s="13"/>
      <c r="J27" s="13"/>
    </row>
    <row r="28" spans="1:10">
      <c r="A28" s="7" t="s">
        <v>410</v>
      </c>
      <c r="B28" s="7">
        <v>763011</v>
      </c>
      <c r="C28" s="7" t="s">
        <v>411</v>
      </c>
      <c r="D28" s="7" t="s">
        <v>136</v>
      </c>
      <c r="E28" s="7" t="s">
        <v>50</v>
      </c>
      <c r="F28" s="37">
        <v>237.47</v>
      </c>
      <c r="G28" s="37">
        <v>5702</v>
      </c>
      <c r="H28" s="37">
        <v>13.54</v>
      </c>
      <c r="I28" s="12">
        <v>0</v>
      </c>
      <c r="J28" s="12">
        <f>H28/סיכום!$B$42</f>
        <v>3.0904066746941151E-4</v>
      </c>
    </row>
    <row r="29" spans="1:10">
      <c r="A29" s="7" t="s">
        <v>412</v>
      </c>
      <c r="B29" s="7">
        <v>251017</v>
      </c>
      <c r="C29" s="7" t="s">
        <v>413</v>
      </c>
      <c r="D29" s="7" t="s">
        <v>159</v>
      </c>
      <c r="E29" s="7" t="s">
        <v>50</v>
      </c>
      <c r="F29" s="37">
        <v>4025</v>
      </c>
      <c r="G29" s="37">
        <v>853</v>
      </c>
      <c r="H29" s="37">
        <v>34.33</v>
      </c>
      <c r="I29" s="12">
        <v>1E-4</v>
      </c>
      <c r="J29" s="12">
        <f>H29/סיכום!$B$42</f>
        <v>7.835573201052362E-4</v>
      </c>
    </row>
    <row r="30" spans="1:10">
      <c r="A30" s="7" t="s">
        <v>414</v>
      </c>
      <c r="B30" s="7">
        <v>759019</v>
      </c>
      <c r="C30" s="7" t="s">
        <v>168</v>
      </c>
      <c r="D30" s="7" t="s">
        <v>159</v>
      </c>
      <c r="E30" s="7" t="s">
        <v>50</v>
      </c>
      <c r="F30" s="37">
        <v>43</v>
      </c>
      <c r="G30" s="37">
        <v>102700</v>
      </c>
      <c r="H30" s="37">
        <v>44.16</v>
      </c>
      <c r="I30" s="12">
        <v>0</v>
      </c>
      <c r="J30" s="12">
        <f>H30/סיכום!$B$42</f>
        <v>1.0079199317170762E-3</v>
      </c>
    </row>
    <row r="31" spans="1:10">
      <c r="A31" s="7" t="s">
        <v>415</v>
      </c>
      <c r="B31" s="7">
        <v>1081603</v>
      </c>
      <c r="C31" s="7" t="s">
        <v>416</v>
      </c>
      <c r="D31" s="7" t="s">
        <v>417</v>
      </c>
      <c r="E31" s="7" t="s">
        <v>50</v>
      </c>
      <c r="F31" s="37">
        <v>281</v>
      </c>
      <c r="G31" s="37">
        <v>12860</v>
      </c>
      <c r="H31" s="37">
        <v>36.14</v>
      </c>
      <c r="I31" s="12">
        <v>0</v>
      </c>
      <c r="J31" s="12">
        <f>H31/סיכום!$B$42</f>
        <v>8.2486925571229931E-4</v>
      </c>
    </row>
    <row r="32" spans="1:10">
      <c r="A32" s="7" t="s">
        <v>418</v>
      </c>
      <c r="B32" s="7">
        <v>260018</v>
      </c>
      <c r="C32" s="7" t="s">
        <v>419</v>
      </c>
      <c r="D32" s="7" t="s">
        <v>250</v>
      </c>
      <c r="E32" s="7" t="s">
        <v>50</v>
      </c>
      <c r="F32" s="37">
        <v>800</v>
      </c>
      <c r="G32" s="37">
        <v>2685</v>
      </c>
      <c r="H32" s="37">
        <v>21.48</v>
      </c>
      <c r="I32" s="12">
        <v>0</v>
      </c>
      <c r="J32" s="12">
        <f>H32/סיכום!$B$42</f>
        <v>4.9026540156890403E-4</v>
      </c>
    </row>
    <row r="33" spans="1:10" ht="13.5" thickBot="1">
      <c r="A33" s="6" t="s">
        <v>420</v>
      </c>
      <c r="B33" s="6"/>
      <c r="C33" s="6"/>
      <c r="D33" s="6"/>
      <c r="E33" s="6"/>
      <c r="F33" s="35">
        <f>SUM(F28:F32)</f>
        <v>5386.47</v>
      </c>
      <c r="G33" s="34"/>
      <c r="H33" s="35">
        <f>SUM(H28:H32)</f>
        <v>149.65</v>
      </c>
      <c r="I33" s="13"/>
      <c r="J33" s="14">
        <f>SUM(J28:J32)</f>
        <v>3.4156525765729273E-3</v>
      </c>
    </row>
    <row r="34" spans="1:10" ht="13.5" thickTop="1"/>
    <row r="35" spans="1:10">
      <c r="A35" s="6" t="s">
        <v>421</v>
      </c>
      <c r="B35" s="6"/>
      <c r="C35" s="6"/>
      <c r="D35" s="6"/>
      <c r="E35" s="6"/>
      <c r="F35" s="34"/>
      <c r="G35" s="34"/>
      <c r="H35" s="34"/>
      <c r="I35" s="13"/>
      <c r="J35" s="13"/>
    </row>
    <row r="36" spans="1:10" ht="13.5" thickBot="1">
      <c r="A36" s="6" t="s">
        <v>422</v>
      </c>
      <c r="B36" s="6"/>
      <c r="C36" s="6"/>
      <c r="D36" s="6"/>
      <c r="E36" s="6"/>
      <c r="F36" s="35">
        <v>0</v>
      </c>
      <c r="G36" s="34"/>
      <c r="H36" s="35">
        <v>0</v>
      </c>
      <c r="I36" s="13"/>
      <c r="J36" s="14">
        <f>H36/סיכום!$B$42</f>
        <v>0</v>
      </c>
    </row>
    <row r="37" spans="1:10" ht="13.5" thickTop="1"/>
    <row r="38" spans="1:10">
      <c r="A38" s="6" t="s">
        <v>423</v>
      </c>
      <c r="B38" s="6"/>
      <c r="C38" s="6"/>
      <c r="D38" s="6"/>
      <c r="E38" s="6"/>
      <c r="F38" s="34"/>
      <c r="G38" s="34"/>
      <c r="H38" s="34"/>
      <c r="I38" s="13"/>
      <c r="J38" s="13"/>
    </row>
    <row r="39" spans="1:10" ht="13.5" thickBot="1">
      <c r="A39" s="6" t="s">
        <v>424</v>
      </c>
      <c r="B39" s="6"/>
      <c r="C39" s="6"/>
      <c r="D39" s="6"/>
      <c r="E39" s="6"/>
      <c r="F39" s="35">
        <v>0</v>
      </c>
      <c r="G39" s="34"/>
      <c r="H39" s="35">
        <v>0</v>
      </c>
      <c r="I39" s="13"/>
      <c r="J39" s="14">
        <f>H39/סיכום!$B$42</f>
        <v>0</v>
      </c>
    </row>
    <row r="40" spans="1:10" ht="13.5" thickTop="1"/>
    <row r="41" spans="1:10">
      <c r="A41" s="6" t="s">
        <v>425</v>
      </c>
      <c r="B41" s="6"/>
      <c r="C41" s="6"/>
      <c r="D41" s="6"/>
      <c r="E41" s="6"/>
      <c r="F41" s="34"/>
      <c r="G41" s="34"/>
      <c r="H41" s="34"/>
      <c r="I41" s="13"/>
      <c r="J41" s="13"/>
    </row>
    <row r="42" spans="1:10" ht="13.5" thickBot="1">
      <c r="A42" s="6" t="s">
        <v>426</v>
      </c>
      <c r="B42" s="6"/>
      <c r="C42" s="6"/>
      <c r="D42" s="6"/>
      <c r="E42" s="6"/>
      <c r="F42" s="35">
        <v>0</v>
      </c>
      <c r="G42" s="34"/>
      <c r="H42" s="35">
        <v>0</v>
      </c>
      <c r="I42" s="13"/>
      <c r="J42" s="14">
        <f>H42/סיכום!$B$42</f>
        <v>0</v>
      </c>
    </row>
    <row r="43" spans="1:10" ht="13.5" thickTop="1"/>
    <row r="44" spans="1:10" ht="13.5" thickBot="1">
      <c r="A44" s="4" t="s">
        <v>427</v>
      </c>
      <c r="B44" s="4"/>
      <c r="C44" s="4"/>
      <c r="D44" s="4"/>
      <c r="E44" s="4"/>
      <c r="F44" s="36">
        <f>SUM(F25+F33)</f>
        <v>7174.47</v>
      </c>
      <c r="G44" s="32"/>
      <c r="H44" s="36">
        <f>SUM(H25+H33)</f>
        <v>341.08000000000004</v>
      </c>
      <c r="I44" s="29"/>
      <c r="J44" s="38">
        <f>SUM(J25+J33)</f>
        <v>7.7849033131807159E-3</v>
      </c>
    </row>
    <row r="45" spans="1:10" ht="13.5" thickTop="1"/>
    <row r="47" spans="1:10">
      <c r="A47" s="4" t="s">
        <v>428</v>
      </c>
      <c r="B47" s="4"/>
      <c r="C47" s="4"/>
      <c r="D47" s="4"/>
      <c r="E47" s="4"/>
      <c r="F47" s="32"/>
      <c r="G47" s="32"/>
      <c r="H47" s="32"/>
      <c r="I47" s="29"/>
      <c r="J47" s="29"/>
    </row>
    <row r="48" spans="1:10">
      <c r="A48" s="6" t="s">
        <v>429</v>
      </c>
      <c r="B48" s="6"/>
      <c r="C48" s="6"/>
      <c r="D48" s="6"/>
      <c r="E48" s="6"/>
      <c r="F48" s="34"/>
      <c r="G48" s="34"/>
      <c r="H48" s="34"/>
      <c r="I48" s="13"/>
      <c r="J48" s="13"/>
    </row>
    <row r="49" spans="1:10">
      <c r="A49" s="7" t="s">
        <v>430</v>
      </c>
      <c r="B49" s="7" t="s">
        <v>431</v>
      </c>
      <c r="C49" s="7" t="s">
        <v>430</v>
      </c>
      <c r="D49" s="7" t="s">
        <v>159</v>
      </c>
      <c r="E49" s="7" t="s">
        <v>386</v>
      </c>
      <c r="F49" s="37">
        <v>2813.51</v>
      </c>
      <c r="G49" s="37">
        <v>228</v>
      </c>
      <c r="H49" s="37">
        <v>6.41</v>
      </c>
      <c r="I49" s="12">
        <v>2.7000000000000001E-3</v>
      </c>
      <c r="J49" s="12">
        <f>H49/סיכום!$B$42</f>
        <v>1.4630359516092526E-4</v>
      </c>
    </row>
    <row r="50" spans="1:10">
      <c r="A50" s="7" t="s">
        <v>432</v>
      </c>
      <c r="B50" s="7" t="s">
        <v>433</v>
      </c>
      <c r="C50" s="7" t="s">
        <v>432</v>
      </c>
      <c r="D50" s="7" t="s">
        <v>434</v>
      </c>
      <c r="E50" s="7" t="s">
        <v>27</v>
      </c>
      <c r="F50" s="37">
        <v>295.56</v>
      </c>
      <c r="G50" s="37">
        <v>1641</v>
      </c>
      <c r="H50" s="37">
        <v>4.8499999999999996</v>
      </c>
      <c r="I50" s="12">
        <v>0</v>
      </c>
      <c r="J50" s="12">
        <f>H50/סיכום!$B$42</f>
        <v>1.1069772800787635E-4</v>
      </c>
    </row>
    <row r="51" spans="1:10">
      <c r="A51" s="7" t="s">
        <v>435</v>
      </c>
      <c r="B51" s="7" t="s">
        <v>433</v>
      </c>
      <c r="C51" s="7" t="s">
        <v>432</v>
      </c>
      <c r="D51" s="7" t="s">
        <v>434</v>
      </c>
      <c r="E51" s="7" t="s">
        <v>27</v>
      </c>
      <c r="F51" s="37">
        <v>21.58</v>
      </c>
      <c r="G51" s="37">
        <v>1</v>
      </c>
      <c r="H51" s="37">
        <v>0.02</v>
      </c>
      <c r="I51" s="12">
        <v>0</v>
      </c>
      <c r="J51" s="12">
        <f>H51/סיכום!$B$42</f>
        <v>4.5648547632113966E-7</v>
      </c>
    </row>
    <row r="52" spans="1:10">
      <c r="A52" s="7" t="s">
        <v>436</v>
      </c>
      <c r="B52" s="7" t="s">
        <v>437</v>
      </c>
      <c r="C52" s="7" t="s">
        <v>438</v>
      </c>
      <c r="D52" s="7" t="s">
        <v>434</v>
      </c>
      <c r="E52" s="7" t="s">
        <v>27</v>
      </c>
      <c r="F52" s="37">
        <v>108.89</v>
      </c>
      <c r="G52" s="37">
        <v>3933</v>
      </c>
      <c r="H52" s="37">
        <v>4.28</v>
      </c>
      <c r="I52" s="12">
        <v>0</v>
      </c>
      <c r="J52" s="12">
        <f>H52/סיכום!$B$42</f>
        <v>9.7687891932723888E-5</v>
      </c>
    </row>
    <row r="53" spans="1:10">
      <c r="A53" s="7" t="s">
        <v>439</v>
      </c>
      <c r="B53" s="7" t="s">
        <v>440</v>
      </c>
      <c r="C53" s="7"/>
      <c r="D53" s="7" t="s">
        <v>434</v>
      </c>
      <c r="E53" s="7" t="s">
        <v>27</v>
      </c>
      <c r="F53" s="37">
        <v>93.34</v>
      </c>
      <c r="G53" s="37">
        <v>8541</v>
      </c>
      <c r="H53" s="37">
        <v>7.97</v>
      </c>
      <c r="I53" s="12">
        <v>0</v>
      </c>
      <c r="J53" s="12">
        <f>H53/סיכום!$B$42</f>
        <v>1.8190946231397414E-4</v>
      </c>
    </row>
    <row r="54" spans="1:10">
      <c r="A54" s="7" t="s">
        <v>441</v>
      </c>
      <c r="B54" s="7" t="s">
        <v>442</v>
      </c>
      <c r="C54" s="7" t="s">
        <v>443</v>
      </c>
      <c r="D54" s="7" t="s">
        <v>444</v>
      </c>
      <c r="E54" s="7" t="s">
        <v>36</v>
      </c>
      <c r="F54" s="37">
        <v>529.16</v>
      </c>
      <c r="G54" s="37">
        <v>2704.5</v>
      </c>
      <c r="H54" s="37">
        <v>14.31</v>
      </c>
      <c r="I54" s="12">
        <v>0</v>
      </c>
      <c r="J54" s="12">
        <f>H54/סיכום!$B$42</f>
        <v>3.2661535830777542E-4</v>
      </c>
    </row>
    <row r="55" spans="1:10">
      <c r="A55" s="7" t="s">
        <v>445</v>
      </c>
      <c r="B55" s="7" t="s">
        <v>446</v>
      </c>
      <c r="C55" s="7" t="s">
        <v>445</v>
      </c>
      <c r="D55" s="7" t="s">
        <v>447</v>
      </c>
      <c r="E55" s="7" t="s">
        <v>27</v>
      </c>
      <c r="F55" s="37">
        <v>171.12</v>
      </c>
      <c r="G55" s="37">
        <v>3491</v>
      </c>
      <c r="H55" s="37">
        <v>5.97</v>
      </c>
      <c r="I55" s="12">
        <v>0</v>
      </c>
      <c r="J55" s="12">
        <f>H55/סיכום!$B$42</f>
        <v>1.3626091468186017E-4</v>
      </c>
    </row>
    <row r="56" spans="1:10">
      <c r="A56" s="7" t="s">
        <v>448</v>
      </c>
      <c r="B56" s="7" t="s">
        <v>449</v>
      </c>
      <c r="C56" s="7" t="s">
        <v>450</v>
      </c>
      <c r="D56" s="7" t="s">
        <v>447</v>
      </c>
      <c r="E56" s="7" t="s">
        <v>36</v>
      </c>
      <c r="F56" s="37">
        <v>80.319999999999993</v>
      </c>
      <c r="G56" s="37">
        <v>18465</v>
      </c>
      <c r="H56" s="37">
        <v>14.83</v>
      </c>
      <c r="I56" s="12">
        <v>0</v>
      </c>
      <c r="J56" s="12">
        <f>H56/סיכום!$B$42</f>
        <v>3.3848398069212505E-4</v>
      </c>
    </row>
    <row r="57" spans="1:10">
      <c r="A57" s="7" t="s">
        <v>451</v>
      </c>
      <c r="B57" s="7" t="s">
        <v>452</v>
      </c>
      <c r="C57" s="7" t="s">
        <v>453</v>
      </c>
      <c r="D57" s="7" t="s">
        <v>350</v>
      </c>
      <c r="E57" s="7" t="s">
        <v>386</v>
      </c>
      <c r="F57" s="37">
        <v>8677.01</v>
      </c>
      <c r="G57" s="37">
        <v>138.5</v>
      </c>
      <c r="H57" s="37">
        <v>12.02</v>
      </c>
      <c r="I57" s="12">
        <v>0</v>
      </c>
      <c r="J57" s="12">
        <f>H57/סיכום!$B$42</f>
        <v>2.7434777126900491E-4</v>
      </c>
    </row>
    <row r="58" spans="1:10">
      <c r="A58" s="7" t="s">
        <v>454</v>
      </c>
      <c r="B58" s="7" t="s">
        <v>455</v>
      </c>
      <c r="C58" s="7" t="s">
        <v>454</v>
      </c>
      <c r="D58" s="7" t="s">
        <v>350</v>
      </c>
      <c r="E58" s="7" t="s">
        <v>27</v>
      </c>
      <c r="F58" s="37">
        <v>89.45</v>
      </c>
      <c r="G58" s="37">
        <v>5816</v>
      </c>
      <c r="H58" s="37">
        <v>5.2</v>
      </c>
      <c r="I58" s="12">
        <v>0</v>
      </c>
      <c r="J58" s="12">
        <f>H58/סיכום!$B$42</f>
        <v>1.1868622384349631E-4</v>
      </c>
    </row>
    <row r="59" spans="1:10">
      <c r="A59" s="7" t="s">
        <v>456</v>
      </c>
      <c r="B59" s="7" t="s">
        <v>457</v>
      </c>
      <c r="C59" s="7" t="s">
        <v>456</v>
      </c>
      <c r="D59" s="7" t="s">
        <v>378</v>
      </c>
      <c r="E59" s="7" t="s">
        <v>27</v>
      </c>
      <c r="F59" s="37">
        <v>11.67</v>
      </c>
      <c r="G59" s="37">
        <v>114021</v>
      </c>
      <c r="H59" s="37">
        <v>13.3</v>
      </c>
      <c r="I59" s="12">
        <v>0</v>
      </c>
      <c r="J59" s="12">
        <f>H59/סיכום!$B$42</f>
        <v>3.0356284175355787E-4</v>
      </c>
    </row>
    <row r="60" spans="1:10">
      <c r="A60" s="7" t="s">
        <v>458</v>
      </c>
      <c r="B60" s="7" t="s">
        <v>459</v>
      </c>
      <c r="C60" s="7" t="s">
        <v>460</v>
      </c>
      <c r="D60" s="7" t="s">
        <v>378</v>
      </c>
      <c r="E60" s="7" t="s">
        <v>27</v>
      </c>
      <c r="F60" s="37">
        <v>105</v>
      </c>
      <c r="G60" s="37">
        <v>6858</v>
      </c>
      <c r="H60" s="37">
        <v>7.2</v>
      </c>
      <c r="I60" s="12">
        <v>0</v>
      </c>
      <c r="J60" s="12">
        <f>H60/סיכום!$B$42</f>
        <v>1.6433477147561029E-4</v>
      </c>
    </row>
    <row r="61" spans="1:10">
      <c r="A61" s="7" t="s">
        <v>461</v>
      </c>
      <c r="B61" s="7" t="s">
        <v>462</v>
      </c>
      <c r="C61" s="7" t="s">
        <v>463</v>
      </c>
      <c r="D61" s="7" t="s">
        <v>464</v>
      </c>
      <c r="E61" s="7" t="s">
        <v>27</v>
      </c>
      <c r="F61" s="37">
        <v>27.22</v>
      </c>
      <c r="G61" s="37">
        <v>25741</v>
      </c>
      <c r="H61" s="37">
        <v>7.01</v>
      </c>
      <c r="I61" s="12">
        <v>0</v>
      </c>
      <c r="J61" s="12">
        <f>H61/סיכום!$B$42</f>
        <v>1.5999815945055943E-4</v>
      </c>
    </row>
    <row r="62" spans="1:10">
      <c r="A62" s="7" t="s">
        <v>465</v>
      </c>
      <c r="B62" s="7" t="s">
        <v>466</v>
      </c>
      <c r="C62" s="7" t="s">
        <v>465</v>
      </c>
      <c r="D62" s="7" t="s">
        <v>464</v>
      </c>
      <c r="E62" s="7" t="s">
        <v>27</v>
      </c>
      <c r="F62" s="37">
        <v>120.56</v>
      </c>
      <c r="G62" s="37">
        <v>9426</v>
      </c>
      <c r="H62" s="37">
        <v>11.36</v>
      </c>
      <c r="I62" s="12">
        <v>0</v>
      </c>
      <c r="J62" s="12">
        <f>H62/סיכום!$B$42</f>
        <v>2.5928375055040732E-4</v>
      </c>
    </row>
    <row r="63" spans="1:10">
      <c r="A63" s="7" t="s">
        <v>467</v>
      </c>
      <c r="B63" s="7" t="s">
        <v>468</v>
      </c>
      <c r="C63" s="7" t="s">
        <v>469</v>
      </c>
      <c r="D63" s="7" t="s">
        <v>464</v>
      </c>
      <c r="E63" s="7" t="s">
        <v>27</v>
      </c>
      <c r="F63" s="37">
        <v>416.12</v>
      </c>
      <c r="G63" s="37">
        <v>3115</v>
      </c>
      <c r="H63" s="37">
        <v>12.96</v>
      </c>
      <c r="I63" s="12">
        <v>0</v>
      </c>
      <c r="J63" s="12">
        <f>H63/סיכום!$B$42</f>
        <v>2.9580258865609849E-4</v>
      </c>
    </row>
    <row r="64" spans="1:10">
      <c r="A64" s="7" t="s">
        <v>470</v>
      </c>
      <c r="B64" s="7" t="s">
        <v>471</v>
      </c>
      <c r="C64" s="7" t="s">
        <v>472</v>
      </c>
      <c r="D64" s="7" t="s">
        <v>464</v>
      </c>
      <c r="E64" s="7" t="s">
        <v>27</v>
      </c>
      <c r="F64" s="37">
        <v>202.23</v>
      </c>
      <c r="G64" s="37">
        <v>4561</v>
      </c>
      <c r="H64" s="37">
        <v>9.2200000000000006</v>
      </c>
      <c r="I64" s="12">
        <v>0</v>
      </c>
      <c r="J64" s="12">
        <f>H64/סיכום!$B$42</f>
        <v>2.1043980458404539E-4</v>
      </c>
    </row>
    <row r="65" spans="1:10">
      <c r="A65" s="7" t="s">
        <v>473</v>
      </c>
      <c r="B65" s="7" t="s">
        <v>474</v>
      </c>
      <c r="C65" s="7" t="s">
        <v>473</v>
      </c>
      <c r="D65" s="7" t="s">
        <v>343</v>
      </c>
      <c r="E65" s="7" t="s">
        <v>27</v>
      </c>
      <c r="F65" s="37">
        <v>536.67999999999995</v>
      </c>
      <c r="G65" s="37">
        <v>5411</v>
      </c>
      <c r="H65" s="37">
        <v>29.04</v>
      </c>
      <c r="I65" s="12">
        <v>0</v>
      </c>
      <c r="J65" s="12">
        <f>H65/סיכום!$B$42</f>
        <v>6.6281691161829473E-4</v>
      </c>
    </row>
    <row r="66" spans="1:10">
      <c r="A66" s="7" t="s">
        <v>335</v>
      </c>
      <c r="B66" s="7" t="s">
        <v>475</v>
      </c>
      <c r="C66" s="7" t="s">
        <v>335</v>
      </c>
      <c r="D66" s="7" t="s">
        <v>304</v>
      </c>
      <c r="E66" s="7" t="s">
        <v>27</v>
      </c>
      <c r="F66" s="37">
        <v>2648.41</v>
      </c>
      <c r="G66" s="37">
        <v>1789</v>
      </c>
      <c r="H66" s="37">
        <v>47.38</v>
      </c>
      <c r="I66" s="12">
        <v>0</v>
      </c>
      <c r="J66" s="12">
        <f>H66/סיכום!$B$42</f>
        <v>1.0814140934047799E-3</v>
      </c>
    </row>
    <row r="67" spans="1:10">
      <c r="A67" s="7" t="s">
        <v>476</v>
      </c>
      <c r="B67" s="7" t="s">
        <v>477</v>
      </c>
      <c r="C67" s="7" t="s">
        <v>478</v>
      </c>
      <c r="D67" s="7" t="s">
        <v>479</v>
      </c>
      <c r="E67" s="7" t="s">
        <v>36</v>
      </c>
      <c r="F67" s="37">
        <v>4842.71</v>
      </c>
      <c r="G67" s="37">
        <v>1217</v>
      </c>
      <c r="H67" s="37">
        <v>58.94</v>
      </c>
      <c r="I67" s="12">
        <v>0</v>
      </c>
      <c r="J67" s="12">
        <f>H67/סיכום!$B$42</f>
        <v>1.3452626987183985E-3</v>
      </c>
    </row>
    <row r="68" spans="1:10">
      <c r="A68" s="7" t="s">
        <v>480</v>
      </c>
      <c r="B68" s="7" t="s">
        <v>481</v>
      </c>
      <c r="C68" s="7" t="s">
        <v>482</v>
      </c>
      <c r="D68" s="7" t="s">
        <v>367</v>
      </c>
      <c r="E68" s="7" t="s">
        <v>27</v>
      </c>
      <c r="F68" s="37">
        <v>19.45</v>
      </c>
      <c r="G68" s="37">
        <v>22797</v>
      </c>
      <c r="H68" s="37">
        <v>4.43</v>
      </c>
      <c r="I68" s="12">
        <v>0</v>
      </c>
      <c r="J68" s="12">
        <f>H68/סיכום!$B$42</f>
        <v>1.0111153300513242E-4</v>
      </c>
    </row>
    <row r="69" spans="1:10">
      <c r="A69" s="7" t="s">
        <v>483</v>
      </c>
      <c r="B69" s="7" t="s">
        <v>484</v>
      </c>
      <c r="C69" s="7" t="s">
        <v>483</v>
      </c>
      <c r="D69" s="7" t="s">
        <v>367</v>
      </c>
      <c r="E69" s="7" t="s">
        <v>27</v>
      </c>
      <c r="F69" s="37">
        <v>260.56</v>
      </c>
      <c r="G69" s="37">
        <v>5612</v>
      </c>
      <c r="H69" s="37">
        <v>14.62</v>
      </c>
      <c r="I69" s="12">
        <v>0</v>
      </c>
      <c r="J69" s="12">
        <f>H69/סיכום!$B$42</f>
        <v>3.3369088319075305E-4</v>
      </c>
    </row>
    <row r="70" spans="1:10">
      <c r="A70" s="7" t="s">
        <v>485</v>
      </c>
      <c r="B70" s="7" t="s">
        <v>486</v>
      </c>
      <c r="C70" s="7" t="s">
        <v>487</v>
      </c>
      <c r="D70" s="7" t="s">
        <v>367</v>
      </c>
      <c r="E70" s="7" t="s">
        <v>27</v>
      </c>
      <c r="F70" s="37">
        <v>159.44999999999999</v>
      </c>
      <c r="G70" s="37">
        <v>7802</v>
      </c>
      <c r="H70" s="37">
        <v>12.44</v>
      </c>
      <c r="I70" s="12">
        <v>0</v>
      </c>
      <c r="J70" s="12">
        <f>H70/סיכום!$B$42</f>
        <v>2.8393396627174886E-4</v>
      </c>
    </row>
    <row r="71" spans="1:10">
      <c r="A71" s="7" t="s">
        <v>488</v>
      </c>
      <c r="B71" s="7" t="s">
        <v>489</v>
      </c>
      <c r="C71" s="7" t="s">
        <v>490</v>
      </c>
      <c r="D71" s="7" t="s">
        <v>367</v>
      </c>
      <c r="E71" s="7" t="s">
        <v>27</v>
      </c>
      <c r="F71" s="37">
        <v>31.11</v>
      </c>
      <c r="G71" s="37">
        <v>52640</v>
      </c>
      <c r="H71" s="37">
        <v>16.38</v>
      </c>
      <c r="I71" s="12">
        <v>0</v>
      </c>
      <c r="J71" s="12">
        <f>H71/סיכום!$B$42</f>
        <v>3.7386160510701334E-4</v>
      </c>
    </row>
    <row r="72" spans="1:10">
      <c r="A72" s="7" t="s">
        <v>491</v>
      </c>
      <c r="B72" s="7" t="s">
        <v>492</v>
      </c>
      <c r="C72" s="7" t="s">
        <v>493</v>
      </c>
      <c r="D72" s="7" t="s">
        <v>367</v>
      </c>
      <c r="E72" s="7" t="s">
        <v>27</v>
      </c>
      <c r="F72" s="37">
        <v>38.89</v>
      </c>
      <c r="G72" s="37">
        <v>16044</v>
      </c>
      <c r="H72" s="37">
        <v>6.24</v>
      </c>
      <c r="I72" s="12">
        <v>0</v>
      </c>
      <c r="J72" s="12">
        <f>H72/סיכום!$B$42</f>
        <v>1.4242346861219557E-4</v>
      </c>
    </row>
    <row r="73" spans="1:10">
      <c r="A73" s="7" t="s">
        <v>494</v>
      </c>
      <c r="B73" s="7" t="s">
        <v>495</v>
      </c>
      <c r="C73" s="7" t="s">
        <v>496</v>
      </c>
      <c r="D73" s="7" t="s">
        <v>321</v>
      </c>
      <c r="E73" s="7" t="s">
        <v>27</v>
      </c>
      <c r="F73" s="37">
        <v>19.45</v>
      </c>
      <c r="G73" s="37">
        <v>60500</v>
      </c>
      <c r="H73" s="37">
        <v>11.76</v>
      </c>
      <c r="I73" s="12">
        <v>0</v>
      </c>
      <c r="J73" s="12">
        <f>H73/סיכום!$B$42</f>
        <v>2.684134600768301E-4</v>
      </c>
    </row>
    <row r="74" spans="1:10">
      <c r="A74" s="7" t="s">
        <v>497</v>
      </c>
      <c r="B74" s="7" t="s">
        <v>498</v>
      </c>
      <c r="C74" s="7" t="s">
        <v>499</v>
      </c>
      <c r="D74" s="7" t="s">
        <v>500</v>
      </c>
      <c r="E74" s="7" t="s">
        <v>27</v>
      </c>
      <c r="F74" s="37">
        <v>241.12</v>
      </c>
      <c r="G74" s="37">
        <v>6544</v>
      </c>
      <c r="H74" s="37">
        <v>15.78</v>
      </c>
      <c r="I74" s="12">
        <v>0</v>
      </c>
      <c r="J74" s="12">
        <f>H74/סיכום!$B$42</f>
        <v>3.6016704081737915E-4</v>
      </c>
    </row>
    <row r="75" spans="1:10">
      <c r="A75" s="7" t="s">
        <v>501</v>
      </c>
      <c r="B75" s="7" t="s">
        <v>502</v>
      </c>
      <c r="C75" s="7" t="s">
        <v>503</v>
      </c>
      <c r="D75" s="7" t="s">
        <v>504</v>
      </c>
      <c r="E75" s="7" t="s">
        <v>27</v>
      </c>
      <c r="F75" s="37">
        <v>824.47</v>
      </c>
      <c r="G75" s="37">
        <v>3721</v>
      </c>
      <c r="H75" s="37">
        <v>30.68</v>
      </c>
      <c r="I75" s="12">
        <v>0</v>
      </c>
      <c r="J75" s="12">
        <f>H75/סיכום!$B$42</f>
        <v>7.0024872067662818E-4</v>
      </c>
    </row>
    <row r="76" spans="1:10" ht="13.5" thickBot="1">
      <c r="A76" s="6" t="s">
        <v>505</v>
      </c>
      <c r="B76" s="6"/>
      <c r="C76" s="6"/>
      <c r="D76" s="6"/>
      <c r="E76" s="6"/>
      <c r="F76" s="35">
        <f>SUM(F49:F75)</f>
        <v>23385.040000000005</v>
      </c>
      <c r="G76" s="34"/>
      <c r="H76" s="35">
        <f>SUM(H49:H75)</f>
        <v>384.59999999999997</v>
      </c>
      <c r="I76" s="13"/>
      <c r="J76" s="14">
        <f>SUM(J49:J75)</f>
        <v>8.7782157096555156E-3</v>
      </c>
    </row>
    <row r="77" spans="1:10" ht="13.5" thickTop="1"/>
    <row r="78" spans="1:10">
      <c r="A78" s="6" t="s">
        <v>506</v>
      </c>
      <c r="B78" s="6"/>
      <c r="C78" s="6"/>
      <c r="D78" s="6"/>
      <c r="E78" s="6"/>
      <c r="F78" s="34"/>
      <c r="G78" s="34"/>
      <c r="H78" s="34"/>
      <c r="I78" s="13"/>
      <c r="J78" s="13"/>
    </row>
    <row r="79" spans="1:10">
      <c r="A79" s="7" t="s">
        <v>507</v>
      </c>
      <c r="B79" s="7" t="s">
        <v>508</v>
      </c>
      <c r="C79" s="7" t="s">
        <v>509</v>
      </c>
      <c r="D79" s="7" t="s">
        <v>234</v>
      </c>
      <c r="E79" s="7" t="s">
        <v>27</v>
      </c>
      <c r="F79" s="37">
        <v>219.11</v>
      </c>
      <c r="G79" s="37">
        <v>0</v>
      </c>
      <c r="H79" s="37">
        <v>0</v>
      </c>
      <c r="I79" s="12">
        <v>0</v>
      </c>
      <c r="J79" s="12">
        <f>H79/סיכום!$B$42</f>
        <v>0</v>
      </c>
    </row>
    <row r="80" spans="1:10">
      <c r="A80" s="7" t="s">
        <v>510</v>
      </c>
      <c r="B80" s="7" t="s">
        <v>511</v>
      </c>
      <c r="C80" s="7" t="s">
        <v>512</v>
      </c>
      <c r="D80" s="7" t="s">
        <v>513</v>
      </c>
      <c r="E80" s="7" t="s">
        <v>27</v>
      </c>
      <c r="F80" s="37">
        <v>7088.79</v>
      </c>
      <c r="G80" s="37">
        <v>2766</v>
      </c>
      <c r="H80" s="37">
        <v>196.08</v>
      </c>
      <c r="I80" s="12">
        <v>0</v>
      </c>
      <c r="J80" s="12">
        <f>H80/סיכום!$B$42</f>
        <v>4.4753836098524536E-3</v>
      </c>
    </row>
    <row r="81" spans="1:10">
      <c r="A81" s="7" t="s">
        <v>514</v>
      </c>
      <c r="B81" s="7" t="s">
        <v>515</v>
      </c>
      <c r="C81" s="7" t="s">
        <v>516</v>
      </c>
      <c r="D81" s="7" t="s">
        <v>504</v>
      </c>
      <c r="E81" s="7" t="s">
        <v>27</v>
      </c>
      <c r="F81" s="37">
        <v>219.26</v>
      </c>
      <c r="G81" s="37">
        <v>21743</v>
      </c>
      <c r="H81" s="37">
        <v>47.67</v>
      </c>
      <c r="I81" s="12">
        <v>0</v>
      </c>
      <c r="J81" s="12">
        <f>H81/סיכום!$B$42</f>
        <v>1.0880331328114363E-3</v>
      </c>
    </row>
    <row r="82" spans="1:10" ht="13.5" thickBot="1">
      <c r="A82" s="6" t="s">
        <v>517</v>
      </c>
      <c r="B82" s="6"/>
      <c r="C82" s="6"/>
      <c r="D82" s="6"/>
      <c r="E82" s="6"/>
      <c r="F82" s="35">
        <f>SUM(F79:F81)</f>
        <v>7527.16</v>
      </c>
      <c r="G82" s="34"/>
      <c r="H82" s="35">
        <f>SUM(H79:H81)</f>
        <v>243.75</v>
      </c>
      <c r="I82" s="13"/>
      <c r="J82" s="14">
        <f>SUM(J79:J81)</f>
        <v>5.5634167426638903E-3</v>
      </c>
    </row>
    <row r="83" spans="1:10" ht="13.5" thickTop="1"/>
    <row r="84" spans="1:10" ht="13.5" thickBot="1">
      <c r="A84" s="4" t="s">
        <v>518</v>
      </c>
      <c r="B84" s="4"/>
      <c r="C84" s="4"/>
      <c r="D84" s="4"/>
      <c r="E84" s="4"/>
      <c r="F84" s="36">
        <f>SUM(F76+F82)</f>
        <v>30912.200000000004</v>
      </c>
      <c r="G84" s="32"/>
      <c r="H84" s="36">
        <f>SUM(H76+H82)</f>
        <v>628.34999999999991</v>
      </c>
      <c r="I84" s="29"/>
      <c r="J84" s="38">
        <f>SUM(J76+J82)</f>
        <v>1.4341632452319406E-2</v>
      </c>
    </row>
    <row r="85" spans="1:10" ht="13.5" thickTop="1"/>
    <row r="87" spans="1:10" ht="13.5" thickBot="1">
      <c r="A87" s="4" t="s">
        <v>519</v>
      </c>
      <c r="B87" s="4"/>
      <c r="C87" s="4"/>
      <c r="D87" s="4"/>
      <c r="E87" s="4"/>
      <c r="F87" s="36">
        <f>SUM(F44+F84)</f>
        <v>38086.670000000006</v>
      </c>
      <c r="G87" s="32"/>
      <c r="H87" s="36">
        <f>SUM(H44+H84)</f>
        <v>969.43</v>
      </c>
      <c r="I87" s="29"/>
      <c r="J87" s="38">
        <f>SUM(J44+J84)</f>
        <v>2.2126535765500121E-2</v>
      </c>
    </row>
    <row r="88" spans="1:10" ht="13.5" thickTop="1"/>
    <row r="90" spans="1:10">
      <c r="A90" s="7" t="s">
        <v>64</v>
      </c>
      <c r="B90" s="7"/>
      <c r="C90" s="7"/>
      <c r="D90" s="7"/>
      <c r="E90" s="7"/>
      <c r="F90" s="37"/>
      <c r="G90" s="37"/>
      <c r="H90" s="37"/>
      <c r="I90" s="12"/>
      <c r="J90" s="12"/>
    </row>
    <row r="94" spans="1:10">
      <c r="A94" s="2"/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7"/>
  <sheetViews>
    <sheetView rightToLeft="1" topLeftCell="D64" workbookViewId="0">
      <selection activeCell="A107" sqref="A107"/>
    </sheetView>
  </sheetViews>
  <sheetFormatPr defaultColWidth="9.140625" defaultRowHeight="12.75"/>
  <cols>
    <col min="1" max="1" width="46.7109375" customWidth="1"/>
    <col min="2" max="2" width="15.7109375" customWidth="1"/>
    <col min="3" max="3" width="35.7109375" customWidth="1"/>
    <col min="4" max="4" width="13.7109375" customWidth="1"/>
    <col min="5" max="5" width="13.7109375" style="31" customWidth="1"/>
    <col min="6" max="7" width="11.7109375" style="31" customWidth="1"/>
    <col min="8" max="8" width="24.7109375" style="28" customWidth="1"/>
    <col min="9" max="9" width="20.7109375" style="28" customWidth="1"/>
  </cols>
  <sheetData>
    <row r="2" spans="1:9" ht="18">
      <c r="A2" s="1" t="s">
        <v>0</v>
      </c>
    </row>
    <row r="4" spans="1:9" ht="18">
      <c r="A4" s="1" t="s">
        <v>520</v>
      </c>
    </row>
    <row r="6" spans="1:9">
      <c r="A6" s="2" t="s">
        <v>2</v>
      </c>
    </row>
    <row r="8" spans="1:9" ht="15">
      <c r="A8" s="3" t="s">
        <v>3</v>
      </c>
    </row>
    <row r="11" spans="1:9">
      <c r="A11" s="4" t="s">
        <v>4</v>
      </c>
      <c r="B11" s="4" t="s">
        <v>5</v>
      </c>
      <c r="C11" s="4" t="s">
        <v>6</v>
      </c>
      <c r="D11" s="4" t="s">
        <v>9</v>
      </c>
      <c r="E11" s="32" t="s">
        <v>68</v>
      </c>
      <c r="F11" s="32" t="s">
        <v>69</v>
      </c>
      <c r="G11" s="32" t="s">
        <v>12</v>
      </c>
      <c r="H11" s="29" t="s">
        <v>70</v>
      </c>
      <c r="I11" s="29" t="s">
        <v>13</v>
      </c>
    </row>
    <row r="12" spans="1:9">
      <c r="A12" s="5"/>
      <c r="B12" s="5"/>
      <c r="C12" s="5"/>
      <c r="D12" s="5"/>
      <c r="E12" s="33" t="s">
        <v>73</v>
      </c>
      <c r="F12" s="33" t="s">
        <v>74</v>
      </c>
      <c r="G12" s="33" t="s">
        <v>15</v>
      </c>
      <c r="H12" s="30" t="s">
        <v>14</v>
      </c>
      <c r="I12" s="30" t="s">
        <v>14</v>
      </c>
    </row>
    <row r="15" spans="1:9">
      <c r="A15" s="4" t="s">
        <v>504</v>
      </c>
      <c r="B15" s="4"/>
      <c r="C15" s="4"/>
      <c r="D15" s="4"/>
      <c r="E15" s="32"/>
      <c r="F15" s="32"/>
      <c r="G15" s="32"/>
      <c r="H15" s="29"/>
      <c r="I15" s="29"/>
    </row>
    <row r="18" spans="1:9">
      <c r="A18" s="4" t="s">
        <v>521</v>
      </c>
      <c r="B18" s="4"/>
      <c r="C18" s="4"/>
      <c r="D18" s="4"/>
      <c r="E18" s="32"/>
      <c r="F18" s="32"/>
      <c r="G18" s="32"/>
      <c r="H18" s="29"/>
      <c r="I18" s="29"/>
    </row>
    <row r="19" spans="1:9">
      <c r="A19" s="6" t="s">
        <v>522</v>
      </c>
      <c r="B19" s="6"/>
      <c r="C19" s="6"/>
      <c r="D19" s="6"/>
      <c r="E19" s="34"/>
      <c r="F19" s="34"/>
      <c r="G19" s="34"/>
      <c r="H19" s="13"/>
      <c r="I19" s="13"/>
    </row>
    <row r="20" spans="1:9">
      <c r="A20" s="7" t="s">
        <v>523</v>
      </c>
      <c r="B20" s="7">
        <v>1113232</v>
      </c>
      <c r="C20" s="7" t="s">
        <v>524</v>
      </c>
      <c r="D20" s="7" t="s">
        <v>50</v>
      </c>
      <c r="E20" s="37">
        <v>25981</v>
      </c>
      <c r="F20" s="37">
        <v>1286</v>
      </c>
      <c r="G20" s="37">
        <v>334.12</v>
      </c>
      <c r="H20" s="12">
        <v>1E-4</v>
      </c>
      <c r="I20" s="12">
        <f>G20/סיכום!$B$42</f>
        <v>7.6260463674209591E-3</v>
      </c>
    </row>
    <row r="21" spans="1:9">
      <c r="A21" s="7" t="s">
        <v>525</v>
      </c>
      <c r="B21" s="7">
        <v>1125327</v>
      </c>
      <c r="C21" s="7" t="s">
        <v>526</v>
      </c>
      <c r="D21" s="7" t="s">
        <v>50</v>
      </c>
      <c r="E21" s="37">
        <v>18087</v>
      </c>
      <c r="F21" s="37">
        <v>1284</v>
      </c>
      <c r="G21" s="37">
        <v>232.24</v>
      </c>
      <c r="H21" s="12">
        <v>1E-4</v>
      </c>
      <c r="I21" s="12">
        <f>G21/סיכום!$B$42</f>
        <v>5.3007093510410736E-3</v>
      </c>
    </row>
    <row r="22" spans="1:9">
      <c r="A22" s="7" t="s">
        <v>527</v>
      </c>
      <c r="B22" s="7">
        <v>1091818</v>
      </c>
      <c r="C22" s="7" t="s">
        <v>528</v>
      </c>
      <c r="D22" s="7" t="s">
        <v>50</v>
      </c>
      <c r="E22" s="37">
        <v>7164</v>
      </c>
      <c r="F22" s="37">
        <v>12880</v>
      </c>
      <c r="G22" s="37">
        <v>922.72</v>
      </c>
      <c r="H22" s="12">
        <v>2.0000000000000001E-4</v>
      </c>
      <c r="I22" s="12">
        <f>G22/סיכום!$B$42</f>
        <v>2.1060413935552098E-2</v>
      </c>
    </row>
    <row r="23" spans="1:9" ht="13.5" thickBot="1">
      <c r="A23" s="6" t="s">
        <v>529</v>
      </c>
      <c r="B23" s="6"/>
      <c r="C23" s="6"/>
      <c r="D23" s="6"/>
      <c r="E23" s="35">
        <f>SUM(E20:E22)</f>
        <v>51232</v>
      </c>
      <c r="F23" s="34"/>
      <c r="G23" s="35">
        <f>SUM(G20:G22)</f>
        <v>1489.08</v>
      </c>
      <c r="H23" s="13"/>
      <c r="I23" s="14">
        <f>SUM(I20:I22)</f>
        <v>3.3987169654014132E-2</v>
      </c>
    </row>
    <row r="24" spans="1:9" ht="13.5" thickTop="1"/>
    <row r="25" spans="1:9">
      <c r="A25" s="6" t="s">
        <v>530</v>
      </c>
      <c r="B25" s="6"/>
      <c r="C25" s="6"/>
      <c r="D25" s="6"/>
      <c r="E25" s="34"/>
      <c r="F25" s="34"/>
      <c r="G25" s="34"/>
      <c r="H25" s="13"/>
      <c r="I25" s="13"/>
    </row>
    <row r="26" spans="1:9">
      <c r="A26" s="7" t="s">
        <v>531</v>
      </c>
      <c r="B26" s="7">
        <v>1116441</v>
      </c>
      <c r="C26" s="7" t="s">
        <v>524</v>
      </c>
      <c r="D26" s="7" t="s">
        <v>50</v>
      </c>
      <c r="E26" s="37">
        <v>479</v>
      </c>
      <c r="F26" s="37">
        <v>848.8</v>
      </c>
      <c r="G26" s="37">
        <v>4.07</v>
      </c>
      <c r="H26" s="12">
        <v>0</v>
      </c>
      <c r="I26" s="12">
        <f>G26/סיכום!$B$42</f>
        <v>9.2894794431351929E-5</v>
      </c>
    </row>
    <row r="27" spans="1:9">
      <c r="A27" s="7" t="s">
        <v>532</v>
      </c>
      <c r="B27" s="7">
        <v>1133255</v>
      </c>
      <c r="C27" s="7" t="s">
        <v>533</v>
      </c>
      <c r="D27" s="7" t="s">
        <v>50</v>
      </c>
      <c r="E27" s="37">
        <v>237</v>
      </c>
      <c r="F27" s="37">
        <v>5010</v>
      </c>
      <c r="G27" s="37">
        <v>11.87</v>
      </c>
      <c r="H27" s="12">
        <v>0</v>
      </c>
      <c r="I27" s="12">
        <f>G27/סיכום!$B$42</f>
        <v>2.7092413019659637E-4</v>
      </c>
    </row>
    <row r="28" spans="1:9">
      <c r="A28" s="7" t="s">
        <v>534</v>
      </c>
      <c r="B28" s="7">
        <v>1117399</v>
      </c>
      <c r="C28" s="7" t="s">
        <v>533</v>
      </c>
      <c r="D28" s="7" t="s">
        <v>50</v>
      </c>
      <c r="E28" s="37">
        <v>3750</v>
      </c>
      <c r="F28" s="37">
        <v>8663</v>
      </c>
      <c r="G28" s="37">
        <v>324.86</v>
      </c>
      <c r="H28" s="12">
        <v>1E-4</v>
      </c>
      <c r="I28" s="12">
        <f>G28/סיכום!$B$42</f>
        <v>7.4146935918842716E-3</v>
      </c>
    </row>
    <row r="29" spans="1:9">
      <c r="A29" s="7" t="s">
        <v>535</v>
      </c>
      <c r="B29" s="7">
        <v>1129972</v>
      </c>
      <c r="C29" s="7" t="s">
        <v>533</v>
      </c>
      <c r="D29" s="7" t="s">
        <v>50</v>
      </c>
      <c r="E29" s="37">
        <v>523</v>
      </c>
      <c r="F29" s="37">
        <v>9129</v>
      </c>
      <c r="G29" s="37">
        <v>47.74</v>
      </c>
      <c r="H29" s="12">
        <v>1E-4</v>
      </c>
      <c r="I29" s="12">
        <f>G29/סיכום!$B$42</f>
        <v>1.0896308319785603E-3</v>
      </c>
    </row>
    <row r="30" spans="1:9">
      <c r="A30" s="7" t="s">
        <v>536</v>
      </c>
      <c r="B30" s="7">
        <v>1118785</v>
      </c>
      <c r="C30" s="7" t="s">
        <v>537</v>
      </c>
      <c r="D30" s="7" t="s">
        <v>50</v>
      </c>
      <c r="E30" s="37">
        <v>1204</v>
      </c>
      <c r="F30" s="37">
        <v>2291</v>
      </c>
      <c r="G30" s="37">
        <v>27.58</v>
      </c>
      <c r="H30" s="12">
        <v>0</v>
      </c>
      <c r="I30" s="12">
        <f>G30/סיכום!$B$42</f>
        <v>6.2949347184685148E-4</v>
      </c>
    </row>
    <row r="31" spans="1:9" ht="13.5" thickBot="1">
      <c r="A31" s="6" t="s">
        <v>538</v>
      </c>
      <c r="B31" s="6"/>
      <c r="C31" s="6"/>
      <c r="D31" s="6"/>
      <c r="E31" s="35">
        <f>SUM(E26:E30)</f>
        <v>6193</v>
      </c>
      <c r="F31" s="34"/>
      <c r="G31" s="35">
        <f>SUM(G26:G30)</f>
        <v>416.12</v>
      </c>
      <c r="H31" s="13"/>
      <c r="I31" s="14">
        <f>SUM(I26:I30)</f>
        <v>9.4976368203376314E-3</v>
      </c>
    </row>
    <row r="32" spans="1:9" ht="13.5" thickTop="1"/>
    <row r="33" spans="1:9">
      <c r="A33" s="6" t="s">
        <v>539</v>
      </c>
      <c r="B33" s="6"/>
      <c r="C33" s="6"/>
      <c r="D33" s="6"/>
      <c r="E33" s="34"/>
      <c r="F33" s="34"/>
      <c r="G33" s="34"/>
      <c r="H33" s="13"/>
      <c r="I33" s="13"/>
    </row>
    <row r="34" spans="1:9">
      <c r="A34" s="7" t="s">
        <v>540</v>
      </c>
      <c r="B34" s="7">
        <v>1113760</v>
      </c>
      <c r="C34" s="7" t="s">
        <v>524</v>
      </c>
      <c r="D34" s="7" t="s">
        <v>50</v>
      </c>
      <c r="E34" s="37">
        <v>265474</v>
      </c>
      <c r="F34" s="37">
        <v>295.39</v>
      </c>
      <c r="G34" s="37">
        <v>784.18</v>
      </c>
      <c r="H34" s="12">
        <v>1.8E-3</v>
      </c>
      <c r="I34" s="12">
        <f>G34/סיכום!$B$42</f>
        <v>1.7898339041075562E-2</v>
      </c>
    </row>
    <row r="35" spans="1:9">
      <c r="A35" s="7" t="s">
        <v>541</v>
      </c>
      <c r="B35" s="7">
        <v>1116292</v>
      </c>
      <c r="C35" s="7" t="s">
        <v>524</v>
      </c>
      <c r="D35" s="7" t="s">
        <v>50</v>
      </c>
      <c r="E35" s="37">
        <v>5537</v>
      </c>
      <c r="F35" s="37">
        <v>322.26</v>
      </c>
      <c r="G35" s="37">
        <v>17.84</v>
      </c>
      <c r="H35" s="12">
        <v>0</v>
      </c>
      <c r="I35" s="12">
        <f>G35/סיכום!$B$42</f>
        <v>4.0718504487845654E-4</v>
      </c>
    </row>
    <row r="36" spans="1:9">
      <c r="A36" s="7" t="s">
        <v>542</v>
      </c>
      <c r="B36" s="7">
        <v>1101443</v>
      </c>
      <c r="C36" s="7" t="s">
        <v>526</v>
      </c>
      <c r="D36" s="7" t="s">
        <v>50</v>
      </c>
      <c r="E36" s="37">
        <v>11338</v>
      </c>
      <c r="F36" s="37">
        <v>310.45999999999998</v>
      </c>
      <c r="G36" s="37">
        <v>35.200000000000003</v>
      </c>
      <c r="H36" s="12">
        <v>0</v>
      </c>
      <c r="I36" s="12">
        <f>G36/סיכום!$B$42</f>
        <v>8.0341443832520579E-4</v>
      </c>
    </row>
    <row r="37" spans="1:9">
      <c r="A37" s="7" t="s">
        <v>543</v>
      </c>
      <c r="B37" s="7">
        <v>1116581</v>
      </c>
      <c r="C37" s="7" t="s">
        <v>526</v>
      </c>
      <c r="D37" s="7" t="s">
        <v>50</v>
      </c>
      <c r="E37" s="37">
        <v>5545</v>
      </c>
      <c r="F37" s="37">
        <v>321.83</v>
      </c>
      <c r="G37" s="37">
        <v>17.850000000000001</v>
      </c>
      <c r="H37" s="12">
        <v>0</v>
      </c>
      <c r="I37" s="12">
        <f>G37/סיכום!$B$42</f>
        <v>4.0741328761661718E-4</v>
      </c>
    </row>
    <row r="38" spans="1:9">
      <c r="A38" s="7" t="s">
        <v>544</v>
      </c>
      <c r="B38" s="7">
        <v>1109420</v>
      </c>
      <c r="C38" s="7" t="s">
        <v>533</v>
      </c>
      <c r="D38" s="7" t="s">
        <v>50</v>
      </c>
      <c r="E38" s="37">
        <v>16895</v>
      </c>
      <c r="F38" s="37">
        <v>3028.52</v>
      </c>
      <c r="G38" s="37">
        <v>511.67</v>
      </c>
      <c r="H38" s="12">
        <v>2.9999999999999997E-4</v>
      </c>
      <c r="I38" s="12">
        <f>G38/סיכום!$B$42</f>
        <v>1.1678496183461876E-2</v>
      </c>
    </row>
    <row r="39" spans="1:9">
      <c r="A39" s="7" t="s">
        <v>545</v>
      </c>
      <c r="B39" s="7">
        <v>1128529</v>
      </c>
      <c r="C39" s="7" t="s">
        <v>533</v>
      </c>
      <c r="D39" s="7" t="s">
        <v>50</v>
      </c>
      <c r="E39" s="37">
        <v>7470</v>
      </c>
      <c r="F39" s="37">
        <v>3096.75</v>
      </c>
      <c r="G39" s="37">
        <v>231.33</v>
      </c>
      <c r="H39" s="12">
        <v>2.0000000000000001E-4</v>
      </c>
      <c r="I39" s="12">
        <f>G39/סיכום!$B$42</f>
        <v>5.2799392618684618E-3</v>
      </c>
    </row>
    <row r="40" spans="1:9">
      <c r="A40" s="7" t="s">
        <v>546</v>
      </c>
      <c r="B40" s="7">
        <v>1101633</v>
      </c>
      <c r="C40" s="7" t="s">
        <v>547</v>
      </c>
      <c r="D40" s="7" t="s">
        <v>50</v>
      </c>
      <c r="E40" s="37">
        <v>256</v>
      </c>
      <c r="F40" s="37">
        <v>3084.68</v>
      </c>
      <c r="G40" s="37">
        <v>7.9</v>
      </c>
      <c r="H40" s="12">
        <v>0</v>
      </c>
      <c r="I40" s="12">
        <f>G40/סיכום!$B$42</f>
        <v>1.8031176314685016E-4</v>
      </c>
    </row>
    <row r="41" spans="1:9">
      <c r="A41" s="7" t="s">
        <v>548</v>
      </c>
      <c r="B41" s="7">
        <v>1109412</v>
      </c>
      <c r="C41" s="7" t="s">
        <v>533</v>
      </c>
      <c r="D41" s="7" t="s">
        <v>50</v>
      </c>
      <c r="E41" s="37">
        <v>11408</v>
      </c>
      <c r="F41" s="37">
        <v>2952.47</v>
      </c>
      <c r="G41" s="37">
        <v>336.82</v>
      </c>
      <c r="H41" s="12">
        <v>2.9999999999999997E-4</v>
      </c>
      <c r="I41" s="12">
        <f>G41/סיכום!$B$42</f>
        <v>7.6876719067243129E-3</v>
      </c>
    </row>
    <row r="42" spans="1:9">
      <c r="A42" s="7" t="s">
        <v>549</v>
      </c>
      <c r="B42" s="7">
        <v>1109370</v>
      </c>
      <c r="C42" s="7" t="s">
        <v>537</v>
      </c>
      <c r="D42" s="7" t="s">
        <v>50</v>
      </c>
      <c r="E42" s="37">
        <v>26762</v>
      </c>
      <c r="F42" s="37">
        <v>3121.38</v>
      </c>
      <c r="G42" s="37">
        <v>835.34</v>
      </c>
      <c r="H42" s="12">
        <v>2.0000000000000001E-4</v>
      </c>
      <c r="I42" s="12">
        <f>G42/סיכום!$B$42</f>
        <v>1.9066028889505041E-2</v>
      </c>
    </row>
    <row r="43" spans="1:9">
      <c r="A43" s="7" t="s">
        <v>550</v>
      </c>
      <c r="B43" s="7">
        <v>1116250</v>
      </c>
      <c r="C43" s="7" t="s">
        <v>551</v>
      </c>
      <c r="D43" s="7" t="s">
        <v>50</v>
      </c>
      <c r="E43" s="37">
        <v>1479</v>
      </c>
      <c r="F43" s="37">
        <v>3228.95</v>
      </c>
      <c r="G43" s="37">
        <v>47.76</v>
      </c>
      <c r="H43" s="12">
        <v>0</v>
      </c>
      <c r="I43" s="12">
        <f>G43/סיכום!$B$42</f>
        <v>1.0900873174548814E-3</v>
      </c>
    </row>
    <row r="44" spans="1:9">
      <c r="A44" s="7" t="s">
        <v>552</v>
      </c>
      <c r="B44" s="7">
        <v>1128453</v>
      </c>
      <c r="C44" s="7" t="s">
        <v>553</v>
      </c>
      <c r="D44" s="7" t="s">
        <v>50</v>
      </c>
      <c r="E44" s="37">
        <v>1146</v>
      </c>
      <c r="F44" s="37">
        <v>3098.2</v>
      </c>
      <c r="G44" s="37">
        <v>35.51</v>
      </c>
      <c r="H44" s="12">
        <v>0</v>
      </c>
      <c r="I44" s="12">
        <f>G44/סיכום!$B$42</f>
        <v>8.1048996320818342E-4</v>
      </c>
    </row>
    <row r="45" spans="1:9" ht="13.5" thickBot="1">
      <c r="A45" s="6" t="s">
        <v>554</v>
      </c>
      <c r="B45" s="6"/>
      <c r="C45" s="6"/>
      <c r="D45" s="6"/>
      <c r="E45" s="35">
        <f>SUM(E34:E44)</f>
        <v>353310</v>
      </c>
      <c r="F45" s="34"/>
      <c r="G45" s="35">
        <f>SUM(G34:G44)</f>
        <v>2861.4000000000005</v>
      </c>
      <c r="H45" s="13"/>
      <c r="I45" s="14">
        <f>SUM(I34:I44)</f>
        <v>6.5309377097265447E-2</v>
      </c>
    </row>
    <row r="46" spans="1:9" ht="13.5" thickTop="1"/>
    <row r="47" spans="1:9">
      <c r="A47" s="6" t="s">
        <v>555</v>
      </c>
      <c r="B47" s="6"/>
      <c r="C47" s="6"/>
      <c r="D47" s="6"/>
      <c r="E47" s="34"/>
      <c r="F47" s="34"/>
      <c r="G47" s="34"/>
      <c r="H47" s="13"/>
      <c r="I47" s="13"/>
    </row>
    <row r="48" spans="1:9" ht="13.5" thickBot="1">
      <c r="A48" s="6" t="s">
        <v>556</v>
      </c>
      <c r="B48" s="6"/>
      <c r="C48" s="6"/>
      <c r="D48" s="6"/>
      <c r="E48" s="35">
        <v>0</v>
      </c>
      <c r="F48" s="34"/>
      <c r="G48" s="35">
        <v>0</v>
      </c>
      <c r="H48" s="13"/>
      <c r="I48" s="14">
        <f>G48/סיכום!$B$42</f>
        <v>0</v>
      </c>
    </row>
    <row r="49" spans="1:9" ht="13.5" thickTop="1"/>
    <row r="50" spans="1:9">
      <c r="A50" s="6" t="s">
        <v>557</v>
      </c>
      <c r="B50" s="6"/>
      <c r="C50" s="6"/>
      <c r="D50" s="6"/>
      <c r="E50" s="34"/>
      <c r="F50" s="34"/>
      <c r="G50" s="34"/>
      <c r="H50" s="13"/>
      <c r="I50" s="13"/>
    </row>
    <row r="51" spans="1:9" ht="13.5" thickBot="1">
      <c r="A51" s="6" t="s">
        <v>558</v>
      </c>
      <c r="B51" s="6"/>
      <c r="C51" s="6"/>
      <c r="D51" s="6"/>
      <c r="E51" s="35">
        <v>0</v>
      </c>
      <c r="F51" s="34"/>
      <c r="G51" s="35">
        <v>0</v>
      </c>
      <c r="H51" s="13"/>
      <c r="I51" s="14">
        <f>G51/סיכום!$B$42</f>
        <v>0</v>
      </c>
    </row>
    <row r="52" spans="1:9" ht="13.5" thickTop="1"/>
    <row r="53" spans="1:9">
      <c r="A53" s="6" t="s">
        <v>559</v>
      </c>
      <c r="B53" s="6"/>
      <c r="C53" s="6"/>
      <c r="D53" s="6"/>
      <c r="E53" s="34"/>
      <c r="F53" s="34"/>
      <c r="G53" s="34"/>
      <c r="H53" s="13"/>
      <c r="I53" s="13"/>
    </row>
    <row r="54" spans="1:9" ht="13.5" thickBot="1">
      <c r="A54" s="6" t="s">
        <v>560</v>
      </c>
      <c r="B54" s="6"/>
      <c r="C54" s="6"/>
      <c r="D54" s="6"/>
      <c r="E54" s="35">
        <v>0</v>
      </c>
      <c r="F54" s="34"/>
      <c r="G54" s="35">
        <v>0</v>
      </c>
      <c r="H54" s="13"/>
      <c r="I54" s="14">
        <f>G54/סיכום!$B$42</f>
        <v>0</v>
      </c>
    </row>
    <row r="55" spans="1:9" ht="13.5" thickTop="1"/>
    <row r="56" spans="1:9" ht="13.5" thickBot="1">
      <c r="A56" s="4" t="s">
        <v>561</v>
      </c>
      <c r="B56" s="4"/>
      <c r="C56" s="4"/>
      <c r="D56" s="4"/>
      <c r="E56" s="36">
        <f>SUM(E23+E31+E45)</f>
        <v>410735</v>
      </c>
      <c r="F56" s="32"/>
      <c r="G56" s="36">
        <f>SUM(G23+G31+G45)</f>
        <v>4766.6000000000004</v>
      </c>
      <c r="H56" s="29"/>
      <c r="I56" s="38">
        <f>SUM(I23+I31+I45)</f>
        <v>0.10879418357161721</v>
      </c>
    </row>
    <row r="57" spans="1:9" ht="13.5" thickTop="1"/>
    <row r="59" spans="1:9">
      <c r="A59" s="4" t="s">
        <v>562</v>
      </c>
      <c r="B59" s="4"/>
      <c r="C59" s="4"/>
      <c r="D59" s="4"/>
      <c r="E59" s="32"/>
      <c r="F59" s="32"/>
      <c r="G59" s="32"/>
      <c r="H59" s="29"/>
      <c r="I59" s="29"/>
    </row>
    <row r="60" spans="1:9">
      <c r="A60" s="6" t="s">
        <v>563</v>
      </c>
      <c r="B60" s="6"/>
      <c r="C60" s="6"/>
      <c r="D60" s="6"/>
      <c r="E60" s="34"/>
      <c r="F60" s="34"/>
      <c r="G60" s="34"/>
      <c r="H60" s="13"/>
      <c r="I60" s="13"/>
    </row>
    <row r="61" spans="1:9">
      <c r="A61" s="7" t="s">
        <v>564</v>
      </c>
      <c r="B61" s="7" t="s">
        <v>565</v>
      </c>
      <c r="C61" s="7" t="s">
        <v>566</v>
      </c>
      <c r="D61" s="7" t="s">
        <v>36</v>
      </c>
      <c r="E61" s="37">
        <v>377.97</v>
      </c>
      <c r="F61" s="37">
        <v>8735</v>
      </c>
      <c r="G61" s="37">
        <v>33.020000000000003</v>
      </c>
      <c r="H61" s="12">
        <v>0</v>
      </c>
      <c r="I61" s="12">
        <f>G61/סיכום!$B$42</f>
        <v>7.5365752140620166E-4</v>
      </c>
    </row>
    <row r="62" spans="1:9">
      <c r="A62" s="7" t="s">
        <v>567</v>
      </c>
      <c r="B62" s="7" t="s">
        <v>568</v>
      </c>
      <c r="C62" s="7" t="s">
        <v>569</v>
      </c>
      <c r="D62" s="7" t="s">
        <v>27</v>
      </c>
      <c r="E62" s="37">
        <v>11095.32</v>
      </c>
      <c r="F62" s="37">
        <v>1124</v>
      </c>
      <c r="G62" s="37">
        <v>124.71</v>
      </c>
      <c r="H62" s="12">
        <v>0</v>
      </c>
      <c r="I62" s="12">
        <f>G62/סיכום!$B$42</f>
        <v>2.8464151876004661E-3</v>
      </c>
    </row>
    <row r="63" spans="1:9">
      <c r="A63" s="7" t="s">
        <v>570</v>
      </c>
      <c r="B63" s="7" t="s">
        <v>571</v>
      </c>
      <c r="C63" s="7" t="s">
        <v>572</v>
      </c>
      <c r="D63" s="7" t="s">
        <v>27</v>
      </c>
      <c r="E63" s="37">
        <v>3363.98</v>
      </c>
      <c r="F63" s="37">
        <v>2465</v>
      </c>
      <c r="G63" s="37">
        <v>82.92</v>
      </c>
      <c r="H63" s="12">
        <v>1E-4</v>
      </c>
      <c r="I63" s="12">
        <f>G63/סיכום!$B$42</f>
        <v>1.892588784827445E-3</v>
      </c>
    </row>
    <row r="64" spans="1:9">
      <c r="A64" s="7" t="s">
        <v>573</v>
      </c>
      <c r="B64" s="7" t="s">
        <v>574</v>
      </c>
      <c r="C64" s="7" t="s">
        <v>575</v>
      </c>
      <c r="D64" s="7" t="s">
        <v>27</v>
      </c>
      <c r="E64" s="37">
        <v>4095.12</v>
      </c>
      <c r="F64" s="37">
        <v>2741</v>
      </c>
      <c r="G64" s="37">
        <v>112.25</v>
      </c>
      <c r="H64" s="12">
        <v>0</v>
      </c>
      <c r="I64" s="12">
        <f>G64/סיכום!$B$42</f>
        <v>2.5620247358523964E-3</v>
      </c>
    </row>
    <row r="65" spans="1:9">
      <c r="A65" s="7" t="s">
        <v>576</v>
      </c>
      <c r="B65" s="7" t="s">
        <v>577</v>
      </c>
      <c r="C65" s="7" t="s">
        <v>578</v>
      </c>
      <c r="D65" s="7" t="s">
        <v>27</v>
      </c>
      <c r="E65" s="37">
        <v>334.45</v>
      </c>
      <c r="F65" s="37">
        <v>10325</v>
      </c>
      <c r="G65" s="37">
        <v>34.53</v>
      </c>
      <c r="H65" s="12">
        <v>0</v>
      </c>
      <c r="I65" s="12">
        <f>G65/סיכום!$B$42</f>
        <v>7.8812217486844756E-4</v>
      </c>
    </row>
    <row r="66" spans="1:9">
      <c r="A66" s="7" t="s">
        <v>579</v>
      </c>
      <c r="B66" s="7" t="s">
        <v>580</v>
      </c>
      <c r="C66" s="7" t="s">
        <v>581</v>
      </c>
      <c r="D66" s="7" t="s">
        <v>27</v>
      </c>
      <c r="E66" s="37">
        <v>1866.72</v>
      </c>
      <c r="F66" s="37">
        <v>3049</v>
      </c>
      <c r="G66" s="37">
        <v>56.92</v>
      </c>
      <c r="H66" s="12">
        <v>1E-4</v>
      </c>
      <c r="I66" s="12">
        <f>G66/סיכום!$B$42</f>
        <v>1.2991576656099634E-3</v>
      </c>
    </row>
    <row r="67" spans="1:9">
      <c r="A67" s="7" t="s">
        <v>582</v>
      </c>
      <c r="B67" s="7" t="s">
        <v>583</v>
      </c>
      <c r="C67" s="7" t="s">
        <v>584</v>
      </c>
      <c r="D67" s="7" t="s">
        <v>27</v>
      </c>
      <c r="E67" s="37">
        <v>1715.05</v>
      </c>
      <c r="F67" s="37">
        <v>20554</v>
      </c>
      <c r="G67" s="37">
        <v>352.51</v>
      </c>
      <c r="H67" s="12">
        <v>0</v>
      </c>
      <c r="I67" s="12">
        <f>G67/סיכום!$B$42</f>
        <v>8.0457847628982466E-3</v>
      </c>
    </row>
    <row r="68" spans="1:9">
      <c r="A68" s="7" t="s">
        <v>585</v>
      </c>
      <c r="B68" s="7" t="s">
        <v>583</v>
      </c>
      <c r="C68" s="7" t="s">
        <v>584</v>
      </c>
      <c r="D68" s="7" t="s">
        <v>27</v>
      </c>
      <c r="E68" s="37">
        <v>1459.81</v>
      </c>
      <c r="F68" s="37">
        <v>388.9</v>
      </c>
      <c r="G68" s="37">
        <v>1.46</v>
      </c>
      <c r="H68" s="12">
        <v>0</v>
      </c>
      <c r="I68" s="12">
        <f>G68/סיכום!$B$42</f>
        <v>3.3323439771443192E-5</v>
      </c>
    </row>
    <row r="69" spans="1:9">
      <c r="A69" s="7" t="s">
        <v>586</v>
      </c>
      <c r="B69" s="7" t="s">
        <v>587</v>
      </c>
      <c r="C69" s="7" t="s">
        <v>588</v>
      </c>
      <c r="D69" s="7" t="s">
        <v>27</v>
      </c>
      <c r="E69" s="37">
        <v>5020.7</v>
      </c>
      <c r="F69" s="37">
        <v>4849</v>
      </c>
      <c r="G69" s="37">
        <v>243.45</v>
      </c>
      <c r="H69" s="12">
        <v>0</v>
      </c>
      <c r="I69" s="12">
        <f>G69/סיכום!$B$42</f>
        <v>5.5565694605190716E-3</v>
      </c>
    </row>
    <row r="70" spans="1:9">
      <c r="A70" s="7" t="s">
        <v>589</v>
      </c>
      <c r="B70" s="7" t="s">
        <v>590</v>
      </c>
      <c r="C70" s="7" t="s">
        <v>591</v>
      </c>
      <c r="D70" s="7" t="s">
        <v>27</v>
      </c>
      <c r="E70" s="37">
        <v>295.56</v>
      </c>
      <c r="F70" s="37">
        <v>4135</v>
      </c>
      <c r="G70" s="37">
        <v>12.22</v>
      </c>
      <c r="H70" s="12">
        <v>0</v>
      </c>
      <c r="I70" s="12">
        <f>G70/סיכום!$B$42</f>
        <v>2.7891262603221633E-4</v>
      </c>
    </row>
    <row r="71" spans="1:9" ht="13.5" thickBot="1">
      <c r="A71" s="6" t="s">
        <v>592</v>
      </c>
      <c r="B71" s="6"/>
      <c r="C71" s="6"/>
      <c r="D71" s="6"/>
      <c r="E71" s="35">
        <f>SUM(E61:E70)</f>
        <v>29624.680000000004</v>
      </c>
      <c r="F71" s="34"/>
      <c r="G71" s="35">
        <f>SUM(G61:G70)</f>
        <v>1053.99</v>
      </c>
      <c r="H71" s="13"/>
      <c r="I71" s="14">
        <f>SUM(I61:I70)</f>
        <v>2.4056556359385899E-2</v>
      </c>
    </row>
    <row r="72" spans="1:9" ht="13.5" thickTop="1"/>
    <row r="73" spans="1:9">
      <c r="A73" s="6" t="s">
        <v>593</v>
      </c>
      <c r="B73" s="6"/>
      <c r="C73" s="6"/>
      <c r="D73" s="6"/>
      <c r="E73" s="34"/>
      <c r="F73" s="34"/>
      <c r="G73" s="34"/>
      <c r="H73" s="13"/>
      <c r="I73" s="13"/>
    </row>
    <row r="74" spans="1:9" ht="13.5" thickBot="1">
      <c r="A74" s="6" t="s">
        <v>594</v>
      </c>
      <c r="B74" s="6"/>
      <c r="C74" s="6"/>
      <c r="D74" s="6"/>
      <c r="E74" s="35">
        <v>0</v>
      </c>
      <c r="F74" s="34"/>
      <c r="G74" s="35">
        <v>0</v>
      </c>
      <c r="H74" s="13"/>
      <c r="I74" s="14">
        <f>G74/סיכום!$B$42</f>
        <v>0</v>
      </c>
    </row>
    <row r="75" spans="1:9" ht="13.5" thickTop="1"/>
    <row r="76" spans="1:9">
      <c r="A76" s="6" t="s">
        <v>557</v>
      </c>
      <c r="B76" s="6"/>
      <c r="C76" s="6"/>
      <c r="D76" s="6"/>
      <c r="E76" s="34"/>
      <c r="F76" s="34"/>
      <c r="G76" s="34"/>
      <c r="H76" s="13"/>
      <c r="I76" s="13"/>
    </row>
    <row r="77" spans="1:9">
      <c r="A77" s="7" t="s">
        <v>595</v>
      </c>
      <c r="B77" s="7" t="s">
        <v>596</v>
      </c>
      <c r="C77" s="7" t="s">
        <v>597</v>
      </c>
      <c r="D77" s="7" t="s">
        <v>27</v>
      </c>
      <c r="E77" s="37">
        <v>1812.27</v>
      </c>
      <c r="F77" s="37">
        <v>7215</v>
      </c>
      <c r="G77" s="37">
        <v>130.76</v>
      </c>
      <c r="H77" s="12">
        <v>0</v>
      </c>
      <c r="I77" s="12">
        <f>G77/סיכום!$B$42</f>
        <v>2.9845020441876106E-3</v>
      </c>
    </row>
    <row r="78" spans="1:9">
      <c r="A78" s="7" t="s">
        <v>598</v>
      </c>
      <c r="B78" s="7" t="s">
        <v>599</v>
      </c>
      <c r="C78" s="7" t="s">
        <v>600</v>
      </c>
      <c r="D78" s="7" t="s">
        <v>27</v>
      </c>
      <c r="E78" s="37">
        <v>1450.6</v>
      </c>
      <c r="F78" s="37">
        <v>2534</v>
      </c>
      <c r="G78" s="37">
        <v>36.76</v>
      </c>
      <c r="H78" s="12">
        <v>0</v>
      </c>
      <c r="I78" s="12">
        <f>G78/סיכום!$B$42</f>
        <v>8.3902030547825456E-4</v>
      </c>
    </row>
    <row r="79" spans="1:9">
      <c r="A79" s="7" t="s">
        <v>601</v>
      </c>
      <c r="B79" s="7" t="s">
        <v>599</v>
      </c>
      <c r="C79" s="7" t="s">
        <v>600</v>
      </c>
      <c r="D79" s="7" t="s">
        <v>27</v>
      </c>
      <c r="E79" s="37">
        <v>329.71</v>
      </c>
      <c r="F79" s="37">
        <v>388.9</v>
      </c>
      <c r="G79" s="37">
        <v>0.33</v>
      </c>
      <c r="H79" s="12">
        <v>0</v>
      </c>
      <c r="I79" s="12">
        <f>G79/סיכום!$B$42</f>
        <v>7.5320103592988045E-6</v>
      </c>
    </row>
    <row r="80" spans="1:9">
      <c r="A80" s="7" t="s">
        <v>602</v>
      </c>
      <c r="B80" s="7" t="s">
        <v>603</v>
      </c>
      <c r="C80" s="7" t="s">
        <v>604</v>
      </c>
      <c r="D80" s="7" t="s">
        <v>27</v>
      </c>
      <c r="E80" s="37">
        <v>466.68</v>
      </c>
      <c r="F80" s="37">
        <v>7916</v>
      </c>
      <c r="G80" s="37">
        <v>36.94</v>
      </c>
      <c r="H80" s="12">
        <v>0</v>
      </c>
      <c r="I80" s="12">
        <f>G80/סיכום!$B$42</f>
        <v>8.4312867476514486E-4</v>
      </c>
    </row>
    <row r="81" spans="1:9">
      <c r="A81" s="7" t="s">
        <v>605</v>
      </c>
      <c r="B81" s="7" t="s">
        <v>606</v>
      </c>
      <c r="C81" s="7" t="s">
        <v>607</v>
      </c>
      <c r="D81" s="7" t="s">
        <v>27</v>
      </c>
      <c r="E81" s="37">
        <v>318.89999999999998</v>
      </c>
      <c r="F81" s="37">
        <v>2990</v>
      </c>
      <c r="G81" s="37">
        <v>9.5399999999999991</v>
      </c>
      <c r="H81" s="12">
        <v>0</v>
      </c>
      <c r="I81" s="12">
        <f>G81/סיכום!$B$42</f>
        <v>2.1774357220518358E-4</v>
      </c>
    </row>
    <row r="82" spans="1:9">
      <c r="A82" s="7" t="s">
        <v>608</v>
      </c>
      <c r="B82" s="7" t="s">
        <v>609</v>
      </c>
      <c r="C82" s="7" t="s">
        <v>610</v>
      </c>
      <c r="D82" s="7" t="s">
        <v>27</v>
      </c>
      <c r="E82" s="37">
        <v>318.89999999999998</v>
      </c>
      <c r="F82" s="37">
        <v>2995</v>
      </c>
      <c r="G82" s="37">
        <v>9.5500000000000007</v>
      </c>
      <c r="H82" s="12">
        <v>0</v>
      </c>
      <c r="I82" s="12">
        <f>G82/סיכום!$B$42</f>
        <v>2.1797181494334419E-4</v>
      </c>
    </row>
    <row r="83" spans="1:9">
      <c r="A83" s="7" t="s">
        <v>611</v>
      </c>
      <c r="B83" s="7" t="s">
        <v>612</v>
      </c>
      <c r="C83" s="7" t="s">
        <v>613</v>
      </c>
      <c r="D83" s="7" t="s">
        <v>27</v>
      </c>
      <c r="E83" s="37">
        <v>497.79</v>
      </c>
      <c r="F83" s="37">
        <v>3169</v>
      </c>
      <c r="G83" s="37">
        <v>15.78</v>
      </c>
      <c r="H83" s="12">
        <v>0</v>
      </c>
      <c r="I83" s="12">
        <f>G83/סיכום!$B$42</f>
        <v>3.6016704081737915E-4</v>
      </c>
    </row>
    <row r="84" spans="1:9">
      <c r="A84" s="7" t="s">
        <v>614</v>
      </c>
      <c r="B84" s="7" t="s">
        <v>615</v>
      </c>
      <c r="C84" s="7" t="s">
        <v>616</v>
      </c>
      <c r="D84" s="7" t="s">
        <v>36</v>
      </c>
      <c r="E84" s="37">
        <v>231.51</v>
      </c>
      <c r="F84" s="37">
        <v>6367</v>
      </c>
      <c r="G84" s="37">
        <v>14.74</v>
      </c>
      <c r="H84" s="12">
        <v>0</v>
      </c>
      <c r="I84" s="12">
        <f>G84/סיכום!$B$42</f>
        <v>3.364297960486799E-4</v>
      </c>
    </row>
    <row r="85" spans="1:9">
      <c r="A85" s="7" t="s">
        <v>614</v>
      </c>
      <c r="B85" s="7" t="s">
        <v>617</v>
      </c>
      <c r="C85" s="7" t="s">
        <v>616</v>
      </c>
      <c r="D85" s="7" t="s">
        <v>36</v>
      </c>
      <c r="E85" s="37">
        <v>283.48</v>
      </c>
      <c r="F85" s="37">
        <v>7881</v>
      </c>
      <c r="G85" s="37">
        <v>22.34</v>
      </c>
      <c r="H85" s="12">
        <v>0</v>
      </c>
      <c r="I85" s="12">
        <f>G85/סיכום!$B$42</f>
        <v>5.0989427705071299E-4</v>
      </c>
    </row>
    <row r="86" spans="1:9">
      <c r="A86" s="7" t="s">
        <v>618</v>
      </c>
      <c r="B86" s="7" t="s">
        <v>619</v>
      </c>
      <c r="C86" s="7" t="s">
        <v>618</v>
      </c>
      <c r="D86" s="7" t="s">
        <v>27</v>
      </c>
      <c r="E86" s="37">
        <v>338.34</v>
      </c>
      <c r="F86" s="37">
        <v>7964</v>
      </c>
      <c r="G86" s="37">
        <v>26.95</v>
      </c>
      <c r="H86" s="12">
        <v>0</v>
      </c>
      <c r="I86" s="12">
        <f>G86/סיכום!$B$42</f>
        <v>6.151141793427357E-4</v>
      </c>
    </row>
    <row r="87" spans="1:9">
      <c r="A87" s="7" t="s">
        <v>620</v>
      </c>
      <c r="B87" s="7" t="s">
        <v>619</v>
      </c>
      <c r="C87" s="7" t="s">
        <v>618</v>
      </c>
      <c r="D87" s="7" t="s">
        <v>27</v>
      </c>
      <c r="E87" s="37">
        <v>179.59</v>
      </c>
      <c r="F87" s="37">
        <v>388.9</v>
      </c>
      <c r="G87" s="37">
        <v>0.18</v>
      </c>
      <c r="H87" s="12">
        <v>0</v>
      </c>
      <c r="I87" s="12">
        <f>G87/סיכום!$B$42</f>
        <v>4.1083692868902563E-6</v>
      </c>
    </row>
    <row r="88" spans="1:9">
      <c r="A88" s="7" t="s">
        <v>621</v>
      </c>
      <c r="B88" s="7" t="s">
        <v>622</v>
      </c>
      <c r="C88" s="7" t="s">
        <v>623</v>
      </c>
      <c r="D88" s="7" t="s">
        <v>27</v>
      </c>
      <c r="E88" s="37">
        <v>256.67</v>
      </c>
      <c r="F88" s="37">
        <v>9601</v>
      </c>
      <c r="G88" s="37">
        <v>24.64</v>
      </c>
      <c r="H88" s="12">
        <v>0</v>
      </c>
      <c r="I88" s="12">
        <f>G88/סיכום!$B$42</f>
        <v>5.6239010682764402E-4</v>
      </c>
    </row>
    <row r="89" spans="1:9">
      <c r="A89" s="7" t="s">
        <v>624</v>
      </c>
      <c r="B89" s="7" t="s">
        <v>625</v>
      </c>
      <c r="C89" s="7" t="s">
        <v>626</v>
      </c>
      <c r="D89" s="7" t="s">
        <v>27</v>
      </c>
      <c r="E89" s="37">
        <v>505.57</v>
      </c>
      <c r="F89" s="37">
        <v>5241</v>
      </c>
      <c r="G89" s="37">
        <v>26.5</v>
      </c>
      <c r="H89" s="12">
        <v>0</v>
      </c>
      <c r="I89" s="12">
        <f>G89/סיכום!$B$42</f>
        <v>6.0484325612551E-4</v>
      </c>
    </row>
    <row r="90" spans="1:9">
      <c r="A90" s="7" t="s">
        <v>624</v>
      </c>
      <c r="B90" s="7" t="s">
        <v>627</v>
      </c>
      <c r="C90" s="7" t="s">
        <v>628</v>
      </c>
      <c r="D90" s="7" t="s">
        <v>27</v>
      </c>
      <c r="E90" s="37">
        <v>630.02</v>
      </c>
      <c r="F90" s="37">
        <v>4002</v>
      </c>
      <c r="G90" s="37">
        <v>25.21</v>
      </c>
      <c r="H90" s="12">
        <v>0</v>
      </c>
      <c r="I90" s="12">
        <f>G90/סיכום!$B$42</f>
        <v>5.7539994290279652E-4</v>
      </c>
    </row>
    <row r="91" spans="1:9">
      <c r="A91" s="7" t="s">
        <v>629</v>
      </c>
      <c r="B91" s="7" t="s">
        <v>630</v>
      </c>
      <c r="C91" s="7" t="s">
        <v>631</v>
      </c>
      <c r="D91" s="7" t="s">
        <v>27</v>
      </c>
      <c r="E91" s="37">
        <v>1345.59</v>
      </c>
      <c r="F91" s="37">
        <v>4923</v>
      </c>
      <c r="G91" s="37">
        <v>66.239999999999995</v>
      </c>
      <c r="H91" s="12">
        <v>0</v>
      </c>
      <c r="I91" s="12">
        <f>G91/סיכום!$B$42</f>
        <v>1.5118798975756144E-3</v>
      </c>
    </row>
    <row r="92" spans="1:9" ht="13.5" thickBot="1">
      <c r="A92" s="6" t="s">
        <v>558</v>
      </c>
      <c r="B92" s="6"/>
      <c r="C92" s="6"/>
      <c r="D92" s="6"/>
      <c r="E92" s="35">
        <f>SUM(E77:E91)</f>
        <v>8965.6200000000008</v>
      </c>
      <c r="F92" s="34"/>
      <c r="G92" s="35">
        <f>SUM(G77:G91)</f>
        <v>446.46</v>
      </c>
      <c r="H92" s="13"/>
      <c r="I92" s="14">
        <f>SUM(I77:I91)</f>
        <v>1.0190125287916799E-2</v>
      </c>
    </row>
    <row r="93" spans="1:9" ht="13.5" thickTop="1"/>
    <row r="94" spans="1:9">
      <c r="A94" s="6" t="s">
        <v>559</v>
      </c>
      <c r="B94" s="6"/>
      <c r="C94" s="6"/>
      <c r="D94" s="6"/>
      <c r="E94" s="34"/>
      <c r="F94" s="34"/>
      <c r="G94" s="34"/>
      <c r="H94" s="13"/>
      <c r="I94" s="13"/>
    </row>
    <row r="95" spans="1:9" ht="13.5" thickBot="1">
      <c r="A95" s="6" t="s">
        <v>560</v>
      </c>
      <c r="B95" s="6"/>
      <c r="C95" s="6"/>
      <c r="D95" s="6"/>
      <c r="E95" s="35">
        <v>0</v>
      </c>
      <c r="F95" s="34"/>
      <c r="G95" s="35">
        <v>0</v>
      </c>
      <c r="H95" s="13"/>
      <c r="I95" s="14">
        <f>G95/סיכום!$B$42</f>
        <v>0</v>
      </c>
    </row>
    <row r="96" spans="1:9" ht="13.5" thickTop="1"/>
    <row r="97" spans="1:9" ht="13.5" thickBot="1">
      <c r="A97" s="4" t="s">
        <v>632</v>
      </c>
      <c r="B97" s="4"/>
      <c r="C97" s="4"/>
      <c r="D97" s="4"/>
      <c r="E97" s="36">
        <f>SUM(E71+E92)</f>
        <v>38590.300000000003</v>
      </c>
      <c r="F97" s="32"/>
      <c r="G97" s="36">
        <f>SUM(G71+G92)</f>
        <v>1500.45</v>
      </c>
      <c r="H97" s="29"/>
      <c r="I97" s="38">
        <f>SUM(I71+I92)</f>
        <v>3.4246681647302699E-2</v>
      </c>
    </row>
    <row r="98" spans="1:9" ht="13.5" thickTop="1"/>
    <row r="100" spans="1:9" ht="13.5" thickBot="1">
      <c r="A100" s="4" t="s">
        <v>633</v>
      </c>
      <c r="B100" s="4"/>
      <c r="C100" s="4"/>
      <c r="D100" s="4"/>
      <c r="E100" s="36">
        <f>SUM(E56+E97)</f>
        <v>449325.3</v>
      </c>
      <c r="F100" s="32"/>
      <c r="G100" s="36">
        <f>SUM(G56+G97)</f>
        <v>6267.05</v>
      </c>
      <c r="H100" s="29"/>
      <c r="I100" s="38">
        <f>SUM(I56+I97)</f>
        <v>0.1430408652189199</v>
      </c>
    </row>
    <row r="101" spans="1:9" ht="13.5" thickTop="1"/>
    <row r="103" spans="1:9">
      <c r="A103" s="7" t="s">
        <v>64</v>
      </c>
      <c r="B103" s="7"/>
      <c r="C103" s="7"/>
      <c r="D103" s="7"/>
      <c r="E103" s="37"/>
      <c r="F103" s="37"/>
      <c r="G103" s="37"/>
      <c r="H103" s="12"/>
      <c r="I103" s="12"/>
    </row>
    <row r="107" spans="1:9">
      <c r="A107" s="2"/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7"/>
  <sheetViews>
    <sheetView rightToLeft="1" topLeftCell="C7" workbookViewId="0">
      <selection activeCell="A47" sqref="A47"/>
    </sheetView>
  </sheetViews>
  <sheetFormatPr defaultColWidth="9.140625" defaultRowHeight="12.75"/>
  <cols>
    <col min="1" max="1" width="46.7109375" customWidth="1"/>
    <col min="2" max="2" width="15.7109375" customWidth="1"/>
    <col min="3" max="3" width="20.7109375" customWidth="1"/>
    <col min="4" max="4" width="13.7109375" customWidth="1"/>
    <col min="5" max="5" width="8.7109375" customWidth="1"/>
    <col min="6" max="6" width="10.7109375" customWidth="1"/>
    <col min="7" max="7" width="13.7109375" customWidth="1"/>
    <col min="8" max="9" width="12.7109375" style="31" customWidth="1"/>
    <col min="10" max="10" width="11.7109375" style="31" customWidth="1"/>
    <col min="11" max="11" width="24.7109375" style="28" customWidth="1"/>
    <col min="12" max="12" width="20.7109375" style="28" customWidth="1"/>
  </cols>
  <sheetData>
    <row r="2" spans="1:12" ht="18">
      <c r="A2" s="1" t="s">
        <v>0</v>
      </c>
    </row>
    <row r="4" spans="1:12" ht="18">
      <c r="A4" s="1" t="s">
        <v>634</v>
      </c>
    </row>
    <row r="6" spans="1:12">
      <c r="A6" s="2" t="s">
        <v>2</v>
      </c>
    </row>
    <row r="8" spans="1:12" ht="15">
      <c r="A8" s="3" t="s">
        <v>3</v>
      </c>
    </row>
    <row r="11" spans="1:12">
      <c r="A11" s="4" t="s">
        <v>4</v>
      </c>
      <c r="B11" s="4" t="s">
        <v>5</v>
      </c>
      <c r="C11" s="4" t="s">
        <v>6</v>
      </c>
      <c r="D11" s="4" t="s">
        <v>111</v>
      </c>
      <c r="E11" s="4" t="s">
        <v>7</v>
      </c>
      <c r="F11" s="4" t="s">
        <v>8</v>
      </c>
      <c r="G11" s="4" t="s">
        <v>9</v>
      </c>
      <c r="H11" s="32" t="s">
        <v>68</v>
      </c>
      <c r="I11" s="32" t="s">
        <v>69</v>
      </c>
      <c r="J11" s="32" t="s">
        <v>12</v>
      </c>
      <c r="K11" s="29" t="s">
        <v>70</v>
      </c>
      <c r="L11" s="29" t="s">
        <v>13</v>
      </c>
    </row>
    <row r="12" spans="1:12">
      <c r="A12" s="5"/>
      <c r="B12" s="5"/>
      <c r="C12" s="5"/>
      <c r="D12" s="5"/>
      <c r="E12" s="5"/>
      <c r="F12" s="5"/>
      <c r="G12" s="5"/>
      <c r="H12" s="33" t="s">
        <v>73</v>
      </c>
      <c r="I12" s="33" t="s">
        <v>74</v>
      </c>
      <c r="J12" s="33" t="s">
        <v>15</v>
      </c>
      <c r="K12" s="30" t="s">
        <v>14</v>
      </c>
      <c r="L12" s="30" t="s">
        <v>14</v>
      </c>
    </row>
    <row r="15" spans="1:12">
      <c r="A15" s="4" t="s">
        <v>635</v>
      </c>
      <c r="B15" s="4"/>
      <c r="C15" s="4"/>
      <c r="D15" s="4"/>
      <c r="E15" s="4"/>
      <c r="F15" s="4"/>
      <c r="G15" s="4"/>
      <c r="H15" s="32"/>
      <c r="I15" s="32"/>
      <c r="J15" s="32"/>
      <c r="K15" s="29"/>
      <c r="L15" s="29"/>
    </row>
    <row r="18" spans="1:12">
      <c r="A18" s="4" t="s">
        <v>636</v>
      </c>
      <c r="B18" s="4"/>
      <c r="C18" s="4"/>
      <c r="D18" s="4"/>
      <c r="E18" s="4"/>
      <c r="F18" s="4"/>
      <c r="G18" s="4"/>
      <c r="H18" s="32"/>
      <c r="I18" s="32"/>
      <c r="J18" s="32"/>
      <c r="K18" s="29"/>
      <c r="L18" s="29"/>
    </row>
    <row r="19" spans="1:12">
      <c r="A19" s="6" t="s">
        <v>637</v>
      </c>
      <c r="B19" s="6"/>
      <c r="C19" s="6"/>
      <c r="D19" s="6"/>
      <c r="E19" s="6"/>
      <c r="F19" s="6"/>
      <c r="G19" s="6"/>
      <c r="H19" s="34"/>
      <c r="I19" s="34"/>
      <c r="J19" s="34"/>
      <c r="K19" s="13"/>
      <c r="L19" s="13"/>
    </row>
    <row r="20" spans="1:12" ht="13.5" thickBot="1">
      <c r="A20" s="6" t="s">
        <v>638</v>
      </c>
      <c r="B20" s="6"/>
      <c r="C20" s="6"/>
      <c r="D20" s="6"/>
      <c r="E20" s="6"/>
      <c r="F20" s="6"/>
      <c r="G20" s="6"/>
      <c r="H20" s="35">
        <v>0</v>
      </c>
      <c r="I20" s="34"/>
      <c r="J20" s="35">
        <v>0</v>
      </c>
      <c r="K20" s="13"/>
      <c r="L20" s="14">
        <f>J20/סיכום!$B$42</f>
        <v>0</v>
      </c>
    </row>
    <row r="21" spans="1:12" ht="13.5" thickTop="1"/>
    <row r="22" spans="1:12" ht="13.5" thickBot="1">
      <c r="A22" s="4" t="s">
        <v>639</v>
      </c>
      <c r="B22" s="4"/>
      <c r="C22" s="4"/>
      <c r="D22" s="4"/>
      <c r="E22" s="4"/>
      <c r="F22" s="4"/>
      <c r="G22" s="4"/>
      <c r="H22" s="36">
        <v>0</v>
      </c>
      <c r="I22" s="32"/>
      <c r="J22" s="36">
        <v>0</v>
      </c>
      <c r="K22" s="29"/>
      <c r="L22" s="38">
        <v>0</v>
      </c>
    </row>
    <row r="23" spans="1:12" ht="13.5" thickTop="1"/>
    <row r="25" spans="1:12">
      <c r="A25" s="4" t="s">
        <v>640</v>
      </c>
      <c r="B25" s="4"/>
      <c r="C25" s="4"/>
      <c r="D25" s="4"/>
      <c r="E25" s="4"/>
      <c r="F25" s="4"/>
      <c r="G25" s="4"/>
      <c r="H25" s="32"/>
      <c r="I25" s="32"/>
      <c r="J25" s="32"/>
      <c r="K25" s="29"/>
      <c r="L25" s="29"/>
    </row>
    <row r="26" spans="1:12">
      <c r="A26" s="6" t="s">
        <v>641</v>
      </c>
      <c r="B26" s="6"/>
      <c r="C26" s="6"/>
      <c r="D26" s="6"/>
      <c r="E26" s="6"/>
      <c r="F26" s="6"/>
      <c r="G26" s="6"/>
      <c r="H26" s="34"/>
      <c r="I26" s="34"/>
      <c r="J26" s="34"/>
      <c r="K26" s="13"/>
      <c r="L26" s="13"/>
    </row>
    <row r="27" spans="1:12">
      <c r="A27" s="7" t="s">
        <v>642</v>
      </c>
      <c r="B27" s="7" t="s">
        <v>643</v>
      </c>
      <c r="C27" s="7" t="s">
        <v>644</v>
      </c>
      <c r="D27" s="7" t="s">
        <v>513</v>
      </c>
      <c r="E27" s="39">
        <v>0</v>
      </c>
      <c r="F27" s="39">
        <v>0</v>
      </c>
      <c r="G27" s="7" t="s">
        <v>36</v>
      </c>
      <c r="H27" s="37">
        <v>17.850000000000001</v>
      </c>
      <c r="I27" s="37">
        <v>101827</v>
      </c>
      <c r="J27" s="37">
        <v>85.87</v>
      </c>
      <c r="K27" s="12">
        <v>0</v>
      </c>
      <c r="L27" s="12">
        <f>J27/סיכום!$B$42</f>
        <v>1.9599203925848132E-3</v>
      </c>
    </row>
    <row r="28" spans="1:12">
      <c r="A28" s="7" t="s">
        <v>645</v>
      </c>
      <c r="B28" s="7" t="s">
        <v>646</v>
      </c>
      <c r="C28" s="7" t="s">
        <v>647</v>
      </c>
      <c r="D28" s="7" t="s">
        <v>513</v>
      </c>
      <c r="E28" s="39">
        <v>0</v>
      </c>
      <c r="F28" s="39">
        <v>0</v>
      </c>
      <c r="G28" s="7" t="s">
        <v>27</v>
      </c>
      <c r="H28" s="37">
        <v>41.68</v>
      </c>
      <c r="I28" s="37">
        <v>107161</v>
      </c>
      <c r="J28" s="37">
        <v>173.7</v>
      </c>
      <c r="K28" s="12">
        <v>0</v>
      </c>
      <c r="L28" s="12">
        <f>J28/סיכום!$B$42</f>
        <v>3.9645763618490976E-3</v>
      </c>
    </row>
    <row r="29" spans="1:12">
      <c r="A29" s="7" t="s">
        <v>648</v>
      </c>
      <c r="B29" s="7" t="s">
        <v>649</v>
      </c>
      <c r="C29" s="7" t="s">
        <v>650</v>
      </c>
      <c r="D29" s="7" t="s">
        <v>513</v>
      </c>
      <c r="E29" s="39">
        <v>0</v>
      </c>
      <c r="F29" s="39">
        <v>0</v>
      </c>
      <c r="G29" s="7" t="s">
        <v>27</v>
      </c>
      <c r="H29" s="37">
        <v>80.38</v>
      </c>
      <c r="I29" s="37">
        <v>11950.72</v>
      </c>
      <c r="J29" s="37">
        <v>37.36</v>
      </c>
      <c r="K29" s="12">
        <v>0</v>
      </c>
      <c r="L29" s="12">
        <f>J29/סיכום!$B$42</f>
        <v>8.5271486976788886E-4</v>
      </c>
    </row>
    <row r="30" spans="1:12">
      <c r="A30" s="7" t="s">
        <v>651</v>
      </c>
      <c r="B30" s="7" t="s">
        <v>652</v>
      </c>
      <c r="C30" s="7" t="s">
        <v>653</v>
      </c>
      <c r="D30" s="7" t="s">
        <v>654</v>
      </c>
      <c r="E30" s="39">
        <v>0</v>
      </c>
      <c r="F30" s="39">
        <v>0</v>
      </c>
      <c r="G30" s="7" t="s">
        <v>27</v>
      </c>
      <c r="H30" s="37">
        <v>570</v>
      </c>
      <c r="I30" s="37">
        <v>11855</v>
      </c>
      <c r="J30" s="37">
        <v>262.79000000000002</v>
      </c>
      <c r="K30" s="12">
        <v>0</v>
      </c>
      <c r="L30" s="12">
        <f>J30/סיכום!$B$42</f>
        <v>5.9979909161216151E-3</v>
      </c>
    </row>
    <row r="31" spans="1:12">
      <c r="A31" s="7" t="s">
        <v>655</v>
      </c>
      <c r="B31" s="7" t="s">
        <v>656</v>
      </c>
      <c r="C31" s="7" t="s">
        <v>657</v>
      </c>
      <c r="D31" s="7" t="s">
        <v>513</v>
      </c>
      <c r="E31" s="39">
        <v>0</v>
      </c>
      <c r="F31" s="39">
        <v>0</v>
      </c>
      <c r="G31" s="7" t="s">
        <v>27</v>
      </c>
      <c r="H31" s="37">
        <v>20874.169999999998</v>
      </c>
      <c r="I31" s="37">
        <v>1377</v>
      </c>
      <c r="J31" s="37">
        <v>287.44</v>
      </c>
      <c r="K31" s="12">
        <f>H31/890431721</f>
        <v>2.344275199063803E-5</v>
      </c>
      <c r="L31" s="12">
        <f>J31/סיכום!$B$42</f>
        <v>6.5606092656874185E-3</v>
      </c>
    </row>
    <row r="32" spans="1:12">
      <c r="A32" s="7" t="s">
        <v>658</v>
      </c>
      <c r="B32" s="7" t="s">
        <v>659</v>
      </c>
      <c r="C32" s="7" t="s">
        <v>660</v>
      </c>
      <c r="D32" s="7" t="s">
        <v>513</v>
      </c>
      <c r="E32" s="39">
        <v>0</v>
      </c>
      <c r="F32" s="39">
        <v>0</v>
      </c>
      <c r="G32" s="7" t="s">
        <v>27</v>
      </c>
      <c r="H32" s="37">
        <v>536</v>
      </c>
      <c r="I32" s="37">
        <v>1451</v>
      </c>
      <c r="J32" s="37">
        <v>30.25</v>
      </c>
      <c r="K32" s="12">
        <v>0</v>
      </c>
      <c r="L32" s="12">
        <f>J32/סיכום!$B$42</f>
        <v>6.9043428293572376E-4</v>
      </c>
    </row>
    <row r="33" spans="1:12">
      <c r="A33" s="7" t="s">
        <v>661</v>
      </c>
      <c r="B33" s="7" t="s">
        <v>662</v>
      </c>
      <c r="C33" s="7" t="s">
        <v>663</v>
      </c>
      <c r="D33" s="7" t="s">
        <v>234</v>
      </c>
      <c r="E33" s="39">
        <v>0</v>
      </c>
      <c r="F33" s="39">
        <v>0</v>
      </c>
      <c r="G33" s="7" t="s">
        <v>27</v>
      </c>
      <c r="H33" s="37">
        <v>3697.77</v>
      </c>
      <c r="I33" s="37">
        <v>2628</v>
      </c>
      <c r="J33" s="37">
        <v>377.92</v>
      </c>
      <c r="K33" s="12">
        <v>2.9999999999999997E-4</v>
      </c>
      <c r="L33" s="12">
        <f>J33/סיכום!$B$42</f>
        <v>8.625749560564255E-3</v>
      </c>
    </row>
    <row r="34" spans="1:12">
      <c r="A34" s="7" t="s">
        <v>664</v>
      </c>
      <c r="B34" s="7" t="s">
        <v>665</v>
      </c>
      <c r="C34" s="7" t="s">
        <v>666</v>
      </c>
      <c r="D34" s="7" t="s">
        <v>513</v>
      </c>
      <c r="E34" s="39">
        <v>0</v>
      </c>
      <c r="F34" s="39">
        <v>0</v>
      </c>
      <c r="G34" s="7" t="s">
        <v>27</v>
      </c>
      <c r="H34" s="37">
        <v>27</v>
      </c>
      <c r="I34" s="37">
        <v>116969.8</v>
      </c>
      <c r="J34" s="37">
        <v>122.82</v>
      </c>
      <c r="K34" s="12">
        <v>0</v>
      </c>
      <c r="L34" s="12">
        <f>J34/סיכום!$B$42</f>
        <v>2.8032773100881182E-3</v>
      </c>
    </row>
    <row r="35" spans="1:12" ht="13.5" thickBot="1">
      <c r="A35" s="6" t="s">
        <v>667</v>
      </c>
      <c r="B35" s="6"/>
      <c r="C35" s="6"/>
      <c r="D35" s="6"/>
      <c r="E35" s="6"/>
      <c r="F35" s="6"/>
      <c r="G35" s="6"/>
      <c r="H35" s="35">
        <f>SUM(H27:H34)</f>
        <v>25844.85</v>
      </c>
      <c r="I35" s="34"/>
      <c r="J35" s="35">
        <f>SUM(J27:J34)</f>
        <v>1378.15</v>
      </c>
      <c r="K35" s="13"/>
      <c r="L35" s="14">
        <f>SUM(L27:L34)</f>
        <v>3.1455272959598934E-2</v>
      </c>
    </row>
    <row r="36" spans="1:12" ht="13.5" thickTop="1"/>
    <row r="37" spans="1:12" ht="13.5" thickBot="1">
      <c r="A37" s="4" t="s">
        <v>668</v>
      </c>
      <c r="B37" s="4"/>
      <c r="C37" s="4"/>
      <c r="D37" s="4"/>
      <c r="E37" s="4"/>
      <c r="F37" s="4"/>
      <c r="G37" s="4"/>
      <c r="H37" s="36">
        <f>SUM(H35)</f>
        <v>25844.85</v>
      </c>
      <c r="I37" s="32"/>
      <c r="J37" s="36">
        <f>SUM(J35)</f>
        <v>1378.15</v>
      </c>
      <c r="K37" s="29"/>
      <c r="L37" s="38">
        <f>SUM(L35)</f>
        <v>3.1455272959598934E-2</v>
      </c>
    </row>
    <row r="38" spans="1:12" ht="13.5" thickTop="1"/>
    <row r="40" spans="1:12" ht="13.5" thickBot="1">
      <c r="A40" s="4" t="s">
        <v>669</v>
      </c>
      <c r="B40" s="4"/>
      <c r="C40" s="4"/>
      <c r="D40" s="4"/>
      <c r="E40" s="4"/>
      <c r="F40" s="4"/>
      <c r="G40" s="4"/>
      <c r="H40" s="36">
        <f>SUM(H22+H37)</f>
        <v>25844.85</v>
      </c>
      <c r="I40" s="32"/>
      <c r="J40" s="36">
        <f>SUM(J22+J37)</f>
        <v>1378.15</v>
      </c>
      <c r="K40" s="29"/>
      <c r="L40" s="38">
        <f>SUM(L22+L37)</f>
        <v>3.1455272959598934E-2</v>
      </c>
    </row>
    <row r="41" spans="1:12" ht="13.5" thickTop="1"/>
    <row r="43" spans="1:12">
      <c r="A43" s="7" t="s">
        <v>64</v>
      </c>
      <c r="B43" s="7"/>
      <c r="C43" s="7"/>
      <c r="D43" s="7"/>
      <c r="E43" s="7"/>
      <c r="F43" s="7"/>
      <c r="G43" s="7"/>
      <c r="H43" s="37"/>
      <c r="I43" s="37"/>
      <c r="J43" s="37"/>
      <c r="K43" s="12"/>
      <c r="L43" s="12"/>
    </row>
    <row r="47" spans="1:12">
      <c r="A47" s="2"/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9"/>
  <sheetViews>
    <sheetView rightToLeft="1" workbookViewId="0">
      <selection activeCell="A39" sqref="A39"/>
    </sheetView>
  </sheetViews>
  <sheetFormatPr defaultColWidth="9.140625" defaultRowHeight="12.75"/>
  <cols>
    <col min="1" max="1" width="27.7109375" customWidth="1"/>
    <col min="2" max="2" width="12.7109375" customWidth="1"/>
    <col min="3" max="3" width="8.7109375" customWidth="1"/>
    <col min="4" max="6" width="11.7109375" customWidth="1"/>
    <col min="7" max="7" width="9.7109375" customWidth="1"/>
    <col min="8" max="8" width="11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670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111</v>
      </c>
      <c r="E11" s="4" t="s">
        <v>9</v>
      </c>
      <c r="F11" s="4" t="s">
        <v>68</v>
      </c>
      <c r="G11" s="4" t="s">
        <v>69</v>
      </c>
      <c r="H11" s="4" t="s">
        <v>12</v>
      </c>
      <c r="I11" s="4" t="s">
        <v>70</v>
      </c>
      <c r="J11" s="4" t="s">
        <v>13</v>
      </c>
    </row>
    <row r="12" spans="1:10">
      <c r="A12" s="5"/>
      <c r="B12" s="5"/>
      <c r="C12" s="5"/>
      <c r="D12" s="5"/>
      <c r="E12" s="5"/>
      <c r="F12" s="5" t="s">
        <v>73</v>
      </c>
      <c r="G12" s="5" t="s">
        <v>74</v>
      </c>
      <c r="H12" s="5" t="s">
        <v>15</v>
      </c>
      <c r="I12" s="5" t="s">
        <v>14</v>
      </c>
      <c r="J12" s="5" t="s">
        <v>14</v>
      </c>
    </row>
    <row r="15" spans="1:10">
      <c r="A15" s="4" t="s">
        <v>671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672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672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13.5" thickBot="1">
      <c r="A20" s="6" t="s">
        <v>673</v>
      </c>
      <c r="B20" s="6"/>
      <c r="C20" s="6"/>
      <c r="D20" s="6"/>
      <c r="E20" s="6"/>
      <c r="F20" s="26">
        <v>0</v>
      </c>
      <c r="G20" s="6"/>
      <c r="H20" s="26">
        <v>0</v>
      </c>
      <c r="I20" s="6"/>
      <c r="J20" s="14">
        <f>H20/סיכום!$B$42</f>
        <v>0</v>
      </c>
    </row>
    <row r="21" spans="1:10" ht="13.5" thickTop="1"/>
    <row r="22" spans="1:10" ht="13.5" thickBot="1">
      <c r="A22" s="4" t="s">
        <v>673</v>
      </c>
      <c r="B22" s="4"/>
      <c r="C22" s="4"/>
      <c r="D22" s="4"/>
      <c r="E22" s="4"/>
      <c r="F22" s="27">
        <v>0</v>
      </c>
      <c r="G22" s="4"/>
      <c r="H22" s="27">
        <v>0</v>
      </c>
      <c r="I22" s="4"/>
      <c r="J22" s="38">
        <v>0</v>
      </c>
    </row>
    <row r="23" spans="1:10" ht="13.5" thickTop="1"/>
    <row r="25" spans="1:10">
      <c r="A25" s="4" t="s">
        <v>674</v>
      </c>
      <c r="B25" s="4"/>
      <c r="C25" s="4"/>
      <c r="D25" s="4"/>
      <c r="E25" s="4"/>
      <c r="F25" s="4"/>
      <c r="G25" s="4"/>
      <c r="H25" s="4"/>
      <c r="I25" s="4"/>
      <c r="J25" s="4"/>
    </row>
    <row r="26" spans="1:10">
      <c r="A26" s="6" t="s">
        <v>674</v>
      </c>
      <c r="B26" s="6"/>
      <c r="C26" s="6"/>
      <c r="D26" s="6"/>
      <c r="E26" s="6"/>
      <c r="F26" s="6"/>
      <c r="G26" s="6"/>
      <c r="H26" s="6"/>
      <c r="I26" s="6"/>
      <c r="J26" s="6"/>
    </row>
    <row r="27" spans="1:10" ht="13.5" thickBot="1">
      <c r="A27" s="6" t="s">
        <v>675</v>
      </c>
      <c r="B27" s="6"/>
      <c r="C27" s="6"/>
      <c r="D27" s="6"/>
      <c r="E27" s="6"/>
      <c r="F27" s="26">
        <v>0</v>
      </c>
      <c r="G27" s="6"/>
      <c r="H27" s="26">
        <v>0</v>
      </c>
      <c r="I27" s="6"/>
      <c r="J27" s="14">
        <f>H27/סיכום!$B$42</f>
        <v>0</v>
      </c>
    </row>
    <row r="28" spans="1:10" ht="13.5" thickTop="1"/>
    <row r="29" spans="1:10" ht="13.5" thickBot="1">
      <c r="A29" s="4" t="s">
        <v>675</v>
      </c>
      <c r="B29" s="4"/>
      <c r="C29" s="4"/>
      <c r="D29" s="4"/>
      <c r="E29" s="4"/>
      <c r="F29" s="27">
        <v>0</v>
      </c>
      <c r="G29" s="4"/>
      <c r="H29" s="27">
        <v>0</v>
      </c>
      <c r="I29" s="4"/>
      <c r="J29" s="38">
        <v>0</v>
      </c>
    </row>
    <row r="30" spans="1:10" ht="13.5" thickTop="1"/>
    <row r="32" spans="1:10" ht="13.5" thickBot="1">
      <c r="A32" s="4" t="s">
        <v>676</v>
      </c>
      <c r="B32" s="4"/>
      <c r="C32" s="4"/>
      <c r="D32" s="4"/>
      <c r="E32" s="4"/>
      <c r="F32" s="27">
        <v>0</v>
      </c>
      <c r="G32" s="4"/>
      <c r="H32" s="27">
        <v>0</v>
      </c>
      <c r="I32" s="4"/>
      <c r="J32" s="38">
        <v>0</v>
      </c>
    </row>
    <row r="33" spans="1:10" ht="13.5" thickTop="1"/>
    <row r="35" spans="1:10">
      <c r="A35" s="7" t="s">
        <v>64</v>
      </c>
      <c r="B35" s="7"/>
      <c r="C35" s="7"/>
      <c r="D35" s="7"/>
      <c r="E35" s="7"/>
      <c r="F35" s="7"/>
      <c r="G35" s="7"/>
      <c r="H35" s="7"/>
      <c r="I35" s="7"/>
      <c r="J35" s="7"/>
    </row>
    <row r="39" spans="1:10">
      <c r="A39" s="2"/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0"/>
  <sheetViews>
    <sheetView rightToLeft="1" topLeftCell="A35" workbookViewId="0">
      <selection activeCell="A60" sqref="A60"/>
    </sheetView>
  </sheetViews>
  <sheetFormatPr defaultColWidth="9.140625" defaultRowHeight="12.75"/>
  <cols>
    <col min="1" max="1" width="37.7109375" customWidth="1"/>
    <col min="2" max="2" width="12.7109375" customWidth="1"/>
    <col min="3" max="3" width="8.7109375" customWidth="1"/>
    <col min="4" max="6" width="11.7109375" customWidth="1"/>
    <col min="7" max="7" width="9.7109375" customWidth="1"/>
    <col min="8" max="8" width="11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677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111</v>
      </c>
      <c r="E11" s="4" t="s">
        <v>9</v>
      </c>
      <c r="F11" s="4" t="s">
        <v>68</v>
      </c>
      <c r="G11" s="4" t="s">
        <v>69</v>
      </c>
      <c r="H11" s="4" t="s">
        <v>12</v>
      </c>
      <c r="I11" s="4" t="s">
        <v>70</v>
      </c>
      <c r="J11" s="4" t="s">
        <v>13</v>
      </c>
    </row>
    <row r="12" spans="1:10">
      <c r="A12" s="5"/>
      <c r="B12" s="5"/>
      <c r="C12" s="5"/>
      <c r="D12" s="5"/>
      <c r="E12" s="5"/>
      <c r="F12" s="5" t="s">
        <v>73</v>
      </c>
      <c r="G12" s="5" t="s">
        <v>74</v>
      </c>
      <c r="H12" s="5" t="s">
        <v>15</v>
      </c>
      <c r="I12" s="5" t="s">
        <v>14</v>
      </c>
      <c r="J12" s="5" t="s">
        <v>14</v>
      </c>
    </row>
    <row r="15" spans="1:10">
      <c r="A15" s="4" t="s">
        <v>678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679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680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13.5" thickBot="1">
      <c r="A20" s="6" t="s">
        <v>681</v>
      </c>
      <c r="B20" s="6"/>
      <c r="C20" s="6"/>
      <c r="D20" s="6"/>
      <c r="E20" s="6"/>
      <c r="F20" s="26">
        <v>0</v>
      </c>
      <c r="G20" s="6"/>
      <c r="H20" s="26">
        <v>0</v>
      </c>
      <c r="I20" s="6"/>
      <c r="J20" s="14">
        <f>H20/סיכום!$B$42</f>
        <v>0</v>
      </c>
    </row>
    <row r="21" spans="1:10" ht="13.5" thickTop="1"/>
    <row r="22" spans="1:10">
      <c r="A22" s="6" t="s">
        <v>682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 ht="13.5" thickBot="1">
      <c r="A23" s="6" t="s">
        <v>683</v>
      </c>
      <c r="B23" s="6"/>
      <c r="C23" s="6"/>
      <c r="D23" s="6"/>
      <c r="E23" s="6"/>
      <c r="F23" s="26">
        <v>0</v>
      </c>
      <c r="G23" s="6"/>
      <c r="H23" s="26">
        <v>0</v>
      </c>
      <c r="I23" s="6"/>
      <c r="J23" s="14">
        <f>H23/סיכום!$B$42</f>
        <v>0</v>
      </c>
    </row>
    <row r="24" spans="1:10" ht="13.5" thickTop="1"/>
    <row r="25" spans="1:10">
      <c r="A25" s="6" t="s">
        <v>684</v>
      </c>
      <c r="B25" s="6"/>
      <c r="C25" s="6"/>
      <c r="D25" s="6"/>
      <c r="E25" s="6"/>
      <c r="F25" s="6"/>
      <c r="G25" s="6"/>
      <c r="H25" s="6"/>
      <c r="I25" s="6"/>
      <c r="J25" s="6"/>
    </row>
    <row r="26" spans="1:10" ht="13.5" thickBot="1">
      <c r="A26" s="6" t="s">
        <v>685</v>
      </c>
      <c r="B26" s="6"/>
      <c r="C26" s="6"/>
      <c r="D26" s="6"/>
      <c r="E26" s="6"/>
      <c r="F26" s="26">
        <v>0</v>
      </c>
      <c r="G26" s="6"/>
      <c r="H26" s="26">
        <v>0</v>
      </c>
      <c r="I26" s="6"/>
      <c r="J26" s="14">
        <f>H26/סיכום!$B$42</f>
        <v>0</v>
      </c>
    </row>
    <row r="27" spans="1:10" ht="13.5" thickTop="1"/>
    <row r="28" spans="1:10">
      <c r="A28" s="6" t="s">
        <v>686</v>
      </c>
      <c r="B28" s="6"/>
      <c r="C28" s="6"/>
      <c r="D28" s="6"/>
      <c r="E28" s="6"/>
      <c r="F28" s="6"/>
      <c r="G28" s="6"/>
      <c r="H28" s="6"/>
      <c r="I28" s="6"/>
      <c r="J28" s="6"/>
    </row>
    <row r="29" spans="1:10" ht="13.5" thickBot="1">
      <c r="A29" s="6" t="s">
        <v>687</v>
      </c>
      <c r="B29" s="6"/>
      <c r="C29" s="6"/>
      <c r="D29" s="6"/>
      <c r="E29" s="6"/>
      <c r="F29" s="26">
        <v>0</v>
      </c>
      <c r="G29" s="6"/>
      <c r="H29" s="26">
        <v>0</v>
      </c>
      <c r="I29" s="6"/>
      <c r="J29" s="14">
        <f>H29/סיכום!$B$42</f>
        <v>0</v>
      </c>
    </row>
    <row r="30" spans="1:10" ht="13.5" thickTop="1"/>
    <row r="31" spans="1:10" ht="13.5" thickBot="1">
      <c r="A31" s="4" t="s">
        <v>688</v>
      </c>
      <c r="B31" s="4"/>
      <c r="C31" s="4"/>
      <c r="D31" s="4"/>
      <c r="E31" s="4"/>
      <c r="F31" s="27">
        <v>0</v>
      </c>
      <c r="G31" s="4"/>
      <c r="H31" s="27">
        <v>0</v>
      </c>
      <c r="I31" s="4"/>
      <c r="J31" s="38">
        <v>0</v>
      </c>
    </row>
    <row r="32" spans="1:10" ht="13.5" thickTop="1"/>
    <row r="34" spans="1:10">
      <c r="A34" s="4" t="s">
        <v>689</v>
      </c>
      <c r="B34" s="4"/>
      <c r="C34" s="4"/>
      <c r="D34" s="4"/>
      <c r="E34" s="4"/>
      <c r="F34" s="4"/>
      <c r="G34" s="4"/>
      <c r="H34" s="4"/>
      <c r="I34" s="4"/>
      <c r="J34" s="4"/>
    </row>
    <row r="35" spans="1:10">
      <c r="A35" s="6" t="s">
        <v>680</v>
      </c>
      <c r="B35" s="6"/>
      <c r="C35" s="6"/>
      <c r="D35" s="6"/>
      <c r="E35" s="6"/>
      <c r="F35" s="6"/>
      <c r="G35" s="6"/>
      <c r="H35" s="6"/>
      <c r="I35" s="6"/>
      <c r="J35" s="6"/>
    </row>
    <row r="36" spans="1:10" ht="13.5" thickBot="1">
      <c r="A36" s="6" t="s">
        <v>681</v>
      </c>
      <c r="B36" s="6"/>
      <c r="C36" s="6"/>
      <c r="D36" s="6"/>
      <c r="E36" s="6"/>
      <c r="F36" s="26">
        <v>0</v>
      </c>
      <c r="G36" s="6"/>
      <c r="H36" s="26">
        <v>0</v>
      </c>
      <c r="I36" s="6"/>
      <c r="J36" s="14">
        <f>H36/סיכום!$B$42</f>
        <v>0</v>
      </c>
    </row>
    <row r="37" spans="1:10" ht="13.5" thickTop="1"/>
    <row r="38" spans="1:10">
      <c r="A38" s="6" t="s">
        <v>690</v>
      </c>
      <c r="B38" s="6"/>
      <c r="C38" s="6"/>
      <c r="D38" s="6"/>
      <c r="E38" s="6"/>
      <c r="F38" s="6"/>
      <c r="G38" s="6"/>
      <c r="H38" s="6"/>
      <c r="I38" s="6"/>
      <c r="J38" s="6"/>
    </row>
    <row r="39" spans="1:10" ht="13.5" thickBot="1">
      <c r="A39" s="6" t="s">
        <v>691</v>
      </c>
      <c r="B39" s="6"/>
      <c r="C39" s="6"/>
      <c r="D39" s="6"/>
      <c r="E39" s="6"/>
      <c r="F39" s="26">
        <v>0</v>
      </c>
      <c r="G39" s="6"/>
      <c r="H39" s="26">
        <v>0</v>
      </c>
      <c r="I39" s="6"/>
      <c r="J39" s="14">
        <f>H39/סיכום!$B$42</f>
        <v>0</v>
      </c>
    </row>
    <row r="40" spans="1:10" ht="13.5" thickTop="1"/>
    <row r="41" spans="1:10">
      <c r="A41" s="6" t="s">
        <v>684</v>
      </c>
      <c r="B41" s="6"/>
      <c r="C41" s="6"/>
      <c r="D41" s="6"/>
      <c r="E41" s="6"/>
      <c r="F41" s="6"/>
      <c r="G41" s="6"/>
      <c r="H41" s="6"/>
      <c r="I41" s="6"/>
      <c r="J41" s="6"/>
    </row>
    <row r="42" spans="1:10" ht="13.5" thickBot="1">
      <c r="A42" s="6" t="s">
        <v>685</v>
      </c>
      <c r="B42" s="6"/>
      <c r="C42" s="6"/>
      <c r="D42" s="6"/>
      <c r="E42" s="6"/>
      <c r="F42" s="26">
        <v>0</v>
      </c>
      <c r="G42" s="6"/>
      <c r="H42" s="26">
        <v>0</v>
      </c>
      <c r="I42" s="6"/>
      <c r="J42" s="14">
        <f>H42/סיכום!$B$42</f>
        <v>0</v>
      </c>
    </row>
    <row r="43" spans="1:10" ht="13.5" thickTop="1"/>
    <row r="44" spans="1:10">
      <c r="A44" s="6" t="s">
        <v>692</v>
      </c>
      <c r="B44" s="6"/>
      <c r="C44" s="6"/>
      <c r="D44" s="6"/>
      <c r="E44" s="6"/>
      <c r="F44" s="6"/>
      <c r="G44" s="6"/>
      <c r="H44" s="6"/>
      <c r="I44" s="6"/>
      <c r="J44" s="6"/>
    </row>
    <row r="45" spans="1:10" ht="13.5" thickBot="1">
      <c r="A45" s="6" t="s">
        <v>693</v>
      </c>
      <c r="B45" s="6"/>
      <c r="C45" s="6"/>
      <c r="D45" s="6"/>
      <c r="E45" s="6"/>
      <c r="F45" s="26">
        <v>0</v>
      </c>
      <c r="G45" s="6"/>
      <c r="H45" s="26">
        <v>0</v>
      </c>
      <c r="I45" s="6"/>
      <c r="J45" s="14">
        <f>H45/סיכום!$B$42</f>
        <v>0</v>
      </c>
    </row>
    <row r="46" spans="1:10" ht="13.5" thickTop="1"/>
    <row r="47" spans="1:10">
      <c r="A47" s="6" t="s">
        <v>686</v>
      </c>
      <c r="B47" s="6"/>
      <c r="C47" s="6"/>
      <c r="D47" s="6"/>
      <c r="E47" s="6"/>
      <c r="F47" s="6"/>
      <c r="G47" s="6"/>
      <c r="H47" s="6"/>
      <c r="I47" s="6"/>
      <c r="J47" s="6"/>
    </row>
    <row r="48" spans="1:10" ht="13.5" thickBot="1">
      <c r="A48" s="6" t="s">
        <v>687</v>
      </c>
      <c r="B48" s="6"/>
      <c r="C48" s="6"/>
      <c r="D48" s="6"/>
      <c r="E48" s="6"/>
      <c r="F48" s="26">
        <v>0</v>
      </c>
      <c r="G48" s="6"/>
      <c r="H48" s="26">
        <v>0</v>
      </c>
      <c r="I48" s="6"/>
      <c r="J48" s="14">
        <f>H48/סיכום!$B$42</f>
        <v>0</v>
      </c>
    </row>
    <row r="49" spans="1:10" ht="13.5" thickTop="1"/>
    <row r="50" spans="1:10" ht="13.5" thickBot="1">
      <c r="A50" s="4" t="s">
        <v>694</v>
      </c>
      <c r="B50" s="4"/>
      <c r="C50" s="4"/>
      <c r="D50" s="4"/>
      <c r="E50" s="4"/>
      <c r="F50" s="27">
        <v>0</v>
      </c>
      <c r="G50" s="4"/>
      <c r="H50" s="27">
        <v>0</v>
      </c>
      <c r="I50" s="4"/>
      <c r="J50" s="38">
        <v>0</v>
      </c>
    </row>
    <row r="51" spans="1:10" ht="13.5" thickTop="1"/>
    <row r="53" spans="1:10" ht="13.5" thickBot="1">
      <c r="A53" s="4" t="s">
        <v>695</v>
      </c>
      <c r="B53" s="4"/>
      <c r="C53" s="4"/>
      <c r="D53" s="4"/>
      <c r="E53" s="4"/>
      <c r="F53" s="27">
        <v>0</v>
      </c>
      <c r="G53" s="4"/>
      <c r="H53" s="27">
        <v>0</v>
      </c>
      <c r="I53" s="4"/>
      <c r="J53" s="38">
        <v>0</v>
      </c>
    </row>
    <row r="54" spans="1:10" ht="13.5" thickTop="1"/>
    <row r="56" spans="1:10">
      <c r="A56" s="7" t="s">
        <v>64</v>
      </c>
      <c r="B56" s="7"/>
      <c r="C56" s="7"/>
      <c r="D56" s="7"/>
      <c r="E56" s="7"/>
      <c r="F56" s="7"/>
      <c r="G56" s="7"/>
      <c r="H56" s="7"/>
      <c r="I56" s="7"/>
      <c r="J56" s="7"/>
    </row>
    <row r="60" spans="1:10">
      <c r="A60" s="2"/>
    </row>
  </sheetData>
  <pageMargins left="0.75" right="0.75" top="1" bottom="1" header="0.5" footer="0.5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 מוצר" ma:contentTypeID="0x010100CE5CE4355347461DBBC34575176B9B7F0023CF4EEA13AF374BB32DB1F4CCECDA12" ma:contentTypeVersion="3" ma:contentTypeDescription="סוג תוכן מסמך מוצר" ma:contentTypeScope="" ma:versionID="e81affd07f5b1db3d73c7890df3d01bf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b2e9006e697b8fb0f2a7d291c23913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S_Form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S_FormDate" ma:index="8" nillable="true" ma:displayName="תאריך עדכון טופס" ma:format="DateTime" ma:internalName="PS_Form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S_Form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E394DBA-B531-4DA2-B5B2-4FCB0B869EE9}"/>
</file>

<file path=customXml/itemProps2.xml><?xml version="1.0" encoding="utf-8"?>
<ds:datastoreItem xmlns:ds="http://schemas.openxmlformats.org/officeDocument/2006/customXml" ds:itemID="{C3F55286-C0F1-4328-AA11-470EFF21B3D0}"/>
</file>

<file path=customXml/itemProps3.xml><?xml version="1.0" encoding="utf-8"?>
<ds:datastoreItem xmlns:ds="http://schemas.openxmlformats.org/officeDocument/2006/customXml" ds:itemID="{A1A9D5D9-B866-4A15-8E5D-0E60B9B378C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26</vt:i4>
      </vt:variant>
    </vt:vector>
  </HeadingPairs>
  <TitlesOfParts>
    <vt:vector size="26" baseType="lpstr">
      <vt:lpstr>מזומנים ושווי מזומנים</vt:lpstr>
      <vt:lpstr>סחיר - תעודות התחייבות ממשלתיות</vt:lpstr>
      <vt:lpstr>סחיר - תעודות חוב מסחריות</vt:lpstr>
      <vt:lpstr>סחיר - אגח קונצרני</vt:lpstr>
      <vt:lpstr>סחיר - מניות</vt:lpstr>
      <vt:lpstr>סחיר - תעודות סל</vt:lpstr>
      <vt:lpstr>סחיר - קרנות נאמנות</vt:lpstr>
      <vt:lpstr>סחיר - כתבי אופציה</vt:lpstr>
      <vt:lpstr>סחיר - אופציות</vt:lpstr>
      <vt:lpstr>סחיר - חוזים עתידיים</vt:lpstr>
      <vt:lpstr>סחיר - מוצרים מובנים</vt:lpstr>
      <vt:lpstr>לא סחיר - תעודות התחייבות ממשלה</vt:lpstr>
      <vt:lpstr>לא סחיר - תעודות חוב מסחריות</vt:lpstr>
      <vt:lpstr>לא סחיר - אגח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</vt:lpstr>
      <vt:lpstr>זכויות מקרקעין</vt:lpstr>
      <vt:lpstr>השקעות אחרות</vt:lpstr>
      <vt:lpstr>התחייבויות להשקעה</vt:lpstr>
      <vt:lpstr>סיכום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Yaniv Lavi</cp:lastModifiedBy>
  <dcterms:created xsi:type="dcterms:W3CDTF">2015-02-11T08:31:29Z</dcterms:created>
  <dcterms:modified xsi:type="dcterms:W3CDTF">2015-03-19T09:14:49Z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0x010100CE5CE4355347461DBBC34575176B9B7F0023CF4EEA13AF374BB32DB1F4CCECDA12</vt:lpwstr>
  </property>
</Properties>
</file>