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Menu" sheetId="1" r:id="rId1"/>
    <sheet name="סיכום נכסי השקעה" sheetId="2" r:id="rId2"/>
    <sheet name="מזומנים ושווי מזומנים" sheetId="3" r:id="rId3"/>
    <sheet name="אג&quot;ח ממשלתי סחיר" sheetId="4" r:id="rId4"/>
    <sheet name="אג&quot;ח קונצרני סחיר" sheetId="5" r:id="rId5"/>
    <sheet name="מניות סחירות" sheetId="6" r:id="rId6"/>
    <sheet name="תעודות סל" sheetId="7" r:id="rId7"/>
    <sheet name="קרנות נאמנות" sheetId="8" r:id="rId8"/>
    <sheet name="כתבי אופציה סחירים" sheetId="9" r:id="rId9"/>
    <sheet name="אג&quot;ח ממשלתי לא סחיר" sheetId="10" r:id="rId10"/>
    <sheet name="אג&quot;ח קונצרני לא סחיר" sheetId="11" r:id="rId11"/>
    <sheet name="קרנות השקעה לא סחירות" sheetId="12" r:id="rId12"/>
    <sheet name="כתבי אופציה לא סחירים" sheetId="13" r:id="rId13"/>
    <sheet name="חוזים עתידיים לא סחירים" sheetId="14" r:id="rId14"/>
    <sheet name="הלוואות ברמת נכס" sheetId="15" r:id="rId15"/>
    <sheet name="הלוואות ברמת מנפיק" sheetId="16" r:id="rId16"/>
    <sheet name="זכויות במקרקעין" sheetId="17" r:id="rId17"/>
    <sheet name="יתרת התחייבויות להשקעה" sheetId="18" r:id="rId18"/>
  </sheets>
  <definedNames>
    <definedName name="_xlnm.Print_Area" localSheetId="0">Menu!$A$1:$G$45</definedName>
    <definedName name="_xlnm.Sheet_Title" localSheetId="0">"Menu"</definedName>
    <definedName name="_xlnm.Print_Area" localSheetId="1">'סיכום נכסי השקעה'!$A$1:$F$82</definedName>
    <definedName name="_xlnm.Sheet_Title" localSheetId="1">"סיכום נכסי השקעה"</definedName>
    <definedName name="total" localSheetId="1">'סיכום נכסי השקעה'!$C$48</definedName>
    <definedName name="_xlnm.Print_Area" localSheetId="2">#REF!</definedName>
    <definedName name="_xlnm.Sheet_Title" localSheetId="2">"מזומנים ושווי מזומנים"</definedName>
    <definedName name="Print_Titles" localSheetId="2">'מזומנים ושווי מזומנים'!$9:$9</definedName>
    <definedName name="_xlnm.Print_Area" localSheetId="3">#REF!</definedName>
    <definedName name="_xlnm.Sheet_Title" localSheetId="3">"אג\"ח ממשלתי סחיר"</definedName>
    <definedName name="Print_Titles" localSheetId="3">'אג"ח ממשלתי סחיר'!$8:$8</definedName>
    <definedName name="_xlnm.Print_Area" localSheetId="4">'אג"ח קונצרני סחיר'!$A$1:$P$213</definedName>
    <definedName name="_xlnm.Sheet_Title" localSheetId="4">"אג\"ח קונצרני סחיר"</definedName>
    <definedName name="Print_Titles" localSheetId="4">'אג"ח קונצרני סחיר'!$8:$8</definedName>
    <definedName name="_xlnm.Print_Area" localSheetId="5">'מניות סחירות'!$A$1:$K$181</definedName>
    <definedName name="_xlnm.Sheet_Title" localSheetId="5">"מניות סחירות"</definedName>
    <definedName name="Print_Titles" localSheetId="5">'מניות סחירות'!$8:$8</definedName>
    <definedName name="_xlnm.Print_Area" localSheetId="6">#REF!</definedName>
    <definedName name="_xlnm.Sheet_Title" localSheetId="6">"תעודות סל"</definedName>
    <definedName name="Print_Titles" localSheetId="6">'תעודות סל'!$8:$8</definedName>
    <definedName name="_xlnm.Print_Area" localSheetId="7">#REF!</definedName>
    <definedName name="_xlnm.Sheet_Title" localSheetId="7">"קרנות נאמנות"</definedName>
    <definedName name="_xlnm.Print_Area" localSheetId="8">#REF!</definedName>
    <definedName name="_xlnm.Sheet_Title" localSheetId="8">"כתבי אופציה סחירים"</definedName>
    <definedName name="_xlnm.Print_Area" localSheetId="9">#REF!</definedName>
    <definedName name="_xlnm.Sheet_Title" localSheetId="9">"אג\"ח ממשלתי לא סחיר"</definedName>
    <definedName name="Print_Titles" localSheetId="9">'אג"ח ממשלתי לא סחיר'!$8:$8</definedName>
    <definedName name="_xlnm.Print_Area" localSheetId="10">#REF!</definedName>
    <definedName name="_xlnm.Sheet_Title" localSheetId="10">"אג\"ח קונצרני לא סחיר"</definedName>
    <definedName name="_xlnm.Print_Area" localSheetId="11">'קרנות השקעה לא סחירות'!$A$1:$K$19</definedName>
    <definedName name="_xlnm.Sheet_Title" localSheetId="11">"קרנות השקעה לא סחירות"</definedName>
    <definedName name="_xlnm.Print_Area" localSheetId="12">#REF!</definedName>
    <definedName name="_xlnm.Sheet_Title" localSheetId="12">"כתבי אופציה לא סחירים"</definedName>
    <definedName name="_xlnm.Print_Area" localSheetId="13">#REF!</definedName>
    <definedName name="_xlnm.Sheet_Title" localSheetId="13">"חוזים עתידיים לא סחירים"</definedName>
    <definedName name="Print_Titles" localSheetId="13">'חוזים עתידיים לא סחירים'!$8:$8</definedName>
    <definedName name="_xlnm.Print_Area" localSheetId="14">#REF!</definedName>
    <definedName name="_xlnm.Sheet_Title" localSheetId="14">"הלוואות ברמת נכס"</definedName>
    <definedName name="Print_Titles" localSheetId="14">'הלוואות ברמת נכס'!$8:$8</definedName>
    <definedName name="_xlnm.Print_Area" localSheetId="15">'הלוואות ברמת מנפיק'!$A$1:$F$34</definedName>
    <definedName name="_xlnm.Sheet_Title" localSheetId="15">"הלוואות ברמת מנפיק"</definedName>
    <definedName name="_xlnm.Print_Area" localSheetId="16">#REF!</definedName>
    <definedName name="_xlnm.Sheet_Title" localSheetId="16">"זכויות במקרקעין"</definedName>
    <definedName name="_xlnm.Print_Area" localSheetId="17">'יתרת התחייבויות להשקעה'!$A$1:$G$20</definedName>
    <definedName name="_xlnm.Sheet_Title" localSheetId="17">"יתרת התחייבויות להשקעה"</definedName>
  </definedNames>
  <calcPr calcMode="auto" iterate="0" iterateCount="100" iterateDelta="0.001"/>
  <webPublishing allowPng="1" css="0" codePage="1252"/>
</workbook>
</file>

<file path=xl/sharedStrings.xml><?xml version="1.0" encoding="utf-8"?>
<sst xmlns="http://schemas.openxmlformats.org/spreadsheetml/2006/main" uniqueCount="247" count="247">
  <si>
    <t>חזרה לתפריט ראשי</t>
  </si>
  <si>
    <t>זמן</t>
  </si>
  <si>
    <t>מדידה</t>
  </si>
  <si>
    <t>אלפי ש"ח</t>
  </si>
  <si>
    <t>קרן</t>
  </si>
  <si>
    <t>יוזמה קרן פנסיה לעצמאים</t>
  </si>
  <si>
    <t>מספר קופה באוצר</t>
  </si>
  <si>
    <t>א. מזומנים</t>
  </si>
  <si>
    <t>ב. ניירות ערך סחירים</t>
  </si>
  <si>
    <t>תעודות התחייבות ממשלתיות (1)</t>
  </si>
  <si>
    <t>תעודות חוב מסחריות (2)</t>
  </si>
  <si>
    <t>אג"ח קונצרני (3)</t>
  </si>
  <si>
    <t>מניות (4)</t>
  </si>
  <si>
    <t>תעודות סל (5)</t>
  </si>
  <si>
    <t>תעודות השתתפות בקרנות נאמנות (6)</t>
  </si>
  <si>
    <t>כתבי אופציה (7)</t>
  </si>
  <si>
    <t>אופציות (8)</t>
  </si>
  <si>
    <t>חוזים עתידיים (9)</t>
  </si>
  <si>
    <t>מוצרים מובנים (10)</t>
  </si>
  <si>
    <t>ג. ניירות ערך לא סחירים</t>
  </si>
  <si>
    <t>קרנות השקעה (5)</t>
  </si>
  <si>
    <t>כתבי אופציה (6)</t>
  </si>
  <si>
    <t>אופציות (7)</t>
  </si>
  <si>
    <t>חוזים עתידיים (8)</t>
  </si>
  <si>
    <t>מוצרים מובנים (9)</t>
  </si>
  <si>
    <t>ד. הלוואות</t>
  </si>
  <si>
    <t>ה. פקדונות מעל שלושה חודשים</t>
  </si>
  <si>
    <t>ו. זכויות מקרקעין</t>
  </si>
  <si>
    <t>ז. השקעות אחרות</t>
  </si>
  <si>
    <t>ח. נכסים המוצגים לפי עלות מתואמת</t>
  </si>
  <si>
    <t>אג"ח קונצרני לא סחיר</t>
  </si>
  <si>
    <t>שם החברה המנהלת: יוזמה קרן פנסיה לעצמאים בע"מ - לתאריך הדוח הכספי: 30/09/2013</t>
  </si>
  <si>
    <t>חזרה לתפריט ראשי</t>
  </si>
  <si>
    <t>שווי הוגן (אלפי ₪)</t>
  </si>
  <si>
    <t>שיעור מנכסי הקרן (אחוזים)</t>
  </si>
  <si>
    <t>דולר</t>
  </si>
  <si>
    <t>יורו</t>
  </si>
  <si>
    <t>שטרלינג</t>
  </si>
  <si>
    <t>מזומנים ושווי מזומנים</t>
  </si>
  <si>
    <t>שם מדרג</t>
  </si>
  <si>
    <t>סוג מטבע</t>
  </si>
  <si>
    <t>אחוזים</t>
  </si>
  <si>
    <t>₪</t>
  </si>
  <si>
    <t>לאומי</t>
  </si>
  <si>
    <t>AA+</t>
  </si>
  <si>
    <t>מעלות</t>
  </si>
  <si>
    <t>AA-</t>
  </si>
  <si>
    <t>יובנק (כללי)</t>
  </si>
  <si>
    <t>Aa3</t>
  </si>
  <si>
    <t>מידרוג</t>
  </si>
  <si>
    <t>יתרות מזומנים ועו"ש נקובים במט"ח</t>
  </si>
  <si>
    <t>USD</t>
  </si>
  <si>
    <t>פועלים</t>
  </si>
  <si>
    <t>EUR</t>
  </si>
  <si>
    <t>GBP</t>
  </si>
  <si>
    <t>CHF</t>
  </si>
  <si>
    <t>SEK</t>
  </si>
  <si>
    <t>JPY</t>
  </si>
  <si>
    <t>UBS</t>
  </si>
  <si>
    <t>A2</t>
  </si>
  <si>
    <t>MOODY'S</t>
  </si>
  <si>
    <t> </t>
  </si>
  <si>
    <t>מס. נייר ערך</t>
  </si>
  <si>
    <t>מנפיק</t>
  </si>
  <si>
    <t>דרוג</t>
  </si>
  <si>
    <t>שיעור ריבית</t>
  </si>
  <si>
    <t>מח"מ (שנים)</t>
  </si>
  <si>
    <t>ת. לפדיון (אחוזים)</t>
  </si>
  <si>
    <t>ערך נקוב (₪)</t>
  </si>
  <si>
    <t>שער (באגורות)</t>
  </si>
  <si>
    <t>שווי שוק (אלפי ₪)</t>
  </si>
  <si>
    <t>שיעור מהע.נ המונפק (אחוזים)</t>
  </si>
  <si>
    <t>בישראל</t>
  </si>
  <si>
    <t>צמודות מדד</t>
  </si>
  <si>
    <t>מדינת ישראל</t>
  </si>
  <si>
    <t>RF</t>
  </si>
  <si>
    <t>שקל</t>
  </si>
  <si>
    <t>צמודות מדד סה"כ</t>
  </si>
  <si>
    <t>לא צמודות</t>
  </si>
  <si>
    <t>לא צמודות סה"כ</t>
  </si>
  <si>
    <t>בישראל סה"כ</t>
  </si>
  <si>
    <t>תעודות התחייבות ממשלתיות (1) סה"כ</t>
  </si>
  <si>
    <t>ענף מסחר</t>
  </si>
  <si>
    <t>בנק מזרחי טפחות בע"מ</t>
  </si>
  <si>
    <t>בנקים</t>
  </si>
  <si>
    <t>כימיקלים לישראל</t>
  </si>
  <si>
    <t>כימיה גומי ופלסטיק</t>
  </si>
  <si>
    <t>בנק לאומי לישראל בע"מ</t>
  </si>
  <si>
    <t>בנק הפועלים בע"מ</t>
  </si>
  <si>
    <t>בזק החברה הישראלית לתקשורת בע"מ</t>
  </si>
  <si>
    <t>תקשורת מדיה</t>
  </si>
  <si>
    <t>AA</t>
  </si>
  <si>
    <t>הבנק הבנלאומי הראשון לישראל בע"מ</t>
  </si>
  <si>
    <t>השקעה ואחזקות</t>
  </si>
  <si>
    <t>הראל חברה לבטוח בע"מ</t>
  </si>
  <si>
    <t>ביטוח</t>
  </si>
  <si>
    <t>נצבא החזקות 1995 בע"מ</t>
  </si>
  <si>
    <t>נדלן ובינוי</t>
  </si>
  <si>
    <t>הפניקס</t>
  </si>
  <si>
    <t>בנק אגוד לישראל בע"מ</t>
  </si>
  <si>
    <t>אמות</t>
  </si>
  <si>
    <t>גזית גלוב</t>
  </si>
  <si>
    <t>דקסיה ישראל הנפקות בע"מ</t>
  </si>
  <si>
    <t>וילאר אינטרנשיונל בע"מ</t>
  </si>
  <si>
    <t>חברת החשמל לישראל בע"מ</t>
  </si>
  <si>
    <t>חשמל</t>
  </si>
  <si>
    <t>יואל</t>
  </si>
  <si>
    <t>חברת פרטנר תקשורת בע"מ</t>
  </si>
  <si>
    <t>A+</t>
  </si>
  <si>
    <t>בראק קפיטל פרופרטיז אן וי</t>
  </si>
  <si>
    <t>בריטיש ישראל השקעות בע"מ</t>
  </si>
  <si>
    <t>גב ים</t>
  </si>
  <si>
    <t>בנק דיסקונט לישראל בע"מ</t>
  </si>
  <si>
    <t>קבוצת דלק</t>
  </si>
  <si>
    <t>החברה לישראל בע"מ</t>
  </si>
  <si>
    <t>כללביט מימון בע"מ</t>
  </si>
  <si>
    <t>מכתשים אגן תעשיות בע"מ</t>
  </si>
  <si>
    <t>מליסרון</t>
  </si>
  <si>
    <t>חברה לנכסים ולבנין בע"מ</t>
  </si>
  <si>
    <t>סלקום</t>
  </si>
  <si>
    <t>פז חברת הנפט בע"מ</t>
  </si>
  <si>
    <t>ריבוע כחול נדלן</t>
  </si>
  <si>
    <t>A</t>
  </si>
  <si>
    <t>אבגול</t>
  </si>
  <si>
    <t>עץ נייר ודפוס</t>
  </si>
  <si>
    <t>אשטרום נכסים בע"מ</t>
  </si>
  <si>
    <t>דל לסר</t>
  </si>
  <si>
    <t>קרדן רכב ותחבורה ד.ר.ת בע"מ</t>
  </si>
  <si>
    <t>שרותים</t>
  </si>
  <si>
    <t>דרבן</t>
  </si>
  <si>
    <t>חברת מבני תעשיה בע"מ</t>
  </si>
  <si>
    <t>גזית אניק</t>
  </si>
  <si>
    <t>אזורים חברה להשקעות בפיתוח ובבנין בע"מ</t>
  </si>
  <si>
    <t>A-</t>
  </si>
  <si>
    <t>אלבר</t>
  </si>
  <si>
    <t>אספן גרופ בע"מ</t>
  </si>
  <si>
    <t>חברה כלכלית לירושלים בע"מ</t>
  </si>
  <si>
    <t>כלל תעשיות והשקעות בע"מ</t>
  </si>
  <si>
    <t>אדגר</t>
  </si>
  <si>
    <t>BBB+</t>
  </si>
  <si>
    <t>בתי זקוק לנפט בע"מ</t>
  </si>
  <si>
    <t>הכשרת הישוב</t>
  </si>
  <si>
    <t>דיסקונט השקעות</t>
  </si>
  <si>
    <t>BBB</t>
  </si>
  <si>
    <t>א לוי השקעות ובניין</t>
  </si>
  <si>
    <t>B+</t>
  </si>
  <si>
    <t>פלאזה סנטרס</t>
  </si>
  <si>
    <t>B</t>
  </si>
  <si>
    <t>דור אלון אנרגיה</t>
  </si>
  <si>
    <t>NR</t>
  </si>
  <si>
    <t>חלל תקשורת בע"מ</t>
  </si>
  <si>
    <t>אלון חברה לדלק</t>
  </si>
  <si>
    <t>נפטא</t>
  </si>
  <si>
    <t>נפט וגז</t>
  </si>
  <si>
    <t>אלביט מערכות</t>
  </si>
  <si>
    <t>ביטחוניות</t>
  </si>
  <si>
    <t>שופרסל בע"מ</t>
  </si>
  <si>
    <t>מזון</t>
  </si>
  <si>
    <t>אג"ח קונצרני (3) סה"כ</t>
  </si>
  <si>
    <t>אופקו הלת</t>
  </si>
  <si>
    <t>השקעות במדעי החיים</t>
  </si>
  <si>
    <t>אסם</t>
  </si>
  <si>
    <t>טבע</t>
  </si>
  <si>
    <t>HEALTH CARE</t>
  </si>
  <si>
    <t>נייס</t>
  </si>
  <si>
    <t>ציוד תקשורת</t>
  </si>
  <si>
    <t>פריגו</t>
  </si>
  <si>
    <t>קבוצת עזריאלי</t>
  </si>
  <si>
    <t>ביוטכנולוגיה</t>
  </si>
  <si>
    <t>אלרוב נדלן</t>
  </si>
  <si>
    <t>אפריקה ישראל להשקעות בע"מ</t>
  </si>
  <si>
    <t>בריל</t>
  </si>
  <si>
    <t>גיוון</t>
  </si>
  <si>
    <t>מכשור רפואי</t>
  </si>
  <si>
    <t>טאואר</t>
  </si>
  <si>
    <t>מחשבים</t>
  </si>
  <si>
    <t>לייבפרסון</t>
  </si>
  <si>
    <t>INFORMATION TECHNOLOGY</t>
  </si>
  <si>
    <t>שרותי מידע</t>
  </si>
  <si>
    <t>מנורה</t>
  </si>
  <si>
    <t>מוליכים למחצה</t>
  </si>
  <si>
    <t>פוקס ויזל</t>
  </si>
  <si>
    <t>אופנה והלבשה</t>
  </si>
  <si>
    <t>פורמולה</t>
  </si>
  <si>
    <t>פלסאון תעשיות</t>
  </si>
  <si>
    <t>פרוטליקס</t>
  </si>
  <si>
    <t>פרוטרום</t>
  </si>
  <si>
    <t>קמדע</t>
  </si>
  <si>
    <t>ריט 1</t>
  </si>
  <si>
    <t>רמי לוי</t>
  </si>
  <si>
    <t>רציו חיפושי נפט</t>
  </si>
  <si>
    <t>אלקטרוניקה ואופטיקה</t>
  </si>
  <si>
    <t>אייסקיור מדיקל</t>
  </si>
  <si>
    <t>אימקו</t>
  </si>
  <si>
    <t>אלרון</t>
  </si>
  <si>
    <t>מתכת ומוצרי בניה</t>
  </si>
  <si>
    <t>אקסלנז ביוסיינס בע"מ</t>
  </si>
  <si>
    <t>כן פייט</t>
  </si>
  <si>
    <t>מדיקל</t>
  </si>
  <si>
    <t>פלרם</t>
  </si>
  <si>
    <t>רימוני</t>
  </si>
  <si>
    <t>שמן נפט וגז</t>
  </si>
  <si>
    <t>תדיר גן</t>
  </si>
  <si>
    <t>בחו"ל</t>
  </si>
  <si>
    <t>Financials</t>
  </si>
  <si>
    <t>Biotechnology</t>
  </si>
  <si>
    <t>פרנק שוויצרי</t>
  </si>
  <si>
    <t>Consumer Discretionary</t>
  </si>
  <si>
    <t>ין</t>
  </si>
  <si>
    <t>בחו"ל סה"כ</t>
  </si>
  <si>
    <t>הראל סל</t>
  </si>
  <si>
    <t>פסגות</t>
  </si>
  <si>
    <t>קסם תעודות סל ומוצרי מדדים</t>
  </si>
  <si>
    <t>תכלית</t>
  </si>
  <si>
    <t>State Street Global Advisors</t>
  </si>
  <si>
    <t>BlackRock Inc</t>
  </si>
  <si>
    <t>Source Markets PLC/Ireland</t>
  </si>
  <si>
    <t>Lyxor International Asset Managment</t>
  </si>
  <si>
    <t>Market Vectors</t>
  </si>
  <si>
    <t>Invesco</t>
  </si>
  <si>
    <t>XACT OMXS30</t>
  </si>
  <si>
    <t>קרנות נאמנות</t>
  </si>
  <si>
    <t>מנייתי</t>
  </si>
  <si>
    <t>תאריך רכישה</t>
  </si>
  <si>
    <t>מס' נייר ערך</t>
  </si>
  <si>
    <t>מקורות חברת מים בע"מ</t>
  </si>
  <si>
    <t>AAA</t>
  </si>
  <si>
    <t>פלאפון תקשורת בע"מ</t>
  </si>
  <si>
    <t>אלעד גרופ</t>
  </si>
  <si>
    <t>CCC</t>
  </si>
  <si>
    <t>צים</t>
  </si>
  <si>
    <t>פורוורד ש"ח-מט"ח</t>
  </si>
  <si>
    <t>פורוורד מט"ח-מט"ח</t>
  </si>
  <si>
    <t>סה"כ כנגד חסכון עמיתים/מובטחים</t>
  </si>
  <si>
    <t>סה"כ כנגד חסכון עמיתים/מובטחים סה"כ</t>
  </si>
  <si>
    <t>סה"כ מובטחות בבטחונות אחרים</t>
  </si>
  <si>
    <t>בבטחונות אחרים-גורם 35</t>
  </si>
  <si>
    <t>בבטחונות אחרים -גורם 28</t>
  </si>
  <si>
    <t>פנימי</t>
  </si>
  <si>
    <t>בבטחונות אחרים-גורם 29</t>
  </si>
  <si>
    <t>בבטחונות אחרים-גורם 37</t>
  </si>
  <si>
    <t>בבטחונות אחרים - גורם 26</t>
  </si>
  <si>
    <t>בבטחונות אחרים-גורם 38</t>
  </si>
  <si>
    <t>סה"כ מובטחות בבטחונות אחרים סה"כ</t>
  </si>
  <si>
    <t>סה"כ מובטחות בשיעבוד כלי רכב</t>
  </si>
  <si>
    <t>סה"כ מובטחות בשיעבוד כלי רכב סה"כ</t>
  </si>
  <si>
    <t>ד. הלוואות סה"כ</t>
  </si>
</sst>
</file>

<file path=xl/styles.xml><?xml version="1.0" encoding="utf-8"?>
<styleSheet xmlns="http://schemas.openxmlformats.org/spreadsheetml/2006/main">
  <numFmts count="10">
    <numFmt formatCode="_ * #,##0.0_ ;_ * \-#,##0.0_ ;_ * &quot;-&quot;??_ ;_ @_ " numFmtId="100"/>
    <numFmt formatCode="_ * #,##0.00_ ;_ * \-#,##0.00_ ;_ * &quot;-&quot;??_ ;_ @_ " numFmtId="101"/>
    <numFmt formatCode="0.0" numFmtId="102"/>
    <numFmt formatCode="[$-f8f2]m/d/yy" numFmtId="103"/>
    <numFmt formatCode="_ * #,##0_ ;_ * \-#,##0_ ;_ * &quot;-&quot;??_ ;_ @_ " numFmtId="104"/>
    <numFmt formatCode="#,###.0000" numFmtId="105"/>
    <numFmt formatCode="#,###.0%" numFmtId="106"/>
    <numFmt formatCode="#,###" numFmtId="107"/>
    <numFmt formatCode="#,##0.0000" numFmtId="108"/>
    <numFmt formatCode="mmm\-yyyy" numFmtId="109"/>
  </numFmts>
  <fonts count="15">
    <font>
      <b val="0"/>
      <i val="0"/>
      <color rgb="FF000000"/>
      <name val="Sans"/>
      <strike val="0"/>
    </font>
    <font>
      <b val="0"/>
      <i val="0"/>
      <color rgb="FF000000"/>
      <name val="Arial"/>
      <sz val="11"/>
      <strike val="0"/>
    </font>
    <font>
      <b val="1"/>
      <i val="0"/>
      <color rgb="FF333399"/>
      <name val="Arial"/>
      <sz val="14"/>
      <strike val="0"/>
    </font>
    <font>
      <b val="1"/>
      <i val="0"/>
      <color rgb="FF000000"/>
      <name val="Arial"/>
      <sz val="14"/>
      <strike val="0"/>
    </font>
    <font>
      <b val="1"/>
      <i val="0"/>
      <color rgb="FF003366"/>
      <name val="Arial"/>
      <sz val="11"/>
      <strike val="0"/>
    </font>
    <font>
      <b val="1"/>
      <i val="0"/>
      <color rgb="FF000000"/>
      <name val="Arial"/>
      <sz val="11"/>
      <strike val="0"/>
    </font>
    <font>
      <b val="1"/>
      <i val="0"/>
      <color rgb="FF003366"/>
      <name val="Arial"/>
      <sz val="13"/>
      <strike val="0"/>
    </font>
    <font>
      <b val="0"/>
      <i val="0"/>
      <color rgb="FF0000FF"/>
      <name val="Arial"/>
      <sz val="9.3"/>
      <strike val="0"/>
    </font>
    <font>
      <b val="0"/>
      <i val="0"/>
      <color rgb="FF000000"/>
      <name val="Arial"/>
      <sz val="12"/>
      <strike val="0"/>
    </font>
    <font>
      <b val="1"/>
      <i val="0"/>
      <color rgb="FF000000"/>
      <name val="David"/>
      <sz val="10"/>
      <strike val="0"/>
    </font>
    <font>
      <b val="0"/>
      <i val="0"/>
      <color rgb="FF000000"/>
      <name val="David"/>
      <sz val="10"/>
      <strike val="0"/>
    </font>
    <font>
      <b val="1"/>
      <i val="0"/>
      <color rgb="FFFF0000"/>
      <name val="David"/>
      <sz val="10"/>
      <strike val="0"/>
    </font>
    <font>
      <b val="1"/>
      <i val="0"/>
      <color rgb="FF000000"/>
      <name val="Arial"/>
      <sz val="13"/>
      <strike val="0"/>
    </font>
    <font>
      <b val="1"/>
      <i val="0"/>
      <color rgb="FF000000"/>
      <name val="Arial"/>
      <sz val="10"/>
      <strike val="0"/>
    </font>
    <font>
      <b val="1"/>
      <i val="0"/>
      <color rgb="FF000000"/>
      <name val="Arial"/>
      <sz val="8"/>
      <strike val="0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0C0C0"/>
      </patternFill>
    </fill>
  </fills>
  <borders count="78">
    <border diagonalDown="0"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thin">
        <color rgb="FF0066CC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thin">
        <color rgb="FF333399"/>
      </top>
      <bottom style="thin">
        <color rgb="FF333399"/>
      </bottom>
    </border>
    <border diagonalUp="0" diagonalDown="0">
      <left style="none">
        <color rgb="FFC7C7C7"/>
      </left>
      <right style="none">
        <color rgb="FFC7C7C7"/>
      </right>
      <top style="thin">
        <color rgb="FF333399"/>
      </top>
      <bottom style="thin">
        <color rgb="FF333399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66CC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none">
        <color rgb="FFC7C7C7"/>
      </bottom>
    </border>
    <border diagonalUp="0" diagonalDown="0">
      <left style="hair">
        <color rgb="FF000000"/>
      </left>
      <right style="none">
        <color rgb="FFC7C7C7"/>
      </right>
      <top style="hair">
        <color rgb="FF000000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thin">
        <color rgb="FF333399"/>
      </top>
      <bottom style="thin">
        <color rgb="FF333399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thin">
        <color rgb="FF333399"/>
      </top>
      <bottom style="thin">
        <color rgb="FF333399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thin">
        <color rgb="FF333399"/>
      </top>
      <bottom style="thin">
        <color rgb="FF333399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none">
        <color rgb="FFC7C7C7"/>
      </bottom>
    </border>
  </borders>
  <cellStyleXfs count="1">
    <xf fontId="0" fillId="0" borderId="0"/>
  </cellStyleXfs>
  <cellXfs count="769">
    <xf applyAlignment="0" applyBorder="1" applyFont="1" applyFill="1" applyNumberFormat="0" fontId="0" fillId="0" borderId="0" xfId="0"/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1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10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3" xfId="0">
      <alignment horizontal="righ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4" xfId="0">
      <alignment horizontal="general" vertical="bottom" wrapText="0" shrinkToFit="0" textRotation="0" indent="0"/>
    </xf>
    <xf applyAlignment="1" applyBorder="1" applyFont="1" applyFill="1" applyNumberFormat="1" fontId="6" fillId="0" borderId="1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6" fillId="0" borderId="1" numFmtId="0" xfId="0">
      <alignment horizontal="right" vertical="bottom" wrapText="0" shrinkToFit="0" textRotation="0" indent="1"/>
    </xf>
    <xf applyAlignment="1" applyBorder="1" applyFont="1" applyFill="1" applyNumberFormat="1" fontId="1" fillId="0" borderId="1" numFmtId="0" xfId="0">
      <alignment horizontal="right" vertical="bottom" wrapText="0" shrinkToFit="0" textRotation="0" indent="1"/>
    </xf>
    <xf applyAlignment="1" applyBorder="1" applyFont="1" applyFill="1" applyNumberFormat="1" fontId="6" fillId="0" borderId="1" numFmtId="0" xfId="0">
      <alignment horizontal="righ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0" xfId="0">
      <alignment horizontal="general" vertical="center" wrapText="1" shrinkToFit="0" textRotation="0" indent="0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4" xfId="0">
      <alignment horizontal="general" vertical="center" wrapText="1" shrinkToFit="0" textRotation="0" indent="0"/>
    </xf>
    <xf applyAlignment="1" applyBorder="1" applyFont="1" applyFill="1" applyNumberFormat="1" fontId="1" fillId="0" borderId="1" numFmtId="10" xfId="0">
      <alignment horizontal="general" vertical="center" wrapText="1" shrinkToFit="0" textRotation="0" indent="0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8" fillId="0" borderId="1" numFmtId="0" xfId="0">
      <alignment horizontal="righ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6" fillId="0" borderId="1" numFmtId="0" xfId="0">
      <alignment horizontal="right" vertical="bottom" wrapText="0" shrinkToFit="0" textRotation="0" indent="1"/>
    </xf>
    <xf applyAlignment="1" applyBorder="1" applyFont="1" applyFill="1" applyNumberFormat="1" fontId="6" fillId="0" borderId="1" numFmtId="0" xfId="0">
      <alignment horizontal="right" vertical="bottom" wrapText="0" shrinkToFit="0" textRotation="0" indent="1"/>
    </xf>
    <xf applyAlignment="1" applyBorder="1" applyFont="1" applyFill="1" applyNumberFormat="1" fontId="6" fillId="0" borderId="1" numFmtId="0" xfId="0">
      <alignment horizontal="right" vertical="bottom" wrapText="0" shrinkToFit="0" textRotation="0" indent="1"/>
    </xf>
    <xf applyAlignment="1" applyBorder="1" applyFont="1" applyFill="1" applyNumberFormat="1" fontId="6" fillId="0" borderId="1" numFmtId="0" xfId="0">
      <alignment horizontal="righ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6" fillId="0" borderId="1" numFmtId="0" xfId="0">
      <alignment horizontal="right" vertical="bottom" wrapText="0" shrinkToFit="0" textRotation="0" indent="1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1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1" numFmtId="101" xfId="0">
      <alignment horizontal="right" vertical="bottom" wrapText="0" shrinkToFit="0" textRotation="0" indent="0"/>
    </xf>
    <xf applyAlignment="1" applyBorder="1" applyFont="1" applyFill="1" applyNumberFormat="1" fontId="7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10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3" xfId="0">
      <alignment horizontal="righ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4" xfId="0">
      <alignment horizontal="general" vertical="bottom" wrapText="0" shrinkToFit="0" textRotation="0" indent="0"/>
    </xf>
    <xf applyAlignment="1" applyBorder="1" applyFont="1" applyFill="1" applyNumberFormat="1" fontId="5" fillId="2" borderId="2" numFmtId="0" xfId="0">
      <alignment horizontal="general" vertical="bottom" wrapText="0" shrinkToFit="0" textRotation="0" indent="0"/>
    </xf>
    <xf applyAlignment="1" applyBorder="1" applyFont="1" applyFill="1" applyNumberFormat="1" fontId="5" fillId="2" borderId="3" numFmtId="0" xfId="0">
      <alignment horizontal="center" vertical="center" wrapText="1" shrinkToFit="0" textRotation="0" indent="0"/>
    </xf>
    <xf applyAlignment="1" applyBorder="1" applyFont="1" applyFill="1" applyNumberFormat="1" fontId="5" fillId="0" borderId="4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right" vertical="bottom" wrapText="0" shrinkToFit="0" textRotation="0" indent="0"/>
    </xf>
    <xf applyAlignment="1" applyBorder="1" applyFont="1" applyFill="1" applyNumberFormat="1" fontId="5" fillId="0" borderId="6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6" numFmtId="0" xfId="0">
      <alignment horizontal="right" vertical="bottom" wrapText="0" shrinkToFit="0" textRotation="0" indent="1"/>
    </xf>
    <xf applyAlignment="1" applyBorder="1" applyFont="1" applyFill="1" applyNumberFormat="1" fontId="1" fillId="0" borderId="6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7" numFmtId="0" xfId="0">
      <alignment horizontal="right" vertical="bottom" wrapText="0" shrinkToFit="0" textRotation="0" indent="0"/>
    </xf>
    <xf applyAlignment="1" applyBorder="1" applyFont="1" applyFill="1" applyNumberFormat="1" fontId="5" fillId="0" borderId="8" numFmtId="4" xfId="0">
      <alignment horizontal="general" vertical="bottom" wrapText="0" shrinkToFit="0" textRotation="0" indent="0"/>
    </xf>
    <xf applyAlignment="1" applyBorder="1" applyFont="1" applyFill="1" applyNumberFormat="1" fontId="5" fillId="0" borderId="8" numFmtId="9" xfId="0">
      <alignment horizontal="general" vertical="bottom" wrapText="0" shrinkToFit="0" textRotation="0" indent="0"/>
    </xf>
    <xf applyAlignment="1" applyBorder="1" applyFont="1" applyFill="1" applyNumberFormat="1" fontId="1" fillId="0" borderId="9" numFmtId="0" xfId="0">
      <alignment horizontal="right" vertical="bottom" wrapText="0" shrinkToFit="0" textRotation="0" indent="0"/>
    </xf>
    <xf applyAlignment="1" applyBorder="1" applyFont="1" applyFill="1" applyNumberFormat="1" fontId="1" fillId="0" borderId="10" numFmtId="0" xfId="0">
      <alignment horizontal="general" vertical="bottom" wrapText="0" shrinkToFit="0" textRotation="0" indent="0"/>
    </xf>
    <xf applyAlignment="1" applyBorder="1" applyFont="1" applyFill="1" applyNumberFormat="1" fontId="1" fillId="2" borderId="5" numFmtId="0" xfId="0">
      <alignment horizontal="general" vertical="bottom" wrapText="0" shrinkToFit="0" textRotation="0" indent="0"/>
    </xf>
    <xf applyAlignment="1" applyBorder="1" applyFont="1" applyFill="1" applyNumberFormat="1" fontId="1" fillId="2" borderId="5" numFmtId="103" xfId="0">
      <alignment horizontal="right" vertical="bottom" wrapText="0" shrinkToFit="0" textRotation="0" indent="0"/>
    </xf>
    <xf applyAlignment="1" applyBorder="1" applyFont="1" applyFill="1" applyNumberFormat="1" fontId="5" fillId="2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105" xfId="0">
      <alignment horizontal="general" vertical="bottom" wrapText="0" shrinkToFit="0" textRotation="0" indent="0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2" borderId="11" numFmtId="0" xfId="0">
      <alignment horizontal="right" vertical="bottom" wrapText="0" shrinkToFit="0" textRotation="0" indent="0"/>
    </xf>
    <xf applyAlignment="1" applyBorder="1" applyFont="1" applyFill="1" applyNumberFormat="1" fontId="5" fillId="2" borderId="11" numFmtId="105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1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1" numFmtId="101" xfId="0">
      <alignment horizontal="right" vertical="bottom" wrapText="0" shrinkToFit="0" textRotation="0" indent="0"/>
    </xf>
    <xf applyAlignment="1" applyBorder="1" applyFont="1" applyFill="1" applyNumberFormat="1" fontId="7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10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3" xfId="0">
      <alignment horizontal="righ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4" xfId="0">
      <alignment horizontal="general" vertical="bottom" wrapText="0" shrinkToFit="0" textRotation="0" indent="0"/>
    </xf>
    <xf applyAlignment="1" applyBorder="1" applyFont="1" applyFill="1" applyNumberFormat="1" fontId="9" fillId="3" borderId="12" numFmtId="0" xfId="0">
      <alignment horizontal="center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center" wrapText="1" shrinkToFit="0" textRotation="0" indent="0"/>
    </xf>
    <xf applyAlignment="1" applyBorder="1" applyFont="1" applyFill="1" applyNumberFormat="1" fontId="9" fillId="3" borderId="13" numFmtId="0" xfId="0">
      <alignment horizontal="center" vertical="center" wrapText="1" shrinkToFit="0" textRotation="0" indent="0"/>
    </xf>
    <xf applyAlignment="1" applyBorder="1" applyFont="1" applyFill="1" applyNumberFormat="1" fontId="9" fillId="3" borderId="14" numFmtId="0" xfId="0">
      <alignment horizontal="center" vertical="center" wrapText="1" shrinkToFit="0" textRotation="0" indent="0"/>
    </xf>
    <xf applyAlignment="1" applyBorder="1" applyFont="1" applyFill="1" applyNumberFormat="1" fontId="9" fillId="3" borderId="15" numFmtId="0" xfId="0">
      <alignment horizontal="center" vertical="center" wrapText="1" shrinkToFit="0" textRotation="0" indent="0"/>
    </xf>
    <xf applyAlignment="1" applyBorder="1" applyFont="1" applyFill="1" applyNumberFormat="1" fontId="9" fillId="3" borderId="15" numFmtId="3" xfId="0">
      <alignment horizontal="center" vertical="center" wrapText="1" shrinkToFit="0" textRotation="0" indent="0"/>
    </xf>
    <xf applyAlignment="1" applyBorder="1" applyFont="1" applyFill="1" applyNumberFormat="1" fontId="9" fillId="3" borderId="16" numFmtId="0" xfId="0">
      <alignment horizontal="center" vertical="center" wrapText="1" shrinkToFit="0" textRotation="0" indent="0"/>
    </xf>
    <xf applyAlignment="1" applyBorder="1" applyFont="1" applyFill="1" applyNumberFormat="1" fontId="10" fillId="3" borderId="13" numFmtId="0" xfId="0">
      <alignment horizontal="general" vertical="bottom" wrapText="0" shrinkToFit="0" textRotation="0" indent="0"/>
    </xf>
    <xf applyAlignment="1" applyBorder="1" applyFont="1" applyFill="1" applyNumberFormat="1" fontId="10" fillId="3" borderId="14" numFmtId="0" xfId="0">
      <alignment horizontal="general" vertical="bottom" wrapText="0" shrinkToFit="0" textRotation="0" indent="0"/>
    </xf>
    <xf applyAlignment="1" applyBorder="1" applyFont="1" applyFill="1" applyNumberFormat="1" fontId="10" fillId="3" borderId="15" numFmtId="0" xfId="0">
      <alignment horizontal="general" vertical="bottom" wrapText="0" shrinkToFit="0" textRotation="0" indent="0"/>
    </xf>
    <xf applyAlignment="1" applyBorder="1" applyFont="1" applyFill="1" applyNumberFormat="1" fontId="10" fillId="3" borderId="15" numFmtId="0" xfId="0">
      <alignment horizontal="center" vertical="bottom" wrapText="0" shrinkToFit="0" textRotation="0" indent="0"/>
    </xf>
    <xf applyAlignment="1" applyBorder="1" applyFont="1" applyFill="1" applyNumberFormat="1" fontId="10" fillId="3" borderId="15" numFmtId="3" xfId="0">
      <alignment horizontal="center" vertical="bottom" wrapText="0" shrinkToFit="0" textRotation="0" indent="0"/>
    </xf>
    <xf applyAlignment="1" applyBorder="1" applyFont="1" applyFill="1" applyNumberFormat="1" fontId="10" fillId="3" borderId="16" numFmtId="0" xfId="0">
      <alignment horizontal="general" vertical="bottom" wrapText="0" shrinkToFit="0" textRotation="0" indent="0"/>
    </xf>
    <xf applyAlignment="1" applyBorder="1" applyFont="1" applyFill="1" applyNumberFormat="1" fontId="9" fillId="3" borderId="17" numFmtId="49" xfId="0">
      <alignment horizontal="center" vertical="bottom" wrapText="0" shrinkToFit="0" textRotation="0" indent="0"/>
    </xf>
    <xf applyAlignment="1" applyBorder="1" applyFont="1" applyFill="1" applyNumberFormat="1" fontId="9" fillId="3" borderId="17" numFmtId="3" xfId="0">
      <alignment horizontal="center" vertical="bottom" wrapText="0" shrinkToFit="0" textRotation="0" indent="0"/>
    </xf>
    <xf applyAlignment="1" applyBorder="1" applyFont="1" applyFill="1" applyNumberFormat="1" fontId="9" fillId="3" borderId="18" numFmtId="49" xfId="0">
      <alignment horizontal="center" vertical="bottom" wrapText="0" shrinkToFit="0" textRotation="0" indent="0"/>
    </xf>
    <xf applyAlignment="1" applyBorder="1" applyFont="1" applyFill="1" applyNumberFormat="1" fontId="11" fillId="3" borderId="13" numFmtId="0" xfId="0">
      <alignment horizontal="general" vertical="bottom" wrapText="0" shrinkToFit="0" textRotation="0" indent="0"/>
    </xf>
    <xf applyAlignment="1" applyBorder="1" applyFont="1" applyFill="1" applyNumberFormat="1" fontId="9" fillId="3" borderId="13" numFmtId="0" xfId="0">
      <alignment horizontal="general" vertical="bottom" wrapText="0" shrinkToFit="0" textRotation="0" indent="0"/>
    </xf>
    <xf applyAlignment="1" applyBorder="1" applyFont="1" applyFill="1" applyNumberFormat="1" fontId="10" fillId="0" borderId="1" numFmtId="0" xfId="0">
      <alignment horizontal="general" vertical="bottom" wrapText="0" shrinkToFit="0" textRotation="0" indent="0"/>
    </xf>
    <xf applyAlignment="1" applyBorder="1" applyFont="1" applyFill="1" applyNumberFormat="1" fontId="10" fillId="0" borderId="1" numFmtId="0" xfId="0">
      <alignment horizontal="center" vertical="bottom" wrapText="0" shrinkToFit="0" textRotation="0" indent="0"/>
    </xf>
    <xf applyAlignment="1" applyBorder="1" applyFont="1" applyFill="1" applyNumberFormat="1" fontId="10" fillId="0" borderId="1" numFmtId="4" xfId="0">
      <alignment horizontal="general" vertical="bottom" wrapText="0" shrinkToFit="0" textRotation="0" indent="0"/>
    </xf>
    <xf applyAlignment="1" applyBorder="1" applyFont="1" applyFill="1" applyNumberFormat="1" fontId="10" fillId="0" borderId="1" numFmtId="3" xfId="0">
      <alignment horizontal="center" vertical="bottom" wrapText="0" shrinkToFit="0" textRotation="0" indent="0"/>
    </xf>
    <xf applyAlignment="1" applyBorder="1" applyFont="1" applyFill="1" applyNumberFormat="1" fontId="11" fillId="0" borderId="1" numFmtId="0" xfId="0">
      <alignment horizontal="general" vertical="bottom" wrapText="0" shrinkToFit="0" textRotation="0" indent="0"/>
    </xf>
    <xf applyAlignment="1" applyBorder="1" applyFont="1" applyFill="1" applyNumberFormat="1" fontId="11" fillId="0" borderId="1" numFmtId="0" xfId="0">
      <alignment horizontal="center" vertical="bottom" wrapText="0" shrinkToFit="0" textRotation="0" indent="0"/>
    </xf>
    <xf applyAlignment="1" applyBorder="1" applyFont="1" applyFill="1" applyNumberFormat="1" fontId="11" fillId="0" borderId="1" numFmtId="4" xfId="0">
      <alignment horizontal="general" vertical="bottom" wrapText="0" shrinkToFit="0" textRotation="0" indent="0"/>
    </xf>
    <xf applyAlignment="1" applyBorder="1" applyFont="1" applyFill="1" applyNumberFormat="1" fontId="11" fillId="0" borderId="1" numFmtId="3" xfId="0">
      <alignment horizontal="center" vertical="bottom" wrapText="0" shrinkToFit="0" textRotation="0" indent="0"/>
    </xf>
    <xf applyAlignment="1" applyBorder="1" applyFont="1" applyFill="1" applyNumberFormat="1" fontId="11" fillId="0" borderId="1" numFmtId="10" xfId="0">
      <alignment horizontal="general" vertical="bottom" wrapText="0" shrinkToFit="0" textRotation="0" indent="0"/>
    </xf>
    <xf applyAlignment="1" applyBorder="1" applyFont="1" applyFill="1" applyNumberFormat="1" fontId="10" fillId="0" borderId="1" numFmtId="10" xfId="0">
      <alignment horizontal="general" vertical="bottom" wrapText="0" shrinkToFit="0" textRotation="0" indent="0"/>
    </xf>
    <xf applyAlignment="1" applyBorder="1" applyFont="1" applyFill="1" applyNumberFormat="1" fontId="10" fillId="3" borderId="13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1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1" numFmtId="101" xfId="0">
      <alignment horizontal="right" vertical="bottom" wrapText="0" shrinkToFit="0" textRotation="0" indent="0"/>
    </xf>
    <xf applyAlignment="1" applyBorder="1" applyFont="1" applyFill="1" applyNumberFormat="1" fontId="7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10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3" xfId="0">
      <alignment horizontal="righ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2" borderId="19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2" xfId="0">
      <alignment horizontal="center" vertical="center" wrapText="1" shrinkToFit="0" textRotation="0" indent="0"/>
    </xf>
    <xf applyAlignment="1" applyBorder="1" applyFont="1" applyFill="1" applyNumberFormat="1" fontId="5" fillId="2" borderId="5" numFmtId="10" xfId="0">
      <alignment horizontal="center" vertical="center" wrapText="1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0" borderId="19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5" numFmtId="1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20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20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20" numFmtId="0" xfId="0">
      <alignment horizontal="right" vertical="bottom" wrapText="0" shrinkToFit="0" textRotation="0" indent="3"/>
    </xf>
    <xf applyAlignment="1" applyBorder="1" applyFont="1" applyFill="1" applyNumberFormat="1" fontId="1" fillId="0" borderId="20" numFmtId="0" xfId="0">
      <alignment horizontal="right" vertical="bottom" wrapText="0" shrinkToFit="0" textRotation="0" indent="4"/>
    </xf>
    <xf applyAlignment="1" applyBorder="1" applyFont="1" applyFill="1" applyNumberFormat="1" fontId="1" fillId="0" borderId="20" numFmtId="0" xfId="0">
      <alignment horizontal="right" vertical="bottom" wrapText="0" shrinkToFit="0" textRotation="0" indent="5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106" xfId="0">
      <alignment horizontal="general" vertical="bottom" wrapText="0" shrinkToFit="0" textRotation="0" indent="0"/>
    </xf>
    <xf applyAlignment="1" applyBorder="1" applyFont="1" applyFill="1" applyNumberFormat="1" fontId="1" fillId="0" borderId="20" numFmtId="0" xfId="0">
      <alignment horizontal="right" vertical="bottom" wrapText="0" shrinkToFit="0" textRotation="0" indent="3"/>
    </xf>
    <xf applyAlignment="1" applyBorder="1" applyFont="1" applyFill="1" applyNumberFormat="1" fontId="5" fillId="0" borderId="1" numFmtId="106" xfId="0">
      <alignment horizontal="general" vertical="bottom" wrapText="0" shrinkToFit="0" textRotation="0" indent="0"/>
    </xf>
    <xf applyAlignment="1" applyBorder="1" applyFont="1" applyFill="1" applyNumberFormat="1" fontId="1" fillId="0" borderId="20" numFmtId="0" xfId="0">
      <alignment horizontal="right" vertical="bottom" wrapText="0" shrinkToFit="0" textRotation="0" indent="2"/>
    </xf>
    <xf applyAlignment="1" applyBorder="1" applyFont="1" applyFill="1" applyNumberFormat="1" fontId="1" fillId="0" borderId="20" numFmtId="0" xfId="0">
      <alignment horizontal="right" vertical="bottom" wrapText="0" shrinkToFit="0" textRotation="0" indent="1"/>
    </xf>
    <xf applyAlignment="1" applyBorder="1" applyFont="1" applyFill="1" applyNumberFormat="1" fontId="1" fillId="0" borderId="21" numFmtId="0" xfId="0">
      <alignment horizontal="right" vertical="bottom" wrapText="0" shrinkToFit="0" textRotation="0" indent="0"/>
    </xf>
    <xf applyAlignment="1" applyBorder="1" applyFont="1" applyFill="1" applyNumberFormat="1" fontId="1" fillId="0" borderId="22" numFmtId="0" xfId="0">
      <alignment horizontal="general" vertical="bottom" wrapText="0" shrinkToFit="0" textRotation="0" indent="0"/>
    </xf>
    <xf applyAlignment="1" applyBorder="1" applyFont="1" applyFill="1" applyNumberFormat="1" fontId="1" fillId="0" borderId="22" numFmtId="2" xfId="0">
      <alignment horizontal="general" vertical="bottom" wrapText="0" shrinkToFit="0" textRotation="0" indent="0"/>
    </xf>
    <xf applyAlignment="1" applyBorder="1" applyFont="1" applyFill="1" applyNumberFormat="1" fontId="1" fillId="0" borderId="22" numFmtId="10" xfId="0">
      <alignment horizontal="general" vertical="bottom" wrapText="0" shrinkToFit="0" textRotation="0" indent="0"/>
    </xf>
    <xf applyAlignment="1" applyBorder="1" applyFont="1" applyFill="1" applyNumberFormat="1" fontId="1" fillId="0" borderId="22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1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1" numFmtId="101" xfId="0">
      <alignment horizontal="right" vertical="bottom" wrapText="0" shrinkToFit="0" textRotation="0" indent="0"/>
    </xf>
    <xf applyAlignment="1" applyBorder="1" applyFont="1" applyFill="1" applyNumberFormat="1" fontId="7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10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3" xfId="0">
      <alignment horizontal="righ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2" borderId="23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2" xfId="0">
      <alignment horizontal="center" vertical="center" wrapText="1" shrinkToFit="0" textRotation="0" indent="0"/>
    </xf>
    <xf applyAlignment="1" applyBorder="1" applyFont="1" applyFill="1" applyNumberFormat="1" fontId="5" fillId="2" borderId="5" numFmtId="10" xfId="0">
      <alignment horizontal="center" vertical="center" wrapText="1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0" borderId="23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5" numFmtId="1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24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24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24" numFmtId="0" xfId="0">
      <alignment horizontal="right" vertical="bottom" wrapText="0" shrinkToFit="0" textRotation="0" indent="3"/>
    </xf>
    <xf applyAlignment="1" applyBorder="1" applyFont="1" applyFill="1" applyNumberFormat="1" fontId="1" fillId="0" borderId="24" numFmtId="0" xfId="0">
      <alignment horizontal="right" vertical="bottom" wrapText="0" shrinkToFit="0" textRotation="0" indent="4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106" xfId="0">
      <alignment horizontal="general" vertical="bottom" wrapText="0" shrinkToFit="0" textRotation="0" indent="0"/>
    </xf>
    <xf applyAlignment="1" applyBorder="1" applyFont="1" applyFill="1" applyNumberFormat="1" fontId="1" fillId="0" borderId="1" numFmtId="107" xfId="0">
      <alignment horizontal="general" vertical="bottom" wrapText="0" shrinkToFit="0" textRotation="0" indent="0"/>
    </xf>
    <xf applyAlignment="1" applyBorder="1" applyFont="1" applyFill="1" applyNumberFormat="1" fontId="5" fillId="0" borderId="1" numFmtId="106" xfId="0">
      <alignment horizontal="general" vertical="bottom" wrapText="0" shrinkToFit="0" textRotation="0" indent="0"/>
    </xf>
    <xf applyAlignment="1" applyBorder="1" applyFont="1" applyFill="1" applyNumberFormat="1" fontId="1" fillId="0" borderId="24" numFmtId="0" xfId="0">
      <alignment horizontal="right" vertical="bottom" wrapText="0" shrinkToFit="0" textRotation="0" indent="2"/>
    </xf>
    <xf applyAlignment="1" applyBorder="1" applyFont="1" applyFill="1" applyNumberFormat="1" fontId="1" fillId="0" borderId="24" numFmtId="0" xfId="0">
      <alignment horizontal="right" vertical="bottom" wrapText="0" shrinkToFit="0" textRotation="0" indent="3"/>
    </xf>
    <xf applyAlignment="1" applyBorder="1" applyFont="1" applyFill="1" applyNumberFormat="1" fontId="1" fillId="0" borderId="24" numFmtId="0" xfId="0">
      <alignment horizontal="right" vertical="bottom" wrapText="0" shrinkToFit="0" textRotation="0" indent="1"/>
    </xf>
    <xf applyAlignment="1" applyBorder="1" applyFont="1" applyFill="1" applyNumberFormat="1" fontId="1" fillId="0" borderId="25" numFmtId="0" xfId="0">
      <alignment horizontal="right" vertical="bottom" wrapText="0" shrinkToFit="0" textRotation="0" indent="0"/>
    </xf>
    <xf applyAlignment="1" applyBorder="1" applyFont="1" applyFill="1" applyNumberFormat="1" fontId="1" fillId="0" borderId="26" numFmtId="0" xfId="0">
      <alignment horizontal="general" vertical="bottom" wrapText="0" shrinkToFit="0" textRotation="0" indent="0"/>
    </xf>
    <xf applyAlignment="1" applyBorder="1" applyFont="1" applyFill="1" applyNumberFormat="1" fontId="1" fillId="0" borderId="26" numFmtId="2" xfId="0">
      <alignment horizontal="general" vertical="bottom" wrapText="0" shrinkToFit="0" textRotation="0" indent="0"/>
    </xf>
    <xf applyAlignment="1" applyBorder="1" applyFont="1" applyFill="1" applyNumberFormat="1" fontId="1" fillId="0" borderId="26" numFmtId="10" xfId="0">
      <alignment horizontal="general" vertical="bottom" wrapText="0" shrinkToFit="0" textRotation="0" indent="0"/>
    </xf>
    <xf applyAlignment="1" applyBorder="1" applyFont="1" applyFill="1" applyNumberFormat="1" fontId="1" fillId="0" borderId="26" numFmtId="4" xfId="0">
      <alignment horizontal="general" vertical="bottom" wrapText="0" shrinkToFit="0" textRotation="0" indent="0"/>
    </xf>
    <xf applyAlignment="1" applyBorder="1" applyFont="1" applyFill="1" applyNumberFormat="1" fontId="5" fillId="0" borderId="1" numFmtId="107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1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1" numFmtId="101" xfId="0">
      <alignment horizontal="right" vertical="bottom" wrapText="0" shrinkToFit="0" textRotation="0" indent="0"/>
    </xf>
    <xf applyAlignment="1" applyBorder="1" applyFont="1" applyFill="1" applyNumberFormat="1" fontId="7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10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3" xfId="0">
      <alignment horizontal="righ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2" borderId="27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2" borderId="5" numFmtId="0" xfId="0">
      <alignment horizontal="general" vertical="center" wrapText="0" shrinkToFit="0" textRotation="0" indent="0"/>
    </xf>
    <xf applyAlignment="1" applyBorder="1" applyFont="1" applyFill="1" applyNumberFormat="1" fontId="5" fillId="0" borderId="27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28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28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28" numFmtId="0" xfId="0">
      <alignment horizontal="right" vertical="bottom" wrapText="0" shrinkToFit="0" textRotation="0" indent="3"/>
    </xf>
    <xf applyAlignment="1" applyBorder="1" applyFont="1" applyFill="1" applyNumberFormat="1" fontId="1" fillId="0" borderId="28" numFmtId="0" xfId="0">
      <alignment horizontal="right" vertical="bottom" wrapText="0" shrinkToFit="0" textRotation="0" indent="4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28" numFmtId="0" xfId="0">
      <alignment horizontal="right" vertical="bottom" wrapText="0" shrinkToFit="0" textRotation="0" indent="2"/>
    </xf>
    <xf applyAlignment="1" applyBorder="1" applyFont="1" applyFill="1" applyNumberFormat="1" fontId="1" fillId="0" borderId="28" numFmtId="0" xfId="0">
      <alignment horizontal="right" vertical="bottom" wrapText="0" shrinkToFit="0" textRotation="0" indent="3"/>
    </xf>
    <xf applyAlignment="1" applyBorder="1" applyFont="1" applyFill="1" applyNumberFormat="1" fontId="1" fillId="0" borderId="28" numFmtId="0" xfId="0">
      <alignment horizontal="right" vertical="bottom" wrapText="0" shrinkToFit="0" textRotation="0" indent="1"/>
    </xf>
    <xf applyAlignment="1" applyBorder="1" applyFont="1" applyFill="1" applyNumberFormat="1" fontId="1" fillId="0" borderId="29" numFmtId="0" xfId="0">
      <alignment horizontal="right" vertical="bottom" wrapText="0" shrinkToFit="0" textRotation="0" indent="0"/>
    </xf>
    <xf applyAlignment="1" applyBorder="1" applyFont="1" applyFill="1" applyNumberFormat="1" fontId="1" fillId="0" borderId="30" numFmtId="0" xfId="0">
      <alignment horizontal="general" vertical="bottom" wrapText="0" shrinkToFit="0" textRotation="0" indent="0"/>
    </xf>
    <xf applyAlignment="1" applyBorder="1" applyFont="1" applyFill="1" applyNumberFormat="1" fontId="1" fillId="0" borderId="30" numFmtId="4" xfId="0">
      <alignment horizontal="general" vertical="bottom" wrapText="0" shrinkToFit="0" textRotation="0" indent="0"/>
    </xf>
    <xf applyAlignment="1" applyBorder="1" applyFont="1" applyFill="1" applyNumberFormat="1" fontId="1" fillId="0" borderId="30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1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1" numFmtId="101" xfId="0">
      <alignment horizontal="right" vertical="bottom" wrapText="0" shrinkToFit="0" textRotation="0" indent="0"/>
    </xf>
    <xf applyAlignment="1" applyBorder="1" applyFont="1" applyFill="1" applyNumberFormat="1" fontId="7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10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3" xfId="0">
      <alignment horizontal="righ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2" borderId="31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0" borderId="31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32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32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32" numFmtId="0" xfId="0">
      <alignment horizontal="right" vertical="bottom" wrapText="0" shrinkToFit="0" textRotation="0" indent="3"/>
    </xf>
    <xf applyAlignment="1" applyBorder="1" applyFont="1" applyFill="1" applyNumberFormat="1" fontId="1" fillId="0" borderId="32" numFmtId="0" xfId="0">
      <alignment horizontal="right" vertical="bottom" wrapText="0" shrinkToFit="0" textRotation="0" indent="4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32" numFmtId="0" xfId="0">
      <alignment horizontal="right" vertical="bottom" wrapText="0" shrinkToFit="0" textRotation="0" indent="2"/>
    </xf>
    <xf applyAlignment="1" applyBorder="1" applyFont="1" applyFill="1" applyNumberFormat="1" fontId="1" fillId="0" borderId="32" numFmtId="0" xfId="0">
      <alignment horizontal="right" vertical="bottom" wrapText="0" shrinkToFit="0" textRotation="0" indent="3"/>
    </xf>
    <xf applyAlignment="1" applyBorder="1" applyFont="1" applyFill="1" applyNumberFormat="1" fontId="1" fillId="0" borderId="32" numFmtId="0" xfId="0">
      <alignment horizontal="right" vertical="bottom" wrapText="0" shrinkToFit="0" textRotation="0" indent="1"/>
    </xf>
    <xf applyAlignment="1" applyBorder="1" applyFont="1" applyFill="1" applyNumberFormat="1" fontId="1" fillId="0" borderId="33" numFmtId="0" xfId="0">
      <alignment horizontal="right" vertical="bottom" wrapText="0" shrinkToFit="0" textRotation="0" indent="0"/>
    </xf>
    <xf applyAlignment="1" applyBorder="1" applyFont="1" applyFill="1" applyNumberFormat="1" fontId="1" fillId="0" borderId="34" numFmtId="0" xfId="0">
      <alignment horizontal="general" vertical="bottom" wrapText="0" shrinkToFit="0" textRotation="0" indent="0"/>
    </xf>
    <xf applyAlignment="1" applyBorder="1" applyFont="1" applyFill="1" applyNumberFormat="1" fontId="1" fillId="0" borderId="34" numFmtId="4" xfId="0">
      <alignment horizontal="general" vertical="bottom" wrapText="0" shrinkToFit="0" textRotation="0" indent="0"/>
    </xf>
    <xf applyAlignment="1" applyBorder="1" applyFont="1" applyFill="1" applyNumberFormat="1" fontId="1" fillId="0" borderId="34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1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1" numFmtId="101" xfId="0">
      <alignment horizontal="right" vertical="bottom" wrapText="0" shrinkToFit="0" textRotation="0" indent="0"/>
    </xf>
    <xf applyAlignment="1" applyBorder="1" applyFont="1" applyFill="1" applyNumberFormat="1" fontId="7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10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3" xfId="0">
      <alignment horizontal="righ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center" wrapText="1" shrinkToFit="0" textRotation="0" indent="0"/>
    </xf>
    <xf applyAlignment="1" applyBorder="1" applyFont="1" applyFill="1" applyNumberFormat="1" fontId="5" fillId="2" borderId="5" numFmtId="0" xfId="0">
      <alignment horizontal="general" vertical="bottom" wrapText="0" shrinkToFit="0" textRotation="0" indent="0"/>
    </xf>
    <xf applyAlignment="1" applyBorder="1" applyFont="1" applyFill="1" applyNumberFormat="1" fontId="5" fillId="2" borderId="5" numFmtId="0" xfId="0">
      <alignment horizontal="center" vertical="bottom" wrapText="1" shrinkToFit="0" textRotation="0" indent="0"/>
    </xf>
    <xf applyAlignment="1" applyBorder="1" applyFont="1" applyFill="1" applyNumberFormat="1" fontId="5" fillId="0" borderId="5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right" vertical="bottom" wrapText="0" shrinkToFit="0" textRotation="0" indent="3"/>
    </xf>
    <xf applyAlignment="1" applyBorder="1" applyFont="1" applyFill="1" applyNumberFormat="1" fontId="1" fillId="0" borderId="1" numFmtId="0" xfId="0">
      <alignment horizontal="right" vertical="bottom" wrapText="0" shrinkToFit="0" textRotation="0" indent="4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1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1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1" numFmtId="101" xfId="0">
      <alignment horizontal="right" vertical="bottom" wrapText="0" shrinkToFit="0" textRotation="0" indent="0"/>
    </xf>
    <xf applyAlignment="1" applyBorder="1" applyFont="1" applyFill="1" applyNumberFormat="1" fontId="7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10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3" xfId="0">
      <alignment horizontal="righ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center" wrapText="1" shrinkToFit="0" textRotation="0" indent="0"/>
    </xf>
    <xf applyAlignment="1" applyBorder="1" applyFont="1" applyFill="1" applyNumberFormat="1" fontId="5" fillId="2" borderId="3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general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0" borderId="35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36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36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1" fillId="0" borderId="36" numFmtId="0" xfId="0">
      <alignment horizontal="right" vertical="bottom" wrapText="0" shrinkToFit="0" textRotation="0" indent="3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36" numFmtId="0" xfId="0">
      <alignment horizontal="right" vertical="bottom" wrapText="0" shrinkToFit="0" textRotation="0" indent="1"/>
    </xf>
    <xf applyAlignment="1" applyBorder="1" applyFont="1" applyFill="1" applyNumberFormat="1" fontId="1" fillId="0" borderId="37" numFmtId="0" xfId="0">
      <alignment horizontal="right" vertical="bottom" wrapText="0" shrinkToFit="0" textRotation="0" indent="0"/>
    </xf>
    <xf applyAlignment="1" applyBorder="1" applyFont="1" applyFill="1" applyNumberFormat="1" fontId="1" fillId="0" borderId="38" numFmtId="0" xfId="0">
      <alignment horizontal="general" vertical="bottom" wrapText="0" shrinkToFit="0" textRotation="0" indent="0"/>
    </xf>
    <xf applyAlignment="1" applyBorder="1" applyFont="1" applyFill="1" applyNumberFormat="1" fontId="1" fillId="0" borderId="38" numFmtId="4" xfId="0">
      <alignment horizontal="general" vertical="bottom" wrapText="0" shrinkToFit="0" textRotation="0" indent="0"/>
    </xf>
    <xf applyAlignment="1" applyBorder="1" applyFont="1" applyFill="1" applyNumberFormat="1" fontId="1" fillId="0" borderId="38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1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1" numFmtId="101" xfId="0">
      <alignment horizontal="right" vertical="bottom" wrapText="0" shrinkToFit="0" textRotation="0" indent="0"/>
    </xf>
    <xf applyAlignment="1" applyBorder="1" applyFont="1" applyFill="1" applyNumberFormat="1" fontId="7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10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3" xfId="0">
      <alignment horizontal="righ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top" wrapText="1" shrinkToFit="0" textRotation="0" indent="0"/>
    </xf>
    <xf applyAlignment="1" applyBorder="1" applyFont="1" applyFill="1" applyNumberFormat="1" fontId="1" fillId="0" borderId="1" numFmtId="0" xfId="0">
      <alignment horizontal="general" vertical="center" wrapText="1" shrinkToFit="0" textRotation="0" indent="0"/>
    </xf>
    <xf applyAlignment="1" applyBorder="1" applyFont="1" applyFill="1" applyNumberFormat="1" fontId="5" fillId="2" borderId="39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general" vertical="center" wrapText="0" shrinkToFit="0" textRotation="0" indent="0"/>
    </xf>
    <xf applyAlignment="1" applyBorder="1" applyFont="1" applyFill="1" applyNumberFormat="1" fontId="5" fillId="2" borderId="5" numFmtId="2" xfId="0">
      <alignment horizontal="general" vertical="center" wrapText="1" shrinkToFit="0" textRotation="0" indent="0"/>
    </xf>
    <xf applyAlignment="1" applyBorder="1" applyFont="1" applyFill="1" applyNumberFormat="1" fontId="5" fillId="2" borderId="5" numFmtId="10" xfId="0">
      <alignment horizontal="general" vertical="center" wrapText="1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0" borderId="39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5" numFmtId="1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40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40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40" numFmtId="0" xfId="0">
      <alignment horizontal="right" vertical="bottom" wrapText="0" shrinkToFit="0" textRotation="0" indent="3"/>
    </xf>
    <xf applyAlignment="1" applyBorder="1" applyFont="1" applyFill="1" applyNumberFormat="1" fontId="1" fillId="0" borderId="40" numFmtId="0" xfId="0">
      <alignment horizontal="right" vertical="bottom" wrapText="0" shrinkToFit="0" textRotation="0" indent="4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106" xfId="0">
      <alignment horizontal="general" vertical="bottom" wrapText="0" shrinkToFit="0" textRotation="0" indent="0"/>
    </xf>
    <xf applyAlignment="1" applyBorder="1" applyFont="1" applyFill="1" applyNumberFormat="1" fontId="1" fillId="0" borderId="1" numFmtId="103" xfId="0">
      <alignment horizontal="general" vertical="bottom" wrapText="0" shrinkToFit="0" textRotation="0" indent="0"/>
    </xf>
    <xf applyAlignment="1" applyBorder="1" applyFont="1" applyFill="1" applyNumberFormat="1" fontId="1" fillId="0" borderId="1" numFmtId="108" xfId="0">
      <alignment horizontal="general" vertical="bottom" wrapText="0" shrinkToFit="0" textRotation="0" indent="0"/>
    </xf>
    <xf applyAlignment="1" applyBorder="1" applyFont="1" applyFill="1" applyNumberFormat="1" fontId="5" fillId="0" borderId="40" numFmtId="0" xfId="0">
      <alignment horizontal="right" vertical="bottom" wrapText="0" shrinkToFit="0" textRotation="0" indent="4"/>
    </xf>
    <xf applyAlignment="1" applyBorder="1" applyFont="1" applyFill="1" applyNumberFormat="1" fontId="5" fillId="0" borderId="1" numFmtId="0" xfId="0">
      <alignment horizontal="right" vertical="bottom" wrapText="0" shrinkToFit="0" textRotation="0" indent="0"/>
    </xf>
    <xf applyAlignment="1" applyBorder="1" applyFont="1" applyFill="1" applyNumberFormat="1" fontId="5" fillId="0" borderId="1" numFmtId="106" xfId="0">
      <alignment horizontal="general" vertical="bottom" wrapText="0" shrinkToFit="0" textRotation="0" indent="0"/>
    </xf>
    <xf applyAlignment="1" applyBorder="1" applyFont="1" applyFill="1" applyNumberFormat="1" fontId="5" fillId="0" borderId="1" numFmtId="103" xfId="0">
      <alignment horizontal="general" vertical="bottom" wrapText="0" shrinkToFit="0" textRotation="0" indent="0"/>
    </xf>
    <xf applyAlignment="1" applyBorder="1" applyFont="1" applyFill="1" applyNumberFormat="1" fontId="5" fillId="0" borderId="1" numFmtId="108" xfId="0">
      <alignment horizontal="general" vertical="bottom" wrapText="0" shrinkToFit="0" textRotation="0" indent="0"/>
    </xf>
    <xf applyAlignment="1" applyBorder="1" applyFont="1" applyFill="1" applyNumberFormat="1" fontId="1" fillId="0" borderId="40" numFmtId="0" xfId="0">
      <alignment horizontal="right" vertical="bottom" wrapText="0" shrinkToFit="0" textRotation="0" indent="3"/>
    </xf>
    <xf applyAlignment="1" applyBorder="1" applyFont="1" applyFill="1" applyNumberFormat="1" fontId="1" fillId="0" borderId="40" numFmtId="0" xfId="0">
      <alignment horizontal="right" vertical="bottom" wrapText="0" shrinkToFit="0" textRotation="0" indent="1"/>
    </xf>
    <xf applyAlignment="1" applyBorder="1" applyFont="1" applyFill="1" applyNumberFormat="1" fontId="1" fillId="0" borderId="41" numFmtId="0" xfId="0">
      <alignment horizontal="right" vertical="bottom" wrapText="0" shrinkToFit="0" textRotation="0" indent="0"/>
    </xf>
    <xf applyAlignment="1" applyBorder="1" applyFont="1" applyFill="1" applyNumberFormat="1" fontId="1" fillId="0" borderId="42" numFmtId="0" xfId="0">
      <alignment horizontal="general" vertical="bottom" wrapText="0" shrinkToFit="0" textRotation="0" indent="0"/>
    </xf>
    <xf applyAlignment="1" applyBorder="1" applyFont="1" applyFill="1" applyNumberFormat="1" fontId="1" fillId="0" borderId="42" numFmtId="2" xfId="0">
      <alignment horizontal="general" vertical="bottom" wrapText="0" shrinkToFit="0" textRotation="0" indent="0"/>
    </xf>
    <xf applyAlignment="1" applyBorder="1" applyFont="1" applyFill="1" applyNumberFormat="1" fontId="1" fillId="0" borderId="42" numFmtId="10" xfId="0">
      <alignment horizontal="general" vertical="bottom" wrapText="0" shrinkToFit="0" textRotation="0" indent="0"/>
    </xf>
    <xf applyAlignment="1" applyBorder="1" applyFont="1" applyFill="1" applyNumberFormat="1" fontId="1" fillId="0" borderId="42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1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1" numFmtId="101" xfId="0">
      <alignment horizontal="right" vertical="bottom" wrapText="0" shrinkToFit="0" textRotation="0" indent="0"/>
    </xf>
    <xf applyAlignment="1" applyBorder="1" applyFont="1" applyFill="1" applyNumberFormat="1" fontId="7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10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3" xfId="0">
      <alignment horizontal="righ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top" wrapText="1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2" borderId="43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general" vertical="center" wrapText="0" shrinkToFit="0" textRotation="0" indent="0"/>
    </xf>
    <xf applyAlignment="1" applyBorder="1" applyFont="1" applyFill="1" applyNumberFormat="1" fontId="5" fillId="2" borderId="5" numFmtId="2" xfId="0">
      <alignment horizontal="center" vertical="center" wrapText="1" shrinkToFit="0" textRotation="0" indent="0"/>
    </xf>
    <xf applyAlignment="1" applyBorder="1" applyFont="1" applyFill="1" applyNumberFormat="1" fontId="5" fillId="2" borderId="5" numFmtId="10" xfId="0">
      <alignment horizontal="center" vertical="center" wrapText="1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0" borderId="43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5" numFmtId="1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44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44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44" numFmtId="0" xfId="0">
      <alignment horizontal="right" vertical="bottom" wrapText="0" shrinkToFit="0" textRotation="0" indent="3"/>
    </xf>
    <xf applyAlignment="1" applyBorder="1" applyFont="1" applyFill="1" applyNumberFormat="1" fontId="1" fillId="0" borderId="44" numFmtId="0" xfId="0">
      <alignment horizontal="right" vertical="bottom" wrapText="0" shrinkToFit="0" textRotation="0" indent="4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106" xfId="0">
      <alignment horizontal="general" vertical="bottom" wrapText="0" shrinkToFit="0" textRotation="0" indent="0"/>
    </xf>
    <xf applyAlignment="1" applyBorder="1" applyFont="1" applyFill="1" applyNumberFormat="1" fontId="1" fillId="0" borderId="1" numFmtId="103" xfId="0">
      <alignment horizontal="general" vertical="bottom" wrapText="0" shrinkToFit="0" textRotation="0" indent="0"/>
    </xf>
    <xf applyAlignment="1" applyBorder="1" applyFont="1" applyFill="1" applyNumberFormat="1" fontId="5" fillId="0" borderId="1" numFmtId="106" xfId="0">
      <alignment horizontal="general" vertical="bottom" wrapText="0" shrinkToFit="0" textRotation="0" indent="0"/>
    </xf>
    <xf applyAlignment="1" applyBorder="1" applyFont="1" applyFill="1" applyNumberFormat="1" fontId="5" fillId="0" borderId="1" numFmtId="103" xfId="0">
      <alignment horizontal="general" vertical="bottom" wrapText="0" shrinkToFit="0" textRotation="0" indent="0"/>
    </xf>
    <xf applyAlignment="1" applyBorder="1" applyFont="1" applyFill="1" applyNumberFormat="1" fontId="1" fillId="0" borderId="44" numFmtId="0" xfId="0">
      <alignment horizontal="right" vertical="bottom" wrapText="0" shrinkToFit="0" textRotation="0" indent="2"/>
    </xf>
    <xf applyAlignment="1" applyBorder="1" applyFont="1" applyFill="1" applyNumberFormat="1" fontId="1" fillId="0" borderId="44" numFmtId="0" xfId="0">
      <alignment horizontal="right" vertical="bottom" wrapText="0" shrinkToFit="0" textRotation="0" indent="1"/>
    </xf>
    <xf applyAlignment="1" applyBorder="1" applyFont="1" applyFill="1" applyNumberFormat="1" fontId="1" fillId="0" borderId="45" numFmtId="0" xfId="0">
      <alignment horizontal="right" vertical="bottom" wrapText="0" shrinkToFit="0" textRotation="0" indent="0"/>
    </xf>
    <xf applyAlignment="1" applyBorder="1" applyFont="1" applyFill="1" applyNumberFormat="1" fontId="1" fillId="0" borderId="46" numFmtId="0" xfId="0">
      <alignment horizontal="general" vertical="bottom" wrapText="0" shrinkToFit="0" textRotation="0" indent="0"/>
    </xf>
    <xf applyAlignment="1" applyBorder="1" applyFont="1" applyFill="1" applyNumberFormat="1" fontId="1" fillId="0" borderId="46" numFmtId="2" xfId="0">
      <alignment horizontal="general" vertical="bottom" wrapText="0" shrinkToFit="0" textRotation="0" indent="0"/>
    </xf>
    <xf applyAlignment="1" applyBorder="1" applyFont="1" applyFill="1" applyNumberFormat="1" fontId="1" fillId="0" borderId="46" numFmtId="10" xfId="0">
      <alignment horizontal="general" vertical="bottom" wrapText="0" shrinkToFit="0" textRotation="0" indent="0"/>
    </xf>
    <xf applyAlignment="1" applyBorder="1" applyFont="1" applyFill="1" applyNumberFormat="1" fontId="1" fillId="0" borderId="46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1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1" numFmtId="101" xfId="0">
      <alignment horizontal="right" vertical="bottom" wrapText="0" shrinkToFit="0" textRotation="0" indent="0"/>
    </xf>
    <xf applyAlignment="1" applyBorder="1" applyFont="1" applyFill="1" applyNumberFormat="1" fontId="7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10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3" xfId="0">
      <alignment horizontal="righ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top" wrapText="1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2" borderId="47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general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0" borderId="47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48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48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48" numFmtId="0" xfId="0">
      <alignment horizontal="right" vertical="bottom" wrapText="0" shrinkToFit="0" textRotation="0" indent="3"/>
    </xf>
    <xf applyAlignment="1" applyBorder="1" applyFont="1" applyFill="1" applyNumberFormat="1" fontId="1" fillId="0" borderId="48" numFmtId="0" xfId="0">
      <alignment horizontal="right" vertical="bottom" wrapText="0" shrinkToFit="0" textRotation="0" indent="4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103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103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48" numFmtId="0" xfId="0">
      <alignment horizontal="right" vertical="bottom" wrapText="0" shrinkToFit="0" textRotation="0" indent="1"/>
    </xf>
    <xf applyAlignment="1" applyBorder="1" applyFont="1" applyFill="1" applyNumberFormat="1" fontId="1" fillId="0" borderId="49" numFmtId="0" xfId="0">
      <alignment horizontal="right" vertical="bottom" wrapText="0" shrinkToFit="0" textRotation="0" indent="0"/>
    </xf>
    <xf applyAlignment="1" applyBorder="1" applyFont="1" applyFill="1" applyNumberFormat="1" fontId="1" fillId="0" borderId="50" numFmtId="0" xfId="0">
      <alignment horizontal="general" vertical="bottom" wrapText="0" shrinkToFit="0" textRotation="0" indent="0"/>
    </xf>
    <xf applyAlignment="1" applyBorder="1" applyFont="1" applyFill="1" applyNumberFormat="1" fontId="1" fillId="0" borderId="50" numFmtId="4" xfId="0">
      <alignment horizontal="general" vertical="bottom" wrapText="0" shrinkToFit="0" textRotation="0" indent="0"/>
    </xf>
    <xf applyAlignment="1" applyBorder="1" applyFont="1" applyFill="1" applyNumberFormat="1" fontId="1" fillId="0" borderId="50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1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1" numFmtId="101" xfId="0">
      <alignment horizontal="right" vertical="bottom" wrapText="0" shrinkToFit="0" textRotation="0" indent="0"/>
    </xf>
    <xf applyAlignment="1" applyBorder="1" applyFont="1" applyFill="1" applyNumberFormat="1" fontId="7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10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3" xfId="0">
      <alignment horizontal="righ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top" wrapText="1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2" borderId="51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general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0" borderId="51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52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52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1" fillId="0" borderId="52" numFmtId="0" xfId="0">
      <alignment horizontal="right" vertical="bottom" wrapText="0" shrinkToFit="0" textRotation="0" indent="3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103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103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52" numFmtId="0" xfId="0">
      <alignment horizontal="right" vertical="bottom" wrapText="0" shrinkToFit="0" textRotation="0" indent="1"/>
    </xf>
    <xf applyAlignment="1" applyBorder="1" applyFont="1" applyFill="1" applyNumberFormat="1" fontId="1" fillId="0" borderId="52" numFmtId="0" xfId="0">
      <alignment horizontal="right" vertical="bottom" wrapText="0" shrinkToFit="0" textRotation="0" indent="2"/>
    </xf>
    <xf applyAlignment="1" applyBorder="1" applyFont="1" applyFill="1" applyNumberFormat="1" fontId="1" fillId="0" borderId="53" numFmtId="0" xfId="0">
      <alignment horizontal="right" vertical="bottom" wrapText="0" shrinkToFit="0" textRotation="0" indent="0"/>
    </xf>
    <xf applyAlignment="1" applyBorder="1" applyFont="1" applyFill="1" applyNumberFormat="1" fontId="1" fillId="0" borderId="54" numFmtId="0" xfId="0">
      <alignment horizontal="general" vertical="bottom" wrapText="0" shrinkToFit="0" textRotation="0" indent="0"/>
    </xf>
    <xf applyAlignment="1" applyBorder="1" applyFont="1" applyFill="1" applyNumberFormat="1" fontId="1" fillId="0" borderId="54" numFmtId="4" xfId="0">
      <alignment horizontal="general" vertical="bottom" wrapText="0" shrinkToFit="0" textRotation="0" indent="0"/>
    </xf>
    <xf applyAlignment="1" applyBorder="1" applyFont="1" applyFill="1" applyNumberFormat="1" fontId="1" fillId="0" borderId="54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1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1" numFmtId="101" xfId="0">
      <alignment horizontal="right" vertical="bottom" wrapText="0" shrinkToFit="0" textRotation="0" indent="0"/>
    </xf>
    <xf applyAlignment="1" applyBorder="1" applyFont="1" applyFill="1" applyNumberFormat="1" fontId="7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10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3" xfId="0">
      <alignment horizontal="righ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top" wrapText="1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2" borderId="5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general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0" borderId="55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56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56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56" numFmtId="0" xfId="0">
      <alignment horizontal="right" vertical="bottom" wrapText="0" shrinkToFit="0" textRotation="0" indent="3"/>
    </xf>
    <xf applyAlignment="1" applyBorder="1" applyFont="1" applyFill="1" applyNumberFormat="1" fontId="1" fillId="0" borderId="56" numFmtId="0" xfId="0">
      <alignment horizontal="right" vertical="bottom" wrapText="0" shrinkToFit="0" textRotation="0" indent="4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103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103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56" numFmtId="0" xfId="0">
      <alignment horizontal="right" vertical="bottom" wrapText="0" shrinkToFit="0" textRotation="0" indent="2"/>
    </xf>
    <xf applyAlignment="1" applyBorder="1" applyFont="1" applyFill="1" applyNumberFormat="1" fontId="1" fillId="0" borderId="56" numFmtId="0" xfId="0">
      <alignment horizontal="right" vertical="bottom" wrapText="0" shrinkToFit="0" textRotation="0" indent="3"/>
    </xf>
    <xf applyAlignment="1" applyBorder="1" applyFont="1" applyFill="1" applyNumberFormat="1" fontId="1" fillId="0" borderId="56" numFmtId="0" xfId="0">
      <alignment horizontal="right" vertical="bottom" wrapText="0" shrinkToFit="0" textRotation="0" indent="1"/>
    </xf>
    <xf applyAlignment="1" applyBorder="1" applyFont="1" applyFill="1" applyNumberFormat="1" fontId="1" fillId="0" borderId="57" numFmtId="0" xfId="0">
      <alignment horizontal="right" vertical="bottom" wrapText="0" shrinkToFit="0" textRotation="0" indent="0"/>
    </xf>
    <xf applyAlignment="1" applyBorder="1" applyFont="1" applyFill="1" applyNumberFormat="1" fontId="1" fillId="0" borderId="58" numFmtId="0" xfId="0">
      <alignment horizontal="general" vertical="bottom" wrapText="0" shrinkToFit="0" textRotation="0" indent="0"/>
    </xf>
    <xf applyAlignment="1" applyBorder="1" applyFont="1" applyFill="1" applyNumberFormat="1" fontId="1" fillId="0" borderId="58" numFmtId="4" xfId="0">
      <alignment horizontal="general" vertical="bottom" wrapText="0" shrinkToFit="0" textRotation="0" indent="0"/>
    </xf>
    <xf applyAlignment="1" applyBorder="1" applyFont="1" applyFill="1" applyNumberFormat="1" fontId="1" fillId="0" borderId="58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1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1" numFmtId="101" xfId="0">
      <alignment horizontal="right" vertical="bottom" wrapText="0" shrinkToFit="0" textRotation="0" indent="0"/>
    </xf>
    <xf applyAlignment="1" applyBorder="1" applyFont="1" applyFill="1" applyNumberFormat="1" fontId="7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10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3" xfId="0">
      <alignment horizontal="righ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2" borderId="59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general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2" borderId="5" numFmtId="2" xfId="0">
      <alignment horizontal="center" vertical="center" wrapText="1" shrinkToFit="0" textRotation="0" indent="0"/>
    </xf>
    <xf applyAlignment="1" applyBorder="1" applyFont="1" applyFill="1" applyNumberFormat="1" fontId="5" fillId="2" borderId="5" numFmtId="10" xfId="0">
      <alignment horizontal="center" vertical="center" wrapText="1" shrinkToFit="0" textRotation="0" indent="0"/>
    </xf>
    <xf applyAlignment="1" applyBorder="1" applyFont="1" applyFill="1" applyNumberFormat="1" fontId="5" fillId="0" borderId="59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5" numFmtId="1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60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60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60" numFmtId="0" xfId="0">
      <alignment horizontal="right" vertical="bottom" wrapText="0" shrinkToFit="0" textRotation="0" indent="3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106" xfId="0">
      <alignment horizontal="general" vertical="bottom" wrapText="0" shrinkToFit="0" textRotation="0" indent="0"/>
    </xf>
    <xf applyAlignment="1" applyBorder="1" applyFont="1" applyFill="1" applyNumberFormat="1" fontId="1" fillId="0" borderId="1" numFmtId="103" xfId="0">
      <alignment horizontal="general" vertical="bottom" wrapText="0" shrinkToFit="0" textRotation="0" indent="0"/>
    </xf>
    <xf applyAlignment="1" applyBorder="1" applyFont="1" applyFill="1" applyNumberFormat="1" fontId="5" fillId="0" borderId="60" numFmtId="0" xfId="0">
      <alignment horizontal="right" vertical="bottom" wrapText="0" shrinkToFit="0" textRotation="0" indent="2"/>
    </xf>
    <xf applyAlignment="1" applyBorder="1" applyFont="1" applyFill="1" applyNumberFormat="1" fontId="5" fillId="0" borderId="1" numFmtId="106" xfId="0">
      <alignment horizontal="general" vertical="bottom" wrapText="0" shrinkToFit="0" textRotation="0" indent="0"/>
    </xf>
    <xf applyAlignment="1" applyBorder="1" applyFont="1" applyFill="1" applyNumberFormat="1" fontId="5" fillId="0" borderId="1" numFmtId="103" xfId="0">
      <alignment horizontal="general" vertical="bottom" wrapText="0" shrinkToFit="0" textRotation="0" indent="0"/>
    </xf>
    <xf applyAlignment="1" applyBorder="1" applyFont="1" applyFill="1" applyNumberFormat="1" fontId="1" fillId="0" borderId="60" numFmtId="0" xfId="0">
      <alignment horizontal="right" vertical="bottom" wrapText="0" shrinkToFit="0" textRotation="0" indent="1"/>
    </xf>
    <xf applyAlignment="1" applyBorder="1" applyFont="1" applyFill="1" applyNumberFormat="1" fontId="1" fillId="0" borderId="60" numFmtId="0" xfId="0">
      <alignment horizontal="right" vertical="bottom" wrapText="0" shrinkToFit="0" textRotation="0" indent="0"/>
    </xf>
    <xf applyAlignment="1" applyBorder="1" applyFont="1" applyFill="1" applyNumberFormat="1" fontId="5" fillId="0" borderId="61" numFmtId="0" xfId="0">
      <alignment horizontal="right" vertical="bottom" wrapText="0" shrinkToFit="0" textRotation="0" indent="0"/>
    </xf>
    <xf applyAlignment="1" applyBorder="1" applyFont="1" applyFill="1" applyNumberFormat="1" fontId="5" fillId="0" borderId="8" numFmtId="0" xfId="0">
      <alignment horizontal="general" vertical="bottom" wrapText="0" shrinkToFit="0" textRotation="0" indent="0"/>
    </xf>
    <xf applyAlignment="1" applyBorder="1" applyFont="1" applyFill="1" applyNumberFormat="1" fontId="5" fillId="0" borderId="8" numFmtId="106" xfId="0">
      <alignment horizontal="general" vertical="bottom" wrapText="0" shrinkToFit="0" textRotation="0" indent="0"/>
    </xf>
    <xf applyAlignment="1" applyBorder="1" applyFont="1" applyFill="1" applyNumberFormat="1" fontId="5" fillId="0" borderId="8" numFmtId="103" xfId="0">
      <alignment horizontal="general" vertical="bottom" wrapText="0" shrinkToFit="0" textRotation="0" indent="0"/>
    </xf>
    <xf applyAlignment="1" applyBorder="1" applyFont="1" applyFill="1" applyNumberFormat="1" fontId="5" fillId="0" borderId="8" numFmtId="2" xfId="0">
      <alignment horizontal="general" vertical="bottom" wrapText="0" shrinkToFit="0" textRotation="0" indent="0"/>
    </xf>
    <xf applyAlignment="1" applyBorder="1" applyFont="1" applyFill="1" applyNumberFormat="1" fontId="5" fillId="0" borderId="8" numFmtId="10" xfId="0">
      <alignment horizontal="general" vertical="bottom" wrapText="0" shrinkToFit="0" textRotation="0" indent="0"/>
    </xf>
    <xf applyAlignment="1" applyBorder="1" applyFont="1" applyFill="1" applyNumberFormat="1" fontId="5" fillId="0" borderId="8" numFmtId="4" xfId="0">
      <alignment horizontal="general" vertical="bottom" wrapText="0" shrinkToFit="0" textRotation="0" indent="0"/>
    </xf>
    <xf applyAlignment="1" applyBorder="1" applyFont="1" applyFill="1" applyNumberFormat="1" fontId="1" fillId="0" borderId="62" numFmtId="0" xfId="0">
      <alignment horizontal="general" vertical="bottom" wrapText="0" shrinkToFit="0" textRotation="0" indent="0"/>
    </xf>
    <xf applyAlignment="1" applyBorder="1" applyFont="1" applyFill="1" applyNumberFormat="1" fontId="1" fillId="0" borderId="63" numFmtId="0" xfId="0">
      <alignment horizontal="general" vertical="bottom" wrapText="0" shrinkToFit="0" textRotation="0" indent="0"/>
    </xf>
    <xf applyAlignment="1" applyBorder="1" applyFont="1" applyFill="1" applyNumberFormat="1" fontId="1" fillId="0" borderId="63" numFmtId="2" xfId="0">
      <alignment horizontal="general" vertical="bottom" wrapText="0" shrinkToFit="0" textRotation="0" indent="0"/>
    </xf>
    <xf applyAlignment="1" applyBorder="1" applyFont="1" applyFill="1" applyNumberFormat="1" fontId="1" fillId="0" borderId="63" numFmtId="10" xfId="0">
      <alignment horizontal="general" vertical="bottom" wrapText="0" shrinkToFit="0" textRotation="0" indent="0"/>
    </xf>
    <xf applyAlignment="1" applyBorder="1" applyFont="1" applyFill="1" applyNumberFormat="1" fontId="1" fillId="0" borderId="63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1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1" numFmtId="101" xfId="0">
      <alignment horizontal="right" vertical="bottom" wrapText="0" shrinkToFit="0" textRotation="0" indent="0"/>
    </xf>
    <xf applyAlignment="1" applyBorder="1" applyFont="1" applyFill="1" applyNumberFormat="1" fontId="7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10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3" xfId="0">
      <alignment horizontal="righ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2" borderId="64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0" borderId="64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65" numFmtId="0" xfId="0">
      <alignment horizontal="right" vertical="bottom" wrapText="0" shrinkToFit="0" textRotation="0" indent="1"/>
    </xf>
    <xf applyAlignment="1" applyBorder="1" applyFont="1" applyFill="1" applyNumberFormat="1" fontId="1" fillId="0" borderId="65" numFmtId="0" xfId="0">
      <alignment horizontal="right" vertical="bottom" wrapText="0" shrinkToFit="0" textRotation="0" indent="2"/>
    </xf>
    <xf applyAlignment="1" applyBorder="1" applyFont="1" applyFill="1" applyNumberFormat="1" fontId="1" fillId="0" borderId="65" numFmtId="0" xfId="0">
      <alignment horizontal="right" vertical="bottom" wrapText="0" shrinkToFit="0" textRotation="0" indent="3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65" numFmtId="0" xfId="0">
      <alignment horizontal="right" vertical="bottom" wrapText="0" shrinkToFit="0" textRotation="0" indent="1"/>
    </xf>
    <xf applyAlignment="1" applyBorder="1" applyFont="1" applyFill="1" applyNumberFormat="1" fontId="5" fillId="0" borderId="66" numFmtId="0" xfId="0">
      <alignment horizontal="right" vertical="bottom" wrapText="0" shrinkToFit="0" textRotation="0" indent="0"/>
    </xf>
    <xf applyAlignment="1" applyBorder="1" applyFont="1" applyFill="1" applyNumberFormat="1" fontId="5" fillId="0" borderId="8" numFmtId="4" xfId="0">
      <alignment horizontal="general" vertical="bottom" wrapText="0" shrinkToFit="0" textRotation="0" indent="0"/>
    </xf>
    <xf applyAlignment="1" applyBorder="1" applyFont="1" applyFill="1" applyNumberFormat="1" fontId="5" fillId="0" borderId="8" numFmtId="10" xfId="0">
      <alignment horizontal="general" vertical="bottom" wrapText="0" shrinkToFit="0" textRotation="0" indent="0"/>
    </xf>
    <xf applyAlignment="1" applyBorder="1" applyFont="1" applyFill="1" applyNumberFormat="1" fontId="1" fillId="0" borderId="67" numFmtId="0" xfId="0">
      <alignment horizontal="right" vertical="bottom" wrapText="0" shrinkToFit="0" textRotation="0" indent="0"/>
    </xf>
    <xf applyAlignment="1" applyBorder="1" applyFont="1" applyFill="1" applyNumberFormat="1" fontId="1" fillId="0" borderId="68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1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1" numFmtId="101" xfId="0">
      <alignment horizontal="right" vertical="bottom" wrapText="0" shrinkToFit="0" textRotation="0" indent="0"/>
    </xf>
    <xf applyAlignment="1" applyBorder="1" applyFont="1" applyFill="1" applyNumberFormat="1" fontId="7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10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3" xfId="0">
      <alignment horizontal="righ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center" wrapText="1" shrinkToFit="0" textRotation="0" indent="0"/>
    </xf>
    <xf applyAlignment="1" applyBorder="1" applyFont="1" applyFill="1" applyNumberFormat="1" fontId="5" fillId="2" borderId="69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10" xfId="0">
      <alignment horizontal="center" vertical="center" wrapText="1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0" borderId="69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10" xfId="0">
      <alignment horizontal="general" vertical="bottom" wrapText="0" shrinkToFit="0" textRotation="0" indent="0"/>
    </xf>
    <xf applyAlignment="1" applyBorder="1" applyFont="1" applyFill="1" applyNumberFormat="1" fontId="5" fillId="0" borderId="70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70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70" numFmtId="0" xfId="0">
      <alignment horizontal="right" vertical="bottom" wrapText="0" shrinkToFit="0" textRotation="0" indent="3"/>
    </xf>
    <xf applyAlignment="1" applyBorder="1" applyFont="1" applyFill="1" applyNumberFormat="1" fontId="1" fillId="0" borderId="1" numFmtId="103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70" numFmtId="0" xfId="0">
      <alignment horizontal="right" vertical="bottom" wrapText="0" shrinkToFit="0" textRotation="0" indent="1"/>
    </xf>
    <xf applyAlignment="1" applyBorder="1" applyFont="1" applyFill="1" applyNumberFormat="1" fontId="1" fillId="0" borderId="70" numFmtId="0" xfId="0">
      <alignment horizontal="right" vertical="bottom" wrapText="0" shrinkToFit="0" textRotation="0" indent="0"/>
    </xf>
    <xf applyAlignment="1" applyBorder="1" applyFont="1" applyFill="1" applyNumberFormat="1" fontId="5" fillId="0" borderId="71" numFmtId="0" xfId="0">
      <alignment horizontal="right" vertical="bottom" wrapText="0" shrinkToFit="0" textRotation="0" indent="0"/>
    </xf>
    <xf applyAlignment="1" applyBorder="1" applyFont="1" applyFill="1" applyNumberFormat="1" fontId="5" fillId="0" borderId="8" numFmtId="0" xfId="0">
      <alignment horizontal="general" vertical="bottom" wrapText="0" shrinkToFit="0" textRotation="0" indent="0"/>
    </xf>
    <xf applyAlignment="1" applyBorder="1" applyFont="1" applyFill="1" applyNumberFormat="1" fontId="5" fillId="0" borderId="8" numFmtId="10" xfId="0">
      <alignment horizontal="general" vertical="bottom" wrapText="0" shrinkToFit="0" textRotation="0" indent="0"/>
    </xf>
    <xf applyAlignment="1" applyBorder="1" applyFont="1" applyFill="1" applyNumberFormat="1" fontId="5" fillId="0" borderId="8" numFmtId="4" xfId="0">
      <alignment horizontal="general" vertical="bottom" wrapText="0" shrinkToFit="0" textRotation="0" indent="0"/>
    </xf>
    <xf applyAlignment="1" applyBorder="1" applyFont="1" applyFill="1" applyNumberFormat="1" fontId="1" fillId="0" borderId="72" numFmtId="0" xfId="0">
      <alignment horizontal="general" vertical="bottom" wrapText="0" shrinkToFit="0" textRotation="0" indent="0"/>
    </xf>
    <xf applyAlignment="1" applyBorder="1" applyFont="1" applyFill="1" applyNumberFormat="1" fontId="1" fillId="0" borderId="73" numFmtId="0" xfId="0">
      <alignment horizontal="general" vertical="bottom" wrapText="0" shrinkToFit="0" textRotation="0" indent="0"/>
    </xf>
    <xf applyAlignment="1" applyBorder="1" applyFont="1" applyFill="1" applyNumberFormat="1" fontId="1" fillId="0" borderId="73" numFmtId="1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1" xfId="0">
      <alignment horizontal="centerContinuous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1" numFmtId="101" xfId="0">
      <alignment horizontal="right" vertical="bottom" wrapText="0" shrinkToFit="0" textRotation="0" indent="0"/>
    </xf>
    <xf applyAlignment="1" applyBorder="1" applyFont="1" applyFill="1" applyNumberFormat="1" fontId="7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10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3" xfId="0">
      <alignment horizontal="righ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4" xfId="0">
      <alignment horizontal="general" vertical="bottom" wrapText="0" shrinkToFit="0" textRotation="0" indent="0"/>
    </xf>
    <xf applyAlignment="1" applyBorder="1" applyFont="1" applyFill="1" applyNumberFormat="1" fontId="12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74" numFmtId="0" xfId="0">
      <alignment horizontal="right" vertical="bottom" wrapText="0" shrinkToFit="0" textRotation="0" indent="0"/>
    </xf>
    <xf applyAlignment="1" applyBorder="1" applyFont="1" applyFill="1" applyNumberFormat="1" fontId="13" fillId="0" borderId="74" numFmtId="101" xfId="0">
      <alignment horizontal="center" vertical="bottom" wrapText="1" shrinkToFit="0" textRotation="0" indent="0"/>
    </xf>
    <xf applyAlignment="1" applyBorder="1" applyFont="1" applyFill="1" applyNumberFormat="1" fontId="13" fillId="0" borderId="74" numFmtId="0" xfId="0">
      <alignment horizontal="center" vertical="bottom" wrapText="1" shrinkToFit="0" textRotation="0" indent="0"/>
    </xf>
    <xf applyAlignment="1" applyBorder="1" applyFont="1" applyFill="1" applyNumberFormat="1" fontId="1" fillId="0" borderId="75" numFmtId="0" xfId="0">
      <alignment horizontal="right" vertical="bottom" wrapText="0" shrinkToFit="0" textRotation="0" indent="0"/>
    </xf>
    <xf applyAlignment="1" applyBorder="1" applyFont="1" applyFill="1" applyNumberFormat="1" fontId="14" fillId="0" borderId="75" numFmtId="101" xfId="0">
      <alignment horizontal="center" vertical="bottom" wrapText="0" shrinkToFit="0" textRotation="0" indent="0"/>
    </xf>
    <xf applyAlignment="1" applyBorder="1" applyFont="1" applyFill="1" applyNumberFormat="1" fontId="14" fillId="0" borderId="75" numFmtId="0" xfId="0">
      <alignment horizontal="center" vertical="bottom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4" fillId="0" borderId="1" numFmtId="101" xfId="0">
      <alignment horizontal="center" vertical="bottom" wrapText="0" shrinkToFit="0" textRotation="0" indent="0"/>
    </xf>
    <xf applyAlignment="1" applyBorder="1" applyFont="1" applyFill="1" applyNumberFormat="1" fontId="14" fillId="0" borderId="1" numFmtId="0" xfId="0">
      <alignment horizontal="center" vertical="bottom" wrapText="0" shrinkToFit="0" textRotation="0" indent="0"/>
    </xf>
    <xf applyAlignment="1" applyBorder="1" applyFont="1" applyFill="1" applyNumberFormat="1" fontId="13" fillId="0" borderId="74" numFmtId="0" xfId="0">
      <alignment horizontal="right" vertical="bottom" wrapText="0" shrinkToFit="0" textRotation="0" indent="0"/>
    </xf>
    <xf applyAlignment="1" applyBorder="1" applyFont="1" applyFill="1" applyNumberFormat="1" fontId="1" fillId="0" borderId="76" numFmtId="101" xfId="0">
      <alignment horizontal="general" vertical="bottom" wrapText="0" shrinkToFit="0" textRotation="0" indent="0"/>
    </xf>
    <xf applyAlignment="1" applyBorder="1" applyFont="1" applyFill="1" applyNumberFormat="1" fontId="1" fillId="0" borderId="76" numFmtId="0" xfId="0">
      <alignment horizontal="general" vertical="bottom" wrapText="0" shrinkToFit="0" textRotation="0" indent="0"/>
    </xf>
    <xf applyAlignment="1" applyBorder="1" applyFont="1" applyFill="1" applyNumberFormat="1" fontId="1" fillId="0" borderId="74" numFmtId="101" xfId="0">
      <alignment horizontal="right" vertical="bottom" wrapText="0" shrinkToFit="0" textRotation="0" indent="1"/>
    </xf>
    <xf applyAlignment="1" applyBorder="1" applyFont="1" applyFill="1" applyNumberFormat="1" fontId="1" fillId="0" borderId="74" numFmtId="109" xfId="0">
      <alignment horizontal="right" vertical="bottom" wrapText="0" shrinkToFit="0" textRotation="0" indent="1"/>
    </xf>
    <xf applyAlignment="1" applyBorder="1" applyFont="1" applyFill="1" applyNumberFormat="1" fontId="1" fillId="0" borderId="77" numFmtId="0" xfId="0">
      <alignment horizontal="right" vertical="bottom" wrapText="0" shrinkToFit="0" textRotation="0" indent="0"/>
    </xf>
    <xf applyAlignment="1" applyBorder="1" applyFont="1" applyFill="1" applyNumberFormat="1" fontId="13" fillId="0" borderId="76" numFmtId="0" xfId="0">
      <alignment horizontal="right" vertical="bottom" wrapText="0" shrinkToFit="0" textRotation="0" indent="0"/>
    </xf>
    <xf applyAlignment="1" applyBorder="1" applyFont="1" applyFill="1" applyNumberFormat="1" fontId="13" fillId="0" borderId="76" numFmtId="101" xfId="0">
      <alignment horizontal="right" vertical="bottom" wrapText="0" shrinkToFit="0" textRotation="0" indent="1"/>
    </xf>
    <xf applyAlignment="1" applyBorder="1" applyFont="1" applyFill="1" applyNumberFormat="1" fontId="13" fillId="0" borderId="76" numFmtId="3" xfId="0">
      <alignment horizontal="right" vertical="bottom" wrapText="0" shrinkToFit="0" textRotation="0" indent="1"/>
    </xf>
    <xf applyAlignment="1" applyBorder="1" applyFont="1" applyFill="1" applyNumberFormat="1" fontId="13" fillId="0" borderId="76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0" Type="http://schemas.openxmlformats.org/officeDocument/2006/relationships/styles" Target="styles.xml"/>
  <Relationship Id="rId19" Type="http://schemas.openxmlformats.org/officeDocument/2006/relationships/sharedStrings" Target="sharedStrings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49"/>
  <sheetViews>
    <sheetView workbookViewId="0" showGridLines="0" rightToLeft="1" tabSelected="1">
      <selection activeCell="A1" sqref="A1"/>
    </sheetView>
  </sheetViews>
  <sheetFormatPr defaultRowHeight="14.25"/>
  <cols>
    <col min="1" max="1" style="1" width="5.906494" customWidth="1"/>
    <col min="2" max="2" style="1" width="35.24954" customWidth="1"/>
    <col min="3" max="3" style="1" width="21.88675" customWidth="1"/>
    <col min="4" max="4" style="1" width="11.69245" customWidth="1"/>
    <col min="5" max="5" style="1" width="6.044255" customWidth="1"/>
    <col min="6" max="6" style="1" width="11.1414" customWidth="1"/>
    <col min="7" max="7" style="1" width="9.763797" customWidth="1"/>
    <col min="8" max="256" style="1"/>
  </cols>
  <sheetData>
    <row r="1" spans="1:256">
      <c r="B1" s="2" t="str">
        <v>שם החברה המנהלת: יוזמה קרן פנסיה לעצמאים בע"מ - לתאריך הדוח הכספי: 30/09/2013 </v>
      </c>
      <c r="C1" s="3"/>
      <c r="D1" s="4"/>
      <c r="E1" s="5"/>
      <c r="G1" s="6"/>
    </row>
    <row r="2" spans="1:256">
      <c r="B2" s="7" t="s">
        <v>0</v>
      </c>
      <c r="D2" s="8"/>
      <c r="E2" s="9"/>
      <c r="G2" s="6"/>
    </row>
    <row r="3" spans="1:256">
      <c r="B3" s="10" t="s">
        <v>1</v>
      </c>
      <c r="C3" s="11">
        <v>41547</v>
      </c>
      <c r="D3" s="6"/>
      <c r="E3" s="9"/>
      <c r="G3" s="6"/>
    </row>
    <row r="4" spans="1:256">
      <c r="B4" s="10" t="s">
        <v>2</v>
      </c>
      <c r="C4" s="12" t="s">
        <v>3</v>
      </c>
      <c r="D4" s="6"/>
      <c r="E4" s="9"/>
      <c r="G4" s="6"/>
    </row>
    <row r="5" spans="1:256">
      <c r="B5" s="10" t="s">
        <v>4</v>
      </c>
      <c r="C5" s="12" t="s">
        <v>5</v>
      </c>
      <c r="D5" s="6"/>
      <c r="E5" s="9"/>
      <c r="G5" s="6"/>
    </row>
    <row r="6" spans="1:256">
      <c r="B6" s="10" t="s">
        <v>6</v>
      </c>
      <c r="C6" s="13">
        <v>414</v>
      </c>
      <c r="D6" s="6"/>
      <c r="E6" s="9"/>
      <c r="G6" s="6"/>
    </row>
    <row r="7" spans="1:256">
      <c r="B7" s="14" t="str">
        <v>סיכום נכסי הקופה</v>
      </c>
      <c r="C7" s="15"/>
      <c r="D7" s="16"/>
    </row>
    <row r="8" spans="1:256">
      <c r="B8" s="17" t="s">
        <v>7</v>
      </c>
      <c r="C8" s="15"/>
      <c r="D8" s="16"/>
    </row>
    <row r="9" spans="1:256">
      <c r="B9" s="18"/>
      <c r="D9" s="16"/>
    </row>
    <row r="10" spans="1:256">
      <c r="B10" s="19" t="s">
        <v>8</v>
      </c>
      <c r="C10" s="15"/>
      <c r="D10" s="16"/>
    </row>
    <row r="11" spans="1:256">
      <c r="B11" s="20" t="s">
        <v>9</v>
      </c>
      <c r="C11" s="21"/>
      <c r="D11" s="22"/>
    </row>
    <row r="12" spans="1:256">
      <c r="B12" s="23" t="s">
        <v>10</v>
      </c>
      <c r="C12" s="21"/>
      <c r="D12" s="22"/>
    </row>
    <row r="13" spans="1:256">
      <c r="B13" s="24" t="s">
        <v>11</v>
      </c>
      <c r="C13" s="21"/>
      <c r="D13" s="22"/>
    </row>
    <row r="14" spans="1:256">
      <c r="A14" s="25"/>
      <c r="B14" s="26" t="s">
        <v>12</v>
      </c>
      <c r="C14" s="27"/>
      <c r="D14" s="28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  <c r="IU14" s="25"/>
      <c r="IV14" s="25"/>
    </row>
    <row r="15" spans="1:256">
      <c r="B15" s="29" t="s">
        <v>13</v>
      </c>
      <c r="C15" s="21"/>
      <c r="D15" s="22"/>
    </row>
    <row r="16" spans="1:256">
      <c r="B16" s="30" t="s">
        <v>14</v>
      </c>
      <c r="C16" s="21"/>
      <c r="D16" s="22"/>
    </row>
    <row r="17" spans="1:256">
      <c r="B17" s="31" t="s">
        <v>15</v>
      </c>
      <c r="C17" s="21"/>
      <c r="D17" s="22"/>
    </row>
    <row r="18" spans="1:256">
      <c r="B18" s="32" t="s">
        <v>16</v>
      </c>
      <c r="C18" s="21"/>
      <c r="D18" s="22"/>
    </row>
    <row r="19" spans="1:256">
      <c r="B19" s="33" t="s">
        <v>17</v>
      </c>
      <c r="C19" s="21"/>
      <c r="D19" s="22"/>
    </row>
    <row r="20" spans="1:256">
      <c r="B20" s="34" t="s">
        <v>18</v>
      </c>
      <c r="C20" s="21"/>
      <c r="D20" s="22"/>
    </row>
    <row r="21" spans="1:256">
      <c r="B21" s="35"/>
      <c r="D21" s="16"/>
    </row>
    <row r="22" spans="1:256">
      <c r="B22" s="19" t="s">
        <v>19</v>
      </c>
      <c r="C22" s="15"/>
      <c r="D22" s="16"/>
    </row>
    <row r="23" spans="1:256">
      <c r="B23" s="36" t="s">
        <v>9</v>
      </c>
      <c r="C23" s="21"/>
      <c r="D23" s="22"/>
    </row>
    <row r="24" spans="1:256">
      <c r="B24" s="37" t="s">
        <v>10</v>
      </c>
      <c r="C24" s="21"/>
      <c r="D24" s="22"/>
    </row>
    <row r="25" spans="1:256">
      <c r="B25" s="38" t="s">
        <v>11</v>
      </c>
      <c r="C25" s="21"/>
      <c r="D25" s="22"/>
    </row>
    <row r="26" spans="1:256">
      <c r="B26" s="39" t="s">
        <v>12</v>
      </c>
      <c r="C26" s="21"/>
      <c r="D26" s="22"/>
    </row>
    <row r="27" spans="1:256">
      <c r="B27" s="40" t="s">
        <v>20</v>
      </c>
      <c r="C27" s="21"/>
      <c r="D27" s="22"/>
    </row>
    <row r="28" spans="1:256">
      <c r="B28" s="41" t="s">
        <v>21</v>
      </c>
      <c r="C28" s="21"/>
      <c r="D28" s="22"/>
    </row>
    <row r="29" spans="1:256">
      <c r="B29" s="42" t="s">
        <v>22</v>
      </c>
      <c r="C29" s="21"/>
      <c r="D29" s="22"/>
    </row>
    <row r="30" spans="1:256">
      <c r="B30" s="43" t="s">
        <v>23</v>
      </c>
      <c r="C30" s="21"/>
      <c r="D30" s="22"/>
    </row>
    <row r="31" spans="1:256">
      <c r="B31" s="44" t="s">
        <v>24</v>
      </c>
      <c r="C31" s="21"/>
      <c r="D31" s="22"/>
    </row>
    <row r="32" spans="1:256">
      <c r="B32" s="35"/>
      <c r="C32" s="15"/>
      <c r="D32" s="16"/>
    </row>
    <row r="33" spans="1:256">
      <c r="B33" s="45" t="s">
        <v>25</v>
      </c>
      <c r="C33" s="15"/>
      <c r="D33" s="16"/>
    </row>
    <row r="34" spans="1:256">
      <c r="B34" s="19"/>
      <c r="C34" s="15"/>
      <c r="D34" s="16"/>
    </row>
    <row r="35" spans="1:256">
      <c r="B35" s="46" t="s">
        <v>26</v>
      </c>
      <c r="C35" s="15"/>
      <c r="D35" s="16"/>
    </row>
    <row r="36" spans="1:256">
      <c r="B36" s="19"/>
      <c r="C36" s="15"/>
      <c r="D36" s="16"/>
    </row>
    <row r="37" spans="1:256">
      <c r="B37" s="47" t="s">
        <v>27</v>
      </c>
      <c r="C37" s="15"/>
      <c r="D37" s="16"/>
    </row>
    <row r="38" spans="1:256">
      <c r="B38" s="19"/>
      <c r="C38" s="15"/>
      <c r="D38" s="16"/>
    </row>
    <row r="39" spans="1:256">
      <c r="B39" s="48" t="s">
        <v>28</v>
      </c>
      <c r="C39" s="15"/>
      <c r="D39" s="16"/>
    </row>
    <row r="40" spans="1:256">
      <c r="B40" s="18"/>
      <c r="C40" s="15"/>
      <c r="D40" s="16"/>
    </row>
    <row r="41" spans="1:256">
      <c r="B41" s="19" t="s">
        <v>29</v>
      </c>
      <c r="C41" s="15"/>
      <c r="D41" s="16"/>
    </row>
    <row r="42" spans="1:256">
      <c r="B42" s="49" t="s">
        <v>30</v>
      </c>
      <c r="C42" s="21"/>
      <c r="D42" s="22"/>
    </row>
    <row r="43" spans="1:256">
      <c r="B43" s="50" t="str">
        <v>מסגרות אשראי מנוצלות ללווים</v>
      </c>
      <c r="C43" s="21"/>
      <c r="D43" s="22"/>
    </row>
    <row r="44" spans="1:256">
      <c r="D44" s="16"/>
    </row>
    <row r="45" spans="1:256">
      <c r="B45" s="51" t="str">
        <v>ט. יתרות התחייבות להשקעה</v>
      </c>
      <c r="C45" s="15"/>
      <c r="D45" s="16"/>
    </row>
    <row r="46" spans="1:256">
      <c r="D46" s="16"/>
    </row>
    <row r="47" spans="1:256">
      <c r="D47" s="16"/>
    </row>
    <row r="48" spans="1:256">
      <c r="D48" s="16"/>
    </row>
    <row r="49" spans="1:256">
      <c r="D49" s="16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hyperlinks>
    <hyperlink ref="B15" location="'תעודות סל'!A1"/>
    <hyperlink ref="B14" location="'מניות סחירות'!A1"/>
    <hyperlink ref="B12" location="'14'!A1"/>
    <hyperlink ref="B8" location="'מזומנים ושווי מזומנים'!A1"/>
    <hyperlink ref="B13" location="'אג&quot;ח קונצרני סחיר'!A1"/>
    <hyperlink ref="B25" location="'אג&quot;ח קונצרני לא סחיר'!A1"/>
    <hyperlink ref="B37" location="'זכויות במקרקעין'!A1"/>
    <hyperlink ref="B17" location="'כתבי אופציה סחירים'!A1"/>
    <hyperlink ref="B28" location="'כתבי אופציה לא סחירים'!A1"/>
    <hyperlink ref="B16" location="'קרנות נאמנות'!A1"/>
    <hyperlink ref="B11" location="'אג&quot;ח ממשלתי סחיר'!A1"/>
    <hyperlink ref="B29" location="'37'!A1"/>
    <hyperlink ref="B7" location="'סיכום נכסי השקעה'!A1"/>
    <hyperlink ref="B35" location="'43'!A1"/>
    <hyperlink ref="B33" location="'הלוואות ברמת נכס'!A1"/>
    <hyperlink ref="B20" location="'22'!A1"/>
    <hyperlink ref="B42" location="'52'!A1"/>
    <hyperlink ref="B39" location="'51'!A1"/>
    <hyperlink ref="B19" location="'21'!A1"/>
    <hyperlink ref="B24" location="'32'!A1"/>
    <hyperlink ref="B23" location="'אג&quot;ח ממשלתי לא סחיר'!A1"/>
    <hyperlink ref="B26" location="'34'!A1"/>
    <hyperlink ref="B27" location="'קרנות השקעה לא סחירות'!A1"/>
    <hyperlink ref="B43" location="'53'!A1"/>
    <hyperlink ref="B45" location="'יתרת התחייבויות להשקעה'!A1"/>
    <hyperlink ref="B30" location="'חוזים עתידיים לא סחירים'!A1"/>
    <hyperlink ref="B31" location="'39'!A1"/>
    <hyperlink ref="B2" location="ריכוז!A1"/>
    <hyperlink ref="B18" location="'20'!A1"/>
  </hyperlinks>
  <printOptions/>
  <pageMargins left="0.7087" right="0.7087" top="0.748" bottom="0.748" header="0.315" footer="0.315"/>
  <pageSetup blackAndWhite="0" cellComments="none" copies="1" draft="0" errors="displayed" firstPageNumber="1" fitToHeight="1" fitToWidth="1" orientation="portrait" pageOrder="downThenOver" paperSize="9" scale="87" useFirstPageNumber="1"/>
  <rowBreaks count="1">
    <brk id="7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47"/>
  <sheetViews>
    <sheetView workbookViewId="0" showGridLines="0" rightToLeft="1">
      <selection activeCell="A1" sqref="A1"/>
    </sheetView>
  </sheetViews>
  <sheetFormatPr defaultRowHeight="14.25"/>
  <cols>
    <col min="1" max="1" style="381" width="4.253365" customWidth="1"/>
    <col min="2" max="2" style="381" width="40.75998" customWidth="1"/>
    <col min="3" max="3" style="381" width="16.65184" customWidth="1"/>
    <col min="4" max="4" style="381" width="11.69245" customWidth="1"/>
    <col min="5" max="5" style="381" width="4.666647" customWidth="1"/>
    <col min="6" max="6" style="381" width="9.488275" bestFit="1" customWidth="1"/>
    <col min="7" max="7" style="381" width="12.24349" customWidth="1"/>
    <col min="8" max="8" style="381" width="11.27917" customWidth="1"/>
    <col min="9" max="9" style="381" width="12.38125" customWidth="1"/>
    <col min="10" max="10" style="381" width="9.763797" customWidth="1"/>
    <col min="11" max="11" style="381" width="10.17708" customWidth="1"/>
    <col min="12" max="12" style="381" width="14.72319" customWidth="1"/>
    <col min="13" max="13" style="381" width="11.69245" customWidth="1"/>
    <col min="14" max="14" style="381" width="11.96797" customWidth="1"/>
    <col min="15" max="15" style="381" width="14.03438" customWidth="1"/>
    <col min="16" max="16" style="381" width="12.51901" customWidth="1"/>
    <col min="17" max="256" style="381"/>
  </cols>
  <sheetData>
    <row r="1" spans="1:256">
      <c r="B1" s="382" t="s">
        <v>31</v>
      </c>
      <c r="C1" s="383"/>
      <c r="D1" s="384"/>
      <c r="E1" s="385"/>
      <c r="G1" s="386"/>
      <c r="I1" s="387"/>
      <c r="L1" s="386"/>
    </row>
    <row r="2" spans="1:256">
      <c r="B2" s="388" t="s">
        <v>32</v>
      </c>
      <c r="D2" s="389"/>
      <c r="E2" s="390"/>
      <c r="G2" s="386"/>
      <c r="I2" s="387"/>
      <c r="L2" s="386"/>
    </row>
    <row r="3" spans="1:256">
      <c r="B3" s="391" t="s">
        <v>1</v>
      </c>
      <c r="C3" s="392">
        <v>41547</v>
      </c>
      <c r="D3" s="386"/>
      <c r="E3" s="390"/>
      <c r="G3" s="386"/>
      <c r="I3" s="387"/>
      <c r="L3" s="386"/>
    </row>
    <row r="4" spans="1:256">
      <c r="B4" s="391" t="s">
        <v>2</v>
      </c>
      <c r="C4" s="393" t="s">
        <v>3</v>
      </c>
      <c r="D4" s="386"/>
      <c r="E4" s="390"/>
      <c r="G4" s="386"/>
      <c r="I4" s="387"/>
      <c r="L4" s="386"/>
    </row>
    <row r="5" spans="1:256">
      <c r="B5" s="391" t="s">
        <v>4</v>
      </c>
      <c r="C5" s="393" t="s">
        <v>5</v>
      </c>
      <c r="D5" s="386"/>
      <c r="E5" s="390"/>
      <c r="G5" s="386"/>
      <c r="I5" s="387"/>
      <c r="L5" s="386"/>
    </row>
    <row r="6" spans="1:256">
      <c r="B6" s="391" t="s">
        <v>6</v>
      </c>
      <c r="C6" s="394">
        <v>414</v>
      </c>
      <c r="D6" s="386"/>
      <c r="E6" s="390"/>
      <c r="G6" s="386"/>
      <c r="I6" s="387"/>
      <c r="L6" s="386"/>
    </row>
    <row r="7" spans="1:256"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</row>
    <row r="8" spans="1:256">
      <c r="A8" s="396"/>
      <c r="B8" s="397" t="s">
        <v>61</v>
      </c>
      <c r="C8" s="398" t="s">
        <v>62</v>
      </c>
      <c r="D8" s="398" t="s">
        <v>63</v>
      </c>
      <c r="E8" s="398" t="s">
        <v>64</v>
      </c>
      <c r="F8" s="398" t="s">
        <v>39</v>
      </c>
      <c r="G8" s="399" t="s">
        <v>40</v>
      </c>
      <c r="H8" s="399" t="s">
        <v>65</v>
      </c>
      <c r="I8" s="399" t="s">
        <v>223</v>
      </c>
      <c r="J8" s="400" t="s">
        <v>66</v>
      </c>
      <c r="K8" s="401" t="s">
        <v>67</v>
      </c>
      <c r="L8" s="402" t="s">
        <v>68</v>
      </c>
      <c r="M8" s="402" t="s">
        <v>69</v>
      </c>
      <c r="N8" s="402" t="s">
        <v>70</v>
      </c>
      <c r="O8" s="402" t="s">
        <v>71</v>
      </c>
      <c r="P8" s="402" t="s">
        <v>34</v>
      </c>
      <c r="Q8" s="396"/>
      <c r="R8" s="396"/>
      <c r="S8" s="396"/>
      <c r="T8" s="396"/>
      <c r="U8" s="396"/>
      <c r="V8" s="396"/>
      <c r="W8" s="396"/>
      <c r="X8" s="396"/>
      <c r="Y8" s="396"/>
      <c r="Z8" s="396"/>
      <c r="AA8" s="396"/>
      <c r="AB8" s="396"/>
      <c r="AC8" s="396"/>
      <c r="AD8" s="396"/>
      <c r="AE8" s="396"/>
      <c r="AF8" s="396"/>
      <c r="AG8" s="396"/>
      <c r="AH8" s="396"/>
      <c r="AI8" s="396"/>
      <c r="AJ8" s="396"/>
      <c r="AK8" s="396"/>
      <c r="AL8" s="396"/>
      <c r="AM8" s="396"/>
      <c r="AN8" s="396"/>
      <c r="AO8" s="396"/>
      <c r="AP8" s="396"/>
      <c r="AQ8" s="396"/>
      <c r="AR8" s="396"/>
      <c r="AS8" s="396"/>
      <c r="AT8" s="396"/>
      <c r="AU8" s="396"/>
      <c r="AV8" s="396"/>
      <c r="AW8" s="396"/>
      <c r="AX8" s="396"/>
      <c r="AY8" s="396"/>
      <c r="AZ8" s="396"/>
      <c r="BA8" s="396"/>
      <c r="BB8" s="396"/>
      <c r="BC8" s="396"/>
      <c r="BD8" s="396"/>
      <c r="BE8" s="396"/>
      <c r="BF8" s="396"/>
      <c r="BG8" s="396"/>
      <c r="BH8" s="396"/>
      <c r="BI8" s="396"/>
      <c r="BJ8" s="396"/>
      <c r="BK8" s="396"/>
      <c r="BL8" s="396"/>
      <c r="BM8" s="396"/>
      <c r="BN8" s="396"/>
      <c r="BO8" s="396"/>
      <c r="BP8" s="396"/>
      <c r="BQ8" s="396"/>
      <c r="BR8" s="396"/>
      <c r="BS8" s="396"/>
      <c r="BT8" s="396"/>
      <c r="BU8" s="396"/>
      <c r="BV8" s="396"/>
      <c r="BW8" s="396"/>
      <c r="BX8" s="396"/>
      <c r="BY8" s="396"/>
      <c r="BZ8" s="396"/>
      <c r="CA8" s="396"/>
      <c r="CB8" s="396"/>
      <c r="CC8" s="396"/>
      <c r="CD8" s="396"/>
      <c r="CE8" s="396"/>
      <c r="CF8" s="396"/>
      <c r="CG8" s="396"/>
      <c r="CH8" s="396"/>
      <c r="CI8" s="396"/>
      <c r="CJ8" s="396"/>
      <c r="CK8" s="396"/>
      <c r="CL8" s="396"/>
      <c r="CM8" s="396"/>
      <c r="CN8" s="396"/>
      <c r="CO8" s="396"/>
      <c r="CP8" s="396"/>
      <c r="CQ8" s="396"/>
      <c r="CR8" s="396"/>
      <c r="CS8" s="396"/>
      <c r="CT8" s="396"/>
      <c r="CU8" s="396"/>
      <c r="CV8" s="396"/>
      <c r="CW8" s="396"/>
      <c r="CX8" s="396"/>
      <c r="CY8" s="396"/>
      <c r="CZ8" s="396"/>
      <c r="DA8" s="396"/>
      <c r="DB8" s="396"/>
      <c r="DC8" s="396"/>
      <c r="DD8" s="396"/>
      <c r="DE8" s="396"/>
      <c r="DF8" s="396"/>
      <c r="DG8" s="396"/>
      <c r="DH8" s="396"/>
      <c r="DI8" s="396"/>
      <c r="DJ8" s="396"/>
      <c r="DK8" s="396"/>
      <c r="DL8" s="396"/>
      <c r="DM8" s="396"/>
      <c r="DN8" s="396"/>
      <c r="DO8" s="396"/>
      <c r="DP8" s="396"/>
      <c r="DQ8" s="396"/>
      <c r="DR8" s="396"/>
      <c r="DS8" s="396"/>
      <c r="DT8" s="396"/>
      <c r="DU8" s="396"/>
      <c r="DV8" s="396"/>
      <c r="DW8" s="396"/>
      <c r="DX8" s="396"/>
      <c r="DY8" s="396"/>
      <c r="DZ8" s="396"/>
      <c r="EA8" s="396"/>
      <c r="EB8" s="396"/>
      <c r="EC8" s="396"/>
      <c r="ED8" s="396"/>
      <c r="EE8" s="396"/>
      <c r="EF8" s="396"/>
      <c r="EG8" s="396"/>
      <c r="EH8" s="396"/>
      <c r="EI8" s="396"/>
      <c r="EJ8" s="396"/>
      <c r="EK8" s="396"/>
      <c r="EL8" s="396"/>
      <c r="EM8" s="396"/>
      <c r="EN8" s="396"/>
      <c r="EO8" s="396"/>
      <c r="EP8" s="396"/>
      <c r="EQ8" s="396"/>
      <c r="ER8" s="396"/>
      <c r="ES8" s="396"/>
      <c r="ET8" s="396"/>
      <c r="EU8" s="396"/>
      <c r="EV8" s="396"/>
      <c r="EW8" s="396"/>
      <c r="EX8" s="396"/>
      <c r="EY8" s="396"/>
      <c r="EZ8" s="396"/>
      <c r="FA8" s="396"/>
      <c r="FB8" s="396"/>
      <c r="FC8" s="396"/>
      <c r="FD8" s="396"/>
      <c r="FE8" s="396"/>
      <c r="FF8" s="396"/>
      <c r="FG8" s="396"/>
      <c r="FH8" s="396"/>
      <c r="FI8" s="396"/>
      <c r="FJ8" s="396"/>
      <c r="FK8" s="396"/>
      <c r="FL8" s="396"/>
      <c r="FM8" s="396"/>
      <c r="FN8" s="396"/>
      <c r="FO8" s="396"/>
      <c r="FP8" s="396"/>
      <c r="FQ8" s="396"/>
      <c r="FR8" s="396"/>
      <c r="FS8" s="396"/>
      <c r="FT8" s="396"/>
      <c r="FU8" s="396"/>
      <c r="FV8" s="396"/>
      <c r="FW8" s="396"/>
      <c r="FX8" s="396"/>
      <c r="FY8" s="396"/>
      <c r="FZ8" s="396"/>
      <c r="GA8" s="396"/>
      <c r="GB8" s="396"/>
      <c r="GC8" s="396"/>
      <c r="GD8" s="396"/>
      <c r="GE8" s="396"/>
      <c r="GF8" s="396"/>
      <c r="GG8" s="396"/>
      <c r="GH8" s="396"/>
      <c r="GI8" s="396"/>
      <c r="GJ8" s="396"/>
      <c r="GK8" s="396"/>
      <c r="GL8" s="396"/>
      <c r="GM8" s="396"/>
      <c r="GN8" s="396"/>
      <c r="GO8" s="396"/>
      <c r="GP8" s="396"/>
      <c r="GQ8" s="396"/>
      <c r="GR8" s="396"/>
      <c r="GS8" s="396"/>
      <c r="GT8" s="396"/>
      <c r="GU8" s="396"/>
      <c r="GV8" s="396"/>
      <c r="GW8" s="396"/>
      <c r="GX8" s="396"/>
      <c r="GY8" s="396"/>
      <c r="GZ8" s="396"/>
      <c r="HA8" s="396"/>
      <c r="HB8" s="396"/>
      <c r="HC8" s="396"/>
      <c r="HD8" s="396"/>
      <c r="HE8" s="396"/>
      <c r="HF8" s="396"/>
      <c r="HG8" s="396"/>
      <c r="HH8" s="396"/>
      <c r="HI8" s="396"/>
      <c r="HJ8" s="396"/>
      <c r="HK8" s="396"/>
      <c r="HL8" s="396"/>
      <c r="HM8" s="396"/>
      <c r="HN8" s="396"/>
      <c r="HO8" s="396"/>
      <c r="HP8" s="396"/>
      <c r="HQ8" s="396"/>
      <c r="HR8" s="396"/>
      <c r="HS8" s="396"/>
      <c r="HT8" s="396"/>
      <c r="HU8" s="396"/>
      <c r="HV8" s="396"/>
      <c r="HW8" s="396"/>
      <c r="HX8" s="396"/>
      <c r="HY8" s="396"/>
      <c r="HZ8" s="396"/>
      <c r="IA8" s="396"/>
      <c r="IB8" s="396"/>
      <c r="IC8" s="396"/>
      <c r="ID8" s="396"/>
      <c r="IE8" s="396"/>
      <c r="IF8" s="396"/>
      <c r="IG8" s="396"/>
      <c r="IH8" s="396"/>
      <c r="II8" s="396"/>
      <c r="IJ8" s="396"/>
      <c r="IK8" s="396"/>
      <c r="IL8" s="396"/>
      <c r="IM8" s="396"/>
      <c r="IN8" s="396"/>
      <c r="IO8" s="396"/>
      <c r="IP8" s="396"/>
      <c r="IQ8" s="396"/>
      <c r="IR8" s="396"/>
      <c r="IS8" s="396"/>
      <c r="IT8" s="396"/>
      <c r="IU8" s="396"/>
      <c r="IV8" s="396"/>
    </row>
    <row r="9" spans="1:256">
      <c r="B9" s="403" t="s">
        <v>19</v>
      </c>
      <c r="C9" s="404"/>
      <c r="D9" s="404"/>
      <c r="E9" s="404"/>
      <c r="F9" s="404"/>
      <c r="G9" s="404"/>
      <c r="H9" s="404"/>
      <c r="I9" s="404"/>
      <c r="J9" s="405"/>
      <c r="K9" s="406"/>
      <c r="L9" s="407"/>
      <c r="M9" s="404"/>
      <c r="N9" s="404"/>
      <c r="O9" s="404"/>
      <c r="P9" s="404"/>
    </row>
    <row r="10" spans="1:256">
      <c r="B10" s="408" t="s">
        <v>9</v>
      </c>
      <c r="C10" s="391"/>
      <c r="D10" s="391"/>
      <c r="E10" s="391"/>
      <c r="F10" s="391"/>
      <c r="G10" s="391"/>
      <c r="H10" s="391"/>
      <c r="I10" s="391"/>
      <c r="J10" s="409"/>
      <c r="K10" s="410"/>
      <c r="L10" s="411"/>
      <c r="M10" s="391"/>
      <c r="N10" s="391"/>
      <c r="O10" s="391"/>
      <c r="P10" s="391"/>
    </row>
    <row r="11" spans="1:256">
      <c r="A11" s="391"/>
      <c r="B11" s="412" t="s">
        <v>72</v>
      </c>
      <c r="C11" s="391"/>
      <c r="D11" s="391"/>
      <c r="E11" s="391"/>
      <c r="F11" s="391"/>
      <c r="G11" s="391"/>
      <c r="J11" s="413"/>
      <c r="K11" s="414"/>
      <c r="L11" s="415"/>
      <c r="R11" s="391"/>
      <c r="S11" s="391"/>
      <c r="T11" s="391"/>
      <c r="U11" s="391"/>
      <c r="V11" s="391"/>
      <c r="W11" s="391"/>
      <c r="X11" s="391"/>
      <c r="Y11" s="391"/>
      <c r="Z11" s="391"/>
      <c r="AA11" s="391"/>
      <c r="AB11" s="391"/>
      <c r="AC11" s="391"/>
      <c r="AD11" s="391"/>
      <c r="AE11" s="391"/>
      <c r="AF11" s="391"/>
      <c r="AG11" s="391"/>
      <c r="AH11" s="391"/>
      <c r="AI11" s="391"/>
      <c r="AJ11" s="391"/>
      <c r="AK11" s="391"/>
      <c r="AL11" s="391"/>
      <c r="AM11" s="391"/>
      <c r="AN11" s="391"/>
      <c r="AO11" s="391"/>
      <c r="AP11" s="391"/>
      <c r="AQ11" s="391"/>
      <c r="AR11" s="391"/>
      <c r="AS11" s="391"/>
      <c r="AT11" s="391"/>
      <c r="AU11" s="391"/>
      <c r="AV11" s="391"/>
      <c r="AW11" s="391"/>
      <c r="AX11" s="391"/>
      <c r="AY11" s="391"/>
      <c r="AZ11" s="391"/>
      <c r="BA11" s="391"/>
      <c r="BB11" s="391"/>
      <c r="BC11" s="391"/>
      <c r="BD11" s="391"/>
      <c r="BE11" s="391"/>
      <c r="BF11" s="391"/>
      <c r="BG11" s="391"/>
      <c r="BH11" s="391"/>
      <c r="BI11" s="391"/>
      <c r="BJ11" s="391"/>
      <c r="BK11" s="391"/>
      <c r="BL11" s="391"/>
      <c r="BM11" s="391"/>
      <c r="BN11" s="391"/>
      <c r="BO11" s="391"/>
      <c r="BP11" s="391"/>
      <c r="BQ11" s="391"/>
      <c r="BR11" s="391"/>
      <c r="BS11" s="391"/>
      <c r="BT11" s="391"/>
      <c r="BU11" s="391"/>
      <c r="BV11" s="391"/>
      <c r="BW11" s="391"/>
      <c r="BX11" s="391"/>
      <c r="BY11" s="391"/>
      <c r="BZ11" s="391"/>
      <c r="CA11" s="391"/>
      <c r="CB11" s="391"/>
      <c r="CC11" s="391"/>
      <c r="CD11" s="391"/>
      <c r="CE11" s="391"/>
      <c r="CF11" s="391"/>
      <c r="CG11" s="391"/>
      <c r="CH11" s="391"/>
      <c r="CI11" s="391"/>
      <c r="CJ11" s="391"/>
      <c r="CK11" s="391"/>
      <c r="CL11" s="391"/>
      <c r="CM11" s="391"/>
      <c r="CN11" s="391"/>
      <c r="CO11" s="391"/>
      <c r="CP11" s="391"/>
      <c r="CQ11" s="391"/>
      <c r="CR11" s="391"/>
      <c r="CS11" s="391"/>
      <c r="CT11" s="391"/>
      <c r="CU11" s="391"/>
      <c r="CV11" s="391"/>
      <c r="CW11" s="391"/>
      <c r="CX11" s="391"/>
      <c r="CY11" s="391"/>
      <c r="CZ11" s="391"/>
      <c r="DA11" s="391"/>
      <c r="DB11" s="391"/>
      <c r="DC11" s="391"/>
      <c r="DD11" s="391"/>
      <c r="DE11" s="391"/>
      <c r="DF11" s="391"/>
      <c r="DG11" s="391"/>
      <c r="DH11" s="391"/>
      <c r="DI11" s="391"/>
      <c r="DJ11" s="391"/>
      <c r="DK11" s="391"/>
      <c r="DL11" s="391"/>
      <c r="DM11" s="391"/>
      <c r="DN11" s="391"/>
      <c r="DO11" s="391"/>
      <c r="DP11" s="391"/>
      <c r="DQ11" s="391"/>
      <c r="DR11" s="391"/>
      <c r="DS11" s="391"/>
      <c r="DT11" s="391"/>
      <c r="DU11" s="391"/>
      <c r="DV11" s="391"/>
      <c r="DW11" s="391"/>
      <c r="DX11" s="391"/>
      <c r="DY11" s="391"/>
      <c r="DZ11" s="391"/>
      <c r="EA11" s="391"/>
      <c r="EB11" s="391"/>
      <c r="EC11" s="391"/>
      <c r="ED11" s="391"/>
      <c r="EE11" s="391"/>
      <c r="EF11" s="391"/>
      <c r="EG11" s="391"/>
      <c r="EH11" s="391"/>
      <c r="EI11" s="391"/>
      <c r="EJ11" s="391"/>
      <c r="EK11" s="391"/>
      <c r="EL11" s="391"/>
      <c r="EM11" s="391"/>
      <c r="EN11" s="391"/>
      <c r="EO11" s="391"/>
      <c r="EP11" s="391"/>
      <c r="EQ11" s="391"/>
      <c r="ER11" s="391"/>
      <c r="ES11" s="391"/>
      <c r="ET11" s="391"/>
      <c r="EU11" s="391"/>
      <c r="EV11" s="391"/>
      <c r="EW11" s="391"/>
      <c r="EX11" s="391"/>
      <c r="EY11" s="391"/>
      <c r="EZ11" s="391"/>
      <c r="FA11" s="391"/>
      <c r="FB11" s="391"/>
      <c r="FC11" s="391"/>
      <c r="FD11" s="391"/>
      <c r="FE11" s="391"/>
      <c r="FF11" s="391"/>
      <c r="FG11" s="391"/>
      <c r="FH11" s="391"/>
      <c r="FI11" s="391"/>
      <c r="FJ11" s="391"/>
      <c r="FK11" s="391"/>
      <c r="FL11" s="391"/>
      <c r="FM11" s="391"/>
      <c r="FN11" s="391"/>
      <c r="FO11" s="391"/>
      <c r="FP11" s="391"/>
      <c r="FQ11" s="391"/>
      <c r="FR11" s="391"/>
      <c r="FS11" s="391"/>
      <c r="FT11" s="391"/>
      <c r="FU11" s="391"/>
      <c r="FV11" s="391"/>
      <c r="FW11" s="391"/>
      <c r="FX11" s="391"/>
      <c r="FY11" s="391"/>
      <c r="FZ11" s="391"/>
      <c r="GA11" s="391"/>
      <c r="GB11" s="391"/>
      <c r="GC11" s="391"/>
      <c r="GD11" s="391"/>
      <c r="GE11" s="391"/>
      <c r="GF11" s="391"/>
      <c r="GG11" s="391"/>
      <c r="GH11" s="391"/>
      <c r="GI11" s="391"/>
      <c r="GJ11" s="391"/>
      <c r="GK11" s="391"/>
      <c r="GL11" s="391"/>
      <c r="GM11" s="391"/>
      <c r="GN11" s="391"/>
      <c r="GO11" s="391"/>
      <c r="GP11" s="391"/>
      <c r="GQ11" s="391"/>
      <c r="GR11" s="391"/>
      <c r="GS11" s="391"/>
      <c r="GT11" s="391"/>
      <c r="GU11" s="391"/>
      <c r="GV11" s="391"/>
      <c r="GW11" s="391"/>
      <c r="GX11" s="391"/>
      <c r="GY11" s="391"/>
      <c r="GZ11" s="391"/>
      <c r="HA11" s="391"/>
      <c r="HB11" s="391"/>
      <c r="HC11" s="391"/>
      <c r="HD11" s="391"/>
      <c r="HE11" s="391"/>
      <c r="HF11" s="391"/>
      <c r="HG11" s="391"/>
      <c r="HH11" s="391"/>
      <c r="HI11" s="391"/>
      <c r="HJ11" s="391"/>
      <c r="HK11" s="391"/>
      <c r="HL11" s="391"/>
      <c r="HM11" s="391"/>
      <c r="HN11" s="391"/>
      <c r="HO11" s="391"/>
      <c r="HP11" s="391"/>
      <c r="HQ11" s="391"/>
      <c r="HR11" s="391"/>
      <c r="HS11" s="391"/>
      <c r="HT11" s="391"/>
      <c r="HU11" s="391"/>
      <c r="HV11" s="391"/>
      <c r="HW11" s="391"/>
      <c r="HX11" s="391"/>
      <c r="HY11" s="391"/>
      <c r="HZ11" s="391"/>
      <c r="IA11" s="391"/>
      <c r="IB11" s="391"/>
      <c r="IC11" s="391"/>
      <c r="ID11" s="391"/>
      <c r="IE11" s="391"/>
      <c r="IF11" s="391"/>
      <c r="IG11" s="391"/>
      <c r="IH11" s="391"/>
      <c r="II11" s="391"/>
      <c r="IJ11" s="391"/>
      <c r="IK11" s="391"/>
      <c r="IL11" s="391"/>
      <c r="IM11" s="391"/>
      <c r="IN11" s="391"/>
      <c r="IO11" s="391"/>
      <c r="IP11" s="391"/>
      <c r="IQ11" s="391"/>
      <c r="IR11" s="391"/>
      <c r="IS11" s="391"/>
      <c r="IT11" s="391"/>
      <c r="IU11" s="391"/>
      <c r="IV11" s="391"/>
    </row>
    <row r="12" spans="1:256">
      <c r="B12" s="416" t="str">
        <v>ערד</v>
      </c>
      <c r="C12" s="391"/>
      <c r="D12" s="391"/>
      <c r="E12" s="391"/>
      <c r="F12" s="391"/>
      <c r="G12" s="391"/>
      <c r="H12" s="391"/>
      <c r="I12" s="391"/>
      <c r="J12" s="409"/>
      <c r="K12" s="410"/>
      <c r="L12" s="411"/>
      <c r="M12" s="391"/>
      <c r="N12" s="391"/>
      <c r="O12" s="391"/>
      <c r="P12" s="391"/>
    </row>
    <row r="13" spans="1:256">
      <c r="B13" s="417" t="str">
        <v>ערד   4.8%   סדרה  8751  2024</v>
      </c>
      <c r="C13" s="418">
        <v>8287518</v>
      </c>
      <c r="D13" s="418" t="s">
        <v>74</v>
      </c>
      <c r="E13" s="418" t="s">
        <v>75</v>
      </c>
      <c r="F13" s="418"/>
      <c r="G13" s="418" t="s">
        <v>76</v>
      </c>
      <c r="H13" s="419">
        <v>0.048</v>
      </c>
      <c r="I13" s="420">
        <v>40086</v>
      </c>
      <c r="J13" s="413">
        <v>8.53</v>
      </c>
      <c r="K13" s="414">
        <v>0.016</v>
      </c>
      <c r="L13" s="415">
        <v>2149000</v>
      </c>
      <c r="M13" s="421">
        <v>147.9617</v>
      </c>
      <c r="N13" s="415">
        <v>3179.7</v>
      </c>
      <c r="O13" s="414"/>
      <c r="P13" s="414">
        <f>+N13/'סיכום נכסי השקעה'!$C$52</f>
        <v>0.00209613364493467</v>
      </c>
    </row>
    <row r="14" spans="1:256">
      <c r="B14" s="417" t="str">
        <v>ערד 8669 %4.8 2016</v>
      </c>
      <c r="C14" s="418">
        <v>98669000</v>
      </c>
      <c r="D14" s="418" t="s">
        <v>74</v>
      </c>
      <c r="E14" s="418" t="s">
        <v>75</v>
      </c>
      <c r="F14" s="418"/>
      <c r="G14" s="418" t="s">
        <v>76</v>
      </c>
      <c r="H14" s="419">
        <v>0.048</v>
      </c>
      <c r="I14" s="420">
        <v>40086</v>
      </c>
      <c r="J14" s="413">
        <v>2.31</v>
      </c>
      <c r="K14" s="414">
        <v>0</v>
      </c>
      <c r="L14" s="415">
        <v>3234000</v>
      </c>
      <c r="M14" s="421">
        <v>149.5947</v>
      </c>
      <c r="N14" s="415">
        <v>4837.89</v>
      </c>
      <c r="O14" s="414"/>
      <c r="P14" s="414">
        <f>+N14/'סיכום נכסי השקעה'!$C$52</f>
        <v>0.00318925181604962</v>
      </c>
    </row>
    <row r="15" spans="1:256">
      <c r="B15" s="417" t="str">
        <v>ערד 8790 2027 4.8%</v>
      </c>
      <c r="C15" s="418">
        <v>8790</v>
      </c>
      <c r="D15" s="418" t="s">
        <v>74</v>
      </c>
      <c r="E15" s="418" t="s">
        <v>75</v>
      </c>
      <c r="F15" s="418"/>
      <c r="G15" s="418" t="s">
        <v>76</v>
      </c>
      <c r="H15" s="419">
        <v>0.048</v>
      </c>
      <c r="I15" s="420">
        <v>41030</v>
      </c>
      <c r="J15" s="413">
        <v>10.52</v>
      </c>
      <c r="K15" s="414">
        <v>0.0196</v>
      </c>
      <c r="L15" s="415">
        <v>127000</v>
      </c>
      <c r="M15" s="421">
        <v>140.0123</v>
      </c>
      <c r="N15" s="415">
        <v>177.82</v>
      </c>
      <c r="O15" s="414"/>
      <c r="P15" s="414">
        <f>+N15/'סיכום נכסי השקעה'!$C$52</f>
        <v>0.00011722316090898</v>
      </c>
    </row>
    <row r="16" spans="1:256">
      <c r="B16" s="417" t="str">
        <v>ערד 8795</v>
      </c>
      <c r="C16" s="418">
        <v>71120356</v>
      </c>
      <c r="D16" s="418" t="s">
        <v>74</v>
      </c>
      <c r="E16" s="418" t="s">
        <v>75</v>
      </c>
      <c r="F16" s="418"/>
      <c r="G16" s="418" t="s">
        <v>76</v>
      </c>
      <c r="H16" s="419">
        <v>0.048</v>
      </c>
      <c r="I16" s="420">
        <v>41185</v>
      </c>
      <c r="J16" s="413">
        <v>10.74</v>
      </c>
      <c r="K16" s="414">
        <v>0.0199</v>
      </c>
      <c r="L16" s="415">
        <v>46226000</v>
      </c>
      <c r="M16" s="421">
        <v>138.4862</v>
      </c>
      <c r="N16" s="415">
        <v>64016.61</v>
      </c>
      <c r="O16" s="414"/>
      <c r="P16" s="414">
        <f>+N16/'סיכום נכסי השקעה'!$C$52</f>
        <v>0.0422012674326701</v>
      </c>
    </row>
    <row r="17" spans="1:256">
      <c r="B17" s="417" t="str">
        <v>ערד 8796</v>
      </c>
      <c r="C17" s="418">
        <v>98796000</v>
      </c>
      <c r="D17" s="418" t="s">
        <v>74</v>
      </c>
      <c r="E17" s="418" t="s">
        <v>75</v>
      </c>
      <c r="F17" s="418"/>
      <c r="G17" s="418" t="s">
        <v>76</v>
      </c>
      <c r="H17" s="419">
        <v>0.048</v>
      </c>
      <c r="I17" s="420">
        <v>41214</v>
      </c>
      <c r="J17" s="413">
        <v>10.82</v>
      </c>
      <c r="K17" s="414">
        <v>0.02</v>
      </c>
      <c r="L17" s="415">
        <v>9256000</v>
      </c>
      <c r="M17" s="421">
        <v>138.1781</v>
      </c>
      <c r="N17" s="415">
        <v>12789.77</v>
      </c>
      <c r="O17" s="414"/>
      <c r="P17" s="414">
        <f>+N17/'סיכום נכסי השקעה'!$C$52</f>
        <v>0.00843131968675537</v>
      </c>
    </row>
    <row r="18" spans="1:256">
      <c r="B18" s="417" t="str">
        <v>ערד 8797</v>
      </c>
      <c r="C18" s="418">
        <v>98797000</v>
      </c>
      <c r="D18" s="418" t="s">
        <v>74</v>
      </c>
      <c r="E18" s="418" t="s">
        <v>75</v>
      </c>
      <c r="F18" s="418"/>
      <c r="G18" s="418" t="s">
        <v>76</v>
      </c>
      <c r="H18" s="419">
        <v>0.048</v>
      </c>
      <c r="I18" s="420">
        <v>41245</v>
      </c>
      <c r="J18" s="413">
        <v>10.9</v>
      </c>
      <c r="K18" s="414">
        <v>0.0201</v>
      </c>
      <c r="L18" s="415">
        <v>7479000</v>
      </c>
      <c r="M18" s="421">
        <v>138.1156</v>
      </c>
      <c r="N18" s="415">
        <v>10329.67</v>
      </c>
      <c r="O18" s="414"/>
      <c r="P18" s="414">
        <f>+N18/'סיכום נכסי השקעה'!$C$52</f>
        <v>0.0068095634267611</v>
      </c>
    </row>
    <row r="19" spans="1:256">
      <c r="B19" s="417" t="str">
        <v>ערד 8798</v>
      </c>
      <c r="C19" s="418">
        <v>98798000</v>
      </c>
      <c r="D19" s="418" t="s">
        <v>74</v>
      </c>
      <c r="E19" s="418" t="s">
        <v>75</v>
      </c>
      <c r="F19" s="418"/>
      <c r="G19" s="418" t="s">
        <v>76</v>
      </c>
      <c r="H19" s="419">
        <v>0.048</v>
      </c>
      <c r="I19" s="420">
        <v>41275</v>
      </c>
      <c r="J19" s="413">
        <v>10.99</v>
      </c>
      <c r="K19" s="414">
        <v>0.0201</v>
      </c>
      <c r="L19" s="415">
        <v>2668000</v>
      </c>
      <c r="M19" s="421">
        <v>138.4412</v>
      </c>
      <c r="N19" s="415">
        <v>3693.61</v>
      </c>
      <c r="O19" s="414"/>
      <c r="P19" s="414">
        <f>+N19/'סיכום נכסי השקעה'!$C$52</f>
        <v>0.00243491530404351</v>
      </c>
    </row>
    <row r="20" spans="1:256">
      <c r="B20" s="417" t="str">
        <v>ערד 8799</v>
      </c>
      <c r="C20" s="418">
        <v>98799000</v>
      </c>
      <c r="D20" s="418" t="s">
        <v>74</v>
      </c>
      <c r="E20" s="418" t="s">
        <v>75</v>
      </c>
      <c r="F20" s="418"/>
      <c r="G20" s="418" t="s">
        <v>76</v>
      </c>
      <c r="H20" s="419">
        <v>0.048</v>
      </c>
      <c r="I20" s="420">
        <v>41306</v>
      </c>
      <c r="J20" s="413">
        <v>11.07</v>
      </c>
      <c r="K20" s="414">
        <v>0.0202</v>
      </c>
      <c r="L20" s="415">
        <v>6540000</v>
      </c>
      <c r="M20" s="421">
        <v>137.863</v>
      </c>
      <c r="N20" s="415">
        <v>9016.24</v>
      </c>
      <c r="O20" s="414"/>
      <c r="P20" s="414">
        <f>+N20/'סיכום נכסי השקעה'!$C$52</f>
        <v>0.00594371922345056</v>
      </c>
    </row>
    <row r="21" spans="1:256">
      <c r="B21" s="417" t="str">
        <v>ערד 8800</v>
      </c>
      <c r="C21" s="418">
        <v>98800000</v>
      </c>
      <c r="D21" s="418" t="s">
        <v>74</v>
      </c>
      <c r="E21" s="418" t="s">
        <v>75</v>
      </c>
      <c r="F21" s="418"/>
      <c r="G21" s="418" t="s">
        <v>76</v>
      </c>
      <c r="H21" s="419">
        <v>0.048</v>
      </c>
      <c r="I21" s="420">
        <v>41334</v>
      </c>
      <c r="J21" s="413">
        <v>11.15</v>
      </c>
      <c r="K21" s="414">
        <v>0.0202</v>
      </c>
      <c r="L21" s="415">
        <v>7467000</v>
      </c>
      <c r="M21" s="421">
        <v>137.7985</v>
      </c>
      <c r="N21" s="415">
        <v>10289.42</v>
      </c>
      <c r="O21" s="414"/>
      <c r="P21" s="414">
        <f>+N21/'סיכום נכסי השקעה'!$C$52</f>
        <v>0.00678302967225325</v>
      </c>
    </row>
    <row r="22" spans="1:256">
      <c r="B22" s="417" t="str">
        <v>ערד 8801</v>
      </c>
      <c r="C22" s="418">
        <v>71120935</v>
      </c>
      <c r="D22" s="418" t="s">
        <v>74</v>
      </c>
      <c r="E22" s="418" t="s">
        <v>75</v>
      </c>
      <c r="F22" s="418"/>
      <c r="G22" s="418" t="s">
        <v>76</v>
      </c>
      <c r="H22" s="419">
        <v>0.048</v>
      </c>
      <c r="I22" s="420">
        <v>41366</v>
      </c>
      <c r="J22" s="413">
        <v>11.04</v>
      </c>
      <c r="K22" s="414">
        <v>0.0203</v>
      </c>
      <c r="L22" s="415">
        <v>5534000</v>
      </c>
      <c r="M22" s="421">
        <v>139.9056</v>
      </c>
      <c r="N22" s="415">
        <v>7742.38</v>
      </c>
      <c r="O22" s="414"/>
      <c r="P22" s="414">
        <f>+N22/'סיכום נכסי השקעה'!$C$52</f>
        <v>0.00510396050252202</v>
      </c>
    </row>
    <row r="23" spans="1:256">
      <c r="B23" s="417" t="str">
        <v>ערד 8802</v>
      </c>
      <c r="C23" s="418">
        <v>2704</v>
      </c>
      <c r="D23" s="418" t="s">
        <v>74</v>
      </c>
      <c r="E23" s="418" t="s">
        <v>75</v>
      </c>
      <c r="F23" s="418"/>
      <c r="G23" s="418" t="s">
        <v>76</v>
      </c>
      <c r="H23" s="419">
        <v>0.048</v>
      </c>
      <c r="I23" s="420">
        <v>41395</v>
      </c>
      <c r="J23" s="413">
        <v>11.12</v>
      </c>
      <c r="K23" s="414">
        <v>0.0203</v>
      </c>
      <c r="L23" s="415">
        <v>12467000</v>
      </c>
      <c r="M23" s="421">
        <v>139.321</v>
      </c>
      <c r="N23" s="415">
        <v>17369.15</v>
      </c>
      <c r="O23" s="414"/>
      <c r="P23" s="414">
        <f>+N23/'סיכום נכסי השקעה'!$C$52</f>
        <v>0.0114501555803746</v>
      </c>
    </row>
    <row r="24" spans="1:256">
      <c r="B24" s="417" t="str">
        <v>ערד 8803</v>
      </c>
      <c r="C24" s="418">
        <v>71121057</v>
      </c>
      <c r="D24" s="418" t="s">
        <v>74</v>
      </c>
      <c r="E24" s="418" t="s">
        <v>75</v>
      </c>
      <c r="F24" s="418"/>
      <c r="G24" s="418" t="s">
        <v>76</v>
      </c>
      <c r="H24" s="419">
        <v>0.048</v>
      </c>
      <c r="I24" s="420">
        <v>41427</v>
      </c>
      <c r="J24" s="413">
        <v>11.25</v>
      </c>
      <c r="K24" s="414">
        <v>0.0205</v>
      </c>
      <c r="L24" s="415">
        <v>5845000</v>
      </c>
      <c r="M24" s="421">
        <v>138.536</v>
      </c>
      <c r="N24" s="415">
        <v>8097.43</v>
      </c>
      <c r="O24" s="414"/>
      <c r="P24" s="414">
        <f>+N24/'סיכום נכסי השקעה'!$C$52</f>
        <v>0.00533801788234844</v>
      </c>
    </row>
    <row r="25" spans="1:256">
      <c r="B25" s="417" t="str">
        <v>ערד 8805</v>
      </c>
      <c r="C25" s="418">
        <v>8805</v>
      </c>
      <c r="D25" s="418" t="s">
        <v>74</v>
      </c>
      <c r="E25" s="418" t="s">
        <v>75</v>
      </c>
      <c r="F25" s="418"/>
      <c r="G25" s="418" t="s">
        <v>76</v>
      </c>
      <c r="H25" s="419">
        <v>0.048</v>
      </c>
      <c r="I25" s="420">
        <v>41487</v>
      </c>
      <c r="J25" s="413">
        <v>11.41</v>
      </c>
      <c r="K25" s="414">
        <v>0.0206</v>
      </c>
      <c r="L25" s="415">
        <v>5553000</v>
      </c>
      <c r="M25" s="421">
        <v>136.6927</v>
      </c>
      <c r="N25" s="415">
        <v>7590.54</v>
      </c>
      <c r="O25" s="414"/>
      <c r="P25" s="414">
        <f>+N25/'סיכום נכסי השקעה'!$C$52</f>
        <v>0.00500386397371525</v>
      </c>
    </row>
    <row r="26" spans="1:256">
      <c r="B26" s="417" t="str">
        <v>ערד סדרה 2024  8760  4.8%</v>
      </c>
      <c r="C26" s="418">
        <v>8287609</v>
      </c>
      <c r="D26" s="418" t="s">
        <v>74</v>
      </c>
      <c r="E26" s="418" t="s">
        <v>75</v>
      </c>
      <c r="F26" s="418"/>
      <c r="G26" s="418" t="s">
        <v>76</v>
      </c>
      <c r="H26" s="419">
        <v>0.048</v>
      </c>
      <c r="I26" s="420">
        <v>40118</v>
      </c>
      <c r="J26" s="413">
        <v>8.95</v>
      </c>
      <c r="K26" s="414">
        <v>0.0171</v>
      </c>
      <c r="L26" s="415">
        <v>23000</v>
      </c>
      <c r="M26" s="421">
        <v>145.2368</v>
      </c>
      <c r="N26" s="415">
        <v>33.4</v>
      </c>
      <c r="O26" s="414"/>
      <c r="P26" s="414">
        <f>+N26/'סיכום נכסי השקעה'!$C$52</f>
        <v>2.20180720636594e-05</v>
      </c>
    </row>
    <row r="27" spans="1:256">
      <c r="B27" s="417" t="str">
        <v>ערד סדרה 8789 2027 4.8%</v>
      </c>
      <c r="C27" s="418">
        <v>8789</v>
      </c>
      <c r="D27" s="418" t="s">
        <v>74</v>
      </c>
      <c r="E27" s="418" t="s">
        <v>75</v>
      </c>
      <c r="F27" s="418"/>
      <c r="G27" s="418" t="s">
        <v>76</v>
      </c>
      <c r="H27" s="419">
        <v>0.048</v>
      </c>
      <c r="I27" s="420">
        <v>41000</v>
      </c>
      <c r="J27" s="413">
        <v>10.44</v>
      </c>
      <c r="K27" s="414">
        <v>0.0195</v>
      </c>
      <c r="L27" s="415">
        <v>37000</v>
      </c>
      <c r="M27" s="421">
        <v>140.8692</v>
      </c>
      <c r="N27" s="415">
        <v>52.12</v>
      </c>
      <c r="O27" s="414"/>
      <c r="P27" s="414">
        <f>+N27/'סיכום נכסי השקעה'!$C$52</f>
        <v>3.43587399987404e-05</v>
      </c>
    </row>
    <row r="28" spans="1:256">
      <c r="A28" s="391"/>
      <c r="B28" s="422" t="str">
        <v>ערד סה"כ</v>
      </c>
      <c r="C28" s="423"/>
      <c r="D28" s="423"/>
      <c r="E28" s="423"/>
      <c r="F28" s="423"/>
      <c r="G28" s="423"/>
      <c r="H28" s="424"/>
      <c r="I28" s="425"/>
      <c r="J28" s="409">
        <v>10.62</v>
      </c>
      <c r="K28" s="410">
        <v>0.0194</v>
      </c>
      <c r="L28" s="411"/>
      <c r="M28" s="426"/>
      <c r="N28" s="411">
        <f>SUM(N13:N27)</f>
        <v>159215.75</v>
      </c>
      <c r="O28" s="410"/>
      <c r="P28" s="410">
        <f>+N28/'סיכום נכסי השקעה'!$C$52</f>
        <v>0.10495879811885</v>
      </c>
      <c r="Q28" s="391"/>
      <c r="R28" s="391"/>
      <c r="S28" s="391"/>
      <c r="T28" s="391"/>
      <c r="U28" s="391"/>
      <c r="V28" s="391"/>
      <c r="W28" s="391"/>
      <c r="X28" s="391"/>
      <c r="Y28" s="391"/>
      <c r="Z28" s="391"/>
      <c r="AA28" s="391"/>
      <c r="AB28" s="391"/>
      <c r="AC28" s="391"/>
      <c r="AD28" s="391"/>
      <c r="AE28" s="391"/>
      <c r="AF28" s="391"/>
      <c r="AG28" s="391"/>
      <c r="AH28" s="391"/>
      <c r="AI28" s="391"/>
      <c r="AJ28" s="391"/>
      <c r="AK28" s="391"/>
      <c r="AL28" s="391"/>
      <c r="AM28" s="391"/>
      <c r="AN28" s="391"/>
      <c r="AO28" s="391"/>
      <c r="AP28" s="391"/>
      <c r="AQ28" s="391"/>
      <c r="AR28" s="391"/>
      <c r="AS28" s="391"/>
      <c r="AT28" s="391"/>
      <c r="AU28" s="391"/>
      <c r="AV28" s="391"/>
      <c r="AW28" s="391"/>
      <c r="AX28" s="391"/>
      <c r="AY28" s="391"/>
      <c r="AZ28" s="391"/>
      <c r="BA28" s="391"/>
      <c r="BB28" s="391"/>
      <c r="BC28" s="391"/>
      <c r="BD28" s="391"/>
      <c r="BE28" s="391"/>
      <c r="BF28" s="391"/>
      <c r="BG28" s="391"/>
      <c r="BH28" s="391"/>
      <c r="BI28" s="391"/>
      <c r="BJ28" s="391"/>
      <c r="BK28" s="391"/>
      <c r="BL28" s="391"/>
      <c r="BM28" s="391"/>
      <c r="BN28" s="391"/>
      <c r="BO28" s="391"/>
      <c r="BP28" s="391"/>
      <c r="BQ28" s="391"/>
      <c r="BR28" s="391"/>
      <c r="BS28" s="391"/>
      <c r="BT28" s="391"/>
      <c r="BU28" s="391"/>
      <c r="BV28" s="391"/>
      <c r="BW28" s="391"/>
      <c r="BX28" s="391"/>
      <c r="BY28" s="391"/>
      <c r="BZ28" s="391"/>
      <c r="CA28" s="391"/>
      <c r="CB28" s="391"/>
      <c r="CC28" s="391"/>
      <c r="CD28" s="391"/>
      <c r="CE28" s="391"/>
      <c r="CF28" s="391"/>
      <c r="CG28" s="391"/>
      <c r="CH28" s="391"/>
      <c r="CI28" s="391"/>
      <c r="CJ28" s="391"/>
      <c r="CK28" s="391"/>
      <c r="CL28" s="391"/>
      <c r="CM28" s="391"/>
      <c r="CN28" s="391"/>
      <c r="CO28" s="391"/>
      <c r="CP28" s="391"/>
      <c r="CQ28" s="391"/>
      <c r="CR28" s="391"/>
      <c r="CS28" s="391"/>
      <c r="CT28" s="391"/>
      <c r="CU28" s="391"/>
      <c r="CV28" s="391"/>
      <c r="CW28" s="391"/>
      <c r="CX28" s="391"/>
      <c r="CY28" s="391"/>
      <c r="CZ28" s="391"/>
      <c r="DA28" s="391"/>
      <c r="DB28" s="391"/>
      <c r="DC28" s="391"/>
      <c r="DD28" s="391"/>
      <c r="DE28" s="391"/>
      <c r="DF28" s="391"/>
      <c r="DG28" s="391"/>
      <c r="DH28" s="391"/>
      <c r="DI28" s="391"/>
      <c r="DJ28" s="391"/>
      <c r="DK28" s="391"/>
      <c r="DL28" s="391"/>
      <c r="DM28" s="391"/>
      <c r="DN28" s="391"/>
      <c r="DO28" s="391"/>
      <c r="DP28" s="391"/>
      <c r="DQ28" s="391"/>
      <c r="DR28" s="391"/>
      <c r="DS28" s="391"/>
      <c r="DT28" s="391"/>
      <c r="DU28" s="391"/>
      <c r="DV28" s="391"/>
      <c r="DW28" s="391"/>
      <c r="DX28" s="391"/>
      <c r="DY28" s="391"/>
      <c r="DZ28" s="391"/>
      <c r="EA28" s="391"/>
      <c r="EB28" s="391"/>
      <c r="EC28" s="391"/>
      <c r="ED28" s="391"/>
      <c r="EE28" s="391"/>
      <c r="EF28" s="391"/>
      <c r="EG28" s="391"/>
      <c r="EH28" s="391"/>
      <c r="EI28" s="391"/>
      <c r="EJ28" s="391"/>
      <c r="EK28" s="391"/>
      <c r="EL28" s="391"/>
      <c r="EM28" s="391"/>
      <c r="EN28" s="391"/>
      <c r="EO28" s="391"/>
      <c r="EP28" s="391"/>
      <c r="EQ28" s="391"/>
      <c r="ER28" s="391"/>
      <c r="ES28" s="391"/>
      <c r="ET28" s="391"/>
      <c r="EU28" s="391"/>
      <c r="EV28" s="391"/>
      <c r="EW28" s="391"/>
      <c r="EX28" s="391"/>
      <c r="EY28" s="391"/>
      <c r="EZ28" s="391"/>
      <c r="FA28" s="391"/>
      <c r="FB28" s="391"/>
      <c r="FC28" s="391"/>
      <c r="FD28" s="391"/>
      <c r="FE28" s="391"/>
      <c r="FF28" s="391"/>
      <c r="FG28" s="391"/>
      <c r="FH28" s="391"/>
      <c r="FI28" s="391"/>
      <c r="FJ28" s="391"/>
      <c r="FK28" s="391"/>
      <c r="FL28" s="391"/>
      <c r="FM28" s="391"/>
      <c r="FN28" s="391"/>
      <c r="FO28" s="391"/>
      <c r="FP28" s="391"/>
      <c r="FQ28" s="391"/>
      <c r="FR28" s="391"/>
      <c r="FS28" s="391"/>
      <c r="FT28" s="391"/>
      <c r="FU28" s="391"/>
      <c r="FV28" s="391"/>
      <c r="FW28" s="391"/>
      <c r="FX28" s="391"/>
      <c r="FY28" s="391"/>
      <c r="FZ28" s="391"/>
      <c r="GA28" s="391"/>
      <c r="GB28" s="391"/>
      <c r="GC28" s="391"/>
      <c r="GD28" s="391"/>
      <c r="GE28" s="391"/>
      <c r="GF28" s="391"/>
      <c r="GG28" s="391"/>
      <c r="GH28" s="391"/>
      <c r="GI28" s="391"/>
      <c r="GJ28" s="391"/>
      <c r="GK28" s="391"/>
      <c r="GL28" s="391"/>
      <c r="GM28" s="391"/>
      <c r="GN28" s="391"/>
      <c r="GO28" s="391"/>
      <c r="GP28" s="391"/>
      <c r="GQ28" s="391"/>
      <c r="GR28" s="391"/>
      <c r="GS28" s="391"/>
      <c r="GT28" s="391"/>
      <c r="GU28" s="391"/>
      <c r="GV28" s="391"/>
      <c r="GW28" s="391"/>
      <c r="GX28" s="391"/>
      <c r="GY28" s="391"/>
      <c r="GZ28" s="391"/>
      <c r="HA28" s="391"/>
      <c r="HB28" s="391"/>
      <c r="HC28" s="391"/>
      <c r="HD28" s="391"/>
      <c r="HE28" s="391"/>
      <c r="HF28" s="391"/>
      <c r="HG28" s="391"/>
      <c r="HH28" s="391"/>
      <c r="HI28" s="391"/>
      <c r="HJ28" s="391"/>
      <c r="HK28" s="391"/>
      <c r="HL28" s="391"/>
      <c r="HM28" s="391"/>
      <c r="HN28" s="391"/>
      <c r="HO28" s="391"/>
      <c r="HP28" s="391"/>
      <c r="HQ28" s="391"/>
      <c r="HR28" s="391"/>
      <c r="HS28" s="391"/>
      <c r="HT28" s="391"/>
      <c r="HU28" s="391"/>
      <c r="HV28" s="391"/>
      <c r="HW28" s="391"/>
      <c r="HX28" s="391"/>
      <c r="HY28" s="391"/>
      <c r="HZ28" s="391"/>
      <c r="IA28" s="391"/>
      <c r="IB28" s="391"/>
      <c r="IC28" s="391"/>
      <c r="ID28" s="391"/>
      <c r="IE28" s="391"/>
      <c r="IF28" s="391"/>
      <c r="IG28" s="391"/>
      <c r="IH28" s="391"/>
      <c r="II28" s="391"/>
      <c r="IJ28" s="391"/>
      <c r="IK28" s="391"/>
      <c r="IL28" s="391"/>
      <c r="IM28" s="391"/>
      <c r="IN28" s="391"/>
      <c r="IO28" s="391"/>
      <c r="IP28" s="391"/>
      <c r="IQ28" s="391"/>
      <c r="IR28" s="391"/>
      <c r="IS28" s="391"/>
      <c r="IT28" s="391"/>
      <c r="IU28" s="391"/>
      <c r="IV28" s="391"/>
    </row>
    <row r="29" spans="1:256">
      <c r="B29" s="417"/>
      <c r="C29" s="418"/>
      <c r="D29" s="418"/>
      <c r="E29" s="418"/>
      <c r="F29" s="418"/>
      <c r="G29" s="418"/>
      <c r="H29" s="419"/>
      <c r="I29" s="420"/>
      <c r="J29" s="413"/>
      <c r="K29" s="414"/>
      <c r="L29" s="415"/>
      <c r="M29" s="421"/>
      <c r="N29" s="415"/>
      <c r="O29" s="414"/>
      <c r="P29" s="414"/>
    </row>
    <row r="30" spans="1:256">
      <c r="B30" s="416" t="str">
        <v>מירון</v>
      </c>
      <c r="C30" s="391"/>
      <c r="D30" s="391"/>
      <c r="E30" s="391"/>
      <c r="F30" s="391"/>
      <c r="G30" s="391"/>
      <c r="H30" s="391"/>
      <c r="I30" s="391"/>
      <c r="J30" s="409"/>
      <c r="K30" s="410"/>
      <c r="L30" s="411"/>
      <c r="M30" s="391"/>
      <c r="N30" s="391"/>
      <c r="O30" s="391"/>
      <c r="P30" s="391"/>
    </row>
    <row r="31" spans="1:256">
      <c r="B31" s="417" t="str">
        <v>מדינה %5.5 פד 2017.</v>
      </c>
      <c r="C31" s="418">
        <v>1014732</v>
      </c>
      <c r="D31" s="418" t="s">
        <v>74</v>
      </c>
      <c r="E31" s="418" t="s">
        <v>75</v>
      </c>
      <c r="F31" s="418"/>
      <c r="G31" s="418" t="s">
        <v>76</v>
      </c>
      <c r="H31" s="419">
        <v>0.055</v>
      </c>
      <c r="I31" s="420">
        <v>35582</v>
      </c>
      <c r="J31" s="413">
        <v>2.41</v>
      </c>
      <c r="K31" s="414">
        <v>0.000149</v>
      </c>
      <c r="L31" s="415">
        <v>900000</v>
      </c>
      <c r="M31" s="421">
        <v>172.9899</v>
      </c>
      <c r="N31" s="415">
        <v>1556.91</v>
      </c>
      <c r="O31" s="414"/>
      <c r="P31" s="414">
        <f>+N31/'סיכום נכסי השקעה'!$C$52</f>
        <v>0.00102635199331234</v>
      </c>
    </row>
    <row r="32" spans="1:256">
      <c r="B32" s="417" t="str">
        <v>מדינה 8630 פד 2017.</v>
      </c>
      <c r="C32" s="418">
        <v>1014863</v>
      </c>
      <c r="D32" s="418" t="s">
        <v>74</v>
      </c>
      <c r="E32" s="418" t="s">
        <v>75</v>
      </c>
      <c r="F32" s="418"/>
      <c r="G32" s="418" t="s">
        <v>76</v>
      </c>
      <c r="H32" s="419">
        <v>0.055</v>
      </c>
      <c r="I32" s="420">
        <v>35765</v>
      </c>
      <c r="J32" s="413">
        <v>2.53</v>
      </c>
      <c r="K32" s="414">
        <v>0.0005263</v>
      </c>
      <c r="L32" s="415">
        <v>1540000</v>
      </c>
      <c r="M32" s="421">
        <v>166.1992</v>
      </c>
      <c r="N32" s="415">
        <v>2559.47</v>
      </c>
      <c r="O32" s="414"/>
      <c r="P32" s="414">
        <f>+N32/'סיכום נכסי השקעה'!$C$52</f>
        <v>0.00168726332050223</v>
      </c>
    </row>
    <row r="33" spans="1:256">
      <c r="B33" s="417" t="str">
        <v>מדינה מירון 8302.</v>
      </c>
      <c r="C33" s="418">
        <v>1014847</v>
      </c>
      <c r="D33" s="418" t="s">
        <v>74</v>
      </c>
      <c r="E33" s="418" t="s">
        <v>75</v>
      </c>
      <c r="F33" s="418"/>
      <c r="G33" s="418" t="s">
        <v>76</v>
      </c>
      <c r="H33" s="419">
        <v>0.055</v>
      </c>
      <c r="I33" s="420">
        <v>35736</v>
      </c>
      <c r="J33" s="413">
        <v>2.47</v>
      </c>
      <c r="K33" s="414">
        <v>0.0004382</v>
      </c>
      <c r="L33" s="415">
        <v>2112000</v>
      </c>
      <c r="M33" s="421">
        <v>168.2035</v>
      </c>
      <c r="N33" s="415">
        <v>3552.46</v>
      </c>
      <c r="O33" s="414"/>
      <c r="P33" s="414">
        <f>+N33/'סיכום נכסי השקעה'!$C$52</f>
        <v>0.00234186587674454</v>
      </c>
    </row>
    <row r="34" spans="1:256">
      <c r="A34" s="391"/>
      <c r="B34" s="417" t="str">
        <v>מירון  8353 פד 2022.</v>
      </c>
      <c r="C34" s="418">
        <v>1183530</v>
      </c>
      <c r="D34" s="418" t="s">
        <v>74</v>
      </c>
      <c r="E34" s="418" t="s">
        <v>75</v>
      </c>
      <c r="F34" s="418"/>
      <c r="G34" s="418" t="s">
        <v>76</v>
      </c>
      <c r="H34" s="419">
        <v>0.055</v>
      </c>
      <c r="I34" s="420">
        <v>37288</v>
      </c>
      <c r="J34" s="413">
        <v>4.62</v>
      </c>
      <c r="K34" s="414">
        <v>0.0073097</v>
      </c>
      <c r="L34" s="415">
        <v>2723080</v>
      </c>
      <c r="M34" s="421">
        <v>159.6892</v>
      </c>
      <c r="N34" s="415">
        <v>4348.47</v>
      </c>
      <c r="O34" s="414"/>
      <c r="P34" s="414">
        <f>+N34/'סיכום נכסי השקעה'!$C$52</f>
        <v>0.00286661454570842</v>
      </c>
      <c r="R34" s="391"/>
      <c r="S34" s="391"/>
      <c r="T34" s="391"/>
      <c r="U34" s="391"/>
      <c r="V34" s="391"/>
      <c r="W34" s="391"/>
      <c r="X34" s="391"/>
      <c r="Y34" s="391"/>
      <c r="Z34" s="391"/>
      <c r="AA34" s="391"/>
      <c r="AB34" s="391"/>
      <c r="AC34" s="391"/>
      <c r="AD34" s="391"/>
      <c r="AE34" s="391"/>
      <c r="AF34" s="391"/>
      <c r="AG34" s="391"/>
      <c r="AH34" s="391"/>
      <c r="AI34" s="391"/>
      <c r="AJ34" s="391"/>
      <c r="AK34" s="391"/>
      <c r="AL34" s="391"/>
      <c r="AM34" s="391"/>
      <c r="AN34" s="391"/>
      <c r="AO34" s="391"/>
      <c r="AP34" s="391"/>
      <c r="AQ34" s="391"/>
      <c r="AR34" s="391"/>
      <c r="AS34" s="391"/>
      <c r="AT34" s="391"/>
      <c r="AU34" s="391"/>
      <c r="AV34" s="391"/>
      <c r="AW34" s="391"/>
      <c r="AX34" s="391"/>
      <c r="AY34" s="391"/>
      <c r="AZ34" s="391"/>
      <c r="BA34" s="391"/>
      <c r="BB34" s="391"/>
      <c r="BC34" s="391"/>
      <c r="BD34" s="391"/>
      <c r="BE34" s="391"/>
      <c r="BF34" s="391"/>
      <c r="BG34" s="391"/>
      <c r="BH34" s="391"/>
      <c r="BI34" s="391"/>
      <c r="BJ34" s="391"/>
      <c r="BK34" s="391"/>
      <c r="BL34" s="391"/>
      <c r="BM34" s="391"/>
      <c r="BN34" s="391"/>
      <c r="BO34" s="391"/>
      <c r="BP34" s="391"/>
      <c r="BQ34" s="391"/>
      <c r="BR34" s="391"/>
      <c r="BS34" s="391"/>
      <c r="BT34" s="391"/>
      <c r="BU34" s="391"/>
      <c r="BV34" s="391"/>
      <c r="BW34" s="391"/>
      <c r="BX34" s="391"/>
      <c r="BY34" s="391"/>
      <c r="BZ34" s="391"/>
      <c r="CA34" s="391"/>
      <c r="CB34" s="391"/>
      <c r="CC34" s="391"/>
      <c r="CD34" s="391"/>
      <c r="CE34" s="391"/>
      <c r="CF34" s="391"/>
      <c r="CG34" s="391"/>
      <c r="CH34" s="391"/>
      <c r="CI34" s="391"/>
      <c r="CJ34" s="391"/>
      <c r="CK34" s="391"/>
      <c r="CL34" s="391"/>
      <c r="CM34" s="391"/>
      <c r="CN34" s="391"/>
      <c r="CO34" s="391"/>
      <c r="CP34" s="391"/>
      <c r="CQ34" s="391"/>
      <c r="CR34" s="391"/>
      <c r="CS34" s="391"/>
      <c r="CT34" s="391"/>
      <c r="CU34" s="391"/>
      <c r="CV34" s="391"/>
      <c r="CW34" s="391"/>
      <c r="CX34" s="391"/>
      <c r="CY34" s="391"/>
      <c r="CZ34" s="391"/>
      <c r="DA34" s="391"/>
      <c r="DB34" s="391"/>
      <c r="DC34" s="391"/>
      <c r="DD34" s="391"/>
      <c r="DE34" s="391"/>
      <c r="DF34" s="391"/>
      <c r="DG34" s="391"/>
      <c r="DH34" s="391"/>
      <c r="DI34" s="391"/>
      <c r="DJ34" s="391"/>
      <c r="DK34" s="391"/>
      <c r="DL34" s="391"/>
      <c r="DM34" s="391"/>
      <c r="DN34" s="391"/>
      <c r="DO34" s="391"/>
      <c r="DP34" s="391"/>
      <c r="DQ34" s="391"/>
      <c r="DR34" s="391"/>
      <c r="DS34" s="391"/>
      <c r="DT34" s="391"/>
      <c r="DU34" s="391"/>
      <c r="DV34" s="391"/>
      <c r="DW34" s="391"/>
      <c r="DX34" s="391"/>
      <c r="DY34" s="391"/>
      <c r="DZ34" s="391"/>
      <c r="EA34" s="391"/>
      <c r="EB34" s="391"/>
      <c r="EC34" s="391"/>
      <c r="ED34" s="391"/>
      <c r="EE34" s="391"/>
      <c r="EF34" s="391"/>
      <c r="EG34" s="391"/>
      <c r="EH34" s="391"/>
      <c r="EI34" s="391"/>
      <c r="EJ34" s="391"/>
      <c r="EK34" s="391"/>
      <c r="EL34" s="391"/>
      <c r="EM34" s="391"/>
      <c r="EN34" s="391"/>
      <c r="EO34" s="391"/>
      <c r="EP34" s="391"/>
      <c r="EQ34" s="391"/>
      <c r="ER34" s="391"/>
      <c r="ES34" s="391"/>
      <c r="ET34" s="391"/>
      <c r="EU34" s="391"/>
      <c r="EV34" s="391"/>
      <c r="EW34" s="391"/>
      <c r="EX34" s="391"/>
      <c r="EY34" s="391"/>
      <c r="EZ34" s="391"/>
      <c r="FA34" s="391"/>
      <c r="FB34" s="391"/>
      <c r="FC34" s="391"/>
      <c r="FD34" s="391"/>
      <c r="FE34" s="391"/>
      <c r="FF34" s="391"/>
      <c r="FG34" s="391"/>
      <c r="FH34" s="391"/>
      <c r="FI34" s="391"/>
      <c r="FJ34" s="391"/>
      <c r="FK34" s="391"/>
      <c r="FL34" s="391"/>
      <c r="FM34" s="391"/>
      <c r="FN34" s="391"/>
      <c r="FO34" s="391"/>
      <c r="FP34" s="391"/>
      <c r="FQ34" s="391"/>
      <c r="FR34" s="391"/>
      <c r="FS34" s="391"/>
      <c r="FT34" s="391"/>
      <c r="FU34" s="391"/>
      <c r="FV34" s="391"/>
      <c r="FW34" s="391"/>
      <c r="FX34" s="391"/>
      <c r="FY34" s="391"/>
      <c r="FZ34" s="391"/>
      <c r="GA34" s="391"/>
      <c r="GB34" s="391"/>
      <c r="GC34" s="391"/>
      <c r="GD34" s="391"/>
      <c r="GE34" s="391"/>
      <c r="GF34" s="391"/>
      <c r="GG34" s="391"/>
      <c r="GH34" s="391"/>
      <c r="GI34" s="391"/>
      <c r="GJ34" s="391"/>
      <c r="GK34" s="391"/>
      <c r="GL34" s="391"/>
      <c r="GM34" s="391"/>
      <c r="GN34" s="391"/>
      <c r="GO34" s="391"/>
      <c r="GP34" s="391"/>
      <c r="GQ34" s="391"/>
      <c r="GR34" s="391"/>
      <c r="GS34" s="391"/>
      <c r="GT34" s="391"/>
      <c r="GU34" s="391"/>
      <c r="GV34" s="391"/>
      <c r="GW34" s="391"/>
      <c r="GX34" s="391"/>
      <c r="GY34" s="391"/>
      <c r="GZ34" s="391"/>
      <c r="HA34" s="391"/>
      <c r="HB34" s="391"/>
      <c r="HC34" s="391"/>
      <c r="HD34" s="391"/>
      <c r="HE34" s="391"/>
      <c r="HF34" s="391"/>
      <c r="HG34" s="391"/>
      <c r="HH34" s="391"/>
      <c r="HI34" s="391"/>
      <c r="HJ34" s="391"/>
      <c r="HK34" s="391"/>
      <c r="HL34" s="391"/>
      <c r="HM34" s="391"/>
      <c r="HN34" s="391"/>
      <c r="HO34" s="391"/>
      <c r="HP34" s="391"/>
      <c r="HQ34" s="391"/>
      <c r="HR34" s="391"/>
      <c r="HS34" s="391"/>
      <c r="HT34" s="391"/>
      <c r="HU34" s="391"/>
      <c r="HV34" s="391"/>
      <c r="HW34" s="391"/>
      <c r="HX34" s="391"/>
      <c r="HY34" s="391"/>
      <c r="HZ34" s="391"/>
      <c r="IA34" s="391"/>
      <c r="IB34" s="391"/>
      <c r="IC34" s="391"/>
      <c r="ID34" s="391"/>
      <c r="IE34" s="391"/>
      <c r="IF34" s="391"/>
      <c r="IG34" s="391"/>
      <c r="IH34" s="391"/>
      <c r="II34" s="391"/>
      <c r="IJ34" s="391"/>
      <c r="IK34" s="391"/>
      <c r="IL34" s="391"/>
      <c r="IM34" s="391"/>
      <c r="IN34" s="391"/>
      <c r="IO34" s="391"/>
      <c r="IP34" s="391"/>
      <c r="IQ34" s="391"/>
      <c r="IR34" s="391"/>
      <c r="IS34" s="391"/>
      <c r="IT34" s="391"/>
      <c r="IU34" s="391"/>
      <c r="IV34" s="391"/>
    </row>
    <row r="35" spans="1:256">
      <c r="B35" s="417" t="str">
        <v>מירון  8354 פד 2022.</v>
      </c>
      <c r="C35" s="418">
        <v>1183540</v>
      </c>
      <c r="D35" s="418" t="s">
        <v>74</v>
      </c>
      <c r="E35" s="418" t="s">
        <v>75</v>
      </c>
      <c r="F35" s="418"/>
      <c r="G35" s="418" t="s">
        <v>76</v>
      </c>
      <c r="H35" s="419">
        <v>0.055</v>
      </c>
      <c r="I35" s="420">
        <v>37316</v>
      </c>
      <c r="J35" s="413">
        <v>4.67</v>
      </c>
      <c r="K35" s="414">
        <v>0.007429</v>
      </c>
      <c r="L35" s="415">
        <v>3881320</v>
      </c>
      <c r="M35" s="421">
        <v>157.8091</v>
      </c>
      <c r="N35" s="415">
        <v>6125.08</v>
      </c>
      <c r="O35" s="414"/>
      <c r="P35" s="414">
        <f>+N35/'סיכום נכסי השקעה'!$C$52</f>
        <v>0.00403779798909219</v>
      </c>
    </row>
    <row r="36" spans="1:256">
      <c r="B36" s="417" t="str">
        <v>מירון  8355 פד 2022.</v>
      </c>
      <c r="C36" s="418">
        <v>1183550</v>
      </c>
      <c r="D36" s="418" t="s">
        <v>74</v>
      </c>
      <c r="E36" s="418" t="s">
        <v>75</v>
      </c>
      <c r="F36" s="418"/>
      <c r="G36" s="418" t="s">
        <v>76</v>
      </c>
      <c r="H36" s="419">
        <v>0.055</v>
      </c>
      <c r="I36" s="420">
        <v>37347</v>
      </c>
      <c r="J36" s="413">
        <v>4.66</v>
      </c>
      <c r="K36" s="414">
        <v>0.0075589</v>
      </c>
      <c r="L36" s="415">
        <v>4505280</v>
      </c>
      <c r="M36" s="421">
        <v>159.9381</v>
      </c>
      <c r="N36" s="415">
        <v>7205.66</v>
      </c>
      <c r="O36" s="414"/>
      <c r="P36" s="414">
        <f>+N36/'סיכום נכסי השקעה'!$C$52</f>
        <v>0.00475014195048587</v>
      </c>
    </row>
    <row r="37" spans="1:256">
      <c r="B37" s="417" t="str">
        <v>מירון  8356 פד 2022.</v>
      </c>
      <c r="C37" s="418">
        <v>1183560</v>
      </c>
      <c r="D37" s="418" t="s">
        <v>74</v>
      </c>
      <c r="E37" s="418" t="s">
        <v>75</v>
      </c>
      <c r="F37" s="418"/>
      <c r="G37" s="418" t="s">
        <v>76</v>
      </c>
      <c r="H37" s="419">
        <v>0.055</v>
      </c>
      <c r="I37" s="420">
        <v>37377</v>
      </c>
      <c r="J37" s="413">
        <v>4.73</v>
      </c>
      <c r="K37" s="414">
        <v>0.0076766</v>
      </c>
      <c r="L37" s="415">
        <v>4058400</v>
      </c>
      <c r="M37" s="421">
        <v>158.9896</v>
      </c>
      <c r="N37" s="415">
        <v>6452.43</v>
      </c>
      <c r="O37" s="414"/>
      <c r="P37" s="414">
        <f>+N37/'סיכום נכסי השקעה'!$C$52</f>
        <v>0.00425359487202749</v>
      </c>
    </row>
    <row r="38" spans="1:256">
      <c r="B38" s="417" t="str">
        <v>מירון  8357 פד 2022.</v>
      </c>
      <c r="C38" s="418">
        <v>1183570</v>
      </c>
      <c r="D38" s="418" t="s">
        <v>74</v>
      </c>
      <c r="E38" s="418" t="s">
        <v>75</v>
      </c>
      <c r="F38" s="418"/>
      <c r="G38" s="418" t="s">
        <v>76</v>
      </c>
      <c r="H38" s="419">
        <v>0.055</v>
      </c>
      <c r="I38" s="420">
        <v>37408</v>
      </c>
      <c r="J38" s="413">
        <v>4.78</v>
      </c>
      <c r="K38" s="414">
        <v>0.0077972</v>
      </c>
      <c r="L38" s="415">
        <v>3766560</v>
      </c>
      <c r="M38" s="421">
        <v>156.3964</v>
      </c>
      <c r="N38" s="415">
        <v>5890.76</v>
      </c>
      <c r="O38" s="414"/>
      <c r="P38" s="414">
        <f>+N38/'סיכום נכסי השקעה'!$C$52</f>
        <v>0.00388332868831504</v>
      </c>
    </row>
    <row r="39" spans="1:256">
      <c r="B39" s="417" t="str">
        <v>מירון  8358 פד 2022.</v>
      </c>
      <c r="C39" s="418">
        <v>1183580</v>
      </c>
      <c r="D39" s="418" t="s">
        <v>74</v>
      </c>
      <c r="E39" s="418" t="s">
        <v>75</v>
      </c>
      <c r="F39" s="418"/>
      <c r="G39" s="418" t="s">
        <v>76</v>
      </c>
      <c r="H39" s="419">
        <v>0.055</v>
      </c>
      <c r="I39" s="420">
        <v>37438</v>
      </c>
      <c r="J39" s="413">
        <v>4.85</v>
      </c>
      <c r="K39" s="414">
        <v>0.0079134</v>
      </c>
      <c r="L39" s="415">
        <v>2878880</v>
      </c>
      <c r="M39" s="421">
        <v>154.7495</v>
      </c>
      <c r="N39" s="415">
        <v>4455.05</v>
      </c>
      <c r="O39" s="414"/>
      <c r="P39" s="414">
        <f>+N39/'סיכום נכסי השקעה'!$C$52</f>
        <v>0.00293687460919778</v>
      </c>
    </row>
    <row r="40" spans="1:256">
      <c r="B40" s="417" t="str">
        <v>מירון  8359 פד 2022.</v>
      </c>
      <c r="C40" s="418">
        <v>1183590</v>
      </c>
      <c r="D40" s="418" t="s">
        <v>74</v>
      </c>
      <c r="E40" s="418" t="s">
        <v>75</v>
      </c>
      <c r="F40" s="418"/>
      <c r="G40" s="418" t="s">
        <v>76</v>
      </c>
      <c r="H40" s="419">
        <v>0.055</v>
      </c>
      <c r="I40" s="420">
        <v>37469</v>
      </c>
      <c r="J40" s="413">
        <v>4.9</v>
      </c>
      <c r="K40" s="414">
        <v>0.0080412</v>
      </c>
      <c r="L40" s="415">
        <v>1744200</v>
      </c>
      <c r="M40" s="421">
        <v>152.5523</v>
      </c>
      <c r="N40" s="415">
        <v>2660.82</v>
      </c>
      <c r="O40" s="414"/>
      <c r="P40" s="414">
        <f>+N40/'סיכום נכסי השקעה'!$C$52</f>
        <v>0.00175407564396486</v>
      </c>
    </row>
    <row r="41" spans="1:256">
      <c r="B41" s="417" t="str">
        <v>מירון  8360 פד 2022.</v>
      </c>
      <c r="C41" s="418">
        <v>1183600</v>
      </c>
      <c r="D41" s="418" t="s">
        <v>74</v>
      </c>
      <c r="E41" s="418" t="s">
        <v>75</v>
      </c>
      <c r="F41" s="418"/>
      <c r="G41" s="418" t="s">
        <v>76</v>
      </c>
      <c r="H41" s="419">
        <v>0.055</v>
      </c>
      <c r="I41" s="420">
        <v>37500</v>
      </c>
      <c r="J41" s="413">
        <v>4.97</v>
      </c>
      <c r="K41" s="414">
        <v>0.0081677</v>
      </c>
      <c r="L41" s="415">
        <v>2744360</v>
      </c>
      <c r="M41" s="421">
        <v>151.379</v>
      </c>
      <c r="N41" s="415">
        <v>4154.38</v>
      </c>
      <c r="O41" s="414"/>
      <c r="P41" s="414">
        <f>+N41/'סיכום נכסי השקעה'!$C$52</f>
        <v>0.00273866581496483</v>
      </c>
    </row>
    <row r="42" spans="1:256">
      <c r="B42" s="417" t="str">
        <v>מירון 8253 פד 2013.</v>
      </c>
      <c r="C42" s="418">
        <v>1014130</v>
      </c>
      <c r="D42" s="418" t="s">
        <v>74</v>
      </c>
      <c r="E42" s="418" t="s">
        <v>75</v>
      </c>
      <c r="F42" s="418"/>
      <c r="G42" s="418" t="s">
        <v>76</v>
      </c>
      <c r="H42" s="419">
        <v>0.055</v>
      </c>
      <c r="I42" s="420">
        <v>35430</v>
      </c>
      <c r="J42" s="413">
        <v>0.03</v>
      </c>
      <c r="K42" s="414">
        <v>0.0027391</v>
      </c>
      <c r="L42" s="415">
        <v>230000</v>
      </c>
      <c r="M42" s="421">
        <v>228.6108</v>
      </c>
      <c r="N42" s="415">
        <v>525.8</v>
      </c>
      <c r="O42" s="414"/>
      <c r="P42" s="414">
        <f>+N42/'סיכום נכסי השקעה'!$C$52</f>
        <v>0.000346619829074016</v>
      </c>
    </row>
    <row r="43" spans="1:256">
      <c r="B43" s="417" t="str">
        <v>מירון 8254 פד 2013.</v>
      </c>
      <c r="C43" s="418">
        <v>1014148</v>
      </c>
      <c r="D43" s="418" t="s">
        <v>74</v>
      </c>
      <c r="E43" s="418" t="s">
        <v>75</v>
      </c>
      <c r="F43" s="418"/>
      <c r="G43" s="418" t="s">
        <v>76</v>
      </c>
      <c r="H43" s="419">
        <v>0.055</v>
      </c>
      <c r="I43" s="420">
        <v>35430</v>
      </c>
      <c r="J43" s="413">
        <v>0.11</v>
      </c>
      <c r="K43" s="414">
        <v>0.0027334</v>
      </c>
      <c r="L43" s="415">
        <v>30000</v>
      </c>
      <c r="M43" s="421">
        <v>226.327</v>
      </c>
      <c r="N43" s="415">
        <v>67.9</v>
      </c>
      <c r="O43" s="414"/>
      <c r="P43" s="414">
        <f>+N43/'סיכום נכסי השקעה'!$C$52</f>
        <v>4.47612902132478e-05</v>
      </c>
    </row>
    <row r="44" spans="1:256">
      <c r="B44" s="417" t="str">
        <v>מירון 8255 פד 2013.</v>
      </c>
      <c r="C44" s="418">
        <v>1014156</v>
      </c>
      <c r="D44" s="418" t="s">
        <v>74</v>
      </c>
      <c r="E44" s="418" t="s">
        <v>75</v>
      </c>
      <c r="F44" s="418"/>
      <c r="G44" s="418" t="s">
        <v>76</v>
      </c>
      <c r="H44" s="419">
        <v>0.055</v>
      </c>
      <c r="I44" s="420">
        <v>35430</v>
      </c>
      <c r="J44" s="413">
        <v>0.19</v>
      </c>
      <c r="K44" s="414">
        <v>0.0027347</v>
      </c>
      <c r="L44" s="415">
        <v>250000</v>
      </c>
      <c r="M44" s="421">
        <v>223.1024</v>
      </c>
      <c r="N44" s="415">
        <v>557.76</v>
      </c>
      <c r="O44" s="414"/>
      <c r="P44" s="414">
        <f>+N44/'סיכום נכסי השקעה'!$C$52</f>
        <v>0.000367688618988823</v>
      </c>
    </row>
    <row r="45" spans="1:256">
      <c r="B45" s="417" t="str">
        <v>מירון 8256 פד 2014.</v>
      </c>
      <c r="C45" s="418">
        <v>1014164</v>
      </c>
      <c r="D45" s="418" t="s">
        <v>74</v>
      </c>
      <c r="E45" s="418" t="s">
        <v>75</v>
      </c>
      <c r="F45" s="418"/>
      <c r="G45" s="418" t="s">
        <v>76</v>
      </c>
      <c r="H45" s="419">
        <v>0.055</v>
      </c>
      <c r="I45" s="420">
        <v>35430</v>
      </c>
      <c r="J45" s="413">
        <v>0.26</v>
      </c>
      <c r="K45" s="414">
        <v>0.0027207</v>
      </c>
      <c r="L45" s="415">
        <v>130000</v>
      </c>
      <c r="M45" s="421">
        <v>221.3734</v>
      </c>
      <c r="N45" s="415">
        <v>287.79</v>
      </c>
      <c r="O45" s="414"/>
      <c r="P45" s="414">
        <f>+N45/'סיכום נכסי השקעה'!$C$52</f>
        <v>0.000189717992790436</v>
      </c>
    </row>
    <row r="46" spans="1:256">
      <c r="B46" s="417" t="str">
        <v>מירון 8257 פד 2014.</v>
      </c>
      <c r="C46" s="418">
        <v>1014172</v>
      </c>
      <c r="D46" s="418" t="s">
        <v>74</v>
      </c>
      <c r="E46" s="418" t="s">
        <v>75</v>
      </c>
      <c r="F46" s="418"/>
      <c r="G46" s="418" t="s">
        <v>76</v>
      </c>
      <c r="H46" s="419">
        <v>0.055</v>
      </c>
      <c r="I46" s="420">
        <v>35430</v>
      </c>
      <c r="J46" s="413">
        <v>0.36</v>
      </c>
      <c r="K46" s="414">
        <v>0.0025895</v>
      </c>
      <c r="L46" s="415">
        <v>240000</v>
      </c>
      <c r="M46" s="421">
        <v>219.6667</v>
      </c>
      <c r="N46" s="415">
        <v>527.2</v>
      </c>
      <c r="O46" s="414"/>
      <c r="P46" s="414">
        <f>+N46/'סיכום נכסי השקעה'!$C$52</f>
        <v>0.000347542742274289</v>
      </c>
    </row>
    <row r="47" spans="1:256">
      <c r="B47" s="417" t="str">
        <v>מירון 8258 פד 2014.</v>
      </c>
      <c r="C47" s="418">
        <v>1014180</v>
      </c>
      <c r="D47" s="418" t="s">
        <v>74</v>
      </c>
      <c r="E47" s="418" t="s">
        <v>75</v>
      </c>
      <c r="F47" s="418"/>
      <c r="G47" s="418" t="s">
        <v>76</v>
      </c>
      <c r="H47" s="419">
        <v>0.055</v>
      </c>
      <c r="I47" s="420">
        <v>35430</v>
      </c>
      <c r="J47" s="413">
        <v>0.44</v>
      </c>
      <c r="K47" s="414">
        <v>0.0024712</v>
      </c>
      <c r="L47" s="415">
        <v>250000</v>
      </c>
      <c r="M47" s="421">
        <v>218.1384</v>
      </c>
      <c r="N47" s="415">
        <v>545.35</v>
      </c>
      <c r="O47" s="414"/>
      <c r="P47" s="414">
        <f>+N47/'סיכום נכסי השקעה'!$C$52</f>
        <v>0.000359507652692116</v>
      </c>
    </row>
    <row r="48" spans="1:256">
      <c r="B48" s="417" t="str">
        <v>מירון 8259 פד 2014.</v>
      </c>
      <c r="C48" s="418">
        <v>1014198</v>
      </c>
      <c r="D48" s="418" t="s">
        <v>74</v>
      </c>
      <c r="E48" s="418" t="s">
        <v>75</v>
      </c>
      <c r="F48" s="418"/>
      <c r="G48" s="418" t="s">
        <v>76</v>
      </c>
      <c r="H48" s="419">
        <v>0.055</v>
      </c>
      <c r="I48" s="420">
        <v>35430</v>
      </c>
      <c r="J48" s="413">
        <v>0.51</v>
      </c>
      <c r="K48" s="414">
        <v>0.0023588</v>
      </c>
      <c r="L48" s="415">
        <v>320000</v>
      </c>
      <c r="M48" s="421">
        <v>222.6852</v>
      </c>
      <c r="N48" s="415">
        <v>712.59</v>
      </c>
      <c r="O48" s="414"/>
      <c r="P48" s="414">
        <f>+N48/'סיכום נכסי השקעה'!$C$52</f>
        <v>0.000469756226701888</v>
      </c>
    </row>
    <row r="49" spans="1:256">
      <c r="B49" s="417" t="str">
        <v>מירון 8260 פד 2014.</v>
      </c>
      <c r="C49" s="418">
        <v>1014203</v>
      </c>
      <c r="D49" s="418" t="s">
        <v>74</v>
      </c>
      <c r="E49" s="418" t="s">
        <v>75</v>
      </c>
      <c r="F49" s="418"/>
      <c r="G49" s="418" t="s">
        <v>76</v>
      </c>
      <c r="H49" s="419">
        <v>0.055</v>
      </c>
      <c r="I49" s="420">
        <v>35430</v>
      </c>
      <c r="J49" s="413">
        <v>0.58</v>
      </c>
      <c r="K49" s="414">
        <v>0.0022456</v>
      </c>
      <c r="L49" s="415">
        <v>240000</v>
      </c>
      <c r="M49" s="421">
        <v>220.3748</v>
      </c>
      <c r="N49" s="415">
        <v>528.9</v>
      </c>
      <c r="O49" s="414"/>
      <c r="P49" s="414">
        <f>+N49/'סיכום נכסי השקעה'!$C$52</f>
        <v>0.000348663422588906</v>
      </c>
    </row>
    <row r="50" spans="1:256">
      <c r="B50" s="417" t="str">
        <v>מירון 8261 פד 2014.</v>
      </c>
      <c r="C50" s="418">
        <v>1014211</v>
      </c>
      <c r="D50" s="418" t="s">
        <v>74</v>
      </c>
      <c r="E50" s="418" t="s">
        <v>75</v>
      </c>
      <c r="F50" s="418"/>
      <c r="G50" s="418" t="s">
        <v>76</v>
      </c>
      <c r="H50" s="419">
        <v>0.055</v>
      </c>
      <c r="I50" s="420">
        <v>35430</v>
      </c>
      <c r="J50" s="413">
        <v>0.66</v>
      </c>
      <c r="K50" s="414">
        <v>0.0021091</v>
      </c>
      <c r="L50" s="415">
        <v>70000</v>
      </c>
      <c r="M50" s="421">
        <v>216.1124</v>
      </c>
      <c r="N50" s="415">
        <v>151.28</v>
      </c>
      <c r="O50" s="414"/>
      <c r="P50" s="414">
        <f>+N50/'סיכום נכסי השקעה'!$C$52</f>
        <v>9.97273635266586e-05</v>
      </c>
    </row>
    <row r="51" spans="1:256">
      <c r="B51" s="417" t="str">
        <v>מירון 8262 פד 2014.</v>
      </c>
      <c r="C51" s="418">
        <v>1014229</v>
      </c>
      <c r="D51" s="418" t="s">
        <v>74</v>
      </c>
      <c r="E51" s="418" t="s">
        <v>75</v>
      </c>
      <c r="F51" s="418"/>
      <c r="G51" s="418" t="s">
        <v>76</v>
      </c>
      <c r="H51" s="419">
        <v>0.055</v>
      </c>
      <c r="I51" s="420">
        <v>35430</v>
      </c>
      <c r="J51" s="413">
        <v>0.75</v>
      </c>
      <c r="K51" s="414">
        <v>0.0019443</v>
      </c>
      <c r="L51" s="415">
        <v>330000</v>
      </c>
      <c r="M51" s="421">
        <v>213.5542</v>
      </c>
      <c r="N51" s="415">
        <v>704.73</v>
      </c>
      <c r="O51" s="414"/>
      <c r="P51" s="414">
        <f>+N51/'סיכום נכסי השקעה'!$C$52</f>
        <v>0.000464574728306069</v>
      </c>
    </row>
    <row r="52" spans="1:256">
      <c r="B52" s="417" t="str">
        <v>מירון 8263 פד 2014.</v>
      </c>
      <c r="C52" s="418">
        <v>1014237</v>
      </c>
      <c r="D52" s="418" t="s">
        <v>74</v>
      </c>
      <c r="E52" s="418" t="s">
        <v>75</v>
      </c>
      <c r="F52" s="418"/>
      <c r="G52" s="418" t="s">
        <v>76</v>
      </c>
      <c r="H52" s="419">
        <v>0.055</v>
      </c>
      <c r="I52" s="420">
        <v>35430</v>
      </c>
      <c r="J52" s="413">
        <v>0.83</v>
      </c>
      <c r="K52" s="414">
        <v>0.001627</v>
      </c>
      <c r="L52" s="415">
        <v>280000</v>
      </c>
      <c r="M52" s="421">
        <v>210.7139</v>
      </c>
      <c r="N52" s="415">
        <v>590</v>
      </c>
      <c r="O52" s="414"/>
      <c r="P52" s="414">
        <f>+N52/'סיכום נכסי השקעה'!$C$52</f>
        <v>0.000388941991543684</v>
      </c>
    </row>
    <row r="53" spans="1:256">
      <c r="B53" s="417" t="str">
        <v>מירון 8264 פד 2014.</v>
      </c>
      <c r="C53" s="418">
        <v>1014245</v>
      </c>
      <c r="D53" s="418" t="s">
        <v>74</v>
      </c>
      <c r="E53" s="418" t="s">
        <v>75</v>
      </c>
      <c r="F53" s="418"/>
      <c r="G53" s="418" t="s">
        <v>76</v>
      </c>
      <c r="H53" s="419">
        <v>0.055</v>
      </c>
      <c r="I53" s="420">
        <v>35430</v>
      </c>
      <c r="J53" s="413">
        <v>0.92</v>
      </c>
      <c r="K53" s="414">
        <v>0.0012562</v>
      </c>
      <c r="L53" s="415">
        <v>250000</v>
      </c>
      <c r="M53" s="421">
        <v>208.5174</v>
      </c>
      <c r="N53" s="415">
        <v>521.29</v>
      </c>
      <c r="O53" s="414"/>
      <c r="P53" s="414">
        <f>+N53/'סיכום נכסי השקעה'!$C$52</f>
        <v>0.000343646730121707</v>
      </c>
    </row>
    <row r="54" spans="1:256">
      <c r="B54" s="417" t="str">
        <v>מירון 8265 פד 2014.</v>
      </c>
      <c r="C54" s="418">
        <v>1014253</v>
      </c>
      <c r="D54" s="418" t="s">
        <v>74</v>
      </c>
      <c r="E54" s="418" t="s">
        <v>75</v>
      </c>
      <c r="F54" s="418"/>
      <c r="G54" s="418" t="s">
        <v>76</v>
      </c>
      <c r="H54" s="419">
        <v>0.055</v>
      </c>
      <c r="I54" s="420">
        <v>35430</v>
      </c>
      <c r="J54" s="413">
        <v>0.76</v>
      </c>
      <c r="K54" s="414">
        <v>0.0009198</v>
      </c>
      <c r="L54" s="415">
        <v>300000</v>
      </c>
      <c r="M54" s="421">
        <v>206.4667</v>
      </c>
      <c r="N54" s="415">
        <v>619.4</v>
      </c>
      <c r="O54" s="414"/>
      <c r="P54" s="414">
        <f>+N54/'סיכום נכסי השקעה'!$C$52</f>
        <v>0.000408323168749421</v>
      </c>
    </row>
    <row r="55" spans="1:256">
      <c r="B55" s="417" t="str">
        <v>מירון 8266 פד 2014.</v>
      </c>
      <c r="C55" s="418">
        <v>1014261</v>
      </c>
      <c r="D55" s="418" t="s">
        <v>74</v>
      </c>
      <c r="E55" s="418" t="s">
        <v>75</v>
      </c>
      <c r="F55" s="418"/>
      <c r="G55" s="418" t="s">
        <v>76</v>
      </c>
      <c r="H55" s="419">
        <v>0.055</v>
      </c>
      <c r="I55" s="420">
        <v>35430</v>
      </c>
      <c r="J55" s="413">
        <v>0.8</v>
      </c>
      <c r="K55" s="414">
        <v>0.0007978</v>
      </c>
      <c r="L55" s="415">
        <v>600000</v>
      </c>
      <c r="M55" s="421">
        <v>204.1475</v>
      </c>
      <c r="N55" s="415">
        <v>1224.88</v>
      </c>
      <c r="O55" s="414"/>
      <c r="P55" s="414">
        <f>+N55/'סיכום נכסי השקעה'!$C$52</f>
        <v>0.000807469943393268</v>
      </c>
    </row>
    <row r="56" spans="1:256">
      <c r="B56" s="417" t="str">
        <v>מירון 8267 פד 2014.</v>
      </c>
      <c r="C56" s="418">
        <v>1014287</v>
      </c>
      <c r="D56" s="418" t="s">
        <v>74</v>
      </c>
      <c r="E56" s="418" t="s">
        <v>75</v>
      </c>
      <c r="F56" s="418"/>
      <c r="G56" s="418" t="s">
        <v>76</v>
      </c>
      <c r="H56" s="419">
        <v>0.055</v>
      </c>
      <c r="I56" s="420">
        <v>35430</v>
      </c>
      <c r="J56" s="413">
        <v>0.86</v>
      </c>
      <c r="K56" s="414">
        <v>0.0006449</v>
      </c>
      <c r="L56" s="415">
        <v>700000</v>
      </c>
      <c r="M56" s="421">
        <v>201.3681</v>
      </c>
      <c r="N56" s="415">
        <v>1409.58</v>
      </c>
      <c r="O56" s="414"/>
      <c r="P56" s="414">
        <f>+N56/'סיכום נכסי השקעה'!$C$52</f>
        <v>0.000929228563457876</v>
      </c>
    </row>
    <row r="57" spans="1:256">
      <c r="B57" s="417" t="str">
        <v>מירון 8268 פד 2015.</v>
      </c>
      <c r="C57" s="418">
        <v>1014295</v>
      </c>
      <c r="D57" s="418" t="s">
        <v>74</v>
      </c>
      <c r="E57" s="418" t="s">
        <v>75</v>
      </c>
      <c r="F57" s="418"/>
      <c r="G57" s="418" t="s">
        <v>76</v>
      </c>
      <c r="H57" s="419">
        <v>0.055</v>
      </c>
      <c r="I57" s="420">
        <v>35430</v>
      </c>
      <c r="J57" s="413">
        <v>0.93</v>
      </c>
      <c r="K57" s="414">
        <v>0.0004899</v>
      </c>
      <c r="L57" s="415">
        <v>200000</v>
      </c>
      <c r="M57" s="421">
        <v>198.8356</v>
      </c>
      <c r="N57" s="415">
        <v>397.67</v>
      </c>
      <c r="O57" s="414"/>
      <c r="P57" s="414">
        <f>+N57/'סיכום נכסי השקעה'!$C$52</f>
        <v>0.000262153494537588</v>
      </c>
    </row>
    <row r="58" spans="1:256">
      <c r="B58" s="417" t="str">
        <v>מירון 8269 פד 2015.</v>
      </c>
      <c r="C58" s="418">
        <v>1014342</v>
      </c>
      <c r="D58" s="418" t="s">
        <v>74</v>
      </c>
      <c r="E58" s="418" t="s">
        <v>75</v>
      </c>
      <c r="F58" s="418"/>
      <c r="G58" s="418" t="s">
        <v>76</v>
      </c>
      <c r="H58" s="419">
        <v>0.055</v>
      </c>
      <c r="I58" s="420">
        <v>35430</v>
      </c>
      <c r="J58" s="413">
        <v>1</v>
      </c>
      <c r="K58" s="414">
        <v>0.0005532</v>
      </c>
      <c r="L58" s="415">
        <v>740000</v>
      </c>
      <c r="M58" s="421">
        <v>197.1559</v>
      </c>
      <c r="N58" s="415">
        <v>1458.95</v>
      </c>
      <c r="O58" s="414"/>
      <c r="P58" s="414">
        <f>+N58/'סיכום נכסי השקעה'!$C$52</f>
        <v>0.000961774438241794</v>
      </c>
    </row>
    <row r="59" spans="1:256">
      <c r="B59" s="417" t="str">
        <v>מירון 8270 פד 2015.</v>
      </c>
      <c r="C59" s="418">
        <v>1014350</v>
      </c>
      <c r="D59" s="418" t="s">
        <v>74</v>
      </c>
      <c r="E59" s="418" t="s">
        <v>75</v>
      </c>
      <c r="F59" s="418"/>
      <c r="G59" s="418" t="s">
        <v>76</v>
      </c>
      <c r="H59" s="419">
        <v>0.055</v>
      </c>
      <c r="I59" s="420">
        <v>35430</v>
      </c>
      <c r="J59" s="413">
        <v>1.06</v>
      </c>
      <c r="K59" s="414">
        <v>0.0005894</v>
      </c>
      <c r="L59" s="415">
        <v>1200000</v>
      </c>
      <c r="M59" s="421">
        <v>196.8121</v>
      </c>
      <c r="N59" s="415">
        <v>2361.75</v>
      </c>
      <c r="O59" s="414"/>
      <c r="P59" s="414">
        <f>+N59/'סיכום נכסי השקעה'!$C$52</f>
        <v>0.00155692160767508</v>
      </c>
    </row>
    <row r="60" spans="1:256">
      <c r="B60" s="417" t="str">
        <v>מירון 8271 פד2015.</v>
      </c>
      <c r="C60" s="418">
        <v>1014368</v>
      </c>
      <c r="D60" s="418" t="s">
        <v>74</v>
      </c>
      <c r="E60" s="418" t="s">
        <v>75</v>
      </c>
      <c r="F60" s="418"/>
      <c r="G60" s="418" t="s">
        <v>76</v>
      </c>
      <c r="H60" s="419">
        <v>0.055</v>
      </c>
      <c r="I60" s="420">
        <v>35430</v>
      </c>
      <c r="J60" s="413">
        <v>1.13</v>
      </c>
      <c r="K60" s="414">
        <v>0.0006143</v>
      </c>
      <c r="L60" s="415">
        <v>700000</v>
      </c>
      <c r="M60" s="421">
        <v>201.5935</v>
      </c>
      <c r="N60" s="415">
        <v>1411.15</v>
      </c>
      <c r="O60" s="414"/>
      <c r="P60" s="414">
        <f>+N60/'סיכום נכסי השקעה'!$C$52</f>
        <v>0.000930263544689611</v>
      </c>
    </row>
    <row r="61" spans="1:256">
      <c r="B61" s="417" t="str">
        <v>מירון 8272 פד 2015.</v>
      </c>
      <c r="C61" s="418">
        <v>1014376</v>
      </c>
      <c r="D61" s="418" t="s">
        <v>74</v>
      </c>
      <c r="E61" s="418" t="s">
        <v>75</v>
      </c>
      <c r="F61" s="418"/>
      <c r="G61" s="418" t="s">
        <v>76</v>
      </c>
      <c r="H61" s="419">
        <v>0.055</v>
      </c>
      <c r="I61" s="420">
        <v>35430</v>
      </c>
      <c r="J61" s="413">
        <v>1.21</v>
      </c>
      <c r="K61" s="414">
        <v>0.000621</v>
      </c>
      <c r="L61" s="415">
        <v>1000000</v>
      </c>
      <c r="M61" s="421">
        <v>201.7481</v>
      </c>
      <c r="N61" s="415">
        <v>2017.48</v>
      </c>
      <c r="O61" s="414"/>
      <c r="P61" s="414">
        <f>+N61/'סיכום נכסי השקעה'!$C$52</f>
        <v>0.00132997065949077</v>
      </c>
    </row>
    <row r="62" spans="1:256">
      <c r="B62" s="417" t="str">
        <v>מירון 8273 פד 2015.</v>
      </c>
      <c r="C62" s="418">
        <v>1014384</v>
      </c>
      <c r="D62" s="418" t="s">
        <v>74</v>
      </c>
      <c r="E62" s="418" t="s">
        <v>75</v>
      </c>
      <c r="F62" s="418"/>
      <c r="G62" s="418" t="s">
        <v>76</v>
      </c>
      <c r="H62" s="419">
        <v>0.055</v>
      </c>
      <c r="I62" s="420">
        <v>35430</v>
      </c>
      <c r="J62" s="413">
        <v>1.3</v>
      </c>
      <c r="K62" s="414">
        <v>0.0006119</v>
      </c>
      <c r="L62" s="415">
        <v>400000</v>
      </c>
      <c r="M62" s="421">
        <v>199.9051</v>
      </c>
      <c r="N62" s="415">
        <v>799.62</v>
      </c>
      <c r="O62" s="414"/>
      <c r="P62" s="414">
        <f>+N62/'סיכום נכסי השקעה'!$C$52</f>
        <v>0.000527128466573154</v>
      </c>
    </row>
    <row r="63" spans="1:256">
      <c r="B63" s="417" t="str">
        <v>מירון 8274 פד 2015.</v>
      </c>
      <c r="C63" s="418">
        <v>1014392</v>
      </c>
      <c r="D63" s="418" t="s">
        <v>74</v>
      </c>
      <c r="E63" s="418" t="s">
        <v>75</v>
      </c>
      <c r="F63" s="418"/>
      <c r="G63" s="418" t="s">
        <v>76</v>
      </c>
      <c r="H63" s="419">
        <v>0.055</v>
      </c>
      <c r="I63" s="420">
        <v>35430</v>
      </c>
      <c r="J63" s="413">
        <v>1.34</v>
      </c>
      <c r="K63" s="414">
        <v>0.0005992</v>
      </c>
      <c r="L63" s="415">
        <v>720000</v>
      </c>
      <c r="M63" s="421">
        <v>197.9407</v>
      </c>
      <c r="N63" s="415">
        <v>1425.17</v>
      </c>
      <c r="O63" s="414"/>
      <c r="P63" s="414">
        <f>+N63/'סיכום נכסי השקעה'!$C$52</f>
        <v>0.000939505861166632</v>
      </c>
    </row>
    <row r="64" spans="1:256">
      <c r="B64" s="417" t="str">
        <v>מירון 8275 פד 2015.</v>
      </c>
      <c r="C64" s="418">
        <v>1014415</v>
      </c>
      <c r="D64" s="418" t="s">
        <v>74</v>
      </c>
      <c r="E64" s="418" t="s">
        <v>75</v>
      </c>
      <c r="F64" s="418"/>
      <c r="G64" s="418" t="s">
        <v>76</v>
      </c>
      <c r="H64" s="419">
        <v>0.055</v>
      </c>
      <c r="I64" s="420">
        <v>35430</v>
      </c>
      <c r="J64" s="413">
        <v>1.42</v>
      </c>
      <c r="K64" s="414">
        <v>0.0005217</v>
      </c>
      <c r="L64" s="415">
        <v>900000</v>
      </c>
      <c r="M64" s="421">
        <v>197.3057</v>
      </c>
      <c r="N64" s="415">
        <v>1775.75</v>
      </c>
      <c r="O64" s="414"/>
      <c r="P64" s="414">
        <f>+N64/'סיכום נכסי השקעה'!$C$52</f>
        <v>0.00117061651098932</v>
      </c>
    </row>
    <row r="65" spans="1:256">
      <c r="B65" s="417" t="str">
        <v>מירון 8277 פד 2015.</v>
      </c>
      <c r="C65" s="418">
        <v>1014431</v>
      </c>
      <c r="D65" s="418" t="s">
        <v>74</v>
      </c>
      <c r="E65" s="418" t="s">
        <v>75</v>
      </c>
      <c r="F65" s="418"/>
      <c r="G65" s="418" t="s">
        <v>76</v>
      </c>
      <c r="H65" s="419">
        <v>0.055</v>
      </c>
      <c r="I65" s="420">
        <v>35430</v>
      </c>
      <c r="J65" s="413">
        <v>1.34</v>
      </c>
      <c r="K65" s="414">
        <v>0.0003356</v>
      </c>
      <c r="L65" s="415">
        <v>1680000</v>
      </c>
      <c r="M65" s="421">
        <v>195.2229</v>
      </c>
      <c r="N65" s="415">
        <v>3279.74</v>
      </c>
      <c r="O65" s="414"/>
      <c r="P65" s="414">
        <f>+N65/'סיכום נכסי השקעה'!$C$52</f>
        <v>0.00216208238533133</v>
      </c>
    </row>
    <row r="66" spans="1:256">
      <c r="B66" s="417" t="str">
        <v>מירון 8278 פד 2015.</v>
      </c>
      <c r="C66" s="418">
        <v>1014457</v>
      </c>
      <c r="D66" s="418" t="s">
        <v>74</v>
      </c>
      <c r="E66" s="418" t="s">
        <v>75</v>
      </c>
      <c r="F66" s="418"/>
      <c r="G66" s="418" t="s">
        <v>76</v>
      </c>
      <c r="H66" s="419">
        <v>0.055</v>
      </c>
      <c r="I66" s="420">
        <v>35430</v>
      </c>
      <c r="J66" s="413">
        <v>1.41</v>
      </c>
      <c r="K66" s="414">
        <v>0.0002892</v>
      </c>
      <c r="L66" s="415">
        <v>700000</v>
      </c>
      <c r="M66" s="421">
        <v>193.3639</v>
      </c>
      <c r="N66" s="415">
        <v>1353.55</v>
      </c>
      <c r="O66" s="414"/>
      <c r="P66" s="414">
        <f>+N66/'סיכום נכסי השקעה'!$C$52</f>
        <v>0.000892292258735515</v>
      </c>
    </row>
    <row r="67" spans="1:256">
      <c r="B67" s="417" t="str">
        <v>מירון 8279 פד 2015.</v>
      </c>
      <c r="C67" s="418">
        <v>1014465</v>
      </c>
      <c r="D67" s="418" t="s">
        <v>74</v>
      </c>
      <c r="E67" s="418" t="s">
        <v>75</v>
      </c>
      <c r="F67" s="418"/>
      <c r="G67" s="418" t="s">
        <v>76</v>
      </c>
      <c r="H67" s="419">
        <v>0.055</v>
      </c>
      <c r="I67" s="420">
        <v>35430</v>
      </c>
      <c r="J67" s="413">
        <v>1.47</v>
      </c>
      <c r="K67" s="414">
        <v>0.000235</v>
      </c>
      <c r="L67" s="415">
        <v>420000</v>
      </c>
      <c r="M67" s="421">
        <v>191.3926</v>
      </c>
      <c r="N67" s="415">
        <v>803.85</v>
      </c>
      <c r="O67" s="414"/>
      <c r="P67" s="414">
        <f>+N67/'סיכום נכסי השקעה'!$C$52</f>
        <v>0.000529916982885408</v>
      </c>
    </row>
    <row r="68" spans="1:256">
      <c r="B68" s="417" t="str">
        <v>מירון 8280 פד 2016.</v>
      </c>
      <c r="C68" s="418">
        <v>1014473</v>
      </c>
      <c r="D68" s="418" t="s">
        <v>74</v>
      </c>
      <c r="E68" s="418" t="s">
        <v>75</v>
      </c>
      <c r="F68" s="418"/>
      <c r="G68" s="418" t="s">
        <v>76</v>
      </c>
      <c r="H68" s="419">
        <v>0.055</v>
      </c>
      <c r="I68" s="420">
        <v>35430</v>
      </c>
      <c r="J68" s="413">
        <v>1.54</v>
      </c>
      <c r="K68" s="414">
        <v>0.0001746</v>
      </c>
      <c r="L68" s="415">
        <v>560000</v>
      </c>
      <c r="M68" s="421">
        <v>190.0569</v>
      </c>
      <c r="N68" s="415">
        <v>1064.32</v>
      </c>
      <c r="O68" s="414"/>
      <c r="P68" s="414">
        <f>+N68/'סיכום נכסי השקעה'!$C$52</f>
        <v>0.000701624983796228</v>
      </c>
    </row>
    <row r="69" spans="1:256">
      <c r="B69" s="417" t="str">
        <v>מירון 8281 פד 2016.</v>
      </c>
      <c r="C69" s="418">
        <v>1014512</v>
      </c>
      <c r="D69" s="418" t="s">
        <v>74</v>
      </c>
      <c r="E69" s="418" t="s">
        <v>75</v>
      </c>
      <c r="F69" s="418"/>
      <c r="G69" s="418" t="s">
        <v>76</v>
      </c>
      <c r="H69" s="419">
        <v>0.055</v>
      </c>
      <c r="I69" s="420">
        <v>35430</v>
      </c>
      <c r="J69" s="413">
        <v>1.61</v>
      </c>
      <c r="K69" s="414">
        <v>0.0002023</v>
      </c>
      <c r="L69" s="415">
        <v>1260000</v>
      </c>
      <c r="M69" s="421">
        <v>187.8438</v>
      </c>
      <c r="N69" s="415">
        <v>2366.83</v>
      </c>
      <c r="O69" s="414"/>
      <c r="P69" s="414">
        <f>+N69/'סיכום נכסי השקעה'!$C$52</f>
        <v>0.00156027046414464</v>
      </c>
    </row>
    <row r="70" spans="1:256">
      <c r="B70" s="417" t="str">
        <v>מירון 8282 פד 2016.</v>
      </c>
      <c r="C70" s="418">
        <v>1014520</v>
      </c>
      <c r="D70" s="418" t="s">
        <v>74</v>
      </c>
      <c r="E70" s="418" t="s">
        <v>75</v>
      </c>
      <c r="F70" s="418"/>
      <c r="G70" s="418" t="s">
        <v>76</v>
      </c>
      <c r="H70" s="419">
        <v>0.055</v>
      </c>
      <c r="I70" s="420">
        <v>35430</v>
      </c>
      <c r="J70" s="413">
        <v>1.67</v>
      </c>
      <c r="K70" s="414">
        <v>0.0002199</v>
      </c>
      <c r="L70" s="415">
        <v>224000</v>
      </c>
      <c r="M70" s="421">
        <v>186.2527</v>
      </c>
      <c r="N70" s="415">
        <v>417.21</v>
      </c>
      <c r="O70" s="414"/>
      <c r="P70" s="414">
        <f>+N70/'סיכום נכסי השקעה'!$C$52</f>
        <v>0.000275034725918543</v>
      </c>
    </row>
    <row r="71" spans="1:256">
      <c r="B71" s="417" t="str">
        <v>מירון 8283 פד 2016.</v>
      </c>
      <c r="C71" s="418">
        <v>1014538</v>
      </c>
      <c r="D71" s="418" t="s">
        <v>74</v>
      </c>
      <c r="E71" s="418" t="s">
        <v>75</v>
      </c>
      <c r="F71" s="418"/>
      <c r="G71" s="418" t="s">
        <v>76</v>
      </c>
      <c r="H71" s="419">
        <v>0.055</v>
      </c>
      <c r="I71" s="420">
        <v>35430</v>
      </c>
      <c r="J71" s="413">
        <v>1.72</v>
      </c>
      <c r="K71" s="414">
        <v>0.0002338</v>
      </c>
      <c r="L71" s="415">
        <v>1120000</v>
      </c>
      <c r="M71" s="421">
        <v>189.2213</v>
      </c>
      <c r="N71" s="415">
        <v>2119.28</v>
      </c>
      <c r="O71" s="414"/>
      <c r="P71" s="414">
        <f>+N71/'סיכום נכסי השקעה'!$C$52</f>
        <v>0.00139707963362491</v>
      </c>
    </row>
    <row r="72" spans="1:256">
      <c r="B72" s="417" t="str">
        <v>מירון 8284 פד 2016.</v>
      </c>
      <c r="C72" s="418">
        <v>1014546</v>
      </c>
      <c r="D72" s="418" t="s">
        <v>74</v>
      </c>
      <c r="E72" s="418" t="s">
        <v>75</v>
      </c>
      <c r="F72" s="418"/>
      <c r="G72" s="418" t="s">
        <v>76</v>
      </c>
      <c r="H72" s="419">
        <v>0.055</v>
      </c>
      <c r="I72" s="420">
        <v>35430</v>
      </c>
      <c r="J72" s="413">
        <v>1.79</v>
      </c>
      <c r="K72" s="414">
        <v>0.0002426</v>
      </c>
      <c r="L72" s="415">
        <v>840000</v>
      </c>
      <c r="M72" s="421">
        <v>187.3655</v>
      </c>
      <c r="N72" s="415">
        <v>1573.87</v>
      </c>
      <c r="O72" s="414"/>
      <c r="P72" s="414">
        <f>+N72/'סיכום נכסי השקעה'!$C$52</f>
        <v>0.00103753242750993</v>
      </c>
    </row>
    <row r="73" spans="1:256">
      <c r="B73" s="417" t="str">
        <v>מירון 8285 פד 2016.</v>
      </c>
      <c r="C73" s="418">
        <v>1014554</v>
      </c>
      <c r="D73" s="418" t="s">
        <v>74</v>
      </c>
      <c r="E73" s="418" t="s">
        <v>75</v>
      </c>
      <c r="F73" s="418"/>
      <c r="G73" s="418" t="s">
        <v>76</v>
      </c>
      <c r="H73" s="419">
        <v>0.055</v>
      </c>
      <c r="I73" s="420">
        <v>35430</v>
      </c>
      <c r="J73" s="413">
        <v>1.87</v>
      </c>
      <c r="K73" s="414">
        <v>0.0002464</v>
      </c>
      <c r="L73" s="415">
        <v>980000</v>
      </c>
      <c r="M73" s="421">
        <v>184.3116</v>
      </c>
      <c r="N73" s="415">
        <v>1806.25</v>
      </c>
      <c r="O73" s="414"/>
      <c r="P73" s="414">
        <f>+N73/'סיכום נכסי השקעה'!$C$52</f>
        <v>0.00119072283428098</v>
      </c>
    </row>
    <row r="74" spans="1:256">
      <c r="B74" s="417" t="str">
        <v>מירון 8286 פד 2016.</v>
      </c>
      <c r="C74" s="418">
        <v>1014562</v>
      </c>
      <c r="D74" s="418" t="s">
        <v>74</v>
      </c>
      <c r="E74" s="418" t="s">
        <v>75</v>
      </c>
      <c r="F74" s="418"/>
      <c r="G74" s="418" t="s">
        <v>76</v>
      </c>
      <c r="H74" s="419">
        <v>0.055</v>
      </c>
      <c r="I74" s="420">
        <v>35430</v>
      </c>
      <c r="J74" s="413">
        <v>1.93</v>
      </c>
      <c r="K74" s="414">
        <v>0.0002446</v>
      </c>
      <c r="L74" s="415">
        <v>140000</v>
      </c>
      <c r="M74" s="421">
        <v>181.2256</v>
      </c>
      <c r="N74" s="415">
        <v>253.72</v>
      </c>
      <c r="O74" s="414"/>
      <c r="P74" s="414">
        <f>+N74/'סיכום נכסי השקעה'!$C$52</f>
        <v>0.000167258240838074</v>
      </c>
    </row>
    <row r="75" spans="1:256">
      <c r="B75" s="417" t="str">
        <v>מירון 8287 פד 2016.</v>
      </c>
      <c r="C75" s="418">
        <v>1014570</v>
      </c>
      <c r="D75" s="418" t="s">
        <v>74</v>
      </c>
      <c r="E75" s="418" t="s">
        <v>75</v>
      </c>
      <c r="F75" s="418"/>
      <c r="G75" s="418" t="s">
        <v>76</v>
      </c>
      <c r="H75" s="419">
        <v>0.055</v>
      </c>
      <c r="I75" s="420">
        <v>35430</v>
      </c>
      <c r="J75" s="413">
        <v>2.01</v>
      </c>
      <c r="K75" s="414">
        <v>0.0002176</v>
      </c>
      <c r="L75" s="415">
        <v>1064000</v>
      </c>
      <c r="M75" s="421">
        <v>179.9223</v>
      </c>
      <c r="N75" s="415">
        <v>1914.37</v>
      </c>
      <c r="O75" s="414"/>
      <c r="P75" s="414">
        <f>+N75/'סיכום נכסי השקעה'!$C$52</f>
        <v>0.00126199810229065</v>
      </c>
    </row>
    <row r="76" spans="1:256">
      <c r="B76" s="417" t="str">
        <v>מירון 8288 פד 2016.</v>
      </c>
      <c r="C76" s="418">
        <v>1014588</v>
      </c>
      <c r="D76" s="418" t="s">
        <v>74</v>
      </c>
      <c r="E76" s="418" t="s">
        <v>75</v>
      </c>
      <c r="F76" s="418"/>
      <c r="G76" s="418" t="s">
        <v>76</v>
      </c>
      <c r="H76" s="419">
        <v>0.055</v>
      </c>
      <c r="I76" s="420">
        <v>35430</v>
      </c>
      <c r="J76" s="413">
        <v>2.09</v>
      </c>
      <c r="K76" s="414">
        <v>0.0001841</v>
      </c>
      <c r="L76" s="415">
        <v>1120000</v>
      </c>
      <c r="M76" s="421">
        <v>179.4124</v>
      </c>
      <c r="N76" s="415">
        <v>2009.42</v>
      </c>
      <c r="O76" s="414"/>
      <c r="P76" s="414">
        <f>+N76/'סיכום נכסי השקעה'!$C$52</f>
        <v>0.00132465731635205</v>
      </c>
    </row>
    <row r="77" spans="1:256">
      <c r="B77" s="417" t="str">
        <v>מירון 8289 פד 2016.</v>
      </c>
      <c r="C77" s="418">
        <v>1014596</v>
      </c>
      <c r="D77" s="418" t="s">
        <v>74</v>
      </c>
      <c r="E77" s="418" t="s">
        <v>75</v>
      </c>
      <c r="F77" s="418"/>
      <c r="G77" s="418" t="s">
        <v>76</v>
      </c>
      <c r="H77" s="419">
        <v>0.055</v>
      </c>
      <c r="I77" s="420">
        <v>35430</v>
      </c>
      <c r="J77" s="413">
        <v>1.89</v>
      </c>
      <c r="K77" s="414">
        <v>0.0001477</v>
      </c>
      <c r="L77" s="415">
        <v>2052000</v>
      </c>
      <c r="M77" s="421">
        <v>179.1414</v>
      </c>
      <c r="N77" s="415">
        <v>3675.98</v>
      </c>
      <c r="O77" s="414"/>
      <c r="P77" s="414">
        <f>+N77/'סיכום נכסי השקעה'!$C$52</f>
        <v>0.00242329318995721</v>
      </c>
    </row>
    <row r="78" spans="1:256">
      <c r="B78" s="417" t="str">
        <v>מירון 8290 פד 2016.</v>
      </c>
      <c r="C78" s="418">
        <v>1014601</v>
      </c>
      <c r="D78" s="418" t="s">
        <v>74</v>
      </c>
      <c r="E78" s="418" t="s">
        <v>75</v>
      </c>
      <c r="F78" s="418"/>
      <c r="G78" s="418" t="s">
        <v>76</v>
      </c>
      <c r="H78" s="419">
        <v>0.055</v>
      </c>
      <c r="I78" s="420">
        <v>35430</v>
      </c>
      <c r="J78" s="413">
        <v>1.96</v>
      </c>
      <c r="K78" s="414">
        <v>0.0001375</v>
      </c>
      <c r="L78" s="415">
        <v>1440000</v>
      </c>
      <c r="M78" s="421">
        <v>178.3745</v>
      </c>
      <c r="N78" s="415">
        <v>2568.59</v>
      </c>
      <c r="O78" s="414"/>
      <c r="P78" s="414">
        <f>+N78/'סיכום נכסי השקעה'!$C$52</f>
        <v>0.00169327544077829</v>
      </c>
    </row>
    <row r="79" spans="1:256">
      <c r="B79" s="417" t="str">
        <v>מירון 8291 פד 2016.</v>
      </c>
      <c r="C79" s="418">
        <v>1014643</v>
      </c>
      <c r="D79" s="418" t="s">
        <v>74</v>
      </c>
      <c r="E79" s="418" t="s">
        <v>75</v>
      </c>
      <c r="F79" s="418"/>
      <c r="G79" s="418" t="s">
        <v>76</v>
      </c>
      <c r="H79" s="419">
        <v>0.055</v>
      </c>
      <c r="I79" s="420">
        <v>35430</v>
      </c>
      <c r="J79" s="413">
        <v>2.02</v>
      </c>
      <c r="K79" s="414">
        <v>0.0001216</v>
      </c>
      <c r="L79" s="415">
        <v>1800000</v>
      </c>
      <c r="M79" s="421">
        <v>176.9867</v>
      </c>
      <c r="N79" s="415">
        <v>3185.76</v>
      </c>
      <c r="O79" s="414"/>
      <c r="P79" s="414">
        <f>+N79/'סיכום נכסי השקעה'!$C$52</f>
        <v>0.00210012854064442</v>
      </c>
    </row>
    <row r="80" spans="1:256">
      <c r="B80" s="417" t="str">
        <v>מירון 8292 פד 2015.</v>
      </c>
      <c r="C80" s="418">
        <v>1014677</v>
      </c>
      <c r="D80" s="418" t="s">
        <v>74</v>
      </c>
      <c r="E80" s="418" t="s">
        <v>75</v>
      </c>
      <c r="F80" s="418"/>
      <c r="G80" s="418" t="s">
        <v>76</v>
      </c>
      <c r="H80" s="419">
        <v>0.055</v>
      </c>
      <c r="I80" s="420">
        <v>35431</v>
      </c>
      <c r="J80" s="413">
        <v>2.09</v>
      </c>
      <c r="K80" s="414">
        <v>0.0001013</v>
      </c>
      <c r="L80" s="415">
        <v>720000</v>
      </c>
      <c r="M80" s="421">
        <v>175.8697</v>
      </c>
      <c r="N80" s="415">
        <v>1266.26</v>
      </c>
      <c r="O80" s="414"/>
      <c r="P80" s="414">
        <f>+N80/'סיכום נכסי השקעה'!$C$52</f>
        <v>0.000834748620698485</v>
      </c>
    </row>
    <row r="81" spans="1:256">
      <c r="B81" s="417" t="str">
        <v>מירון 8293 פד 2017.</v>
      </c>
      <c r="C81" s="418">
        <v>1014685</v>
      </c>
      <c r="D81" s="418" t="s">
        <v>74</v>
      </c>
      <c r="E81" s="418" t="s">
        <v>75</v>
      </c>
      <c r="F81" s="418"/>
      <c r="G81" s="418" t="s">
        <v>76</v>
      </c>
      <c r="H81" s="419">
        <v>0.055</v>
      </c>
      <c r="I81" s="420">
        <v>35462</v>
      </c>
      <c r="J81" s="413">
        <v>2.16</v>
      </c>
      <c r="K81" s="414">
        <v>0.0001186</v>
      </c>
      <c r="L81" s="415">
        <v>1440000</v>
      </c>
      <c r="M81" s="421">
        <v>174.5105</v>
      </c>
      <c r="N81" s="415">
        <v>2512.95</v>
      </c>
      <c r="O81" s="414"/>
      <c r="P81" s="414">
        <f>+N81/'סיכום נכסי השקעה'!$C$52</f>
        <v>0.00165659623330458</v>
      </c>
    </row>
    <row r="82" spans="1:256">
      <c r="B82" s="417" t="str">
        <v>מירון 8294 פד 2017.</v>
      </c>
      <c r="C82" s="418">
        <v>1014693</v>
      </c>
      <c r="D82" s="418" t="s">
        <v>74</v>
      </c>
      <c r="E82" s="418" t="s">
        <v>75</v>
      </c>
      <c r="F82" s="418"/>
      <c r="G82" s="418" t="s">
        <v>76</v>
      </c>
      <c r="H82" s="419">
        <v>0.055</v>
      </c>
      <c r="I82" s="420">
        <v>35490</v>
      </c>
      <c r="J82" s="413">
        <v>2.23</v>
      </c>
      <c r="K82" s="414">
        <v>0.0001294</v>
      </c>
      <c r="L82" s="415">
        <v>1800000</v>
      </c>
      <c r="M82" s="421">
        <v>173.7766</v>
      </c>
      <c r="N82" s="415">
        <v>3127.98</v>
      </c>
      <c r="O82" s="414"/>
      <c r="P82" s="414">
        <f>+N82/'סיכום נכסי השקעה'!$C$52</f>
        <v>0.00206203859442172</v>
      </c>
    </row>
    <row r="83" spans="1:256">
      <c r="B83" s="417" t="str">
        <v>מירון 8295.</v>
      </c>
      <c r="C83" s="418">
        <v>1014716</v>
      </c>
      <c r="D83" s="418" t="s">
        <v>74</v>
      </c>
      <c r="E83" s="418" t="s">
        <v>75</v>
      </c>
      <c r="F83" s="418"/>
      <c r="G83" s="418" t="s">
        <v>76</v>
      </c>
      <c r="H83" s="419">
        <v>0.055</v>
      </c>
      <c r="I83" s="420">
        <v>35521</v>
      </c>
      <c r="J83" s="413">
        <v>2.27</v>
      </c>
      <c r="K83" s="414">
        <v>0.0001387</v>
      </c>
      <c r="L83" s="415">
        <v>612000</v>
      </c>
      <c r="M83" s="421">
        <v>175.9724</v>
      </c>
      <c r="N83" s="415">
        <v>1076.95</v>
      </c>
      <c r="O83" s="414"/>
      <c r="P83" s="414">
        <f>+N83/'סיכום נכסי השקעה'!$C$52</f>
        <v>0.00070995097931012</v>
      </c>
    </row>
    <row r="84" spans="1:256">
      <c r="B84" s="417" t="str">
        <v>מירון 8296  %5.5 פד 2017.</v>
      </c>
      <c r="C84" s="418">
        <v>1014724</v>
      </c>
      <c r="D84" s="418" t="s">
        <v>74</v>
      </c>
      <c r="E84" s="418" t="s">
        <v>75</v>
      </c>
      <c r="F84" s="418"/>
      <c r="G84" s="418" t="s">
        <v>76</v>
      </c>
      <c r="H84" s="419">
        <v>0.055</v>
      </c>
      <c r="I84" s="420">
        <v>35551</v>
      </c>
      <c r="J84" s="413">
        <v>2.33</v>
      </c>
      <c r="K84" s="414">
        <v>0.0001454</v>
      </c>
      <c r="L84" s="415">
        <v>1548000</v>
      </c>
      <c r="M84" s="421">
        <v>174.2897</v>
      </c>
      <c r="N84" s="415">
        <v>2698</v>
      </c>
      <c r="O84" s="414"/>
      <c r="P84" s="414">
        <f>+N84/'סיכום נכסי השקעה'!$C$52</f>
        <v>0.00177858558166926</v>
      </c>
    </row>
    <row r="85" spans="1:256">
      <c r="B85" s="417" t="str">
        <v>מירון 8299 פד 2017.</v>
      </c>
      <c r="C85" s="418">
        <v>1014805</v>
      </c>
      <c r="D85" s="418" t="s">
        <v>74</v>
      </c>
      <c r="E85" s="418" t="s">
        <v>75</v>
      </c>
      <c r="F85" s="418"/>
      <c r="G85" s="418" t="s">
        <v>76</v>
      </c>
      <c r="H85" s="419">
        <v>0.055</v>
      </c>
      <c r="I85" s="420">
        <v>35642</v>
      </c>
      <c r="J85" s="413">
        <v>2.55</v>
      </c>
      <c r="K85" s="414">
        <v>0.0002186</v>
      </c>
      <c r="L85" s="415">
        <v>360000</v>
      </c>
      <c r="M85" s="421">
        <v>170.3089</v>
      </c>
      <c r="N85" s="415">
        <v>613.11</v>
      </c>
      <c r="O85" s="414"/>
      <c r="P85" s="414">
        <f>+N85/'סיכום נכסי השקעה'!$C$52</f>
        <v>0.000404176651585336</v>
      </c>
    </row>
    <row r="86" spans="1:256">
      <c r="B86" s="417" t="str">
        <v>מירון 8300 פד.2017.</v>
      </c>
      <c r="C86" s="418">
        <v>1014813</v>
      </c>
      <c r="D86" s="418" t="s">
        <v>74</v>
      </c>
      <c r="E86" s="418" t="s">
        <v>75</v>
      </c>
      <c r="F86" s="418"/>
      <c r="G86" s="418" t="s">
        <v>76</v>
      </c>
      <c r="H86" s="419">
        <v>0.055</v>
      </c>
      <c r="I86" s="420">
        <v>35674</v>
      </c>
      <c r="J86" s="413">
        <v>2.62</v>
      </c>
      <c r="K86" s="414">
        <v>0.0002786</v>
      </c>
      <c r="L86" s="415">
        <v>1656000</v>
      </c>
      <c r="M86" s="421">
        <v>168.5972</v>
      </c>
      <c r="N86" s="415">
        <v>2791.97</v>
      </c>
      <c r="O86" s="414"/>
      <c r="P86" s="414">
        <f>+N86/'סיכום נכסי השקעה'!$C$52</f>
        <v>0.00184053283411902</v>
      </c>
    </row>
    <row r="87" spans="1:256">
      <c r="B87" s="417" t="str">
        <v>מירון 8301 פ 2017.</v>
      </c>
      <c r="C87" s="418">
        <v>1014839</v>
      </c>
      <c r="D87" s="418" t="s">
        <v>74</v>
      </c>
      <c r="E87" s="418" t="s">
        <v>75</v>
      </c>
      <c r="F87" s="418"/>
      <c r="G87" s="418" t="s">
        <v>76</v>
      </c>
      <c r="H87" s="419">
        <v>0.055</v>
      </c>
      <c r="I87" s="420">
        <v>35704</v>
      </c>
      <c r="J87" s="413">
        <v>2.39</v>
      </c>
      <c r="K87" s="414">
        <v>0.0003329</v>
      </c>
      <c r="L87" s="415">
        <v>1320000</v>
      </c>
      <c r="M87" s="421">
        <v>168.1359</v>
      </c>
      <c r="N87" s="415">
        <v>2219.39</v>
      </c>
      <c r="O87" s="414"/>
      <c r="P87" s="414">
        <f>+N87/'סיכום נכסי השקעה'!$C$52</f>
        <v>0.00146307451968159</v>
      </c>
    </row>
    <row r="88" spans="1:256">
      <c r="B88" s="417" t="str">
        <v>מירון 8305 פד 2018.</v>
      </c>
      <c r="C88" s="418">
        <v>1100010</v>
      </c>
      <c r="D88" s="418" t="s">
        <v>74</v>
      </c>
      <c r="E88" s="418" t="s">
        <v>75</v>
      </c>
      <c r="F88" s="418"/>
      <c r="G88" s="418" t="s">
        <v>76</v>
      </c>
      <c r="H88" s="419">
        <v>0.055</v>
      </c>
      <c r="I88" s="420">
        <v>35827</v>
      </c>
      <c r="J88" s="413">
        <v>2.68</v>
      </c>
      <c r="K88" s="414">
        <v>0.0007338</v>
      </c>
      <c r="L88" s="415">
        <v>1100000</v>
      </c>
      <c r="M88" s="421">
        <v>167.0785</v>
      </c>
      <c r="N88" s="415">
        <v>1837.86</v>
      </c>
      <c r="O88" s="414"/>
      <c r="P88" s="414">
        <f>+N88/'סיכום נכסי השקעה'!$C$52</f>
        <v>0.00121156089589572</v>
      </c>
    </row>
    <row r="89" spans="1:256">
      <c r="B89" s="417" t="str">
        <v>מירון 8306 פד 2018.</v>
      </c>
      <c r="C89" s="418">
        <v>1100069</v>
      </c>
      <c r="D89" s="418" t="s">
        <v>74</v>
      </c>
      <c r="E89" s="418" t="s">
        <v>75</v>
      </c>
      <c r="F89" s="418"/>
      <c r="G89" s="418" t="s">
        <v>76</v>
      </c>
      <c r="H89" s="419">
        <v>0.055</v>
      </c>
      <c r="I89" s="420">
        <v>35855</v>
      </c>
      <c r="J89" s="413">
        <v>2.75</v>
      </c>
      <c r="K89" s="414">
        <v>0.000836</v>
      </c>
      <c r="L89" s="415">
        <v>1540000</v>
      </c>
      <c r="M89" s="421">
        <v>166.4832</v>
      </c>
      <c r="N89" s="415">
        <v>2563.84</v>
      </c>
      <c r="O89" s="414"/>
      <c r="P89" s="414">
        <f>+N89/'סיכום נכסי השקעה'!$C$52</f>
        <v>0.00169014412813451</v>
      </c>
    </row>
    <row r="90" spans="1:256">
      <c r="B90" s="417" t="str">
        <v>מירון 8308 פד 2018.</v>
      </c>
      <c r="C90" s="418">
        <v>1100176</v>
      </c>
      <c r="D90" s="418" t="s">
        <v>74</v>
      </c>
      <c r="E90" s="418" t="s">
        <v>75</v>
      </c>
      <c r="F90" s="418"/>
      <c r="G90" s="418" t="s">
        <v>76</v>
      </c>
      <c r="H90" s="419">
        <v>0.055</v>
      </c>
      <c r="I90" s="420">
        <v>35918</v>
      </c>
      <c r="J90" s="413">
        <v>2.87</v>
      </c>
      <c r="K90" s="414">
        <v>0.0010599</v>
      </c>
      <c r="L90" s="415">
        <v>2200000</v>
      </c>
      <c r="M90" s="421">
        <v>170.8117</v>
      </c>
      <c r="N90" s="415">
        <v>3757.86</v>
      </c>
      <c r="O90" s="414"/>
      <c r="P90" s="414">
        <f>+N90/'סיכום נכסי השקעה'!$C$52</f>
        <v>0.0024772704276989</v>
      </c>
    </row>
    <row r="91" spans="1:256">
      <c r="B91" s="417" t="str">
        <v>מירון 8309 פד 2018.</v>
      </c>
      <c r="C91" s="418">
        <v>1100366</v>
      </c>
      <c r="D91" s="418" t="s">
        <v>74</v>
      </c>
      <c r="E91" s="418" t="s">
        <v>75</v>
      </c>
      <c r="F91" s="418"/>
      <c r="G91" s="418" t="s">
        <v>76</v>
      </c>
      <c r="H91" s="419">
        <v>0.055</v>
      </c>
      <c r="I91" s="420">
        <v>35947</v>
      </c>
      <c r="J91" s="413">
        <v>2.93</v>
      </c>
      <c r="K91" s="414">
        <v>0.0011534</v>
      </c>
      <c r="L91" s="415">
        <v>1760000</v>
      </c>
      <c r="M91" s="421">
        <v>168.4464</v>
      </c>
      <c r="N91" s="415">
        <v>2964.66</v>
      </c>
      <c r="O91" s="414"/>
      <c r="P91" s="414">
        <f>+N91/'סיכום נכסי השקעה'!$C$52</f>
        <v>0.00195437417737271</v>
      </c>
    </row>
    <row r="92" spans="1:256">
      <c r="B92" s="417" t="str">
        <v>מירון 8310 פד2018.</v>
      </c>
      <c r="C92" s="418">
        <v>1100432</v>
      </c>
      <c r="D92" s="418" t="s">
        <v>74</v>
      </c>
      <c r="E92" s="418" t="s">
        <v>75</v>
      </c>
      <c r="F92" s="418"/>
      <c r="G92" s="418" t="s">
        <v>76</v>
      </c>
      <c r="H92" s="419">
        <v>0.055</v>
      </c>
      <c r="I92" s="420">
        <v>35977</v>
      </c>
      <c r="J92" s="413">
        <v>3</v>
      </c>
      <c r="K92" s="414">
        <v>0.0012511</v>
      </c>
      <c r="L92" s="415">
        <v>1232000</v>
      </c>
      <c r="M92" s="421">
        <v>167.7374</v>
      </c>
      <c r="N92" s="415">
        <v>2066.52</v>
      </c>
      <c r="O92" s="414"/>
      <c r="P92" s="414">
        <f>+N92/'סיכום נכסי השקעה'!$C$52</f>
        <v>0.00136229899044891</v>
      </c>
    </row>
    <row r="93" spans="1:256">
      <c r="B93" s="417" t="str">
        <v>מירון 8311 פד 7.2018.</v>
      </c>
      <c r="C93" s="418">
        <v>1100515</v>
      </c>
      <c r="D93" s="418" t="s">
        <v>74</v>
      </c>
      <c r="E93" s="418" t="s">
        <v>75</v>
      </c>
      <c r="F93" s="418"/>
      <c r="G93" s="418" t="s">
        <v>76</v>
      </c>
      <c r="H93" s="419">
        <v>0.055</v>
      </c>
      <c r="I93" s="420">
        <v>36008</v>
      </c>
      <c r="J93" s="413">
        <v>3.08</v>
      </c>
      <c r="K93" s="414">
        <v>0.0014107</v>
      </c>
      <c r="L93" s="415">
        <v>1188000</v>
      </c>
      <c r="M93" s="421">
        <v>166.9994</v>
      </c>
      <c r="N93" s="415">
        <v>1983.95</v>
      </c>
      <c r="O93" s="414"/>
      <c r="P93" s="414">
        <f>+N93/'סיכום נכסי השקעה'!$C$52</f>
        <v>0.00130786688834423</v>
      </c>
    </row>
    <row r="94" spans="1:256">
      <c r="B94" s="417" t="str">
        <v>מירון 8312 פד 2018.</v>
      </c>
      <c r="C94" s="418">
        <v>1100564</v>
      </c>
      <c r="D94" s="418" t="s">
        <v>74</v>
      </c>
      <c r="E94" s="418" t="s">
        <v>75</v>
      </c>
      <c r="F94" s="418"/>
      <c r="G94" s="418" t="s">
        <v>76</v>
      </c>
      <c r="H94" s="419">
        <v>0.055</v>
      </c>
      <c r="I94" s="420">
        <v>36039</v>
      </c>
      <c r="J94" s="413">
        <v>3.15</v>
      </c>
      <c r="K94" s="414">
        <v>0.0015366</v>
      </c>
      <c r="L94" s="415">
        <v>2112000</v>
      </c>
      <c r="M94" s="421">
        <v>167.134</v>
      </c>
      <c r="N94" s="415">
        <v>3529.87</v>
      </c>
      <c r="O94" s="414"/>
      <c r="P94" s="414">
        <f>+N94/'סיכום נכסי השקעה'!$C$52</f>
        <v>0.00232697401303442</v>
      </c>
    </row>
    <row r="95" spans="1:256">
      <c r="B95" s="417" t="str">
        <v>מירון 8313 פד 2018.</v>
      </c>
      <c r="C95" s="418">
        <v>1100622</v>
      </c>
      <c r="D95" s="418" t="s">
        <v>74</v>
      </c>
      <c r="E95" s="418" t="s">
        <v>75</v>
      </c>
      <c r="F95" s="418"/>
      <c r="G95" s="418" t="s">
        <v>76</v>
      </c>
      <c r="H95" s="419">
        <v>0.055</v>
      </c>
      <c r="I95" s="420">
        <v>36069</v>
      </c>
      <c r="J95" s="413">
        <v>2.9</v>
      </c>
      <c r="K95" s="414">
        <v>0.0016673</v>
      </c>
      <c r="L95" s="415">
        <v>1664000</v>
      </c>
      <c r="M95" s="421">
        <v>166.4616</v>
      </c>
      <c r="N95" s="415">
        <v>2769.92</v>
      </c>
      <c r="O95" s="414"/>
      <c r="P95" s="414">
        <f>+N95/'סיכום נכסי השקעה'!$C$52</f>
        <v>0.00182599695121472</v>
      </c>
    </row>
    <row r="96" spans="1:256">
      <c r="B96" s="417" t="str">
        <v>מירון 8314 פד 2018.</v>
      </c>
      <c r="C96" s="418">
        <v>1100648</v>
      </c>
      <c r="D96" s="418" t="s">
        <v>74</v>
      </c>
      <c r="E96" s="418" t="s">
        <v>75</v>
      </c>
      <c r="F96" s="418"/>
      <c r="G96" s="418" t="s">
        <v>76</v>
      </c>
      <c r="H96" s="419">
        <v>0.055</v>
      </c>
      <c r="I96" s="420">
        <v>36100</v>
      </c>
      <c r="J96" s="413">
        <v>2.97</v>
      </c>
      <c r="K96" s="414">
        <v>0.0018245</v>
      </c>
      <c r="L96" s="415">
        <v>2080000</v>
      </c>
      <c r="M96" s="421">
        <v>164.0723</v>
      </c>
      <c r="N96" s="415">
        <v>3412.7</v>
      </c>
      <c r="O96" s="414"/>
      <c r="P96" s="414">
        <f>+N96/'סיכום נכסי השקעה'!$C$52</f>
        <v>0.0022497327704087</v>
      </c>
    </row>
    <row r="97" spans="1:256">
      <c r="B97" s="417" t="str">
        <v>מירון 8315 פד 2018.</v>
      </c>
      <c r="C97" s="418">
        <v>1100770</v>
      </c>
      <c r="D97" s="418" t="s">
        <v>74</v>
      </c>
      <c r="E97" s="418" t="s">
        <v>75</v>
      </c>
      <c r="F97" s="418"/>
      <c r="G97" s="418" t="s">
        <v>76</v>
      </c>
      <c r="H97" s="419">
        <v>0.055</v>
      </c>
      <c r="I97" s="420">
        <v>36130</v>
      </c>
      <c r="J97" s="413">
        <v>3.01</v>
      </c>
      <c r="K97" s="414">
        <v>0.0019701</v>
      </c>
      <c r="L97" s="415">
        <v>2340000</v>
      </c>
      <c r="M97" s="421">
        <v>159.1869</v>
      </c>
      <c r="N97" s="415">
        <v>3724.97</v>
      </c>
      <c r="O97" s="414"/>
      <c r="P97" s="414">
        <f>+N97/'סיכום נכסי השקעה'!$C$52</f>
        <v>0.00245558855972962</v>
      </c>
    </row>
    <row r="98" spans="1:256">
      <c r="B98" s="417" t="str">
        <v>מירון 8316 פד 2019.</v>
      </c>
      <c r="C98" s="418">
        <v>1100853</v>
      </c>
      <c r="D98" s="418" t="s">
        <v>74</v>
      </c>
      <c r="E98" s="418" t="s">
        <v>75</v>
      </c>
      <c r="F98" s="418"/>
      <c r="G98" s="418" t="s">
        <v>76</v>
      </c>
      <c r="H98" s="419">
        <v>0.055</v>
      </c>
      <c r="I98" s="420">
        <v>36161</v>
      </c>
      <c r="J98" s="413">
        <v>3.07</v>
      </c>
      <c r="K98" s="414">
        <v>0.0021152</v>
      </c>
      <c r="L98" s="415">
        <v>587600</v>
      </c>
      <c r="M98" s="421">
        <v>157.0861</v>
      </c>
      <c r="N98" s="415">
        <v>923.04</v>
      </c>
      <c r="O98" s="414"/>
      <c r="P98" s="414">
        <f>+N98/'סיכום נכסי השקעה'!$C$52</f>
        <v>0.000608489857414377</v>
      </c>
    </row>
    <row r="99" spans="1:256">
      <c r="B99" s="417" t="str">
        <v>מירון 8317 פד2019.</v>
      </c>
      <c r="C99" s="418">
        <v>1100911</v>
      </c>
      <c r="D99" s="418" t="s">
        <v>74</v>
      </c>
      <c r="E99" s="418" t="s">
        <v>75</v>
      </c>
      <c r="F99" s="418"/>
      <c r="G99" s="418" t="s">
        <v>76</v>
      </c>
      <c r="H99" s="419">
        <v>0.055</v>
      </c>
      <c r="I99" s="420">
        <v>36192</v>
      </c>
      <c r="J99" s="413">
        <v>3.15</v>
      </c>
      <c r="K99" s="414">
        <v>0.0022779</v>
      </c>
      <c r="L99" s="415">
        <v>1820000</v>
      </c>
      <c r="M99" s="421">
        <v>156.8905</v>
      </c>
      <c r="N99" s="415">
        <v>2855.41</v>
      </c>
      <c r="O99" s="414"/>
      <c r="P99" s="414">
        <f>+N99/'סיכום נכסי השקעה'!$C$52</f>
        <v>0.00188235398656568</v>
      </c>
    </row>
    <row r="100" spans="1:256">
      <c r="B100" s="417" t="str">
        <v>מירון 8318 פד 2019.</v>
      </c>
      <c r="C100" s="418">
        <v>1101075</v>
      </c>
      <c r="D100" s="418" t="s">
        <v>74</v>
      </c>
      <c r="E100" s="418" t="s">
        <v>75</v>
      </c>
      <c r="F100" s="418"/>
      <c r="G100" s="418" t="s">
        <v>76</v>
      </c>
      <c r="H100" s="419">
        <v>0.055</v>
      </c>
      <c r="I100" s="420">
        <v>36220</v>
      </c>
      <c r="J100" s="413">
        <v>3.23</v>
      </c>
      <c r="K100" s="414">
        <v>0.0024202</v>
      </c>
      <c r="L100" s="415">
        <v>2470000</v>
      </c>
      <c r="M100" s="421">
        <v>157.5261</v>
      </c>
      <c r="N100" s="415">
        <v>3890.89</v>
      </c>
      <c r="O100" s="414"/>
      <c r="P100" s="414">
        <f>+N100/'סיכום נכסי השקעה'!$C$52</f>
        <v>0.00256496695843628</v>
      </c>
    </row>
    <row r="101" spans="1:256">
      <c r="B101" s="417" t="str">
        <v>מירון 8319 ד 2019.</v>
      </c>
      <c r="C101" s="418">
        <v>1183190</v>
      </c>
      <c r="D101" s="418" t="s">
        <v>74</v>
      </c>
      <c r="E101" s="418" t="s">
        <v>75</v>
      </c>
      <c r="F101" s="418"/>
      <c r="G101" s="418" t="s">
        <v>76</v>
      </c>
      <c r="H101" s="419">
        <v>0.055</v>
      </c>
      <c r="I101" s="420">
        <v>36252</v>
      </c>
      <c r="J101" s="413">
        <v>3.26</v>
      </c>
      <c r="K101" s="414">
        <v>0.0025738</v>
      </c>
      <c r="L101" s="415">
        <v>624000</v>
      </c>
      <c r="M101" s="421">
        <v>162.3795</v>
      </c>
      <c r="N101" s="415">
        <v>1013.25</v>
      </c>
      <c r="O101" s="414"/>
      <c r="P101" s="414">
        <f>+N101/'סיכום נכסי השקעה'!$C$52</f>
        <v>0.000667958428697692</v>
      </c>
    </row>
    <row r="102" spans="1:256">
      <c r="B102" s="417" t="str">
        <v>מירון 8320 ד 2019.</v>
      </c>
      <c r="C102" s="418">
        <v>1183200</v>
      </c>
      <c r="D102" s="418" t="s">
        <v>74</v>
      </c>
      <c r="E102" s="418" t="s">
        <v>75</v>
      </c>
      <c r="F102" s="418"/>
      <c r="G102" s="418" t="s">
        <v>76</v>
      </c>
      <c r="H102" s="419">
        <v>0.055</v>
      </c>
      <c r="I102" s="420">
        <v>36281</v>
      </c>
      <c r="J102" s="413">
        <v>3.34</v>
      </c>
      <c r="K102" s="414">
        <v>0.0027203</v>
      </c>
      <c r="L102" s="415">
        <v>2563600</v>
      </c>
      <c r="M102" s="421">
        <v>162.5849</v>
      </c>
      <c r="N102" s="415">
        <v>4168.03</v>
      </c>
      <c r="O102" s="414"/>
      <c r="P102" s="414">
        <f>+N102/'סיכום נכסי השקעה'!$C$52</f>
        <v>0.0027476642186675</v>
      </c>
    </row>
    <row r="103" spans="1:256">
      <c r="B103" s="417" t="str">
        <v>מירון 8324 ד 2019.</v>
      </c>
      <c r="C103" s="418">
        <v>1183210</v>
      </c>
      <c r="D103" s="418" t="s">
        <v>74</v>
      </c>
      <c r="E103" s="418" t="s">
        <v>75</v>
      </c>
      <c r="F103" s="418"/>
      <c r="G103" s="418" t="s">
        <v>76</v>
      </c>
      <c r="H103" s="419">
        <v>0.055</v>
      </c>
      <c r="I103" s="420">
        <v>36404</v>
      </c>
      <c r="J103" s="413">
        <v>3.63</v>
      </c>
      <c r="K103" s="414">
        <v>0.0033081</v>
      </c>
      <c r="L103" s="415">
        <v>2184000</v>
      </c>
      <c r="M103" s="421">
        <v>159.9575</v>
      </c>
      <c r="N103" s="415">
        <v>3493.47</v>
      </c>
      <c r="O103" s="414"/>
      <c r="P103" s="414">
        <f>+N103/'סיכום נכסי השקעה'!$C$52</f>
        <v>0.00230297826982731</v>
      </c>
    </row>
    <row r="104" spans="1:256">
      <c r="B104" s="417" t="str">
        <v>מירון 8325 ד 2019.</v>
      </c>
      <c r="C104" s="418">
        <v>1183220</v>
      </c>
      <c r="D104" s="418" t="s">
        <v>74</v>
      </c>
      <c r="E104" s="418" t="s">
        <v>75</v>
      </c>
      <c r="F104" s="418"/>
      <c r="G104" s="418" t="s">
        <v>76</v>
      </c>
      <c r="H104" s="419">
        <v>0.055</v>
      </c>
      <c r="I104" s="420">
        <v>36434</v>
      </c>
      <c r="J104" s="413">
        <v>3.36</v>
      </c>
      <c r="K104" s="414">
        <v>0.0034547</v>
      </c>
      <c r="L104" s="415">
        <v>2700000</v>
      </c>
      <c r="M104" s="421">
        <v>159.4253</v>
      </c>
      <c r="N104" s="415">
        <v>4304.48</v>
      </c>
      <c r="O104" s="414"/>
      <c r="P104" s="414">
        <f>+N104/'סיכום נכסי השקעה'!$C$52</f>
        <v>0.00283761529450841</v>
      </c>
    </row>
    <row r="105" spans="1:256">
      <c r="B105" s="417" t="str">
        <v>מירון 8326 פד 2019.</v>
      </c>
      <c r="C105" s="418">
        <v>1183230</v>
      </c>
      <c r="D105" s="418" t="s">
        <v>74</v>
      </c>
      <c r="E105" s="418" t="s">
        <v>75</v>
      </c>
      <c r="F105" s="418"/>
      <c r="G105" s="418" t="s">
        <v>76</v>
      </c>
      <c r="H105" s="419">
        <v>0.055</v>
      </c>
      <c r="I105" s="420">
        <v>36465</v>
      </c>
      <c r="J105" s="413">
        <v>3.43</v>
      </c>
      <c r="K105" s="414">
        <v>0.0036089</v>
      </c>
      <c r="L105" s="415">
        <v>1919400</v>
      </c>
      <c r="M105" s="421">
        <v>158.5528</v>
      </c>
      <c r="N105" s="415">
        <v>3043.26</v>
      </c>
      <c r="O105" s="414"/>
      <c r="P105" s="414">
        <f>+N105/'סיכום נכסי השקעה'!$C$52</f>
        <v>0.0020061891613309</v>
      </c>
    </row>
    <row r="106" spans="1:256">
      <c r="B106" s="417" t="str">
        <v>מירון 8327 פד 2019.</v>
      </c>
      <c r="C106" s="418">
        <v>1183240</v>
      </c>
      <c r="D106" s="418" t="s">
        <v>74</v>
      </c>
      <c r="E106" s="418" t="s">
        <v>75</v>
      </c>
      <c r="F106" s="418"/>
      <c r="G106" s="418" t="s">
        <v>76</v>
      </c>
      <c r="H106" s="419">
        <v>0.055</v>
      </c>
      <c r="I106" s="420">
        <v>36495</v>
      </c>
      <c r="J106" s="413">
        <v>3.5</v>
      </c>
      <c r="K106" s="414">
        <v>0.0037539</v>
      </c>
      <c r="L106" s="415">
        <v>3000000</v>
      </c>
      <c r="M106" s="421">
        <v>157.3951</v>
      </c>
      <c r="N106" s="415">
        <v>4721.85</v>
      </c>
      <c r="O106" s="414"/>
      <c r="P106" s="414">
        <f>+N106/'סיכום נכסי השקעה'!$C$52</f>
        <v>0.00311275549622127</v>
      </c>
    </row>
    <row r="107" spans="1:256">
      <c r="B107" s="417" t="str">
        <v>מירון 8328 פד 2020.</v>
      </c>
      <c r="C107" s="418">
        <v>1183280</v>
      </c>
      <c r="D107" s="418" t="s">
        <v>74</v>
      </c>
      <c r="E107" s="418" t="s">
        <v>75</v>
      </c>
      <c r="F107" s="418"/>
      <c r="G107" s="418" t="s">
        <v>76</v>
      </c>
      <c r="H107" s="419">
        <v>0.055</v>
      </c>
      <c r="I107" s="420">
        <v>36528</v>
      </c>
      <c r="J107" s="413">
        <v>3.58</v>
      </c>
      <c r="K107" s="414">
        <v>0.0039103</v>
      </c>
      <c r="L107" s="415">
        <v>1131000</v>
      </c>
      <c r="M107" s="421">
        <v>157.5576</v>
      </c>
      <c r="N107" s="415">
        <v>1781.98</v>
      </c>
      <c r="O107" s="414"/>
      <c r="P107" s="414">
        <f>+N107/'סיכום נכסי השקעה'!$C$52</f>
        <v>0.00117472347473053</v>
      </c>
    </row>
    <row r="108" spans="1:256">
      <c r="B108" s="417" t="str">
        <v>מירון 8329 פד 2020.</v>
      </c>
      <c r="C108" s="418">
        <v>1183290</v>
      </c>
      <c r="D108" s="418" t="s">
        <v>74</v>
      </c>
      <c r="E108" s="418" t="s">
        <v>75</v>
      </c>
      <c r="F108" s="418"/>
      <c r="G108" s="418" t="s">
        <v>76</v>
      </c>
      <c r="H108" s="419">
        <v>0.055</v>
      </c>
      <c r="I108" s="420">
        <v>36557</v>
      </c>
      <c r="J108" s="413">
        <v>3.65</v>
      </c>
      <c r="K108" s="414">
        <v>0.0040569</v>
      </c>
      <c r="L108" s="415">
        <v>2418000</v>
      </c>
      <c r="M108" s="421">
        <v>157.4324</v>
      </c>
      <c r="N108" s="415">
        <v>3806.72</v>
      </c>
      <c r="O108" s="414"/>
      <c r="P108" s="414">
        <f>+N108/'סיכום נכסי השקעה'!$C$52</f>
        <v>0.00250948009838843</v>
      </c>
    </row>
    <row r="109" spans="1:256">
      <c r="B109" s="417" t="str">
        <v>מירון 8330 פד 2020.</v>
      </c>
      <c r="C109" s="418">
        <v>1183300</v>
      </c>
      <c r="D109" s="418" t="s">
        <v>74</v>
      </c>
      <c r="E109" s="418" t="s">
        <v>75</v>
      </c>
      <c r="F109" s="418"/>
      <c r="G109" s="418" t="s">
        <v>76</v>
      </c>
      <c r="H109" s="419">
        <v>0.055</v>
      </c>
      <c r="I109" s="420">
        <v>36586</v>
      </c>
      <c r="J109" s="413">
        <v>3.72</v>
      </c>
      <c r="K109" s="414">
        <v>0.004198</v>
      </c>
      <c r="L109" s="415">
        <v>3076200</v>
      </c>
      <c r="M109" s="421">
        <v>158.0488</v>
      </c>
      <c r="N109" s="415">
        <v>4861.9</v>
      </c>
      <c r="O109" s="414"/>
      <c r="P109" s="414">
        <f>+N109/'סיכום נכסי השקעה'!$C$52</f>
        <v>0.0032050797774343</v>
      </c>
    </row>
    <row r="110" spans="1:256">
      <c r="B110" s="417" t="str">
        <v>מירון 8331 פד 2020.</v>
      </c>
      <c r="C110" s="418">
        <v>1183310</v>
      </c>
      <c r="D110" s="418" t="s">
        <v>74</v>
      </c>
      <c r="E110" s="418" t="s">
        <v>75</v>
      </c>
      <c r="F110" s="418"/>
      <c r="G110" s="418" t="s">
        <v>76</v>
      </c>
      <c r="H110" s="419">
        <v>0.055</v>
      </c>
      <c r="I110" s="420">
        <v>36618</v>
      </c>
      <c r="J110" s="413">
        <v>3.75</v>
      </c>
      <c r="K110" s="414">
        <v>0.0043533</v>
      </c>
      <c r="L110" s="415">
        <v>2778000</v>
      </c>
      <c r="M110" s="421">
        <v>162.3396</v>
      </c>
      <c r="N110" s="415">
        <v>4509.8</v>
      </c>
      <c r="O110" s="414"/>
      <c r="P110" s="414">
        <f>+N110/'סיכום נכסי השקעה'!$C$52</f>
        <v>0.00297296710756561</v>
      </c>
    </row>
    <row r="111" spans="1:256">
      <c r="B111" s="417" t="str">
        <v>מירון 8332 פד 2020.</v>
      </c>
      <c r="C111" s="418">
        <v>1183320</v>
      </c>
      <c r="D111" s="418" t="s">
        <v>74</v>
      </c>
      <c r="E111" s="418" t="s">
        <v>75</v>
      </c>
      <c r="F111" s="418"/>
      <c r="G111" s="418" t="s">
        <v>76</v>
      </c>
      <c r="H111" s="419">
        <v>0.055</v>
      </c>
      <c r="I111" s="420">
        <v>36647</v>
      </c>
      <c r="J111" s="413">
        <v>3.82</v>
      </c>
      <c r="K111" s="414">
        <v>0.0044859</v>
      </c>
      <c r="L111" s="415">
        <v>1792200</v>
      </c>
      <c r="M111" s="421">
        <v>162.6709</v>
      </c>
      <c r="N111" s="415">
        <v>2915.39</v>
      </c>
      <c r="O111" s="414"/>
      <c r="P111" s="414">
        <f>+N111/'סיכום נכסי השקעה'!$C$52</f>
        <v>0.00192189422496024</v>
      </c>
    </row>
    <row r="112" spans="1:256">
      <c r="B112" s="417" t="str">
        <v>מירון 8333  פד 2020.</v>
      </c>
      <c r="C112" s="418">
        <v>1183330</v>
      </c>
      <c r="D112" s="418" t="s">
        <v>74</v>
      </c>
      <c r="E112" s="418" t="s">
        <v>75</v>
      </c>
      <c r="F112" s="418"/>
      <c r="G112" s="418" t="s">
        <v>76</v>
      </c>
      <c r="H112" s="419">
        <v>0.055</v>
      </c>
      <c r="I112" s="420">
        <v>36678</v>
      </c>
      <c r="J112" s="413">
        <v>3.9</v>
      </c>
      <c r="K112" s="414">
        <v>0.004625</v>
      </c>
      <c r="L112" s="415">
        <v>3177000</v>
      </c>
      <c r="M112" s="421">
        <v>161.7608</v>
      </c>
      <c r="N112" s="415">
        <v>5139.14</v>
      </c>
      <c r="O112" s="414"/>
      <c r="P112" s="414">
        <f>+N112/'סיכום נכסי השקעה'!$C$52</f>
        <v>0.00338784296003697</v>
      </c>
    </row>
    <row r="113" spans="1:256">
      <c r="B113" s="417" t="str">
        <v>מירון 8334 פד 2020.</v>
      </c>
      <c r="C113" s="418">
        <v>1183340</v>
      </c>
      <c r="D113" s="418" t="s">
        <v>74</v>
      </c>
      <c r="E113" s="418" t="s">
        <v>75</v>
      </c>
      <c r="F113" s="418"/>
      <c r="G113" s="418" t="s">
        <v>76</v>
      </c>
      <c r="H113" s="419">
        <v>0.055</v>
      </c>
      <c r="I113" s="420">
        <v>36709</v>
      </c>
      <c r="J113" s="413">
        <v>3.97</v>
      </c>
      <c r="K113" s="414">
        <v>0.0047627</v>
      </c>
      <c r="L113" s="415">
        <v>1522800</v>
      </c>
      <c r="M113" s="421">
        <v>160.2531</v>
      </c>
      <c r="N113" s="415">
        <v>2440.33</v>
      </c>
      <c r="O113" s="414"/>
      <c r="P113" s="414">
        <f>+N113/'סיכום נכסי השקעה'!$C$52</f>
        <v>0.00160872340715898</v>
      </c>
    </row>
    <row r="114" spans="1:256">
      <c r="B114" s="417" t="str">
        <v>מירון 8335פד 2020.</v>
      </c>
      <c r="C114" s="418">
        <v>1183350</v>
      </c>
      <c r="D114" s="418" t="s">
        <v>74</v>
      </c>
      <c r="E114" s="418" t="s">
        <v>75</v>
      </c>
      <c r="F114" s="418"/>
      <c r="G114" s="418" t="s">
        <v>76</v>
      </c>
      <c r="H114" s="419">
        <v>0.055</v>
      </c>
      <c r="I114" s="420">
        <v>36739</v>
      </c>
      <c r="J114" s="413">
        <v>4.04</v>
      </c>
      <c r="K114" s="414">
        <v>0.004908</v>
      </c>
      <c r="L114" s="415">
        <v>1488000</v>
      </c>
      <c r="M114" s="421">
        <v>159.6552</v>
      </c>
      <c r="N114" s="415">
        <v>2375.67</v>
      </c>
      <c r="O114" s="414"/>
      <c r="P114" s="414">
        <f>+N114/'סיכום נכסי השקעה'!$C$52</f>
        <v>0.00156609800178065</v>
      </c>
    </row>
    <row r="115" spans="1:256">
      <c r="B115" s="417" t="str">
        <v>מירון 8336 פד 2020.</v>
      </c>
      <c r="C115" s="418">
        <v>1183360</v>
      </c>
      <c r="D115" s="418" t="s">
        <v>74</v>
      </c>
      <c r="E115" s="418" t="s">
        <v>75</v>
      </c>
      <c r="F115" s="418"/>
      <c r="G115" s="418" t="s">
        <v>76</v>
      </c>
      <c r="H115" s="419">
        <v>0.055</v>
      </c>
      <c r="I115" s="420">
        <v>36770</v>
      </c>
      <c r="J115" s="413">
        <v>4.11</v>
      </c>
      <c r="K115" s="414">
        <v>0.005055</v>
      </c>
      <c r="L115" s="415">
        <v>3600000</v>
      </c>
      <c r="M115" s="421">
        <v>159.0543</v>
      </c>
      <c r="N115" s="415">
        <v>5725.95</v>
      </c>
      <c r="O115" s="414"/>
      <c r="P115" s="414">
        <f>+N115/'סיכום נכסי השקעה'!$C$52</f>
        <v>0.00377468202793146</v>
      </c>
    </row>
    <row r="116" spans="1:256">
      <c r="B116" s="417" t="str">
        <v>מירון 8337 פד 2020.</v>
      </c>
      <c r="C116" s="418">
        <v>1183370</v>
      </c>
      <c r="D116" s="418" t="s">
        <v>74</v>
      </c>
      <c r="E116" s="418" t="s">
        <v>75</v>
      </c>
      <c r="F116" s="418"/>
      <c r="G116" s="418" t="s">
        <v>76</v>
      </c>
      <c r="H116" s="419">
        <v>0.055</v>
      </c>
      <c r="I116" s="420">
        <v>36801</v>
      </c>
      <c r="J116" s="413">
        <v>3.84</v>
      </c>
      <c r="K116" s="414">
        <v>0.0051948</v>
      </c>
      <c r="L116" s="415">
        <v>3767200</v>
      </c>
      <c r="M116" s="421">
        <v>160.2516</v>
      </c>
      <c r="N116" s="415">
        <v>6037</v>
      </c>
      <c r="O116" s="414"/>
      <c r="P116" s="414">
        <f>+N116/'סיכום נכסי השקעה'!$C$52</f>
        <v>0.00397973356432072</v>
      </c>
    </row>
    <row r="117" spans="1:256">
      <c r="B117" s="417" t="str">
        <v>מירון 8339 פד 2021.</v>
      </c>
      <c r="C117" s="418">
        <v>1183380</v>
      </c>
      <c r="D117" s="418" t="s">
        <v>74</v>
      </c>
      <c r="E117" s="418" t="s">
        <v>75</v>
      </c>
      <c r="F117" s="418"/>
      <c r="G117" s="418" t="s">
        <v>76</v>
      </c>
      <c r="H117" s="419">
        <v>0.055</v>
      </c>
      <c r="I117" s="420">
        <v>36861</v>
      </c>
      <c r="J117" s="413">
        <v>4</v>
      </c>
      <c r="K117" s="414">
        <v>0.0054679</v>
      </c>
      <c r="L117" s="415">
        <v>1540880</v>
      </c>
      <c r="M117" s="421">
        <v>159.9565</v>
      </c>
      <c r="N117" s="415">
        <v>2464.74</v>
      </c>
      <c r="O117" s="414"/>
      <c r="P117" s="414">
        <f>+N117/'סיכום נכסי השקעה'!$C$52</f>
        <v>0.00162481505802946</v>
      </c>
    </row>
    <row r="118" spans="1:256">
      <c r="B118" s="417" t="str">
        <v>מירון 8340 פד 2021.</v>
      </c>
      <c r="C118" s="418">
        <v>1183390</v>
      </c>
      <c r="D118" s="418" t="s">
        <v>74</v>
      </c>
      <c r="E118" s="418" t="s">
        <v>75</v>
      </c>
      <c r="F118" s="418"/>
      <c r="G118" s="418" t="s">
        <v>76</v>
      </c>
      <c r="H118" s="419">
        <v>0.055</v>
      </c>
      <c r="I118" s="420">
        <v>36892</v>
      </c>
      <c r="J118" s="413">
        <v>4.07</v>
      </c>
      <c r="K118" s="414">
        <v>0.0056029</v>
      </c>
      <c r="L118" s="415">
        <v>1694560</v>
      </c>
      <c r="M118" s="421">
        <v>159.8036</v>
      </c>
      <c r="N118" s="415">
        <v>2707.97</v>
      </c>
      <c r="O118" s="414"/>
      <c r="P118" s="414">
        <f>+N118/'סיכום נכסי השקעה'!$C$52</f>
        <v>0.00178515804210263</v>
      </c>
    </row>
    <row r="119" spans="1:256">
      <c r="B119" s="417" t="str">
        <v>מירון 8341 פד 2021.</v>
      </c>
      <c r="C119" s="418">
        <v>1183400</v>
      </c>
      <c r="D119" s="418" t="s">
        <v>74</v>
      </c>
      <c r="E119" s="418" t="s">
        <v>75</v>
      </c>
      <c r="F119" s="418"/>
      <c r="G119" s="418" t="s">
        <v>76</v>
      </c>
      <c r="H119" s="419">
        <v>0.055</v>
      </c>
      <c r="I119" s="420">
        <v>36923</v>
      </c>
      <c r="J119" s="413">
        <v>4.15</v>
      </c>
      <c r="K119" s="414">
        <v>0.005747</v>
      </c>
      <c r="L119" s="415">
        <v>2571760</v>
      </c>
      <c r="M119" s="421">
        <v>159.7914</v>
      </c>
      <c r="N119" s="415">
        <v>4109.45</v>
      </c>
      <c r="O119" s="414"/>
      <c r="P119" s="414">
        <f>+N119/'סיכום נכסי השקעה'!$C$52</f>
        <v>0.00270904689347321</v>
      </c>
    </row>
    <row r="120" spans="1:256">
      <c r="B120" s="417" t="str">
        <v>מירון 8342 פד 2021.</v>
      </c>
      <c r="C120" s="418">
        <v>1183410</v>
      </c>
      <c r="D120" s="418" t="s">
        <v>74</v>
      </c>
      <c r="E120" s="418" t="s">
        <v>75</v>
      </c>
      <c r="F120" s="418"/>
      <c r="G120" s="418" t="s">
        <v>76</v>
      </c>
      <c r="H120" s="419">
        <v>0.055</v>
      </c>
      <c r="I120" s="420">
        <v>36951</v>
      </c>
      <c r="J120" s="413">
        <v>4.22</v>
      </c>
      <c r="K120" s="414">
        <v>0.005877</v>
      </c>
      <c r="L120" s="415">
        <v>3701920</v>
      </c>
      <c r="M120" s="421">
        <v>160.583</v>
      </c>
      <c r="N120" s="415">
        <v>5944.65</v>
      </c>
      <c r="O120" s="414"/>
      <c r="P120" s="414">
        <f>+N120/'סיכום נכסי השקעה'!$C$52</f>
        <v>0.00391885425428841</v>
      </c>
    </row>
    <row r="121" spans="1:256">
      <c r="B121" s="417" t="str">
        <v>מירון 8343 פד 2021.</v>
      </c>
      <c r="C121" s="418">
        <v>1183420</v>
      </c>
      <c r="D121" s="418" t="s">
        <v>74</v>
      </c>
      <c r="E121" s="418" t="s">
        <v>75</v>
      </c>
      <c r="F121" s="418"/>
      <c r="G121" s="418" t="s">
        <v>76</v>
      </c>
      <c r="H121" s="419">
        <v>0.055</v>
      </c>
      <c r="I121" s="420">
        <v>36982</v>
      </c>
      <c r="J121" s="413">
        <v>4.24</v>
      </c>
      <c r="K121" s="414">
        <v>0.0060172</v>
      </c>
      <c r="L121" s="415">
        <v>2412640</v>
      </c>
      <c r="M121" s="421">
        <v>164.2536</v>
      </c>
      <c r="N121" s="415">
        <v>3962.85</v>
      </c>
      <c r="O121" s="414"/>
      <c r="P121" s="414">
        <f>+N121/'סיכום נכסי השקעה'!$C$52</f>
        <v>0.00261240469693032</v>
      </c>
    </row>
    <row r="122" spans="1:256">
      <c r="B122" s="417" t="str">
        <v>מירון 8344 פד 2021.</v>
      </c>
      <c r="C122" s="418">
        <v>1183430</v>
      </c>
      <c r="D122" s="418" t="s">
        <v>74</v>
      </c>
      <c r="E122" s="418" t="s">
        <v>75</v>
      </c>
      <c r="F122" s="418"/>
      <c r="G122" s="418" t="s">
        <v>76</v>
      </c>
      <c r="H122" s="419">
        <v>0.055</v>
      </c>
      <c r="I122" s="420">
        <v>37012</v>
      </c>
      <c r="J122" s="413">
        <v>4.31</v>
      </c>
      <c r="K122" s="414">
        <v>0.0061446</v>
      </c>
      <c r="L122" s="415">
        <v>3863080</v>
      </c>
      <c r="M122" s="421">
        <v>163.7617</v>
      </c>
      <c r="N122" s="415">
        <v>6326.24</v>
      </c>
      <c r="O122" s="414"/>
      <c r="P122" s="414">
        <f>+N122/'סיכום נכסי השקעה'!$C$52</f>
        <v>0.00417040743149715</v>
      </c>
    </row>
    <row r="123" spans="1:256">
      <c r="B123" s="417" t="str">
        <v>מירון 8345 פד 2021.</v>
      </c>
      <c r="C123" s="418">
        <v>1183440</v>
      </c>
      <c r="D123" s="418" t="s">
        <v>74</v>
      </c>
      <c r="E123" s="418" t="s">
        <v>75</v>
      </c>
      <c r="F123" s="418"/>
      <c r="G123" s="418" t="s">
        <v>76</v>
      </c>
      <c r="H123" s="419">
        <v>0.055</v>
      </c>
      <c r="I123" s="420">
        <v>37012</v>
      </c>
      <c r="J123" s="413">
        <v>4.38</v>
      </c>
      <c r="K123" s="414">
        <v>0.0062745</v>
      </c>
      <c r="L123" s="415">
        <v>1224000</v>
      </c>
      <c r="M123" s="421">
        <v>162.1286</v>
      </c>
      <c r="N123" s="415">
        <v>1984.45</v>
      </c>
      <c r="O123" s="414"/>
      <c r="P123" s="414">
        <f>+N123/'סיכום נכסי השקעה'!$C$52</f>
        <v>0.00130819650020147</v>
      </c>
    </row>
    <row r="124" spans="1:256">
      <c r="B124" s="417" t="str">
        <v>מירון 8346 פד 2021.</v>
      </c>
      <c r="C124" s="418">
        <v>1183450</v>
      </c>
      <c r="D124" s="418" t="s">
        <v>74</v>
      </c>
      <c r="E124" s="418" t="s">
        <v>75</v>
      </c>
      <c r="F124" s="418"/>
      <c r="G124" s="418" t="s">
        <v>76</v>
      </c>
      <c r="H124" s="419">
        <v>0.055</v>
      </c>
      <c r="I124" s="420">
        <v>37073</v>
      </c>
      <c r="J124" s="413">
        <v>4.44</v>
      </c>
      <c r="K124" s="414">
        <v>0.0063991</v>
      </c>
      <c r="L124" s="415">
        <v>5094560</v>
      </c>
      <c r="M124" s="421">
        <v>161.3215</v>
      </c>
      <c r="N124" s="415">
        <v>8218.62</v>
      </c>
      <c r="O124" s="414"/>
      <c r="P124" s="414">
        <f>+N124/'סיכום נכסי השקעה'!$C$52</f>
        <v>0.00541790920430637</v>
      </c>
    </row>
    <row r="125" spans="1:256">
      <c r="B125" s="417" t="str">
        <v>מירון 8347 פד 2021.</v>
      </c>
      <c r="C125" s="418">
        <v>1183460</v>
      </c>
      <c r="D125" s="418" t="s">
        <v>74</v>
      </c>
      <c r="E125" s="418" t="s">
        <v>75</v>
      </c>
      <c r="F125" s="418"/>
      <c r="G125" s="418" t="s">
        <v>76</v>
      </c>
      <c r="H125" s="419">
        <v>0.055</v>
      </c>
      <c r="I125" s="420">
        <v>37104</v>
      </c>
      <c r="J125" s="413">
        <v>4.52</v>
      </c>
      <c r="K125" s="414">
        <v>0.0065377</v>
      </c>
      <c r="L125" s="415">
        <v>102000</v>
      </c>
      <c r="M125" s="421">
        <v>160.6644</v>
      </c>
      <c r="N125" s="415">
        <v>163.88</v>
      </c>
      <c r="O125" s="414"/>
      <c r="P125" s="414">
        <f>+N125/'סיכום נכסי השקעה'!$C$52</f>
        <v>0.000108033582329117</v>
      </c>
    </row>
    <row r="126" spans="1:256">
      <c r="B126" s="417" t="str">
        <v>מירון 8348 פד 2021.</v>
      </c>
      <c r="C126" s="418">
        <v>1183470</v>
      </c>
      <c r="D126" s="418" t="s">
        <v>74</v>
      </c>
      <c r="E126" s="418" t="s">
        <v>75</v>
      </c>
      <c r="F126" s="418"/>
      <c r="G126" s="418" t="s">
        <v>76</v>
      </c>
      <c r="H126" s="419">
        <v>0.055</v>
      </c>
      <c r="I126" s="420">
        <v>37135</v>
      </c>
      <c r="J126" s="413">
        <v>4.59</v>
      </c>
      <c r="K126" s="414">
        <v>0.0066743</v>
      </c>
      <c r="L126" s="415">
        <v>4164320</v>
      </c>
      <c r="M126" s="421">
        <v>159.8524</v>
      </c>
      <c r="N126" s="415">
        <v>6656.77</v>
      </c>
      <c r="O126" s="414"/>
      <c r="P126" s="414">
        <f>+N126/'סיכום נכסי השקעה'!$C$52</f>
        <v>0.0043883006458445</v>
      </c>
    </row>
    <row r="127" spans="1:256">
      <c r="B127" s="417" t="str">
        <v>מירון 8349 פד 2021.</v>
      </c>
      <c r="C127" s="418">
        <v>1183480</v>
      </c>
      <c r="D127" s="418" t="s">
        <v>74</v>
      </c>
      <c r="E127" s="418" t="s">
        <v>75</v>
      </c>
      <c r="F127" s="418"/>
      <c r="G127" s="418" t="s">
        <v>76</v>
      </c>
      <c r="H127" s="419">
        <v>0.055</v>
      </c>
      <c r="I127" s="420">
        <v>37165</v>
      </c>
      <c r="J127" s="413">
        <v>4.3</v>
      </c>
      <c r="K127" s="414">
        <v>0.0068047</v>
      </c>
      <c r="L127" s="415">
        <v>4024960</v>
      </c>
      <c r="M127" s="421">
        <v>159.763</v>
      </c>
      <c r="N127" s="415">
        <v>6430.39</v>
      </c>
      <c r="O127" s="414"/>
      <c r="P127" s="414">
        <f>+N127/'סיכום נכסי השקעה'!$C$52</f>
        <v>0.00423906558136033</v>
      </c>
    </row>
    <row r="128" spans="1:256">
      <c r="B128" s="417" t="str">
        <v>מירון 8350 פד 2021.</v>
      </c>
      <c r="C128" s="418">
        <v>1183500</v>
      </c>
      <c r="D128" s="418" t="s">
        <v>74</v>
      </c>
      <c r="E128" s="418" t="s">
        <v>75</v>
      </c>
      <c r="F128" s="418"/>
      <c r="G128" s="418" t="s">
        <v>76</v>
      </c>
      <c r="H128" s="419">
        <v>0.055</v>
      </c>
      <c r="I128" s="420">
        <v>37196</v>
      </c>
      <c r="J128" s="413">
        <v>4.38</v>
      </c>
      <c r="K128" s="414">
        <v>0.0069319</v>
      </c>
      <c r="L128" s="415">
        <v>1828560</v>
      </c>
      <c r="M128" s="421">
        <v>159.2792</v>
      </c>
      <c r="N128" s="415">
        <v>2912.52</v>
      </c>
      <c r="O128" s="414"/>
      <c r="P128" s="414">
        <f>+N128/'סיכום נכסי השקעה'!$C$52</f>
        <v>0.00192000225289968</v>
      </c>
    </row>
    <row r="129" spans="1:256">
      <c r="B129" s="417" t="str">
        <v>מירון 8351 פד 2021.</v>
      </c>
      <c r="C129" s="418">
        <v>1101076</v>
      </c>
      <c r="D129" s="418" t="s">
        <v>74</v>
      </c>
      <c r="E129" s="418" t="s">
        <v>75</v>
      </c>
      <c r="F129" s="418"/>
      <c r="G129" s="418" t="s">
        <v>76</v>
      </c>
      <c r="H129" s="419">
        <v>0.055</v>
      </c>
      <c r="I129" s="420">
        <v>37226</v>
      </c>
      <c r="J129" s="413">
        <v>4.45</v>
      </c>
      <c r="K129" s="414">
        <v>0.0070534</v>
      </c>
      <c r="L129" s="415">
        <v>3304480</v>
      </c>
      <c r="M129" s="421">
        <v>158.9556</v>
      </c>
      <c r="N129" s="415">
        <v>5252.66</v>
      </c>
      <c r="O129" s="414"/>
      <c r="P129" s="414">
        <f>+N129/'סיכום נכסי השקעה'!$C$52</f>
        <v>0.00346267803610483</v>
      </c>
    </row>
    <row r="130" spans="1:256">
      <c r="B130" s="417" t="str">
        <v>מירון 8352פד 2022.</v>
      </c>
      <c r="C130" s="418">
        <v>1183520</v>
      </c>
      <c r="D130" s="418" t="s">
        <v>74</v>
      </c>
      <c r="E130" s="418" t="s">
        <v>75</v>
      </c>
      <c r="F130" s="418"/>
      <c r="G130" s="418" t="s">
        <v>76</v>
      </c>
      <c r="H130" s="419">
        <v>0.055</v>
      </c>
      <c r="I130" s="420">
        <v>37257</v>
      </c>
      <c r="J130" s="413">
        <v>4.54</v>
      </c>
      <c r="K130" s="414">
        <v>0.0071776</v>
      </c>
      <c r="L130" s="415">
        <v>4347200</v>
      </c>
      <c r="M130" s="421">
        <v>159.7171</v>
      </c>
      <c r="N130" s="415">
        <v>6943.22</v>
      </c>
      <c r="O130" s="414"/>
      <c r="P130" s="414">
        <f>+N130/'סיכום נכסי השקעה'!$C$52</f>
        <v>0.00457713527885753</v>
      </c>
    </row>
    <row r="131" spans="1:256">
      <c r="B131" s="417" t="str">
        <v>מירון 8361 פד 2022.</v>
      </c>
      <c r="C131" s="418">
        <v>1183610</v>
      </c>
      <c r="D131" s="418" t="s">
        <v>74</v>
      </c>
      <c r="E131" s="418" t="s">
        <v>75</v>
      </c>
      <c r="F131" s="418"/>
      <c r="G131" s="418" t="s">
        <v>76</v>
      </c>
      <c r="H131" s="419">
        <v>0.055</v>
      </c>
      <c r="I131" s="420">
        <v>37530</v>
      </c>
      <c r="J131" s="413">
        <v>4.67</v>
      </c>
      <c r="K131" s="414">
        <v>0.0082889</v>
      </c>
      <c r="L131" s="415">
        <v>4006800</v>
      </c>
      <c r="M131" s="421">
        <v>152.3741</v>
      </c>
      <c r="N131" s="415">
        <v>6105.33</v>
      </c>
      <c r="O131" s="414"/>
      <c r="P131" s="414">
        <f>+N131/'סיכום נכסי השקעה'!$C$52</f>
        <v>0.00402477832073119</v>
      </c>
    </row>
    <row r="132" spans="1:256">
      <c r="B132" s="417" t="str">
        <v>מירון 8362 פד 2022.</v>
      </c>
      <c r="C132" s="418">
        <v>1183620</v>
      </c>
      <c r="D132" s="418" t="s">
        <v>74</v>
      </c>
      <c r="E132" s="418" t="s">
        <v>75</v>
      </c>
      <c r="F132" s="418"/>
      <c r="G132" s="418" t="s">
        <v>76</v>
      </c>
      <c r="H132" s="419">
        <v>0.055</v>
      </c>
      <c r="I132" s="420">
        <v>37561</v>
      </c>
      <c r="J132" s="413">
        <v>4.75</v>
      </c>
      <c r="K132" s="414">
        <v>0.008405</v>
      </c>
      <c r="L132" s="415">
        <v>3099600</v>
      </c>
      <c r="M132" s="421">
        <v>151.631</v>
      </c>
      <c r="N132" s="415">
        <v>4699.95</v>
      </c>
      <c r="O132" s="414"/>
      <c r="P132" s="414">
        <f>+N132/'סיכום נכסי השקעה'!$C$52</f>
        <v>0.00309831849687414</v>
      </c>
    </row>
    <row r="133" spans="1:256">
      <c r="B133" s="417" t="str">
        <v>מירון 8363 פד 2022.</v>
      </c>
      <c r="C133" s="418">
        <v>1183630</v>
      </c>
      <c r="D133" s="418" t="s">
        <v>74</v>
      </c>
      <c r="E133" s="418" t="s">
        <v>75</v>
      </c>
      <c r="F133" s="418"/>
      <c r="G133" s="418" t="s">
        <v>76</v>
      </c>
      <c r="H133" s="419">
        <v>0.055</v>
      </c>
      <c r="I133" s="420">
        <v>37591</v>
      </c>
      <c r="J133" s="413">
        <v>4.81</v>
      </c>
      <c r="K133" s="414">
        <v>0.0085165</v>
      </c>
      <c r="L133" s="415">
        <v>5643120</v>
      </c>
      <c r="M133" s="421">
        <v>150.4827</v>
      </c>
      <c r="N133" s="415">
        <v>8491.92</v>
      </c>
      <c r="O133" s="414"/>
      <c r="P133" s="414">
        <f>+N133/'סיכום נכסי השקעה'!$C$52</f>
        <v>0.00559807504547398</v>
      </c>
    </row>
    <row r="134" spans="1:256">
      <c r="B134" s="417" t="str">
        <v>מירון 8364 פד 2023.</v>
      </c>
      <c r="C134" s="418">
        <v>1183640</v>
      </c>
      <c r="D134" s="418" t="s">
        <v>74</v>
      </c>
      <c r="E134" s="418" t="s">
        <v>75</v>
      </c>
      <c r="F134" s="418"/>
      <c r="G134" s="418" t="s">
        <v>76</v>
      </c>
      <c r="H134" s="419">
        <v>0.055</v>
      </c>
      <c r="I134" s="420">
        <v>37622</v>
      </c>
      <c r="J134" s="413">
        <v>4.9</v>
      </c>
      <c r="K134" s="414">
        <v>0.0086312</v>
      </c>
      <c r="L134" s="415">
        <v>3499440</v>
      </c>
      <c r="M134" s="421">
        <v>151.544</v>
      </c>
      <c r="N134" s="415">
        <v>5303.19</v>
      </c>
      <c r="O134" s="414"/>
      <c r="P134" s="414">
        <f>+N134/'סיכום נכסי השקעה'!$C$52</f>
        <v>0.00349598861039755</v>
      </c>
    </row>
    <row r="135" spans="1:256">
      <c r="B135" s="417" t="str">
        <v>מירון 8365 פד 2023.</v>
      </c>
      <c r="C135" s="418">
        <v>1183650</v>
      </c>
      <c r="D135" s="418" t="s">
        <v>74</v>
      </c>
      <c r="E135" s="418" t="s">
        <v>75</v>
      </c>
      <c r="F135" s="418"/>
      <c r="G135" s="418" t="s">
        <v>76</v>
      </c>
      <c r="H135" s="419">
        <v>0.055</v>
      </c>
      <c r="I135" s="420">
        <v>37653</v>
      </c>
      <c r="J135" s="413">
        <v>4.98</v>
      </c>
      <c r="K135" s="414">
        <v>0.0087525</v>
      </c>
      <c r="L135" s="415">
        <v>2216760</v>
      </c>
      <c r="M135" s="421">
        <v>151.7686</v>
      </c>
      <c r="N135" s="415">
        <v>3364.35</v>
      </c>
      <c r="O135" s="414"/>
      <c r="P135" s="414">
        <f>+N135/'סיכום נכסי השקעה'!$C$52</f>
        <v>0.00221785930381355</v>
      </c>
    </row>
    <row r="136" spans="1:256">
      <c r="B136" s="417" t="str">
        <v>מירון 8366 פד 2023.</v>
      </c>
      <c r="C136" s="418">
        <v>1183660</v>
      </c>
      <c r="D136" s="418" t="s">
        <v>74</v>
      </c>
      <c r="E136" s="418" t="s">
        <v>75</v>
      </c>
      <c r="F136" s="418"/>
      <c r="G136" s="418" t="s">
        <v>76</v>
      </c>
      <c r="H136" s="419">
        <v>0.055</v>
      </c>
      <c r="I136" s="420">
        <v>37681</v>
      </c>
      <c r="J136" s="413">
        <v>5.05</v>
      </c>
      <c r="K136" s="414">
        <v>0.0088626</v>
      </c>
      <c r="L136" s="415">
        <v>4941720</v>
      </c>
      <c r="M136" s="421">
        <v>151.3052</v>
      </c>
      <c r="N136" s="415">
        <v>7477.08</v>
      </c>
      <c r="O136" s="414"/>
      <c r="P136" s="414">
        <f>+N136/'סיכום נכסי השקעה'!$C$52</f>
        <v>0.00492906845107026</v>
      </c>
    </row>
    <row r="137" spans="1:256">
      <c r="B137" s="417" t="str">
        <v>מירון 8367 פד 2023.</v>
      </c>
      <c r="C137" s="418">
        <v>1183670</v>
      </c>
      <c r="D137" s="418" t="s">
        <v>74</v>
      </c>
      <c r="E137" s="418" t="s">
        <v>75</v>
      </c>
      <c r="F137" s="418"/>
      <c r="G137" s="418" t="s">
        <v>76</v>
      </c>
      <c r="H137" s="419">
        <v>0.055</v>
      </c>
      <c r="I137" s="420">
        <v>37712</v>
      </c>
      <c r="J137" s="413">
        <v>5.04</v>
      </c>
      <c r="K137" s="414">
        <v>0.008983</v>
      </c>
      <c r="L137" s="415">
        <v>7228200</v>
      </c>
      <c r="M137" s="421">
        <v>153.8745</v>
      </c>
      <c r="N137" s="415">
        <v>11122.36</v>
      </c>
      <c r="O137" s="414"/>
      <c r="P137" s="414">
        <f>+N137/'סיכום נכסי השקעה'!$C$52</f>
        <v>0.00733212347299291</v>
      </c>
    </row>
    <row r="138" spans="1:256">
      <c r="B138" s="417" t="str">
        <v>מירון 8369 פד 2023.</v>
      </c>
      <c r="C138" s="418">
        <v>1183680</v>
      </c>
      <c r="D138" s="418" t="s">
        <v>74</v>
      </c>
      <c r="E138" s="418" t="s">
        <v>75</v>
      </c>
      <c r="F138" s="418"/>
      <c r="G138" s="418" t="s">
        <v>76</v>
      </c>
      <c r="H138" s="419">
        <v>0.055</v>
      </c>
      <c r="I138" s="420">
        <v>37742</v>
      </c>
      <c r="J138" s="413">
        <v>5.12</v>
      </c>
      <c r="K138" s="414">
        <v>0.0091028</v>
      </c>
      <c r="L138" s="415">
        <v>4200000</v>
      </c>
      <c r="M138" s="421">
        <v>153.3616</v>
      </c>
      <c r="N138" s="415">
        <v>6441.19</v>
      </c>
      <c r="O138" s="414"/>
      <c r="P138" s="414">
        <f>+N138/'סיכום נכסי השקעה'!$C$52</f>
        <v>0.00424618519747672</v>
      </c>
    </row>
    <row r="139" spans="1:256">
      <c r="B139" s="417" t="str">
        <v>מירון 8370 פד 2023.</v>
      </c>
      <c r="C139" s="418">
        <v>1183690</v>
      </c>
      <c r="D139" s="418" t="s">
        <v>74</v>
      </c>
      <c r="E139" s="418" t="s">
        <v>75</v>
      </c>
      <c r="F139" s="418"/>
      <c r="G139" s="418" t="s">
        <v>76</v>
      </c>
      <c r="H139" s="419">
        <v>0.055</v>
      </c>
      <c r="I139" s="420">
        <v>37773</v>
      </c>
      <c r="J139" s="413">
        <v>5.19</v>
      </c>
      <c r="K139" s="414">
        <v>0.009204</v>
      </c>
      <c r="L139" s="415">
        <v>5040000</v>
      </c>
      <c r="M139" s="421">
        <v>153.4817</v>
      </c>
      <c r="N139" s="415">
        <v>7735.48</v>
      </c>
      <c r="O139" s="414"/>
      <c r="P139" s="414">
        <f>+N139/'סיכום נכסי השקעה'!$C$52</f>
        <v>0.0050994118588921</v>
      </c>
    </row>
    <row r="140" spans="1:256">
      <c r="B140" s="417" t="str">
        <v>מירון 8371 פד 2023.</v>
      </c>
      <c r="C140" s="418">
        <v>1183700</v>
      </c>
      <c r="D140" s="418" t="s">
        <v>74</v>
      </c>
      <c r="E140" s="418" t="s">
        <v>75</v>
      </c>
      <c r="F140" s="418"/>
      <c r="G140" s="418" t="s">
        <v>76</v>
      </c>
      <c r="H140" s="419">
        <v>0.055</v>
      </c>
      <c r="I140" s="420">
        <v>37803</v>
      </c>
      <c r="J140" s="413">
        <v>5.28</v>
      </c>
      <c r="K140" s="414">
        <v>0.0093123</v>
      </c>
      <c r="L140" s="415">
        <v>5281080</v>
      </c>
      <c r="M140" s="421">
        <v>154.0405</v>
      </c>
      <c r="N140" s="415">
        <v>8135</v>
      </c>
      <c r="O140" s="414"/>
      <c r="P140" s="414">
        <f>+N140/'סיכום נכסי השקעה'!$C$52</f>
        <v>0.00536278491730148</v>
      </c>
    </row>
    <row r="141" spans="1:256">
      <c r="B141" s="417" t="str">
        <v>מירון 8372 פד 2023.</v>
      </c>
      <c r="C141" s="418">
        <v>1183710</v>
      </c>
      <c r="D141" s="418" t="s">
        <v>74</v>
      </c>
      <c r="E141" s="418" t="s">
        <v>75</v>
      </c>
      <c r="F141" s="418"/>
      <c r="G141" s="418" t="s">
        <v>76</v>
      </c>
      <c r="H141" s="419">
        <v>0.055</v>
      </c>
      <c r="I141" s="420">
        <v>37834</v>
      </c>
      <c r="J141" s="413">
        <v>5.37</v>
      </c>
      <c r="K141" s="414">
        <v>0.0094306</v>
      </c>
      <c r="L141" s="415">
        <v>5880000</v>
      </c>
      <c r="M141" s="421">
        <v>154.7446</v>
      </c>
      <c r="N141" s="415">
        <v>9098.98</v>
      </c>
      <c r="O141" s="414"/>
      <c r="P141" s="414">
        <f>+N141/'סיכום נכסי השקעה'!$C$52</f>
        <v>0.0059982633935867</v>
      </c>
    </row>
    <row r="142" spans="1:256">
      <c r="B142" s="416" t="str">
        <v>מירון סה"כ</v>
      </c>
      <c r="C142" s="391"/>
      <c r="D142" s="391"/>
      <c r="E142" s="391"/>
      <c r="F142" s="391"/>
      <c r="G142" s="391"/>
      <c r="H142" s="424"/>
      <c r="I142" s="425"/>
      <c r="J142" s="409">
        <v>3.76</v>
      </c>
      <c r="K142" s="410">
        <v>0.005</v>
      </c>
      <c r="L142" s="411"/>
      <c r="M142" s="426"/>
      <c r="N142" s="411">
        <f>SUM(N31:N141)</f>
        <v>352955.78</v>
      </c>
      <c r="O142" s="410"/>
      <c r="P142" s="410">
        <f>+N142/'סיכום נכסי השקעה'!$C$52</f>
        <v>0.232676820339076</v>
      </c>
    </row>
    <row r="143" spans="1:256">
      <c r="B143" s="427"/>
      <c r="J143" s="413"/>
      <c r="K143" s="414"/>
      <c r="L143" s="415"/>
    </row>
    <row r="144" spans="1:256">
      <c r="B144" s="412" t="s">
        <v>80</v>
      </c>
      <c r="C144" s="391"/>
      <c r="D144" s="391"/>
      <c r="E144" s="391"/>
      <c r="F144" s="391"/>
      <c r="G144" s="391"/>
      <c r="H144" s="424"/>
      <c r="I144" s="425"/>
      <c r="J144" s="409">
        <v>5.89</v>
      </c>
      <c r="K144" s="410">
        <v>0.0095</v>
      </c>
      <c r="L144" s="411"/>
      <c r="M144" s="426"/>
      <c r="N144" s="411">
        <f>+N142+N28</f>
        <v>512171.53</v>
      </c>
      <c r="O144" s="410"/>
      <c r="P144" s="410">
        <f>+N144/'סיכום נכסי השקעה'!$C$52</f>
        <v>0.337635618457925</v>
      </c>
    </row>
    <row r="145" spans="1:256">
      <c r="B145" s="428"/>
      <c r="J145" s="413"/>
      <c r="K145" s="414"/>
      <c r="L145" s="415"/>
    </row>
    <row r="146" spans="1:256">
      <c r="B146" s="408" t="s">
        <v>81</v>
      </c>
      <c r="C146" s="391"/>
      <c r="D146" s="391"/>
      <c r="E146" s="391"/>
      <c r="F146" s="391"/>
      <c r="G146" s="391"/>
      <c r="H146" s="424"/>
      <c r="I146" s="425"/>
      <c r="J146" s="409">
        <v>5.89</v>
      </c>
      <c r="K146" s="410">
        <v>0.0095</v>
      </c>
      <c r="L146" s="411"/>
      <c r="M146" s="426"/>
      <c r="N146" s="411">
        <f>+N144</f>
        <v>512171.53</v>
      </c>
      <c r="O146" s="410"/>
      <c r="P146" s="410">
        <f>+N146/'סיכום נכסי השקעה'!$C$52</f>
        <v>0.337635618457925</v>
      </c>
    </row>
    <row r="147" spans="1:256">
      <c r="B147" s="429"/>
      <c r="C147" s="430"/>
      <c r="D147" s="430"/>
      <c r="E147" s="430"/>
      <c r="F147" s="430"/>
      <c r="G147" s="430"/>
      <c r="H147" s="430"/>
      <c r="I147" s="430"/>
      <c r="J147" s="431"/>
      <c r="K147" s="432"/>
      <c r="L147" s="433"/>
      <c r="M147" s="430"/>
      <c r="N147" s="430"/>
      <c r="O147" s="430"/>
      <c r="P147" s="430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16" fitToWidth="1" orientation="landscape" pageOrder="downThenOver" paperSize="9" scale="69" useFirstPageNumber="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06"/>
  <sheetViews>
    <sheetView workbookViewId="0" showGridLines="0" rightToLeft="1">
      <selection activeCell="A1" sqref="A1"/>
    </sheetView>
  </sheetViews>
  <sheetFormatPr defaultRowHeight="14.25"/>
  <cols>
    <col min="1" max="1" style="434" width="4.253365" customWidth="1"/>
    <col min="2" max="2" style="434" width="42.68863" customWidth="1"/>
    <col min="3" max="3" style="434" width="16.65184" customWidth="1"/>
    <col min="4" max="4" style="434" width="24.22868" customWidth="1"/>
    <col min="5" max="5" style="434" width="15.82527" customWidth="1"/>
    <col min="6" max="6" style="434" width="8.386189" customWidth="1"/>
    <col min="7" max="7" style="434" width="10.31484" customWidth="1"/>
    <col min="8" max="8" style="434" width="9.074993" customWidth="1"/>
    <col min="9" max="9" style="434" width="11.27917" customWidth="1"/>
    <col min="10" max="10" style="434" width="12.38125" customWidth="1"/>
    <col min="11" max="11" style="434" width="9.074993" customWidth="1"/>
    <col min="12" max="12" style="434" width="10.4526" customWidth="1"/>
    <col min="13" max="13" style="434" width="13.6211" customWidth="1"/>
    <col min="14" max="14" style="434" width="10.03932" customWidth="1"/>
    <col min="15" max="15" style="434" width="11.55469" customWidth="1"/>
    <col min="16" max="16" style="434" width="13.6211" customWidth="1"/>
    <col min="17" max="17" style="434" width="9.350514" customWidth="1"/>
    <col min="18" max="256" style="434"/>
  </cols>
  <sheetData>
    <row r="1" spans="1:256">
      <c r="B1" s="435" t="s">
        <v>31</v>
      </c>
      <c r="C1" s="436"/>
      <c r="D1" s="437"/>
      <c r="E1" s="438"/>
      <c r="G1" s="439"/>
      <c r="I1" s="440"/>
      <c r="L1" s="439"/>
    </row>
    <row r="2" spans="1:256">
      <c r="B2" s="441" t="s">
        <v>32</v>
      </c>
      <c r="D2" s="442"/>
      <c r="E2" s="443"/>
      <c r="G2" s="439"/>
      <c r="I2" s="440"/>
      <c r="L2" s="439"/>
    </row>
    <row r="3" spans="1:256">
      <c r="B3" s="444" t="s">
        <v>1</v>
      </c>
      <c r="C3" s="445">
        <v>41547</v>
      </c>
      <c r="D3" s="439"/>
      <c r="E3" s="443"/>
      <c r="G3" s="439"/>
      <c r="I3" s="440"/>
      <c r="L3" s="439"/>
    </row>
    <row r="4" spans="1:256">
      <c r="B4" s="444" t="s">
        <v>2</v>
      </c>
      <c r="C4" s="446" t="s">
        <v>3</v>
      </c>
      <c r="D4" s="439"/>
      <c r="E4" s="443"/>
      <c r="G4" s="439"/>
      <c r="I4" s="440"/>
      <c r="L4" s="439"/>
    </row>
    <row r="5" spans="1:256">
      <c r="B5" s="444" t="s">
        <v>4</v>
      </c>
      <c r="C5" s="446" t="s">
        <v>5</v>
      </c>
      <c r="D5" s="439"/>
      <c r="E5" s="443"/>
      <c r="G5" s="439"/>
      <c r="I5" s="440"/>
      <c r="L5" s="439"/>
    </row>
    <row r="6" spans="1:256">
      <c r="B6" s="444" t="s">
        <v>6</v>
      </c>
      <c r="C6" s="447">
        <v>414</v>
      </c>
      <c r="D6" s="439"/>
      <c r="E6" s="443"/>
      <c r="G6" s="439"/>
      <c r="I6" s="440"/>
      <c r="L6" s="439"/>
    </row>
    <row r="7" spans="1:256">
      <c r="C7" s="448"/>
      <c r="D7" s="448"/>
      <c r="E7" s="448"/>
      <c r="F7" s="448"/>
      <c r="H7" s="448"/>
      <c r="I7" s="448"/>
      <c r="J7" s="448"/>
      <c r="K7" s="448"/>
      <c r="L7" s="448"/>
      <c r="M7" s="448"/>
      <c r="N7" s="448"/>
      <c r="O7" s="448"/>
      <c r="P7" s="448"/>
      <c r="Q7" s="448"/>
    </row>
    <row r="8" spans="1:256">
      <c r="A8" s="449"/>
      <c r="B8" s="450" t="s">
        <v>61</v>
      </c>
      <c r="C8" s="451" t="s">
        <v>224</v>
      </c>
      <c r="D8" s="451" t="s">
        <v>63</v>
      </c>
      <c r="E8" s="452" t="s">
        <v>82</v>
      </c>
      <c r="F8" s="451" t="s">
        <v>64</v>
      </c>
      <c r="G8" s="451" t="s">
        <v>39</v>
      </c>
      <c r="H8" s="452" t="s">
        <v>40</v>
      </c>
      <c r="I8" s="452" t="s">
        <v>65</v>
      </c>
      <c r="J8" s="452" t="s">
        <v>223</v>
      </c>
      <c r="K8" s="453" t="s">
        <v>66</v>
      </c>
      <c r="L8" s="454" t="s">
        <v>67</v>
      </c>
      <c r="M8" s="455" t="s">
        <v>68</v>
      </c>
      <c r="N8" s="455" t="s">
        <v>69</v>
      </c>
      <c r="O8" s="455" t="s">
        <v>70</v>
      </c>
      <c r="P8" s="455" t="s">
        <v>71</v>
      </c>
      <c r="Q8" s="455" t="s">
        <v>34</v>
      </c>
      <c r="R8" s="449"/>
      <c r="S8" s="449"/>
      <c r="T8" s="449"/>
      <c r="U8" s="449"/>
      <c r="V8" s="449"/>
      <c r="W8" s="449"/>
      <c r="X8" s="449"/>
      <c r="Y8" s="449"/>
      <c r="Z8" s="449"/>
      <c r="AA8" s="449"/>
      <c r="AB8" s="449"/>
      <c r="AC8" s="449"/>
      <c r="AD8" s="449"/>
      <c r="AE8" s="449"/>
      <c r="AF8" s="449"/>
      <c r="AG8" s="449"/>
      <c r="AH8" s="449"/>
      <c r="AI8" s="449"/>
      <c r="AJ8" s="449"/>
      <c r="AK8" s="449"/>
      <c r="AL8" s="449"/>
      <c r="AM8" s="449"/>
      <c r="AN8" s="449"/>
      <c r="AO8" s="449"/>
      <c r="AP8" s="449"/>
      <c r="AQ8" s="449"/>
      <c r="AR8" s="449"/>
      <c r="AS8" s="449"/>
      <c r="AT8" s="449"/>
      <c r="AU8" s="449"/>
      <c r="AV8" s="449"/>
      <c r="AW8" s="449"/>
      <c r="AX8" s="449"/>
      <c r="AY8" s="449"/>
      <c r="AZ8" s="449"/>
      <c r="BA8" s="449"/>
      <c r="BB8" s="449"/>
      <c r="BC8" s="449"/>
      <c r="BD8" s="449"/>
      <c r="BE8" s="449"/>
      <c r="BF8" s="449"/>
      <c r="BG8" s="449"/>
      <c r="BH8" s="449"/>
      <c r="BI8" s="449"/>
      <c r="BJ8" s="449"/>
      <c r="BK8" s="449"/>
      <c r="BL8" s="449"/>
      <c r="BM8" s="449"/>
      <c r="BN8" s="449"/>
      <c r="BO8" s="449"/>
      <c r="BP8" s="449"/>
      <c r="BQ8" s="449"/>
      <c r="BR8" s="449"/>
      <c r="BS8" s="449"/>
      <c r="BT8" s="449"/>
      <c r="BU8" s="449"/>
      <c r="BV8" s="449"/>
      <c r="BW8" s="449"/>
      <c r="BX8" s="449"/>
      <c r="BY8" s="449"/>
      <c r="BZ8" s="449"/>
      <c r="CA8" s="449"/>
      <c r="CB8" s="449"/>
      <c r="CC8" s="449"/>
      <c r="CD8" s="449"/>
      <c r="CE8" s="449"/>
      <c r="CF8" s="449"/>
      <c r="CG8" s="449"/>
      <c r="CH8" s="449"/>
      <c r="CI8" s="449"/>
      <c r="CJ8" s="449"/>
      <c r="CK8" s="449"/>
      <c r="CL8" s="449"/>
      <c r="CM8" s="449"/>
      <c r="CN8" s="449"/>
      <c r="CO8" s="449"/>
      <c r="CP8" s="449"/>
      <c r="CQ8" s="449"/>
      <c r="CR8" s="449"/>
      <c r="CS8" s="449"/>
      <c r="CT8" s="449"/>
      <c r="CU8" s="449"/>
      <c r="CV8" s="449"/>
      <c r="CW8" s="449"/>
      <c r="CX8" s="449"/>
      <c r="CY8" s="449"/>
      <c r="CZ8" s="449"/>
      <c r="DA8" s="449"/>
      <c r="DB8" s="449"/>
      <c r="DC8" s="449"/>
      <c r="DD8" s="449"/>
      <c r="DE8" s="449"/>
      <c r="DF8" s="449"/>
      <c r="DG8" s="449"/>
      <c r="DH8" s="449"/>
      <c r="DI8" s="449"/>
      <c r="DJ8" s="449"/>
      <c r="DK8" s="449"/>
      <c r="DL8" s="449"/>
      <c r="DM8" s="449"/>
      <c r="DN8" s="449"/>
      <c r="DO8" s="449"/>
      <c r="DP8" s="449"/>
      <c r="DQ8" s="449"/>
      <c r="DR8" s="449"/>
      <c r="DS8" s="449"/>
      <c r="DT8" s="449"/>
      <c r="DU8" s="449"/>
      <c r="DV8" s="449"/>
      <c r="DW8" s="449"/>
      <c r="DX8" s="449"/>
      <c r="DY8" s="449"/>
      <c r="DZ8" s="449"/>
      <c r="EA8" s="449"/>
      <c r="EB8" s="449"/>
      <c r="EC8" s="449"/>
      <c r="ED8" s="449"/>
      <c r="EE8" s="449"/>
      <c r="EF8" s="449"/>
      <c r="EG8" s="449"/>
      <c r="EH8" s="449"/>
      <c r="EI8" s="449"/>
      <c r="EJ8" s="449"/>
      <c r="EK8" s="449"/>
      <c r="EL8" s="449"/>
      <c r="EM8" s="449"/>
      <c r="EN8" s="449"/>
      <c r="EO8" s="449"/>
      <c r="EP8" s="449"/>
      <c r="EQ8" s="449"/>
      <c r="ER8" s="449"/>
      <c r="ES8" s="449"/>
      <c r="ET8" s="449"/>
      <c r="EU8" s="449"/>
      <c r="EV8" s="449"/>
      <c r="EW8" s="449"/>
      <c r="EX8" s="449"/>
      <c r="EY8" s="449"/>
      <c r="EZ8" s="449"/>
      <c r="FA8" s="449"/>
      <c r="FB8" s="449"/>
      <c r="FC8" s="449"/>
      <c r="FD8" s="449"/>
      <c r="FE8" s="449"/>
      <c r="FF8" s="449"/>
      <c r="FG8" s="449"/>
      <c r="FH8" s="449"/>
      <c r="FI8" s="449"/>
      <c r="FJ8" s="449"/>
      <c r="FK8" s="449"/>
      <c r="FL8" s="449"/>
      <c r="FM8" s="449"/>
      <c r="FN8" s="449"/>
      <c r="FO8" s="449"/>
      <c r="FP8" s="449"/>
      <c r="FQ8" s="449"/>
      <c r="FR8" s="449"/>
      <c r="FS8" s="449"/>
      <c r="FT8" s="449"/>
      <c r="FU8" s="449"/>
      <c r="FV8" s="449"/>
      <c r="FW8" s="449"/>
      <c r="FX8" s="449"/>
      <c r="FY8" s="449"/>
      <c r="FZ8" s="449"/>
      <c r="GA8" s="449"/>
      <c r="GB8" s="449"/>
      <c r="GC8" s="449"/>
      <c r="GD8" s="449"/>
      <c r="GE8" s="449"/>
      <c r="GF8" s="449"/>
      <c r="GG8" s="449"/>
      <c r="GH8" s="449"/>
      <c r="GI8" s="449"/>
      <c r="GJ8" s="449"/>
      <c r="GK8" s="449"/>
      <c r="GL8" s="449"/>
      <c r="GM8" s="449"/>
      <c r="GN8" s="449"/>
      <c r="GO8" s="449"/>
      <c r="GP8" s="449"/>
      <c r="GQ8" s="449"/>
      <c r="GR8" s="449"/>
      <c r="GS8" s="449"/>
      <c r="GT8" s="449"/>
      <c r="GU8" s="449"/>
      <c r="GV8" s="449"/>
      <c r="GW8" s="449"/>
      <c r="GX8" s="449"/>
      <c r="GY8" s="449"/>
      <c r="GZ8" s="449"/>
      <c r="HA8" s="449"/>
      <c r="HB8" s="449"/>
      <c r="HC8" s="449"/>
      <c r="HD8" s="449"/>
      <c r="HE8" s="449"/>
      <c r="HF8" s="449"/>
      <c r="HG8" s="449"/>
      <c r="HH8" s="449"/>
      <c r="HI8" s="449"/>
      <c r="HJ8" s="449"/>
      <c r="HK8" s="449"/>
      <c r="HL8" s="449"/>
      <c r="HM8" s="449"/>
      <c r="HN8" s="449"/>
      <c r="HO8" s="449"/>
      <c r="HP8" s="449"/>
      <c r="HQ8" s="449"/>
      <c r="HR8" s="449"/>
      <c r="HS8" s="449"/>
      <c r="HT8" s="449"/>
      <c r="HU8" s="449"/>
      <c r="HV8" s="449"/>
      <c r="HW8" s="449"/>
      <c r="HX8" s="449"/>
      <c r="HY8" s="449"/>
      <c r="HZ8" s="449"/>
      <c r="IA8" s="449"/>
      <c r="IB8" s="449"/>
      <c r="IC8" s="449"/>
      <c r="ID8" s="449"/>
      <c r="IE8" s="449"/>
      <c r="IF8" s="449"/>
      <c r="IG8" s="449"/>
      <c r="IH8" s="449"/>
      <c r="II8" s="449"/>
      <c r="IJ8" s="449"/>
      <c r="IK8" s="449"/>
      <c r="IL8" s="449"/>
      <c r="IM8" s="449"/>
      <c r="IN8" s="449"/>
      <c r="IO8" s="449"/>
      <c r="IP8" s="449"/>
      <c r="IQ8" s="449"/>
      <c r="IR8" s="449"/>
      <c r="IS8" s="449"/>
      <c r="IT8" s="449"/>
      <c r="IU8" s="449"/>
      <c r="IV8" s="449"/>
    </row>
    <row r="9" spans="1:256">
      <c r="B9" s="456" t="s">
        <v>19</v>
      </c>
      <c r="C9" s="457"/>
      <c r="D9" s="457"/>
      <c r="E9" s="457"/>
      <c r="F9" s="457"/>
      <c r="G9" s="457"/>
      <c r="H9" s="457"/>
      <c r="I9" s="457"/>
      <c r="J9" s="457"/>
      <c r="K9" s="458"/>
      <c r="L9" s="459"/>
      <c r="M9" s="460"/>
      <c r="N9" s="458"/>
      <c r="O9" s="457"/>
      <c r="P9" s="457"/>
      <c r="Q9" s="457"/>
    </row>
    <row r="10" spans="1:256">
      <c r="B10" s="461" t="s">
        <v>11</v>
      </c>
      <c r="C10" s="444"/>
      <c r="D10" s="444"/>
      <c r="E10" s="444"/>
      <c r="F10" s="444"/>
      <c r="G10" s="444"/>
      <c r="H10" s="444"/>
      <c r="I10" s="444"/>
      <c r="J10" s="444"/>
      <c r="K10" s="462"/>
      <c r="L10" s="463"/>
      <c r="M10" s="464"/>
      <c r="N10" s="462"/>
      <c r="O10" s="444"/>
      <c r="P10" s="444"/>
      <c r="Q10" s="444"/>
    </row>
    <row r="11" spans="1:256">
      <c r="A11" s="444"/>
      <c r="B11" s="465" t="s">
        <v>72</v>
      </c>
      <c r="C11" s="444"/>
      <c r="D11" s="444"/>
      <c r="E11" s="444"/>
      <c r="F11" s="444"/>
      <c r="G11" s="444"/>
      <c r="H11" s="444"/>
      <c r="K11" s="466"/>
      <c r="L11" s="467"/>
      <c r="M11" s="468"/>
      <c r="N11" s="466"/>
      <c r="R11" s="444"/>
      <c r="S11" s="444"/>
      <c r="T11" s="444"/>
      <c r="U11" s="444"/>
      <c r="V11" s="444"/>
      <c r="W11" s="444"/>
      <c r="X11" s="444"/>
      <c r="Y11" s="444"/>
      <c r="Z11" s="444"/>
      <c r="AA11" s="444"/>
      <c r="AB11" s="444"/>
      <c r="AC11" s="444"/>
      <c r="AD11" s="444"/>
      <c r="AE11" s="444"/>
      <c r="AF11" s="444"/>
      <c r="AG11" s="444"/>
      <c r="AH11" s="444"/>
      <c r="AI11" s="444"/>
      <c r="AJ11" s="444"/>
      <c r="AK11" s="444"/>
      <c r="AL11" s="444"/>
      <c r="AM11" s="444"/>
      <c r="AN11" s="444"/>
      <c r="AO11" s="444"/>
      <c r="AP11" s="444"/>
      <c r="AQ11" s="444"/>
      <c r="AR11" s="444"/>
      <c r="AS11" s="444"/>
      <c r="AT11" s="444"/>
      <c r="AU11" s="444"/>
      <c r="AV11" s="444"/>
      <c r="AW11" s="444"/>
      <c r="AX11" s="444"/>
      <c r="AY11" s="444"/>
      <c r="AZ11" s="444"/>
      <c r="BA11" s="444"/>
      <c r="BB11" s="444"/>
      <c r="BC11" s="444"/>
      <c r="BD11" s="444"/>
      <c r="BE11" s="444"/>
      <c r="BF11" s="444"/>
      <c r="BG11" s="444"/>
      <c r="BH11" s="444"/>
      <c r="BI11" s="444"/>
      <c r="BJ11" s="444"/>
      <c r="BK11" s="444"/>
      <c r="BL11" s="444"/>
      <c r="BM11" s="444"/>
      <c r="BN11" s="444"/>
      <c r="BO11" s="444"/>
      <c r="BP11" s="444"/>
      <c r="BQ11" s="444"/>
      <c r="BR11" s="444"/>
      <c r="BS11" s="444"/>
      <c r="BT11" s="444"/>
      <c r="BU11" s="444"/>
      <c r="BV11" s="444"/>
      <c r="BW11" s="444"/>
      <c r="BX11" s="444"/>
      <c r="BY11" s="444"/>
      <c r="BZ11" s="444"/>
      <c r="CA11" s="444"/>
      <c r="CB11" s="444"/>
      <c r="CC11" s="444"/>
      <c r="CD11" s="444"/>
      <c r="CE11" s="444"/>
      <c r="CF11" s="444"/>
      <c r="CG11" s="444"/>
      <c r="CH11" s="444"/>
      <c r="CI11" s="444"/>
      <c r="CJ11" s="444"/>
      <c r="CK11" s="444"/>
      <c r="CL11" s="444"/>
      <c r="CM11" s="444"/>
      <c r="CN11" s="444"/>
      <c r="CO11" s="444"/>
      <c r="CP11" s="444"/>
      <c r="CQ11" s="444"/>
      <c r="CR11" s="444"/>
      <c r="CS11" s="444"/>
      <c r="CT11" s="444"/>
      <c r="CU11" s="444"/>
      <c r="CV11" s="444"/>
      <c r="CW11" s="444"/>
      <c r="CX11" s="444"/>
      <c r="CY11" s="444"/>
      <c r="CZ11" s="444"/>
      <c r="DA11" s="444"/>
      <c r="DB11" s="444"/>
      <c r="DC11" s="444"/>
      <c r="DD11" s="444"/>
      <c r="DE11" s="444"/>
      <c r="DF11" s="444"/>
      <c r="DG11" s="444"/>
      <c r="DH11" s="444"/>
      <c r="DI11" s="444"/>
      <c r="DJ11" s="444"/>
      <c r="DK11" s="444"/>
      <c r="DL11" s="444"/>
      <c r="DM11" s="444"/>
      <c r="DN11" s="444"/>
      <c r="DO11" s="444"/>
      <c r="DP11" s="444"/>
      <c r="DQ11" s="444"/>
      <c r="DR11" s="444"/>
      <c r="DS11" s="444"/>
      <c r="DT11" s="444"/>
      <c r="DU11" s="444"/>
      <c r="DV11" s="444"/>
      <c r="DW11" s="444"/>
      <c r="DX11" s="444"/>
      <c r="DY11" s="444"/>
      <c r="DZ11" s="444"/>
      <c r="EA11" s="444"/>
      <c r="EB11" s="444"/>
      <c r="EC11" s="444"/>
      <c r="ED11" s="444"/>
      <c r="EE11" s="444"/>
      <c r="EF11" s="444"/>
      <c r="EG11" s="444"/>
      <c r="EH11" s="444"/>
      <c r="EI11" s="444"/>
      <c r="EJ11" s="444"/>
      <c r="EK11" s="444"/>
      <c r="EL11" s="444"/>
      <c r="EM11" s="444"/>
      <c r="EN11" s="444"/>
      <c r="EO11" s="444"/>
      <c r="EP11" s="444"/>
      <c r="EQ11" s="444"/>
      <c r="ER11" s="444"/>
      <c r="ES11" s="444"/>
      <c r="ET11" s="444"/>
      <c r="EU11" s="444"/>
      <c r="EV11" s="444"/>
      <c r="EW11" s="444"/>
      <c r="EX11" s="444"/>
      <c r="EY11" s="444"/>
      <c r="EZ11" s="444"/>
      <c r="FA11" s="444"/>
      <c r="FB11" s="444"/>
      <c r="FC11" s="444"/>
      <c r="FD11" s="444"/>
      <c r="FE11" s="444"/>
      <c r="FF11" s="444"/>
      <c r="FG11" s="444"/>
      <c r="FH11" s="444"/>
      <c r="FI11" s="444"/>
      <c r="FJ11" s="444"/>
      <c r="FK11" s="444"/>
      <c r="FL11" s="444"/>
      <c r="FM11" s="444"/>
      <c r="FN11" s="444"/>
      <c r="FO11" s="444"/>
      <c r="FP11" s="444"/>
      <c r="FQ11" s="444"/>
      <c r="FR11" s="444"/>
      <c r="FS11" s="444"/>
      <c r="FT11" s="444"/>
      <c r="FU11" s="444"/>
      <c r="FV11" s="444"/>
      <c r="FW11" s="444"/>
      <c r="FX11" s="444"/>
      <c r="FY11" s="444"/>
      <c r="FZ11" s="444"/>
      <c r="GA11" s="444"/>
      <c r="GB11" s="444"/>
      <c r="GC11" s="444"/>
      <c r="GD11" s="444"/>
      <c r="GE11" s="444"/>
      <c r="GF11" s="444"/>
      <c r="GG11" s="444"/>
      <c r="GH11" s="444"/>
      <c r="GI11" s="444"/>
      <c r="GJ11" s="444"/>
      <c r="GK11" s="444"/>
      <c r="GL11" s="444"/>
      <c r="GM11" s="444"/>
      <c r="GN11" s="444"/>
      <c r="GO11" s="444"/>
      <c r="GP11" s="444"/>
      <c r="GQ11" s="444"/>
      <c r="GR11" s="444"/>
      <c r="GS11" s="444"/>
      <c r="GT11" s="444"/>
      <c r="GU11" s="444"/>
      <c r="GV11" s="444"/>
      <c r="GW11" s="444"/>
      <c r="GX11" s="444"/>
      <c r="GY11" s="444"/>
      <c r="GZ11" s="444"/>
      <c r="HA11" s="444"/>
      <c r="HB11" s="444"/>
      <c r="HC11" s="444"/>
      <c r="HD11" s="444"/>
      <c r="HE11" s="444"/>
      <c r="HF11" s="444"/>
      <c r="HG11" s="444"/>
      <c r="HH11" s="444"/>
      <c r="HI11" s="444"/>
      <c r="HJ11" s="444"/>
      <c r="HK11" s="444"/>
      <c r="HL11" s="444"/>
      <c r="HM11" s="444"/>
      <c r="HN11" s="444"/>
      <c r="HO11" s="444"/>
      <c r="HP11" s="444"/>
      <c r="HQ11" s="444"/>
      <c r="HR11" s="444"/>
      <c r="HS11" s="444"/>
      <c r="HT11" s="444"/>
      <c r="HU11" s="444"/>
      <c r="HV11" s="444"/>
      <c r="HW11" s="444"/>
      <c r="HX11" s="444"/>
      <c r="HY11" s="444"/>
      <c r="HZ11" s="444"/>
      <c r="IA11" s="444"/>
      <c r="IB11" s="444"/>
      <c r="IC11" s="444"/>
      <c r="ID11" s="444"/>
      <c r="IE11" s="444"/>
      <c r="IF11" s="444"/>
      <c r="IG11" s="444"/>
      <c r="IH11" s="444"/>
      <c r="II11" s="444"/>
      <c r="IJ11" s="444"/>
      <c r="IK11" s="444"/>
      <c r="IL11" s="444"/>
      <c r="IM11" s="444"/>
      <c r="IN11" s="444"/>
      <c r="IO11" s="444"/>
      <c r="IP11" s="444"/>
      <c r="IQ11" s="444"/>
      <c r="IR11" s="444"/>
      <c r="IS11" s="444"/>
      <c r="IT11" s="444"/>
      <c r="IU11" s="444"/>
      <c r="IV11" s="444"/>
    </row>
    <row r="12" spans="1:256">
      <c r="B12" s="469" t="s">
        <v>73</v>
      </c>
      <c r="C12" s="444"/>
      <c r="D12" s="444"/>
      <c r="E12" s="444"/>
      <c r="F12" s="444"/>
      <c r="G12" s="444"/>
      <c r="H12" s="444"/>
      <c r="I12" s="444"/>
      <c r="J12" s="444"/>
      <c r="K12" s="462"/>
      <c r="L12" s="463"/>
      <c r="M12" s="464"/>
      <c r="N12" s="462"/>
      <c r="O12" s="444"/>
      <c r="P12" s="444"/>
      <c r="Q12" s="444"/>
    </row>
    <row r="13" spans="1:256">
      <c r="B13" s="470" t="str">
        <v>מקורות אג סדרה 6 ל.ס 4.9%</v>
      </c>
      <c r="C13" s="471">
        <v>1100908</v>
      </c>
      <c r="D13" s="471" t="s">
        <v>225</v>
      </c>
      <c r="E13" s="471" t="s">
        <v>128</v>
      </c>
      <c r="F13" s="471" t="s">
        <v>226</v>
      </c>
      <c r="G13" s="471" t="s">
        <v>45</v>
      </c>
      <c r="H13" s="471" t="s">
        <v>76</v>
      </c>
      <c r="I13" s="472">
        <v>0.049</v>
      </c>
      <c r="J13" s="473">
        <v>39076</v>
      </c>
      <c r="K13" s="466">
        <v>11.2</v>
      </c>
      <c r="L13" s="467">
        <v>0.0279</v>
      </c>
      <c r="M13" s="468">
        <v>250000</v>
      </c>
      <c r="N13" s="466">
        <v>156.39</v>
      </c>
      <c r="O13" s="468">
        <v>390.98</v>
      </c>
      <c r="P13" s="467">
        <v>0.0001</v>
      </c>
      <c r="Q13" s="467">
        <f>+O13/'סיכום נכסי השקעה'!$C$52</f>
        <v>0.000257743287887711</v>
      </c>
    </row>
    <row r="14" spans="1:256">
      <c r="B14" s="470" t="str">
        <v>מקורות חברת המים בעמ% 4.97 לס</v>
      </c>
      <c r="C14" s="471">
        <v>1091560</v>
      </c>
      <c r="D14" s="471" t="s">
        <v>225</v>
      </c>
      <c r="E14" s="471" t="s">
        <v>128</v>
      </c>
      <c r="F14" s="471" t="s">
        <v>226</v>
      </c>
      <c r="G14" s="471" t="s">
        <v>45</v>
      </c>
      <c r="H14" s="471" t="s">
        <v>76</v>
      </c>
      <c r="I14" s="472">
        <v>0.05</v>
      </c>
      <c r="J14" s="473">
        <v>38280</v>
      </c>
      <c r="K14" s="466">
        <v>0.55</v>
      </c>
      <c r="L14" s="467">
        <v>0.0045</v>
      </c>
      <c r="M14" s="468">
        <v>266666.64</v>
      </c>
      <c r="N14" s="466">
        <v>132.73</v>
      </c>
      <c r="O14" s="468">
        <v>353.95</v>
      </c>
      <c r="P14" s="467">
        <v>0.0019</v>
      </c>
      <c r="Q14" s="467">
        <f>+O14/'סיכום נכסי השקעה'!$C$52</f>
        <v>0.000233332233740487</v>
      </c>
    </row>
    <row r="15" spans="1:256">
      <c r="B15" s="470" t="str">
        <v>עירית רעננה 5% 2021</v>
      </c>
      <c r="C15" s="471">
        <v>1098698</v>
      </c>
      <c r="D15" s="471" t="str">
        <v>עריית רעננה</v>
      </c>
      <c r="E15" s="471" t="s">
        <v>93</v>
      </c>
      <c r="F15" s="471" t="s">
        <v>44</v>
      </c>
      <c r="G15" s="471" t="s">
        <v>45</v>
      </c>
      <c r="H15" s="471" t="s">
        <v>76</v>
      </c>
      <c r="I15" s="472">
        <v>0.05</v>
      </c>
      <c r="J15" s="473">
        <v>38918</v>
      </c>
      <c r="K15" s="466">
        <v>3.72</v>
      </c>
      <c r="L15" s="467">
        <v>0.0154</v>
      </c>
      <c r="M15" s="468">
        <v>178506.93</v>
      </c>
      <c r="N15" s="466">
        <v>134.92</v>
      </c>
      <c r="O15" s="468">
        <v>240.84</v>
      </c>
      <c r="P15" s="467">
        <v>0.0023</v>
      </c>
      <c r="Q15" s="467">
        <f>+O15/'סיכום נכסי השקעה'!$C$52</f>
        <v>0.000158767439395561</v>
      </c>
    </row>
    <row r="16" spans="1:256">
      <c r="B16" s="470" t="str">
        <v>נתיבי גז  סדרה א ל.ס 5.6%</v>
      </c>
      <c r="C16" s="471">
        <v>1103084</v>
      </c>
      <c r="D16" s="471" t="str">
        <v>נתיבי גז</v>
      </c>
      <c r="E16" s="471" t="s">
        <v>128</v>
      </c>
      <c r="F16" s="471" t="s">
        <v>91</v>
      </c>
      <c r="G16" s="471" t="s">
        <v>45</v>
      </c>
      <c r="H16" s="471" t="s">
        <v>76</v>
      </c>
      <c r="I16" s="472">
        <v>0.056</v>
      </c>
      <c r="J16" s="473">
        <v>39350</v>
      </c>
      <c r="K16" s="466">
        <v>6.87</v>
      </c>
      <c r="L16" s="467">
        <v>0.0251</v>
      </c>
      <c r="M16" s="468">
        <v>611309.68</v>
      </c>
      <c r="N16" s="466">
        <v>150.25</v>
      </c>
      <c r="O16" s="468">
        <v>918.49</v>
      </c>
      <c r="P16" s="467">
        <v>0.0006</v>
      </c>
      <c r="Q16" s="467">
        <f>+O16/'סיכום נכסי השקעה'!$C$52</f>
        <v>0.000605490389513489</v>
      </c>
    </row>
    <row r="17" spans="1:256">
      <c r="B17" s="470" t="str">
        <v>פלאפון תקשורות סד א ל.ס</v>
      </c>
      <c r="C17" s="471">
        <v>1090778</v>
      </c>
      <c r="D17" s="471" t="s">
        <v>227</v>
      </c>
      <c r="E17" s="471" t="s">
        <v>128</v>
      </c>
      <c r="F17" s="471" t="s">
        <v>91</v>
      </c>
      <c r="G17" s="471" t="s">
        <v>45</v>
      </c>
      <c r="H17" s="471" t="s">
        <v>76</v>
      </c>
      <c r="I17" s="472">
        <v>0.052</v>
      </c>
      <c r="J17" s="473">
        <v>38169</v>
      </c>
      <c r="K17" s="466">
        <v>0.5</v>
      </c>
      <c r="L17" s="467">
        <v>0.0165</v>
      </c>
      <c r="M17" s="468">
        <v>35828.8</v>
      </c>
      <c r="N17" s="466">
        <v>127.36</v>
      </c>
      <c r="O17" s="468">
        <v>45.63</v>
      </c>
      <c r="P17" s="467">
        <v>0.0017</v>
      </c>
      <c r="Q17" s="467">
        <f>+O17/'סיכום נכסי השקעה'!$C$52</f>
        <v>3.00803780917599e-05</v>
      </c>
    </row>
    <row r="18" spans="1:256">
      <c r="B18" s="470" t="str">
        <v>פלאפון תקשורת בעמ 4.55% ל.ס</v>
      </c>
      <c r="C18" s="471">
        <v>1093582</v>
      </c>
      <c r="D18" s="471" t="s">
        <v>227</v>
      </c>
      <c r="E18" s="471" t="s">
        <v>128</v>
      </c>
      <c r="F18" s="471" t="s">
        <v>91</v>
      </c>
      <c r="G18" s="471" t="s">
        <v>45</v>
      </c>
      <c r="H18" s="471" t="s">
        <v>76</v>
      </c>
      <c r="I18" s="472">
        <v>0.046</v>
      </c>
      <c r="J18" s="473">
        <v>38536</v>
      </c>
      <c r="K18" s="466">
        <v>0.99</v>
      </c>
      <c r="L18" s="467">
        <v>0.0124</v>
      </c>
      <c r="M18" s="468">
        <v>129052</v>
      </c>
      <c r="N18" s="466">
        <v>128.78</v>
      </c>
      <c r="O18" s="468">
        <v>166.19</v>
      </c>
      <c r="P18" s="467">
        <v>0.0019</v>
      </c>
      <c r="Q18" s="467">
        <f>+O18/'סיכום נכסי השקעה'!$C$52</f>
        <v>0.000109556389109568</v>
      </c>
    </row>
    <row r="19" spans="1:256">
      <c r="B19" s="470" t="str">
        <v>קנית השלום השק 4.95%  6.2015</v>
      </c>
      <c r="C19" s="471">
        <v>1093533</v>
      </c>
      <c r="D19" s="471" t="str">
        <v>קנית השלום</v>
      </c>
      <c r="E19" s="471" t="s">
        <v>97</v>
      </c>
      <c r="F19" s="471" t="s">
        <v>91</v>
      </c>
      <c r="G19" s="471" t="s">
        <v>49</v>
      </c>
      <c r="H19" s="471" t="s">
        <v>76</v>
      </c>
      <c r="I19" s="472">
        <v>0.05</v>
      </c>
      <c r="J19" s="473">
        <v>38503</v>
      </c>
      <c r="K19" s="466">
        <v>1.52</v>
      </c>
      <c r="L19" s="467">
        <v>0.0073</v>
      </c>
      <c r="M19" s="468">
        <v>187749.81</v>
      </c>
      <c r="N19" s="466">
        <v>131.85</v>
      </c>
      <c r="O19" s="468">
        <v>247.55</v>
      </c>
      <c r="P19" s="467">
        <v>0.0006</v>
      </c>
      <c r="Q19" s="467">
        <f>+O19/'סיכום נכסי השקעה'!$C$52</f>
        <v>0.000163190830519727</v>
      </c>
    </row>
    <row r="20" spans="1:256">
      <c r="B20" s="470" t="str">
        <v>חברת החשמל לישראל סדרה יב</v>
      </c>
      <c r="C20" s="471">
        <v>6000046</v>
      </c>
      <c r="D20" s="471" t="s">
        <v>104</v>
      </c>
      <c r="E20" s="471" t="s">
        <v>105</v>
      </c>
      <c r="F20" s="471" t="s">
        <v>46</v>
      </c>
      <c r="G20" s="471" t="s">
        <v>45</v>
      </c>
      <c r="H20" s="471" t="s">
        <v>76</v>
      </c>
      <c r="I20" s="472">
        <v>0.065</v>
      </c>
      <c r="J20" s="473">
        <v>38816</v>
      </c>
      <c r="K20" s="466">
        <v>3.21</v>
      </c>
      <c r="L20" s="467">
        <v>0.0118</v>
      </c>
      <c r="M20" s="468">
        <v>1900000</v>
      </c>
      <c r="N20" s="466">
        <v>146.31</v>
      </c>
      <c r="O20" s="468">
        <v>2779.89</v>
      </c>
      <c r="P20" s="467">
        <v>0.0016</v>
      </c>
      <c r="Q20" s="467">
        <f>+O20/'סיכום נכסי השקעה'!$C$52</f>
        <v>0.00183256941164809</v>
      </c>
    </row>
    <row r="21" spans="1:256">
      <c r="B21" s="470" t="str">
        <v>חשמל צמוד 2014  6.5%</v>
      </c>
      <c r="C21" s="471">
        <v>6000103</v>
      </c>
      <c r="D21" s="471" t="s">
        <v>104</v>
      </c>
      <c r="E21" s="471" t="s">
        <v>105</v>
      </c>
      <c r="F21" s="471" t="s">
        <v>46</v>
      </c>
      <c r="G21" s="471" t="s">
        <v>45</v>
      </c>
      <c r="H21" s="471" t="s">
        <v>76</v>
      </c>
      <c r="I21" s="472">
        <v>0.065</v>
      </c>
      <c r="J21" s="473">
        <v>39526</v>
      </c>
      <c r="K21" s="466">
        <v>0.47</v>
      </c>
      <c r="L21" s="467">
        <v>0.0067</v>
      </c>
      <c r="M21" s="468">
        <v>560000</v>
      </c>
      <c r="N21" s="466">
        <v>124.55</v>
      </c>
      <c r="O21" s="468">
        <v>697.48</v>
      </c>
      <c r="P21" s="467">
        <v>0.0033</v>
      </c>
      <c r="Q21" s="467">
        <f>+O21/'סיכום נכסי השקעה'!$C$52</f>
        <v>0.000459795356376083</v>
      </c>
    </row>
    <row r="22" spans="1:256">
      <c r="B22" s="470" t="str">
        <v>משאב יזום ופיתוח א בעמ 5.4% לס</v>
      </c>
      <c r="C22" s="471">
        <v>1090679</v>
      </c>
      <c r="D22" s="471" t="str">
        <v>משאב יזום ופיתוח בע"מ</v>
      </c>
      <c r="E22" s="471" t="s">
        <v>93</v>
      </c>
      <c r="F22" s="471" t="s">
        <v>46</v>
      </c>
      <c r="G22" s="471" t="s">
        <v>45</v>
      </c>
      <c r="H22" s="471" t="s">
        <v>76</v>
      </c>
      <c r="I22" s="472">
        <v>0.054</v>
      </c>
      <c r="J22" s="473">
        <v>38155</v>
      </c>
      <c r="K22" s="466">
        <v>0.69</v>
      </c>
      <c r="L22" s="467">
        <v>0.0098</v>
      </c>
      <c r="M22" s="468">
        <v>107555.56</v>
      </c>
      <c r="N22" s="466">
        <v>129.91</v>
      </c>
      <c r="O22" s="468">
        <v>139.73</v>
      </c>
      <c r="P22" s="467">
        <v>0.0023</v>
      </c>
      <c r="Q22" s="467">
        <f>+O22/'סיכום נכסי השקעה'!$C$52</f>
        <v>9.21133296244051e-05</v>
      </c>
    </row>
    <row r="23" spans="1:256">
      <c r="B23" s="470" t="str">
        <v>קניון אבנת ל.ס סדרה א 5.3%</v>
      </c>
      <c r="C23" s="471">
        <v>1094820</v>
      </c>
      <c r="D23" s="471" t="str">
        <v>קניון אבנת</v>
      </c>
      <c r="E23" s="471" t="s">
        <v>97</v>
      </c>
      <c r="F23" s="471" t="s">
        <v>46</v>
      </c>
      <c r="G23" s="471" t="s">
        <v>45</v>
      </c>
      <c r="H23" s="471" t="s">
        <v>76</v>
      </c>
      <c r="I23" s="472">
        <v>0.053</v>
      </c>
      <c r="J23" s="473">
        <v>38652</v>
      </c>
      <c r="K23" s="466">
        <v>4.87</v>
      </c>
      <c r="L23" s="467">
        <v>0.0194</v>
      </c>
      <c r="M23" s="468">
        <v>391406.98</v>
      </c>
      <c r="N23" s="466">
        <v>143.99</v>
      </c>
      <c r="O23" s="468">
        <v>563.59</v>
      </c>
      <c r="P23" s="467">
        <v>0.0016</v>
      </c>
      <c r="Q23" s="467">
        <f>+O23/'סיכום נכסי השקעה'!$C$52</f>
        <v>0.000371531893244246</v>
      </c>
    </row>
    <row r="24" spans="1:256">
      <c r="B24" s="470" t="str">
        <v>אשטרום נכסים סדרה 4</v>
      </c>
      <c r="C24" s="471">
        <v>2510063</v>
      </c>
      <c r="D24" s="471" t="s">
        <v>125</v>
      </c>
      <c r="E24" s="471" t="s">
        <v>97</v>
      </c>
      <c r="F24" s="471" t="s">
        <v>122</v>
      </c>
      <c r="G24" s="471" t="s">
        <v>45</v>
      </c>
      <c r="H24" s="471" t="s">
        <v>76</v>
      </c>
      <c r="I24" s="472">
        <v>0.064</v>
      </c>
      <c r="J24" s="473">
        <v>38239</v>
      </c>
      <c r="K24" s="466">
        <v>0.58</v>
      </c>
      <c r="L24" s="467">
        <v>0.0222</v>
      </c>
      <c r="M24" s="468">
        <v>12368.75</v>
      </c>
      <c r="N24" s="466">
        <v>128.07</v>
      </c>
      <c r="O24" s="468">
        <v>15.84</v>
      </c>
      <c r="P24" s="467">
        <v>0.0011</v>
      </c>
      <c r="Q24" s="467">
        <f>+O24/'סיכום נכסי השקעה'!$C$52</f>
        <v>1.04421036373762e-05</v>
      </c>
    </row>
    <row r="25" spans="1:256">
      <c r="B25" s="470" t="str">
        <v>שטרהון נדחה פועלים ג ל.ס 5.75%</v>
      </c>
      <c r="C25" s="471">
        <v>6620280</v>
      </c>
      <c r="D25" s="471" t="s">
        <v>88</v>
      </c>
      <c r="E25" s="471" t="s">
        <v>84</v>
      </c>
      <c r="F25" s="471" t="s">
        <v>122</v>
      </c>
      <c r="G25" s="471" t="s">
        <v>45</v>
      </c>
      <c r="H25" s="471" t="s">
        <v>76</v>
      </c>
      <c r="I25" s="472">
        <v>0.058</v>
      </c>
      <c r="J25" s="473">
        <v>39702</v>
      </c>
      <c r="K25" s="466">
        <v>7.36</v>
      </c>
      <c r="L25" s="467">
        <v>0.0232</v>
      </c>
      <c r="M25" s="468">
        <v>3630240</v>
      </c>
      <c r="N25" s="466">
        <v>152.83</v>
      </c>
      <c r="O25" s="468">
        <v>5548.1</v>
      </c>
      <c r="P25" s="467">
        <v>0.0028</v>
      </c>
      <c r="Q25" s="467">
        <f>+O25/'סיכום נכסי השקעה'!$C$52</f>
        <v>0.00365743909031104</v>
      </c>
    </row>
    <row r="26" spans="1:256">
      <c r="B26" s="470" t="str">
        <v>EL AD GROUP אלעד אג א ל.ס</v>
      </c>
      <c r="C26" s="471">
        <v>1109594</v>
      </c>
      <c r="D26" s="471" t="s">
        <v>228</v>
      </c>
      <c r="E26" s="471" t="s">
        <v>97</v>
      </c>
      <c r="F26" s="471" t="s">
        <v>133</v>
      </c>
      <c r="G26" s="471" t="s">
        <v>45</v>
      </c>
      <c r="H26" s="471" t="s">
        <v>76</v>
      </c>
      <c r="I26" s="472">
        <v>0.059</v>
      </c>
      <c r="J26" s="473">
        <v>39328</v>
      </c>
      <c r="K26" s="466">
        <v>0.91</v>
      </c>
      <c r="L26" s="467">
        <v>0.0148</v>
      </c>
      <c r="M26" s="468">
        <v>200000</v>
      </c>
      <c r="N26" s="466">
        <v>125.1</v>
      </c>
      <c r="O26" s="468">
        <v>250.2</v>
      </c>
      <c r="P26" s="467">
        <v>0.0018</v>
      </c>
      <c r="Q26" s="467">
        <f>+O26/'סיכום נכסי השקעה'!$C$52</f>
        <v>0.000164937773363101</v>
      </c>
    </row>
    <row r="27" spans="1:256">
      <c r="B27" s="470" t="str">
        <v>אלון  חברה לדלק ל.ס</v>
      </c>
      <c r="C27" s="471">
        <v>1101567</v>
      </c>
      <c r="D27" s="471" t="s">
        <v>151</v>
      </c>
      <c r="E27" s="471" t="s">
        <v>128</v>
      </c>
      <c r="F27" s="471" t="s">
        <v>133</v>
      </c>
      <c r="G27" s="471" t="s">
        <v>45</v>
      </c>
      <c r="H27" s="471" t="s">
        <v>76</v>
      </c>
      <c r="I27" s="472">
        <v>0.054</v>
      </c>
      <c r="J27" s="473">
        <v>39104</v>
      </c>
      <c r="K27" s="466">
        <v>5.06</v>
      </c>
      <c r="L27" s="467">
        <v>0.0312</v>
      </c>
      <c r="M27" s="468">
        <v>470000</v>
      </c>
      <c r="N27" s="466">
        <v>136.49</v>
      </c>
      <c r="O27" s="468">
        <v>641.5</v>
      </c>
      <c r="P27" s="467">
        <v>0.0003</v>
      </c>
      <c r="Q27" s="467">
        <f>+O27/'סיכום נכסי השקעה'!$C$52</f>
        <v>0.000422892012839447</v>
      </c>
    </row>
    <row r="28" spans="1:256">
      <c r="B28" s="470" t="str">
        <v>אלעד Elad US סדרה 1 ל.ס 5.85%</v>
      </c>
      <c r="C28" s="471">
        <v>1106301</v>
      </c>
      <c r="D28" s="471" t="str">
        <v>אלעד ארה"ב</v>
      </c>
      <c r="E28" s="471" t="s">
        <v>97</v>
      </c>
      <c r="F28" s="471" t="s">
        <v>133</v>
      </c>
      <c r="G28" s="471" t="s">
        <v>45</v>
      </c>
      <c r="H28" s="471" t="s">
        <v>76</v>
      </c>
      <c r="I28" s="472">
        <v>0.052</v>
      </c>
      <c r="J28" s="473">
        <v>39247</v>
      </c>
      <c r="K28" s="466">
        <v>1.14</v>
      </c>
      <c r="L28" s="467">
        <v>0.2252</v>
      </c>
      <c r="M28" s="468">
        <v>494425.22</v>
      </c>
      <c r="N28" s="466">
        <v>103.76</v>
      </c>
      <c r="O28" s="468">
        <v>513.02</v>
      </c>
      <c r="P28" s="467">
        <v>0.0012</v>
      </c>
      <c r="Q28" s="467">
        <f>+O28/'סיכום נכסי השקעה'!$C$52</f>
        <v>0.000338194950002951</v>
      </c>
    </row>
    <row r="29" spans="1:256">
      <c r="B29" s="470" t="str">
        <v>אספיסי אל עד 6.7%   סדרה 2</v>
      </c>
      <c r="C29" s="471">
        <v>1092774</v>
      </c>
      <c r="D29" s="471" t="s">
        <v>228</v>
      </c>
      <c r="E29" s="471" t="s">
        <v>97</v>
      </c>
      <c r="F29" s="471" t="s">
        <v>133</v>
      </c>
      <c r="G29" s="471" t="s">
        <v>45</v>
      </c>
      <c r="H29" s="471" t="s">
        <v>76</v>
      </c>
      <c r="I29" s="472">
        <v>0.067</v>
      </c>
      <c r="J29" s="473">
        <v>38445</v>
      </c>
      <c r="K29" s="466">
        <v>2.89</v>
      </c>
      <c r="L29" s="467">
        <v>0.1363</v>
      </c>
      <c r="M29" s="468">
        <v>383209.08</v>
      </c>
      <c r="N29" s="466">
        <v>104.91</v>
      </c>
      <c r="O29" s="468">
        <v>402.02</v>
      </c>
      <c r="P29" s="467">
        <v>0.0011</v>
      </c>
      <c r="Q29" s="467">
        <f>+O29/'סיכום נכסי השקעה'!$C$52</f>
        <v>0.00026502111769558</v>
      </c>
    </row>
    <row r="30" spans="1:256">
      <c r="B30" s="470" t="str">
        <v>אספיסי אל עד 6.7%   סדרה 3</v>
      </c>
      <c r="C30" s="471">
        <v>1093939</v>
      </c>
      <c r="D30" s="471" t="s">
        <v>228</v>
      </c>
      <c r="E30" s="471" t="s">
        <v>97</v>
      </c>
      <c r="F30" s="471" t="s">
        <v>133</v>
      </c>
      <c r="G30" s="471" t="s">
        <v>45</v>
      </c>
      <c r="H30" s="471" t="s">
        <v>76</v>
      </c>
      <c r="I30" s="472">
        <v>0.067</v>
      </c>
      <c r="J30" s="473">
        <v>38890</v>
      </c>
      <c r="K30" s="466">
        <v>3.05</v>
      </c>
      <c r="L30" s="467">
        <v>0.117</v>
      </c>
      <c r="M30" s="468">
        <v>217672.64</v>
      </c>
      <c r="N30" s="466">
        <v>109.23</v>
      </c>
      <c r="O30" s="468">
        <v>237.76</v>
      </c>
      <c r="P30" s="467">
        <v>0.0015</v>
      </c>
      <c r="Q30" s="467">
        <f>+O30/'סיכום נכסי השקעה'!$C$52</f>
        <v>0.00015673703035496</v>
      </c>
    </row>
    <row r="31" spans="1:256">
      <c r="B31" s="470" t="str">
        <v>יצחקי מחסנים בעמ ל.ס. 6.5%</v>
      </c>
      <c r="C31" s="471">
        <v>1109198</v>
      </c>
      <c r="D31" s="471" t="str">
        <v>יצחקי מחסנים</v>
      </c>
      <c r="E31" s="471" t="s">
        <v>97</v>
      </c>
      <c r="F31" s="471" t="s">
        <v>133</v>
      </c>
      <c r="G31" s="471" t="s">
        <v>49</v>
      </c>
      <c r="H31" s="471" t="s">
        <v>76</v>
      </c>
      <c r="I31" s="472">
        <v>0.068</v>
      </c>
      <c r="J31" s="473">
        <v>39422</v>
      </c>
      <c r="K31" s="466">
        <v>2.29</v>
      </c>
      <c r="L31" s="467">
        <v>0.0153</v>
      </c>
      <c r="M31" s="468">
        <v>140000</v>
      </c>
      <c r="N31" s="466">
        <v>135.39</v>
      </c>
      <c r="O31" s="468">
        <v>189.55</v>
      </c>
      <c r="P31" s="467">
        <v>0.0008</v>
      </c>
      <c r="Q31" s="467">
        <f>+O31/'סיכום נכסי השקעה'!$C$52</f>
        <v>0.00012495585507984</v>
      </c>
    </row>
    <row r="32" spans="1:256">
      <c r="B32" s="470" t="str">
        <v>לוי אגח ד חש 10/12</v>
      </c>
      <c r="C32" s="471">
        <v>7190184</v>
      </c>
      <c r="D32" s="471" t="s">
        <v>144</v>
      </c>
      <c r="E32" s="471" t="s">
        <v>97</v>
      </c>
      <c r="F32" s="471" t="s">
        <v>145</v>
      </c>
      <c r="G32" s="471" t="s">
        <v>49</v>
      </c>
      <c r="H32" s="471" t="s">
        <v>76</v>
      </c>
      <c r="I32" s="472">
        <v>0.054</v>
      </c>
      <c r="J32" s="473">
        <v>41259</v>
      </c>
      <c r="K32" s="466">
        <v>0.07</v>
      </c>
      <c r="L32" s="467">
        <v>0</v>
      </c>
      <c r="M32" s="468">
        <v>24891.37</v>
      </c>
      <c r="N32" s="466">
        <v>95.5</v>
      </c>
      <c r="O32" s="468">
        <v>23.77</v>
      </c>
      <c r="P32" s="467">
        <v>0.0018</v>
      </c>
      <c r="Q32" s="467">
        <f>+O32/'סיכום נכסי השקעה'!$C$52</f>
        <v>1.56697476932091e-05</v>
      </c>
    </row>
    <row r="33" spans="1:256">
      <c r="B33" s="470" t="str">
        <v>מפעלים פטרוכימיים ל.ס סדרה א</v>
      </c>
      <c r="C33" s="471">
        <v>7560014</v>
      </c>
      <c r="D33" s="471" t="str">
        <v>מפעלים פטרוכימיים</v>
      </c>
      <c r="E33" s="471" t="s">
        <v>86</v>
      </c>
      <c r="F33" s="471" t="s">
        <v>229</v>
      </c>
      <c r="G33" s="471" t="s">
        <v>49</v>
      </c>
      <c r="H33" s="471" t="s">
        <v>76</v>
      </c>
      <c r="I33" s="472">
        <v>0.057</v>
      </c>
      <c r="J33" s="473">
        <v>38568</v>
      </c>
      <c r="K33" s="466">
        <v>1.09</v>
      </c>
      <c r="L33" s="467">
        <v>0</v>
      </c>
      <c r="M33" s="468">
        <v>27285.78</v>
      </c>
      <c r="N33" s="466">
        <v>36.77</v>
      </c>
      <c r="O33" s="468">
        <f>10.03+5.02</f>
        <v>15.05</v>
      </c>
      <c r="P33" s="467">
        <v>0.0008</v>
      </c>
      <c r="Q33" s="467">
        <f>+O33/'סיכום נכסי השקעה'!$C$52</f>
        <v>9.92131690293636e-06</v>
      </c>
    </row>
    <row r="34" spans="1:256">
      <c r="B34" s="470" t="str">
        <v>צים שירותי ספנות ג ל.ס 5.45%</v>
      </c>
      <c r="C34" s="471">
        <v>6510036</v>
      </c>
      <c r="D34" s="471" t="s">
        <v>230</v>
      </c>
      <c r="E34" s="471" t="s">
        <v>128</v>
      </c>
      <c r="F34" s="471" t="s">
        <v>229</v>
      </c>
      <c r="G34" s="471" t="s">
        <v>45</v>
      </c>
      <c r="H34" s="471" t="s">
        <v>76</v>
      </c>
      <c r="I34" s="472">
        <v>0.055</v>
      </c>
      <c r="J34" s="473">
        <v>39020</v>
      </c>
      <c r="K34" s="466">
        <v>2.61</v>
      </c>
      <c r="L34" s="467">
        <v>0.3827</v>
      </c>
      <c r="M34" s="468">
        <v>934666</v>
      </c>
      <c r="N34" s="466">
        <v>60.68</v>
      </c>
      <c r="O34" s="468">
        <v>567.16</v>
      </c>
      <c r="P34" s="467">
        <v>0.0019</v>
      </c>
      <c r="Q34" s="467">
        <f>+O34/'סיכום נכסי השקעה'!$C$52</f>
        <v>0.000373885321904942</v>
      </c>
    </row>
    <row r="35" spans="1:256">
      <c r="B35" s="470" t="str">
        <v>צים שירותי ספנות א משולבים ל.ס</v>
      </c>
      <c r="C35" s="471">
        <v>6510010</v>
      </c>
      <c r="D35" s="471" t="s">
        <v>230</v>
      </c>
      <c r="E35" s="471" t="s">
        <v>128</v>
      </c>
      <c r="F35" s="471" t="s">
        <v>229</v>
      </c>
      <c r="G35" s="471" t="s">
        <v>45</v>
      </c>
      <c r="H35" s="471" t="s">
        <v>76</v>
      </c>
      <c r="I35" s="472">
        <v>0.062</v>
      </c>
      <c r="J35" s="473">
        <v>38547</v>
      </c>
      <c r="K35" s="466">
        <v>2.58</v>
      </c>
      <c r="L35" s="467">
        <v>0.398</v>
      </c>
      <c r="M35" s="468">
        <v>400000</v>
      </c>
      <c r="N35" s="466">
        <v>63.02</v>
      </c>
      <c r="O35" s="468">
        <v>252.08</v>
      </c>
      <c r="P35" s="467">
        <v>0.0002</v>
      </c>
      <c r="Q35" s="467">
        <f>+O35/'סיכום נכסי השקעה'!$C$52</f>
        <v>0.000166177113946325</v>
      </c>
    </row>
    <row r="36" spans="1:256">
      <c r="B36" s="469" t="s">
        <v>77</v>
      </c>
      <c r="C36" s="444"/>
      <c r="D36" s="444"/>
      <c r="E36" s="444"/>
      <c r="F36" s="444"/>
      <c r="G36" s="444"/>
      <c r="H36" s="444"/>
      <c r="I36" s="474"/>
      <c r="J36" s="475"/>
      <c r="K36" s="462">
        <v>4.86</v>
      </c>
      <c r="L36" s="463">
        <v>0.0503</v>
      </c>
      <c r="M36" s="464"/>
      <c r="N36" s="462"/>
      <c r="O36" s="464">
        <f>SUM(O13:O35)</f>
        <v>15200.37</v>
      </c>
      <c r="P36" s="463"/>
      <c r="Q36" s="463">
        <f>+O36/'סיכום נכסי השקעה'!$C$52</f>
        <v>0.0100204443728828</v>
      </c>
    </row>
    <row r="37" spans="1:256">
      <c r="B37" s="476"/>
      <c r="K37" s="466"/>
      <c r="L37" s="467"/>
      <c r="M37" s="468"/>
      <c r="N37" s="466"/>
    </row>
    <row r="38" spans="1:256">
      <c r="B38" s="465" t="s">
        <v>80</v>
      </c>
      <c r="C38" s="444"/>
      <c r="D38" s="444"/>
      <c r="E38" s="444"/>
      <c r="F38" s="444"/>
      <c r="G38" s="444"/>
      <c r="H38" s="444"/>
      <c r="I38" s="474"/>
      <c r="J38" s="475"/>
      <c r="K38" s="462">
        <v>4.86</v>
      </c>
      <c r="L38" s="463">
        <v>0.0503</v>
      </c>
      <c r="M38" s="464"/>
      <c r="N38" s="462"/>
      <c r="O38" s="464">
        <f>+O36</f>
        <v>15200.37</v>
      </c>
      <c r="P38" s="463"/>
      <c r="Q38" s="463">
        <f>+O38/'סיכום נכסי השקעה'!$C$52</f>
        <v>0.0100204443728828</v>
      </c>
    </row>
    <row r="39" spans="1:256">
      <c r="B39" s="477"/>
      <c r="K39" s="466"/>
      <c r="L39" s="467"/>
      <c r="M39" s="468"/>
      <c r="N39" s="466"/>
    </row>
    <row r="40" spans="1:256">
      <c r="B40" s="461" t="s">
        <v>158</v>
      </c>
      <c r="C40" s="444"/>
      <c r="D40" s="444"/>
      <c r="E40" s="444"/>
      <c r="F40" s="444"/>
      <c r="G40" s="444"/>
      <c r="H40" s="444"/>
      <c r="I40" s="474"/>
      <c r="J40" s="475"/>
      <c r="K40" s="462">
        <v>4.86</v>
      </c>
      <c r="L40" s="463">
        <v>0.0503</v>
      </c>
      <c r="M40" s="464"/>
      <c r="N40" s="462"/>
      <c r="O40" s="464">
        <f>+O38</f>
        <v>15200.37</v>
      </c>
      <c r="P40" s="463"/>
      <c r="Q40" s="463">
        <f>+O40/'סיכום נכסי השקעה'!$C$52</f>
        <v>0.0100204443728828</v>
      </c>
    </row>
    <row r="41" spans="1:256">
      <c r="B41" s="478"/>
      <c r="C41" s="479"/>
      <c r="D41" s="479"/>
      <c r="E41" s="479"/>
      <c r="F41" s="479"/>
      <c r="G41" s="479"/>
      <c r="H41" s="479"/>
      <c r="I41" s="479"/>
      <c r="J41" s="479"/>
      <c r="K41" s="480"/>
      <c r="L41" s="481"/>
      <c r="M41" s="482"/>
      <c r="N41" s="480"/>
      <c r="O41" s="479"/>
      <c r="P41" s="479"/>
      <c r="Q41" s="479"/>
    </row>
    <row r="44" spans="1:256">
      <c r="H44" s="444"/>
      <c r="I44" s="444"/>
      <c r="J44" s="444"/>
      <c r="K44" s="462"/>
      <c r="L44" s="463"/>
      <c r="M44" s="464"/>
      <c r="N44" s="444"/>
      <c r="O44" s="444"/>
    </row>
    <row r="106" spans="1:256">
      <c r="A106" s="444"/>
      <c r="R106" s="444"/>
      <c r="S106" s="444"/>
      <c r="T106" s="444"/>
      <c r="U106" s="444"/>
      <c r="V106" s="444"/>
      <c r="W106" s="444"/>
      <c r="X106" s="444"/>
      <c r="Y106" s="444"/>
      <c r="Z106" s="444"/>
      <c r="AA106" s="444"/>
      <c r="AB106" s="444"/>
      <c r="AC106" s="444"/>
      <c r="AD106" s="444"/>
      <c r="AE106" s="444"/>
      <c r="AF106" s="444"/>
      <c r="AG106" s="444"/>
      <c r="AH106" s="444"/>
      <c r="AI106" s="444"/>
      <c r="AJ106" s="444"/>
      <c r="AK106" s="444"/>
      <c r="AL106" s="444"/>
      <c r="AM106" s="444"/>
      <c r="AN106" s="444"/>
      <c r="AO106" s="444"/>
      <c r="AP106" s="444"/>
      <c r="AQ106" s="444"/>
      <c r="AR106" s="444"/>
      <c r="AS106" s="444"/>
      <c r="AT106" s="444"/>
      <c r="AU106" s="444"/>
      <c r="AV106" s="444"/>
      <c r="AW106" s="444"/>
      <c r="AX106" s="444"/>
      <c r="AY106" s="444"/>
      <c r="AZ106" s="444"/>
      <c r="BA106" s="444"/>
      <c r="BB106" s="444"/>
      <c r="BC106" s="444"/>
      <c r="BD106" s="444"/>
      <c r="BE106" s="444"/>
      <c r="BF106" s="444"/>
      <c r="BG106" s="444"/>
      <c r="BH106" s="444"/>
      <c r="BI106" s="444"/>
      <c r="BJ106" s="444"/>
      <c r="BK106" s="444"/>
      <c r="BL106" s="444"/>
      <c r="BM106" s="444"/>
      <c r="BN106" s="444"/>
      <c r="BO106" s="444"/>
      <c r="BP106" s="444"/>
      <c r="BQ106" s="444"/>
      <c r="BR106" s="444"/>
      <c r="BS106" s="444"/>
      <c r="BT106" s="444"/>
      <c r="BU106" s="444"/>
      <c r="BV106" s="444"/>
      <c r="BW106" s="444"/>
      <c r="BX106" s="444"/>
      <c r="BY106" s="444"/>
      <c r="BZ106" s="444"/>
      <c r="CA106" s="444"/>
      <c r="CB106" s="444"/>
      <c r="CC106" s="444"/>
      <c r="CD106" s="444"/>
      <c r="CE106" s="444"/>
      <c r="CF106" s="444"/>
      <c r="CG106" s="444"/>
      <c r="CH106" s="444"/>
      <c r="CI106" s="444"/>
      <c r="CJ106" s="444"/>
      <c r="CK106" s="444"/>
      <c r="CL106" s="444"/>
      <c r="CM106" s="444"/>
      <c r="CN106" s="444"/>
      <c r="CO106" s="444"/>
      <c r="CP106" s="444"/>
      <c r="CQ106" s="444"/>
      <c r="CR106" s="444"/>
      <c r="CS106" s="444"/>
      <c r="CT106" s="444"/>
      <c r="CU106" s="444"/>
      <c r="CV106" s="444"/>
      <c r="CW106" s="444"/>
      <c r="CX106" s="444"/>
      <c r="CY106" s="444"/>
      <c r="CZ106" s="444"/>
      <c r="DA106" s="444"/>
      <c r="DB106" s="444"/>
      <c r="DC106" s="444"/>
      <c r="DD106" s="444"/>
      <c r="DE106" s="444"/>
      <c r="DF106" s="444"/>
      <c r="DG106" s="444"/>
      <c r="DH106" s="444"/>
      <c r="DI106" s="444"/>
      <c r="DJ106" s="444"/>
      <c r="DK106" s="444"/>
      <c r="DL106" s="444"/>
      <c r="DM106" s="444"/>
      <c r="DN106" s="444"/>
      <c r="DO106" s="444"/>
      <c r="DP106" s="444"/>
      <c r="DQ106" s="444"/>
      <c r="DR106" s="444"/>
      <c r="DS106" s="444"/>
      <c r="DT106" s="444"/>
      <c r="DU106" s="444"/>
      <c r="DV106" s="444"/>
      <c r="DW106" s="444"/>
      <c r="DX106" s="444"/>
      <c r="DY106" s="444"/>
      <c r="DZ106" s="444"/>
      <c r="EA106" s="444"/>
      <c r="EB106" s="444"/>
      <c r="EC106" s="444"/>
      <c r="ED106" s="444"/>
      <c r="EE106" s="444"/>
      <c r="EF106" s="444"/>
      <c r="EG106" s="444"/>
      <c r="EH106" s="444"/>
      <c r="EI106" s="444"/>
      <c r="EJ106" s="444"/>
      <c r="EK106" s="444"/>
      <c r="EL106" s="444"/>
      <c r="EM106" s="444"/>
      <c r="EN106" s="444"/>
      <c r="EO106" s="444"/>
      <c r="EP106" s="444"/>
      <c r="EQ106" s="444"/>
      <c r="ER106" s="444"/>
      <c r="ES106" s="444"/>
      <c r="ET106" s="444"/>
      <c r="EU106" s="444"/>
      <c r="EV106" s="444"/>
      <c r="EW106" s="444"/>
      <c r="EX106" s="444"/>
      <c r="EY106" s="444"/>
      <c r="EZ106" s="444"/>
      <c r="FA106" s="444"/>
      <c r="FB106" s="444"/>
      <c r="FC106" s="444"/>
      <c r="FD106" s="444"/>
      <c r="FE106" s="444"/>
      <c r="FF106" s="444"/>
      <c r="FG106" s="444"/>
      <c r="FH106" s="444"/>
      <c r="FI106" s="444"/>
      <c r="FJ106" s="444"/>
      <c r="FK106" s="444"/>
      <c r="FL106" s="444"/>
      <c r="FM106" s="444"/>
      <c r="FN106" s="444"/>
      <c r="FO106" s="444"/>
      <c r="FP106" s="444"/>
      <c r="FQ106" s="444"/>
      <c r="FR106" s="444"/>
      <c r="FS106" s="444"/>
      <c r="FT106" s="444"/>
      <c r="FU106" s="444"/>
      <c r="FV106" s="444"/>
      <c r="FW106" s="444"/>
      <c r="FX106" s="444"/>
      <c r="FY106" s="444"/>
      <c r="FZ106" s="444"/>
      <c r="GA106" s="444"/>
      <c r="GB106" s="444"/>
      <c r="GC106" s="444"/>
      <c r="GD106" s="444"/>
      <c r="GE106" s="444"/>
      <c r="GF106" s="444"/>
      <c r="GG106" s="444"/>
      <c r="GH106" s="444"/>
      <c r="GI106" s="444"/>
      <c r="GJ106" s="444"/>
      <c r="GK106" s="444"/>
      <c r="GL106" s="444"/>
      <c r="GM106" s="444"/>
      <c r="GN106" s="444"/>
      <c r="GO106" s="444"/>
      <c r="GP106" s="444"/>
      <c r="GQ106" s="444"/>
      <c r="GR106" s="444"/>
      <c r="GS106" s="444"/>
      <c r="GT106" s="444"/>
      <c r="GU106" s="444"/>
      <c r="GV106" s="444"/>
      <c r="GW106" s="444"/>
      <c r="GX106" s="444"/>
      <c r="GY106" s="444"/>
      <c r="GZ106" s="444"/>
      <c r="HA106" s="444"/>
      <c r="HB106" s="444"/>
      <c r="HC106" s="444"/>
      <c r="HD106" s="444"/>
      <c r="HE106" s="444"/>
      <c r="HF106" s="444"/>
      <c r="HG106" s="444"/>
      <c r="HH106" s="444"/>
      <c r="HI106" s="444"/>
      <c r="HJ106" s="444"/>
      <c r="HK106" s="444"/>
      <c r="HL106" s="444"/>
      <c r="HM106" s="444"/>
      <c r="HN106" s="444"/>
      <c r="HO106" s="444"/>
      <c r="HP106" s="444"/>
      <c r="HQ106" s="444"/>
      <c r="HR106" s="444"/>
      <c r="HS106" s="444"/>
      <c r="HT106" s="444"/>
      <c r="HU106" s="444"/>
      <c r="HV106" s="444"/>
      <c r="HW106" s="444"/>
      <c r="HX106" s="444"/>
      <c r="HY106" s="444"/>
      <c r="HZ106" s="444"/>
      <c r="IA106" s="444"/>
      <c r="IB106" s="444"/>
      <c r="IC106" s="444"/>
      <c r="ID106" s="444"/>
      <c r="IE106" s="444"/>
      <c r="IF106" s="444"/>
      <c r="IG106" s="444"/>
      <c r="IH106" s="444"/>
      <c r="II106" s="444"/>
      <c r="IJ106" s="444"/>
      <c r="IK106" s="444"/>
      <c r="IL106" s="444"/>
      <c r="IM106" s="444"/>
      <c r="IN106" s="444"/>
      <c r="IO106" s="444"/>
      <c r="IP106" s="444"/>
      <c r="IQ106" s="444"/>
      <c r="IR106" s="444"/>
      <c r="IS106" s="444"/>
      <c r="IT106" s="444"/>
      <c r="IU106" s="444"/>
      <c r="IV106" s="444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6" fitToWidth="1" orientation="landscape" pageOrder="downThenOver" paperSize="9" scale="63" useFirstPageNumber="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67"/>
  <sheetViews>
    <sheetView workbookViewId="0" showGridLines="0" rightToLeft="1">
      <selection activeCell="A1" sqref="A1"/>
    </sheetView>
  </sheetViews>
  <sheetFormatPr defaultRowHeight="14.25"/>
  <cols>
    <col min="1" max="1" style="483" width="4.253365" customWidth="1"/>
    <col min="2" max="2" style="483" width="38.69356" customWidth="1"/>
    <col min="3" max="3" style="483" width="15.27423" customWidth="1"/>
    <col min="4" max="4" style="483" width="12.38125" customWidth="1"/>
    <col min="5" max="5" style="483" width="21.3357" customWidth="1"/>
    <col min="6" max="7" style="483" width="12.38125" customWidth="1"/>
    <col min="8" max="8" style="483" width="10.86588" customWidth="1"/>
    <col min="9" max="9" style="483" width="12.65677" customWidth="1"/>
    <col min="10" max="10" style="483" width="12.24349" customWidth="1"/>
    <col min="11" max="11" style="483" width="12.51901" customWidth="1"/>
    <col min="12" max="12" style="483" width="8.66171" customWidth="1"/>
    <col min="13" max="13" style="483" width="11.83021" customWidth="1"/>
    <col min="14" max="14" style="483" width="12.65677" customWidth="1"/>
    <col min="15" max="15" style="483" width="15.13647" customWidth="1"/>
    <col min="16" max="16" style="483" width="18.16721" customWidth="1"/>
    <col min="17" max="17" style="483" width="11.83021" customWidth="1"/>
    <col min="18" max="256" style="483"/>
  </cols>
  <sheetData>
    <row r="1" spans="1:256">
      <c r="B1" s="484" t="s">
        <v>31</v>
      </c>
      <c r="C1" s="485"/>
      <c r="D1" s="486"/>
      <c r="E1" s="487"/>
      <c r="G1" s="488"/>
      <c r="I1" s="489"/>
      <c r="L1" s="488"/>
    </row>
    <row r="2" spans="1:256">
      <c r="B2" s="490" t="s">
        <v>32</v>
      </c>
      <c r="D2" s="491"/>
      <c r="E2" s="492"/>
      <c r="G2" s="488"/>
      <c r="I2" s="489"/>
      <c r="L2" s="488"/>
    </row>
    <row r="3" spans="1:256">
      <c r="B3" s="493" t="s">
        <v>1</v>
      </c>
      <c r="C3" s="494">
        <v>41547</v>
      </c>
      <c r="D3" s="488"/>
      <c r="E3" s="492"/>
      <c r="G3" s="488"/>
      <c r="I3" s="489"/>
      <c r="L3" s="488"/>
    </row>
    <row r="4" spans="1:256">
      <c r="B4" s="493" t="s">
        <v>2</v>
      </c>
      <c r="C4" s="495" t="s">
        <v>3</v>
      </c>
      <c r="D4" s="488"/>
      <c r="E4" s="492"/>
      <c r="G4" s="488"/>
      <c r="I4" s="489"/>
      <c r="L4" s="488"/>
    </row>
    <row r="5" spans="1:256">
      <c r="B5" s="493" t="s">
        <v>4</v>
      </c>
      <c r="C5" s="495" t="s">
        <v>5</v>
      </c>
      <c r="D5" s="488"/>
      <c r="E5" s="492"/>
      <c r="G5" s="488"/>
      <c r="I5" s="489"/>
      <c r="L5" s="488"/>
    </row>
    <row r="6" spans="1:256">
      <c r="B6" s="493" t="s">
        <v>6</v>
      </c>
      <c r="C6" s="496">
        <v>414</v>
      </c>
      <c r="D6" s="488"/>
      <c r="E6" s="492"/>
      <c r="G6" s="488"/>
      <c r="I6" s="489"/>
      <c r="L6" s="488"/>
    </row>
    <row r="7" spans="1:256">
      <c r="C7" s="497"/>
      <c r="D7" s="497"/>
      <c r="E7" s="497"/>
      <c r="F7" s="497"/>
      <c r="G7" s="497"/>
      <c r="H7" s="497"/>
      <c r="I7" s="497"/>
      <c r="J7" s="497"/>
      <c r="K7" s="497"/>
    </row>
    <row r="8" spans="1:256">
      <c r="A8" s="498"/>
      <c r="B8" s="499" t="s">
        <v>61</v>
      </c>
      <c r="C8" s="500" t="s">
        <v>224</v>
      </c>
      <c r="D8" s="500" t="s">
        <v>82</v>
      </c>
      <c r="E8" s="500" t="s">
        <v>40</v>
      </c>
      <c r="F8" s="500" t="s">
        <v>223</v>
      </c>
      <c r="G8" s="501" t="s">
        <v>68</v>
      </c>
      <c r="H8" s="501" t="s">
        <v>69</v>
      </c>
      <c r="I8" s="501" t="s">
        <v>70</v>
      </c>
      <c r="J8" s="501" t="s">
        <v>71</v>
      </c>
      <c r="K8" s="501" t="s">
        <v>34</v>
      </c>
      <c r="L8" s="498"/>
      <c r="M8" s="498"/>
      <c r="N8" s="498"/>
      <c r="O8" s="498"/>
      <c r="P8" s="498"/>
      <c r="Q8" s="498"/>
      <c r="R8" s="498"/>
      <c r="S8" s="498"/>
      <c r="T8" s="498"/>
      <c r="U8" s="498"/>
      <c r="V8" s="498"/>
      <c r="W8" s="498"/>
      <c r="X8" s="498"/>
      <c r="Y8" s="498"/>
      <c r="Z8" s="498"/>
      <c r="AA8" s="498"/>
      <c r="AB8" s="498"/>
      <c r="AC8" s="498"/>
      <c r="AD8" s="498"/>
      <c r="AE8" s="498"/>
      <c r="AF8" s="498"/>
      <c r="AG8" s="498"/>
      <c r="AH8" s="498"/>
      <c r="AI8" s="498"/>
      <c r="AJ8" s="498"/>
      <c r="AK8" s="498"/>
      <c r="AL8" s="498"/>
      <c r="AM8" s="498"/>
      <c r="AN8" s="498"/>
      <c r="AO8" s="498"/>
      <c r="AP8" s="498"/>
      <c r="AQ8" s="498"/>
      <c r="AR8" s="498"/>
      <c r="AS8" s="498"/>
      <c r="AT8" s="498"/>
      <c r="AU8" s="498"/>
      <c r="AV8" s="498"/>
      <c r="AW8" s="498"/>
      <c r="AX8" s="498"/>
      <c r="AY8" s="498"/>
      <c r="AZ8" s="498"/>
      <c r="BA8" s="498"/>
      <c r="BB8" s="498"/>
      <c r="BC8" s="498"/>
      <c r="BD8" s="498"/>
      <c r="BE8" s="498"/>
      <c r="BF8" s="498"/>
      <c r="BG8" s="498"/>
      <c r="BH8" s="498"/>
      <c r="BI8" s="498"/>
      <c r="BJ8" s="498"/>
      <c r="BK8" s="498"/>
      <c r="BL8" s="498"/>
      <c r="BM8" s="498"/>
      <c r="BN8" s="498"/>
      <c r="BO8" s="498"/>
      <c r="BP8" s="498"/>
      <c r="BQ8" s="498"/>
      <c r="BR8" s="498"/>
      <c r="BS8" s="498"/>
      <c r="BT8" s="498"/>
      <c r="BU8" s="498"/>
      <c r="BV8" s="498"/>
      <c r="BW8" s="498"/>
      <c r="BX8" s="498"/>
      <c r="BY8" s="498"/>
      <c r="BZ8" s="498"/>
      <c r="CA8" s="498"/>
      <c r="CB8" s="498"/>
      <c r="CC8" s="498"/>
      <c r="CD8" s="498"/>
      <c r="CE8" s="498"/>
      <c r="CF8" s="498"/>
      <c r="CG8" s="498"/>
      <c r="CH8" s="498"/>
      <c r="CI8" s="498"/>
      <c r="CJ8" s="498"/>
      <c r="CK8" s="498"/>
      <c r="CL8" s="498"/>
      <c r="CM8" s="498"/>
      <c r="CN8" s="498"/>
      <c r="CO8" s="498"/>
      <c r="CP8" s="498"/>
      <c r="CQ8" s="498"/>
      <c r="CR8" s="498"/>
      <c r="CS8" s="498"/>
      <c r="CT8" s="498"/>
      <c r="CU8" s="498"/>
      <c r="CV8" s="498"/>
      <c r="CW8" s="498"/>
      <c r="CX8" s="498"/>
      <c r="CY8" s="498"/>
      <c r="CZ8" s="498"/>
      <c r="DA8" s="498"/>
      <c r="DB8" s="498"/>
      <c r="DC8" s="498"/>
      <c r="DD8" s="498"/>
      <c r="DE8" s="498"/>
      <c r="DF8" s="498"/>
      <c r="DG8" s="498"/>
      <c r="DH8" s="498"/>
      <c r="DI8" s="498"/>
      <c r="DJ8" s="498"/>
      <c r="DK8" s="498"/>
      <c r="DL8" s="498"/>
      <c r="DM8" s="498"/>
      <c r="DN8" s="498"/>
      <c r="DO8" s="498"/>
      <c r="DP8" s="498"/>
      <c r="DQ8" s="498"/>
      <c r="DR8" s="498"/>
      <c r="DS8" s="498"/>
      <c r="DT8" s="498"/>
      <c r="DU8" s="498"/>
      <c r="DV8" s="498"/>
      <c r="DW8" s="498"/>
      <c r="DX8" s="498"/>
      <c r="DY8" s="498"/>
      <c r="DZ8" s="498"/>
      <c r="EA8" s="498"/>
      <c r="EB8" s="498"/>
      <c r="EC8" s="498"/>
      <c r="ED8" s="498"/>
      <c r="EE8" s="498"/>
      <c r="EF8" s="498"/>
      <c r="EG8" s="498"/>
      <c r="EH8" s="498"/>
      <c r="EI8" s="498"/>
      <c r="EJ8" s="498"/>
      <c r="EK8" s="498"/>
      <c r="EL8" s="498"/>
      <c r="EM8" s="498"/>
      <c r="EN8" s="498"/>
      <c r="EO8" s="498"/>
      <c r="EP8" s="498"/>
      <c r="EQ8" s="498"/>
      <c r="ER8" s="498"/>
      <c r="ES8" s="498"/>
      <c r="ET8" s="498"/>
      <c r="EU8" s="498"/>
      <c r="EV8" s="498"/>
      <c r="EW8" s="498"/>
      <c r="EX8" s="498"/>
      <c r="EY8" s="498"/>
      <c r="EZ8" s="498"/>
      <c r="FA8" s="498"/>
      <c r="FB8" s="498"/>
      <c r="FC8" s="498"/>
      <c r="FD8" s="498"/>
      <c r="FE8" s="498"/>
      <c r="FF8" s="498"/>
      <c r="FG8" s="498"/>
      <c r="FH8" s="498"/>
      <c r="FI8" s="498"/>
      <c r="FJ8" s="498"/>
      <c r="FK8" s="498"/>
      <c r="FL8" s="498"/>
      <c r="FM8" s="498"/>
      <c r="FN8" s="498"/>
      <c r="FO8" s="498"/>
      <c r="FP8" s="498"/>
      <c r="FQ8" s="498"/>
      <c r="FR8" s="498"/>
      <c r="FS8" s="498"/>
      <c r="FT8" s="498"/>
      <c r="FU8" s="498"/>
      <c r="FV8" s="498"/>
      <c r="FW8" s="498"/>
      <c r="FX8" s="498"/>
      <c r="FY8" s="498"/>
      <c r="FZ8" s="498"/>
      <c r="GA8" s="498"/>
      <c r="GB8" s="498"/>
      <c r="GC8" s="498"/>
      <c r="GD8" s="498"/>
      <c r="GE8" s="498"/>
      <c r="GF8" s="498"/>
      <c r="GG8" s="498"/>
      <c r="GH8" s="498"/>
      <c r="GI8" s="498"/>
      <c r="GJ8" s="498"/>
      <c r="GK8" s="498"/>
      <c r="GL8" s="498"/>
      <c r="GM8" s="498"/>
      <c r="GN8" s="498"/>
      <c r="GO8" s="498"/>
      <c r="GP8" s="498"/>
      <c r="GQ8" s="498"/>
      <c r="GR8" s="498"/>
      <c r="GS8" s="498"/>
      <c r="GT8" s="498"/>
      <c r="GU8" s="498"/>
      <c r="GV8" s="498"/>
      <c r="GW8" s="498"/>
      <c r="GX8" s="498"/>
      <c r="GY8" s="498"/>
      <c r="GZ8" s="498"/>
      <c r="HA8" s="498"/>
      <c r="HB8" s="498"/>
      <c r="HC8" s="498"/>
      <c r="HD8" s="498"/>
      <c r="HE8" s="498"/>
      <c r="HF8" s="498"/>
      <c r="HG8" s="498"/>
      <c r="HH8" s="498"/>
      <c r="HI8" s="498"/>
      <c r="HJ8" s="498"/>
      <c r="HK8" s="498"/>
      <c r="HL8" s="498"/>
      <c r="HM8" s="498"/>
      <c r="HN8" s="498"/>
      <c r="HO8" s="498"/>
      <c r="HP8" s="498"/>
      <c r="HQ8" s="498"/>
      <c r="HR8" s="498"/>
      <c r="HS8" s="498"/>
      <c r="HT8" s="498"/>
      <c r="HU8" s="498"/>
      <c r="HV8" s="498"/>
      <c r="HW8" s="498"/>
      <c r="HX8" s="498"/>
      <c r="HY8" s="498"/>
      <c r="HZ8" s="498"/>
      <c r="IA8" s="498"/>
      <c r="IB8" s="498"/>
      <c r="IC8" s="498"/>
      <c r="ID8" s="498"/>
      <c r="IE8" s="498"/>
      <c r="IF8" s="498"/>
      <c r="IG8" s="498"/>
      <c r="IH8" s="498"/>
      <c r="II8" s="498"/>
      <c r="IJ8" s="498"/>
      <c r="IK8" s="498"/>
      <c r="IL8" s="498"/>
      <c r="IM8" s="498"/>
      <c r="IN8" s="498"/>
      <c r="IO8" s="498"/>
      <c r="IP8" s="498"/>
      <c r="IQ8" s="498"/>
      <c r="IR8" s="498"/>
      <c r="IS8" s="498"/>
      <c r="IT8" s="498"/>
      <c r="IU8" s="498"/>
      <c r="IV8" s="498"/>
    </row>
    <row r="9" spans="1:256">
      <c r="B9" s="502" t="s">
        <v>19</v>
      </c>
      <c r="C9" s="503"/>
      <c r="D9" s="503"/>
      <c r="E9" s="503"/>
      <c r="F9" s="503"/>
      <c r="G9" s="504"/>
      <c r="H9" s="505"/>
      <c r="I9" s="503"/>
      <c r="J9" s="503"/>
      <c r="K9" s="503"/>
    </row>
    <row r="10" spans="1:256">
      <c r="B10" s="506" t="s">
        <v>20</v>
      </c>
      <c r="C10" s="493"/>
      <c r="D10" s="493"/>
      <c r="E10" s="493"/>
      <c r="F10" s="493"/>
      <c r="G10" s="507"/>
      <c r="H10" s="508"/>
      <c r="I10" s="493"/>
      <c r="J10" s="493"/>
      <c r="K10" s="493"/>
    </row>
    <row r="11" spans="1:256">
      <c r="A11" s="493"/>
      <c r="B11" s="509" t="s">
        <v>203</v>
      </c>
      <c r="C11" s="493"/>
      <c r="D11" s="493"/>
      <c r="E11" s="493"/>
      <c r="G11" s="510"/>
      <c r="H11" s="511"/>
      <c r="M11" s="493"/>
      <c r="N11" s="493"/>
      <c r="O11" s="493"/>
      <c r="P11" s="493"/>
      <c r="Q11" s="493"/>
      <c r="R11" s="493"/>
      <c r="S11" s="493"/>
      <c r="T11" s="493"/>
      <c r="U11" s="493"/>
      <c r="V11" s="493"/>
      <c r="W11" s="493"/>
      <c r="X11" s="493"/>
      <c r="Y11" s="493"/>
      <c r="Z11" s="493"/>
      <c r="AA11" s="493"/>
      <c r="AB11" s="493"/>
      <c r="AC11" s="493"/>
      <c r="AD11" s="493"/>
      <c r="AE11" s="493"/>
      <c r="AF11" s="493"/>
      <c r="AG11" s="493"/>
      <c r="AH11" s="493"/>
      <c r="AI11" s="493"/>
      <c r="AJ11" s="493"/>
      <c r="AK11" s="493"/>
      <c r="AL11" s="493"/>
      <c r="AM11" s="493"/>
      <c r="AN11" s="493"/>
      <c r="AO11" s="493"/>
      <c r="AP11" s="493"/>
      <c r="AQ11" s="493"/>
      <c r="AR11" s="493"/>
      <c r="AS11" s="493"/>
      <c r="AT11" s="493"/>
      <c r="AU11" s="493"/>
      <c r="AV11" s="493"/>
      <c r="AW11" s="493"/>
      <c r="AX11" s="493"/>
      <c r="AY11" s="493"/>
      <c r="AZ11" s="493"/>
      <c r="BA11" s="493"/>
      <c r="BB11" s="493"/>
      <c r="BC11" s="493"/>
      <c r="BD11" s="493"/>
      <c r="BE11" s="493"/>
      <c r="BF11" s="493"/>
      <c r="BG11" s="493"/>
      <c r="BH11" s="493"/>
      <c r="BI11" s="493"/>
      <c r="BJ11" s="493"/>
      <c r="BK11" s="493"/>
      <c r="BL11" s="493"/>
      <c r="BM11" s="493"/>
      <c r="BN11" s="493"/>
      <c r="BO11" s="493"/>
      <c r="BP11" s="493"/>
      <c r="BQ11" s="493"/>
      <c r="BR11" s="493"/>
      <c r="BS11" s="493"/>
      <c r="BT11" s="493"/>
      <c r="BU11" s="493"/>
      <c r="BV11" s="493"/>
      <c r="BW11" s="493"/>
      <c r="BX11" s="493"/>
      <c r="BY11" s="493"/>
      <c r="BZ11" s="493"/>
      <c r="CA11" s="493"/>
      <c r="CB11" s="493"/>
      <c r="CC11" s="493"/>
      <c r="CD11" s="493"/>
      <c r="CE11" s="493"/>
      <c r="CF11" s="493"/>
      <c r="CG11" s="493"/>
      <c r="CH11" s="493"/>
      <c r="CI11" s="493"/>
      <c r="CJ11" s="493"/>
      <c r="CK11" s="493"/>
      <c r="CL11" s="493"/>
      <c r="CM11" s="493"/>
      <c r="CN11" s="493"/>
      <c r="CO11" s="493"/>
      <c r="CP11" s="493"/>
      <c r="CQ11" s="493"/>
      <c r="CR11" s="493"/>
      <c r="CS11" s="493"/>
      <c r="CT11" s="493"/>
      <c r="CU11" s="493"/>
      <c r="CV11" s="493"/>
      <c r="CW11" s="493"/>
      <c r="CX11" s="493"/>
      <c r="CY11" s="493"/>
      <c r="CZ11" s="493"/>
      <c r="DA11" s="493"/>
      <c r="DB11" s="493"/>
      <c r="DC11" s="493"/>
      <c r="DD11" s="493"/>
      <c r="DE11" s="493"/>
      <c r="DF11" s="493"/>
      <c r="DG11" s="493"/>
      <c r="DH11" s="493"/>
      <c r="DI11" s="493"/>
      <c r="DJ11" s="493"/>
      <c r="DK11" s="493"/>
      <c r="DL11" s="493"/>
      <c r="DM11" s="493"/>
      <c r="DN11" s="493"/>
      <c r="DO11" s="493"/>
      <c r="DP11" s="493"/>
      <c r="DQ11" s="493"/>
      <c r="DR11" s="493"/>
      <c r="DS11" s="493"/>
      <c r="DT11" s="493"/>
      <c r="DU11" s="493"/>
      <c r="DV11" s="493"/>
      <c r="DW11" s="493"/>
      <c r="DX11" s="493"/>
      <c r="DY11" s="493"/>
      <c r="DZ11" s="493"/>
      <c r="EA11" s="493"/>
      <c r="EB11" s="493"/>
      <c r="EC11" s="493"/>
      <c r="ED11" s="493"/>
      <c r="EE11" s="493"/>
      <c r="EF11" s="493"/>
      <c r="EG11" s="493"/>
      <c r="EH11" s="493"/>
      <c r="EI11" s="493"/>
      <c r="EJ11" s="493"/>
      <c r="EK11" s="493"/>
      <c r="EL11" s="493"/>
      <c r="EM11" s="493"/>
      <c r="EN11" s="493"/>
      <c r="EO11" s="493"/>
      <c r="EP11" s="493"/>
      <c r="EQ11" s="493"/>
      <c r="ER11" s="493"/>
      <c r="ES11" s="493"/>
      <c r="ET11" s="493"/>
      <c r="EU11" s="493"/>
      <c r="EV11" s="493"/>
      <c r="EW11" s="493"/>
      <c r="EX11" s="493"/>
      <c r="EY11" s="493"/>
      <c r="EZ11" s="493"/>
      <c r="FA11" s="493"/>
      <c r="FB11" s="493"/>
      <c r="FC11" s="493"/>
      <c r="FD11" s="493"/>
      <c r="FE11" s="493"/>
      <c r="FF11" s="493"/>
      <c r="FG11" s="493"/>
      <c r="FH11" s="493"/>
      <c r="FI11" s="493"/>
      <c r="FJ11" s="493"/>
      <c r="FK11" s="493"/>
      <c r="FL11" s="493"/>
      <c r="FM11" s="493"/>
      <c r="FN11" s="493"/>
      <c r="FO11" s="493"/>
      <c r="FP11" s="493"/>
      <c r="FQ11" s="493"/>
      <c r="FR11" s="493"/>
      <c r="FS11" s="493"/>
      <c r="FT11" s="493"/>
      <c r="FU11" s="493"/>
      <c r="FV11" s="493"/>
      <c r="FW11" s="493"/>
      <c r="FX11" s="493"/>
      <c r="FY11" s="493"/>
      <c r="FZ11" s="493"/>
      <c r="GA11" s="493"/>
      <c r="GB11" s="493"/>
      <c r="GC11" s="493"/>
      <c r="GD11" s="493"/>
      <c r="GE11" s="493"/>
      <c r="GF11" s="493"/>
      <c r="GG11" s="493"/>
      <c r="GH11" s="493"/>
      <c r="GI11" s="493"/>
      <c r="GJ11" s="493"/>
      <c r="GK11" s="493"/>
      <c r="GL11" s="493"/>
      <c r="GM11" s="493"/>
      <c r="GN11" s="493"/>
      <c r="GO11" s="493"/>
      <c r="GP11" s="493"/>
      <c r="GQ11" s="493"/>
      <c r="GR11" s="493"/>
      <c r="GS11" s="493"/>
      <c r="GT11" s="493"/>
      <c r="GU11" s="493"/>
      <c r="GV11" s="493"/>
      <c r="GW11" s="493"/>
      <c r="GX11" s="493"/>
      <c r="GY11" s="493"/>
      <c r="GZ11" s="493"/>
      <c r="HA11" s="493"/>
      <c r="HB11" s="493"/>
      <c r="HC11" s="493"/>
      <c r="HD11" s="493"/>
      <c r="HE11" s="493"/>
      <c r="HF11" s="493"/>
      <c r="HG11" s="493"/>
      <c r="HH11" s="493"/>
      <c r="HI11" s="493"/>
      <c r="HJ11" s="493"/>
      <c r="HK11" s="493"/>
      <c r="HL11" s="493"/>
      <c r="HM11" s="493"/>
      <c r="HN11" s="493"/>
      <c r="HO11" s="493"/>
      <c r="HP11" s="493"/>
      <c r="HQ11" s="493"/>
      <c r="HR11" s="493"/>
      <c r="HS11" s="493"/>
      <c r="HT11" s="493"/>
      <c r="HU11" s="493"/>
      <c r="HV11" s="493"/>
      <c r="HW11" s="493"/>
      <c r="HX11" s="493"/>
      <c r="HY11" s="493"/>
      <c r="HZ11" s="493"/>
      <c r="IA11" s="493"/>
      <c r="IB11" s="493"/>
      <c r="IC11" s="493"/>
      <c r="ID11" s="493"/>
      <c r="IE11" s="493"/>
      <c r="IF11" s="493"/>
      <c r="IG11" s="493"/>
      <c r="IH11" s="493"/>
      <c r="II11" s="493"/>
      <c r="IJ11" s="493"/>
      <c r="IK11" s="493"/>
      <c r="IL11" s="493"/>
      <c r="IM11" s="493"/>
      <c r="IN11" s="493"/>
      <c r="IO11" s="493"/>
      <c r="IP11" s="493"/>
      <c r="IQ11" s="493"/>
      <c r="IR11" s="493"/>
      <c r="IS11" s="493"/>
      <c r="IT11" s="493"/>
      <c r="IU11" s="493"/>
      <c r="IV11" s="493"/>
    </row>
    <row r="12" spans="1:256">
      <c r="B12" s="512" t="str">
        <v>קרנות גידור</v>
      </c>
      <c r="C12" s="493"/>
      <c r="D12" s="493"/>
      <c r="E12" s="493"/>
      <c r="F12" s="493"/>
      <c r="G12" s="507"/>
      <c r="H12" s="508"/>
      <c r="I12" s="493"/>
      <c r="J12" s="493"/>
      <c r="K12" s="493"/>
    </row>
    <row r="13" spans="1:256">
      <c r="B13" s="513" t="str">
        <v>EDEN ROCK STR (u bank(</v>
      </c>
      <c r="C13" s="514" t="str">
        <v>vgg293041056</v>
      </c>
      <c r="D13" s="514" t="str">
        <v>אחר</v>
      </c>
      <c r="E13" s="514" t="s">
        <v>35</v>
      </c>
      <c r="F13" s="515">
        <v>40889</v>
      </c>
      <c r="G13" s="510">
        <v>7463.28</v>
      </c>
      <c r="H13" s="511">
        <v>0.1</v>
      </c>
      <c r="I13" s="510">
        <v>0.01</v>
      </c>
      <c r="J13" s="516"/>
      <c r="K13" s="516">
        <f>+I13/'סיכום נכסי השקעה'!$C$52</f>
        <v>6.59223714480821e-09</v>
      </c>
    </row>
    <row r="14" spans="1:256">
      <c r="B14" s="512" t="str">
        <v>קרנות גידור סה"כ</v>
      </c>
      <c r="C14" s="493"/>
      <c r="D14" s="493"/>
      <c r="E14" s="493"/>
      <c r="F14" s="517"/>
      <c r="G14" s="507"/>
      <c r="H14" s="508"/>
      <c r="I14" s="507">
        <f>SUM(I13)</f>
        <v>0.01</v>
      </c>
      <c r="J14" s="518"/>
      <c r="K14" s="518">
        <f>+I14/'סיכום נכסי השקעה'!$C$52</f>
        <v>6.59223714480821e-09</v>
      </c>
    </row>
    <row r="15" spans="1:256">
      <c r="B15" s="512"/>
      <c r="C15" s="493"/>
      <c r="D15" s="493"/>
      <c r="E15" s="493"/>
      <c r="F15" s="517"/>
      <c r="G15" s="507"/>
      <c r="H15" s="508"/>
      <c r="I15" s="507"/>
      <c r="J15" s="518"/>
      <c r="K15" s="518"/>
    </row>
    <row r="16" spans="1:256">
      <c r="B16" s="509" t="s">
        <v>209</v>
      </c>
      <c r="C16" s="493"/>
      <c r="D16" s="493"/>
      <c r="E16" s="493"/>
      <c r="F16" s="517"/>
      <c r="G16" s="507"/>
      <c r="H16" s="508"/>
      <c r="I16" s="507">
        <f>+I14</f>
        <v>0.01</v>
      </c>
      <c r="J16" s="518"/>
      <c r="K16" s="518">
        <f>+I16/'סיכום נכסי השקעה'!$C$52</f>
        <v>6.59223714480821e-09</v>
      </c>
    </row>
    <row r="17" spans="1:256">
      <c r="B17" s="519"/>
      <c r="G17" s="510"/>
      <c r="H17" s="511"/>
    </row>
    <row r="18" spans="1:256">
      <c r="B18" s="506" t="str">
        <v>קרנות השקעה (5) סה"כ</v>
      </c>
      <c r="C18" s="493"/>
      <c r="D18" s="493"/>
      <c r="E18" s="493"/>
      <c r="F18" s="517"/>
      <c r="G18" s="507"/>
      <c r="H18" s="508"/>
      <c r="I18" s="507">
        <f>+I16</f>
        <v>0.01</v>
      </c>
      <c r="J18" s="518"/>
      <c r="K18" s="518">
        <f>+I18/'סיכום נכסי השקעה'!$C$52</f>
        <v>6.59223714480821e-09</v>
      </c>
    </row>
    <row r="19" spans="1:256">
      <c r="B19" s="520"/>
      <c r="C19" s="521"/>
      <c r="D19" s="521"/>
      <c r="E19" s="521"/>
      <c r="F19" s="521"/>
      <c r="G19" s="522"/>
      <c r="H19" s="523"/>
      <c r="I19" s="521"/>
      <c r="J19" s="521"/>
      <c r="K19" s="521"/>
    </row>
    <row r="21" spans="1:256">
      <c r="B21" s="513"/>
      <c r="C21" s="514"/>
      <c r="D21" s="514"/>
      <c r="E21" s="514"/>
      <c r="F21" s="515"/>
      <c r="G21" s="510"/>
      <c r="H21" s="511"/>
      <c r="I21" s="510"/>
      <c r="J21" s="516"/>
      <c r="K21" s="516"/>
    </row>
    <row r="22" spans="1:256">
      <c r="B22" s="513"/>
      <c r="C22" s="514"/>
      <c r="D22" s="514"/>
      <c r="E22" s="514"/>
      <c r="F22" s="515"/>
      <c r="G22" s="510"/>
      <c r="H22" s="511"/>
      <c r="I22" s="510"/>
      <c r="J22" s="516"/>
      <c r="K22" s="516"/>
    </row>
    <row r="23" spans="1:256">
      <c r="B23" s="513"/>
      <c r="C23" s="514"/>
      <c r="D23" s="514"/>
      <c r="E23" s="514"/>
      <c r="F23" s="515"/>
      <c r="G23" s="510"/>
      <c r="H23" s="511"/>
      <c r="I23" s="510"/>
      <c r="J23" s="516"/>
      <c r="K23" s="516"/>
    </row>
    <row r="24" spans="1:256">
      <c r="B24" s="513"/>
      <c r="C24" s="514"/>
      <c r="D24" s="514"/>
      <c r="E24" s="514"/>
      <c r="F24" s="515"/>
      <c r="G24" s="510"/>
      <c r="H24" s="511"/>
      <c r="I24" s="510"/>
      <c r="J24" s="516"/>
      <c r="K24" s="516"/>
    </row>
    <row r="25" spans="1:256">
      <c r="B25" s="513"/>
      <c r="C25" s="514"/>
      <c r="D25" s="514"/>
      <c r="E25" s="514"/>
      <c r="F25" s="515"/>
      <c r="G25" s="510"/>
      <c r="H25" s="511"/>
      <c r="I25" s="510"/>
      <c r="J25" s="516"/>
      <c r="K25" s="516"/>
    </row>
    <row r="26" spans="1:256">
      <c r="B26" s="513"/>
      <c r="C26" s="514"/>
      <c r="D26" s="514"/>
      <c r="E26" s="514"/>
      <c r="F26" s="515"/>
      <c r="G26" s="510"/>
      <c r="H26" s="511"/>
      <c r="I26" s="510"/>
      <c r="J26" s="516"/>
      <c r="K26" s="516"/>
    </row>
    <row r="27" spans="1:256">
      <c r="B27" s="513"/>
      <c r="C27" s="514"/>
      <c r="D27" s="514"/>
      <c r="E27" s="514"/>
      <c r="F27" s="515"/>
      <c r="G27" s="510"/>
      <c r="H27" s="511"/>
      <c r="I27" s="510"/>
      <c r="J27" s="516"/>
      <c r="K27" s="516"/>
    </row>
    <row r="28" spans="1:256">
      <c r="B28" s="513"/>
      <c r="C28" s="514"/>
      <c r="D28" s="514"/>
      <c r="E28" s="514"/>
      <c r="F28" s="515"/>
      <c r="G28" s="510"/>
      <c r="H28" s="511"/>
      <c r="I28" s="510"/>
      <c r="J28" s="516"/>
      <c r="K28" s="516"/>
    </row>
    <row r="29" spans="1:256">
      <c r="B29" s="513"/>
      <c r="C29" s="514"/>
      <c r="D29" s="514"/>
      <c r="E29" s="514"/>
      <c r="F29" s="515"/>
      <c r="G29" s="510"/>
      <c r="H29" s="511"/>
      <c r="I29" s="510"/>
      <c r="J29" s="516"/>
      <c r="K29" s="516"/>
    </row>
    <row r="30" spans="1:256">
      <c r="B30" s="513"/>
      <c r="C30" s="514"/>
      <c r="D30" s="514"/>
      <c r="E30" s="514"/>
      <c r="F30" s="515"/>
      <c r="G30" s="510"/>
      <c r="H30" s="511"/>
      <c r="I30" s="510"/>
      <c r="J30" s="516"/>
      <c r="K30" s="516"/>
    </row>
    <row r="31" spans="1:256">
      <c r="B31" s="513"/>
      <c r="C31" s="514"/>
      <c r="D31" s="514"/>
      <c r="E31" s="514"/>
      <c r="F31" s="515"/>
      <c r="G31" s="510"/>
      <c r="H31" s="511"/>
      <c r="I31" s="510"/>
      <c r="J31" s="516"/>
      <c r="K31" s="516"/>
    </row>
    <row r="32" spans="1:256">
      <c r="B32" s="513"/>
      <c r="C32" s="514"/>
      <c r="D32" s="514"/>
      <c r="E32" s="514"/>
      <c r="F32" s="515"/>
      <c r="G32" s="510"/>
      <c r="H32" s="511"/>
      <c r="I32" s="510"/>
      <c r="J32" s="516"/>
      <c r="K32" s="516"/>
    </row>
    <row r="33" spans="1:256">
      <c r="B33" s="513"/>
      <c r="C33" s="514"/>
      <c r="D33" s="514"/>
      <c r="E33" s="514"/>
      <c r="F33" s="515"/>
      <c r="G33" s="510"/>
      <c r="H33" s="511"/>
      <c r="I33" s="510"/>
      <c r="J33" s="516"/>
      <c r="K33" s="516"/>
    </row>
    <row r="34" spans="1:256">
      <c r="B34" s="513"/>
      <c r="C34" s="514"/>
      <c r="D34" s="514"/>
      <c r="E34" s="514"/>
      <c r="F34" s="515"/>
      <c r="G34" s="510"/>
      <c r="H34" s="511"/>
      <c r="I34" s="510"/>
      <c r="J34" s="516"/>
      <c r="K34" s="516"/>
    </row>
    <row r="35" spans="1:256">
      <c r="B35" s="513"/>
      <c r="C35" s="514"/>
      <c r="D35" s="514"/>
      <c r="E35" s="514"/>
      <c r="F35" s="515"/>
      <c r="G35" s="510"/>
      <c r="H35" s="511"/>
      <c r="I35" s="510"/>
      <c r="J35" s="516"/>
      <c r="K35" s="516"/>
    </row>
    <row r="36" spans="1:256">
      <c r="B36" s="513"/>
      <c r="C36" s="514"/>
      <c r="D36" s="514"/>
      <c r="E36" s="514"/>
      <c r="F36" s="515"/>
      <c r="G36" s="510"/>
      <c r="H36" s="511"/>
      <c r="I36" s="510"/>
      <c r="J36" s="516"/>
      <c r="K36" s="516"/>
    </row>
    <row r="37" spans="1:256">
      <c r="B37" s="513"/>
      <c r="C37" s="514"/>
      <c r="D37" s="514"/>
      <c r="E37" s="514"/>
      <c r="F37" s="515"/>
      <c r="G37" s="510"/>
      <c r="H37" s="511"/>
      <c r="I37" s="510"/>
      <c r="J37" s="516"/>
      <c r="K37" s="516"/>
    </row>
    <row r="38" spans="1:256">
      <c r="B38" s="513"/>
      <c r="C38" s="514"/>
      <c r="D38" s="514"/>
      <c r="E38" s="514"/>
      <c r="F38" s="515"/>
      <c r="G38" s="510"/>
      <c r="H38" s="511"/>
      <c r="I38" s="510"/>
      <c r="J38" s="516"/>
      <c r="K38" s="516"/>
    </row>
    <row r="39" spans="1:256">
      <c r="B39" s="513"/>
      <c r="C39" s="514"/>
      <c r="D39" s="514"/>
      <c r="E39" s="514"/>
      <c r="F39" s="515"/>
      <c r="G39" s="510"/>
      <c r="H39" s="511"/>
      <c r="I39" s="510"/>
      <c r="J39" s="516"/>
      <c r="K39" s="516"/>
    </row>
    <row r="40" spans="1:256">
      <c r="B40" s="513"/>
      <c r="C40" s="514"/>
      <c r="D40" s="514"/>
      <c r="E40" s="514"/>
      <c r="F40" s="515"/>
      <c r="G40" s="510"/>
      <c r="H40" s="511"/>
      <c r="I40" s="510"/>
      <c r="J40" s="516"/>
      <c r="K40" s="516"/>
    </row>
    <row r="41" spans="1:256">
      <c r="B41" s="513"/>
      <c r="C41" s="514"/>
      <c r="D41" s="514"/>
      <c r="E41" s="514"/>
      <c r="F41" s="515"/>
      <c r="G41" s="510"/>
      <c r="H41" s="511"/>
      <c r="I41" s="510"/>
      <c r="J41" s="516"/>
      <c r="K41" s="516"/>
    </row>
    <row r="42" spans="1:256">
      <c r="B42" s="513"/>
      <c r="C42" s="514"/>
      <c r="D42" s="514"/>
      <c r="E42" s="514"/>
      <c r="F42" s="515"/>
      <c r="G42" s="510"/>
      <c r="H42" s="511"/>
      <c r="I42" s="510"/>
      <c r="J42" s="516"/>
      <c r="K42" s="516"/>
    </row>
    <row r="43" spans="1:256">
      <c r="B43" s="513"/>
      <c r="C43" s="514"/>
      <c r="D43" s="514"/>
      <c r="E43" s="514"/>
      <c r="F43" s="515"/>
      <c r="G43" s="510"/>
      <c r="H43" s="511"/>
      <c r="I43" s="510"/>
      <c r="J43" s="516"/>
      <c r="K43" s="516"/>
    </row>
    <row r="44" spans="1:256">
      <c r="B44" s="513"/>
      <c r="C44" s="514"/>
      <c r="D44" s="514"/>
      <c r="E44" s="514"/>
      <c r="F44" s="515"/>
      <c r="G44" s="510"/>
      <c r="H44" s="511"/>
      <c r="I44" s="510"/>
      <c r="J44" s="516"/>
      <c r="K44" s="516"/>
    </row>
    <row r="45" spans="1:256">
      <c r="B45" s="513"/>
      <c r="C45" s="514"/>
      <c r="D45" s="514"/>
      <c r="E45" s="514"/>
      <c r="F45" s="515"/>
      <c r="G45" s="510"/>
      <c r="H45" s="511"/>
      <c r="I45" s="510"/>
      <c r="J45" s="516"/>
      <c r="K45" s="516"/>
    </row>
    <row r="46" spans="1:256">
      <c r="B46" s="513"/>
      <c r="C46" s="514"/>
      <c r="D46" s="514"/>
      <c r="E46" s="514"/>
      <c r="F46" s="515"/>
      <c r="G46" s="510"/>
      <c r="H46" s="511"/>
      <c r="I46" s="510"/>
      <c r="J46" s="516"/>
      <c r="K46" s="516"/>
    </row>
    <row r="47" spans="1:256">
      <c r="B47" s="513"/>
      <c r="C47" s="514"/>
      <c r="D47" s="514"/>
      <c r="E47" s="514"/>
      <c r="F47" s="515"/>
      <c r="G47" s="510"/>
      <c r="H47" s="511"/>
      <c r="I47" s="510"/>
      <c r="J47" s="516"/>
      <c r="K47" s="516"/>
    </row>
    <row r="48" spans="1:256">
      <c r="B48" s="513"/>
      <c r="C48" s="514"/>
      <c r="D48" s="514"/>
      <c r="E48" s="514"/>
      <c r="F48" s="515"/>
      <c r="G48" s="510"/>
      <c r="H48" s="511"/>
      <c r="I48" s="510"/>
      <c r="J48" s="516"/>
      <c r="K48" s="516"/>
    </row>
    <row r="49" spans="1:256">
      <c r="B49" s="513"/>
      <c r="C49" s="514"/>
      <c r="D49" s="514"/>
      <c r="E49" s="514"/>
      <c r="F49" s="515"/>
      <c r="G49" s="510"/>
      <c r="H49" s="511"/>
      <c r="I49" s="510"/>
      <c r="J49" s="516"/>
      <c r="K49" s="516"/>
    </row>
    <row r="50" spans="1:256">
      <c r="B50" s="513"/>
      <c r="C50" s="514"/>
      <c r="D50" s="514"/>
      <c r="E50" s="514"/>
      <c r="F50" s="515"/>
      <c r="G50" s="510"/>
      <c r="H50" s="511"/>
      <c r="I50" s="510"/>
      <c r="J50" s="516"/>
      <c r="K50" s="516"/>
    </row>
    <row r="51" spans="1:256">
      <c r="B51" s="513"/>
      <c r="C51" s="514"/>
      <c r="D51" s="514"/>
      <c r="E51" s="514"/>
      <c r="F51" s="515"/>
      <c r="G51" s="510"/>
      <c r="H51" s="511"/>
      <c r="I51" s="510"/>
      <c r="J51" s="516"/>
      <c r="K51" s="516"/>
    </row>
    <row r="52" spans="1:256">
      <c r="B52" s="513"/>
      <c r="C52" s="514"/>
      <c r="D52" s="514"/>
      <c r="E52" s="514"/>
      <c r="F52" s="515"/>
      <c r="G52" s="510"/>
      <c r="H52" s="511"/>
      <c r="I52" s="510"/>
      <c r="J52" s="516"/>
      <c r="K52" s="516"/>
    </row>
    <row r="53" spans="1:256">
      <c r="B53" s="513"/>
      <c r="C53" s="514"/>
      <c r="D53" s="514"/>
      <c r="E53" s="514"/>
      <c r="F53" s="515"/>
      <c r="G53" s="510"/>
      <c r="H53" s="511"/>
      <c r="I53" s="510"/>
      <c r="J53" s="516"/>
      <c r="K53" s="516"/>
    </row>
    <row r="54" spans="1:256">
      <c r="B54" s="513"/>
      <c r="C54" s="514"/>
      <c r="D54" s="514"/>
      <c r="E54" s="514"/>
      <c r="F54" s="515"/>
      <c r="G54" s="510"/>
      <c r="H54" s="511"/>
      <c r="I54" s="510"/>
      <c r="J54" s="516"/>
      <c r="K54" s="516"/>
    </row>
    <row r="55" spans="1:256">
      <c r="B55" s="513"/>
      <c r="C55" s="514"/>
      <c r="D55" s="514"/>
      <c r="E55" s="514"/>
      <c r="F55" s="515"/>
      <c r="G55" s="510"/>
      <c r="H55" s="511"/>
      <c r="I55" s="510"/>
      <c r="J55" s="516"/>
      <c r="K55" s="516"/>
    </row>
    <row r="56" spans="1:256">
      <c r="B56" s="513"/>
      <c r="C56" s="514"/>
      <c r="D56" s="514"/>
      <c r="E56" s="514"/>
      <c r="F56" s="515"/>
      <c r="G56" s="510"/>
      <c r="H56" s="511"/>
      <c r="I56" s="510"/>
      <c r="J56" s="516"/>
      <c r="K56" s="516"/>
    </row>
    <row r="57" spans="1:256">
      <c r="B57" s="513"/>
      <c r="C57" s="514"/>
      <c r="D57" s="514"/>
      <c r="E57" s="514"/>
      <c r="F57" s="515"/>
      <c r="G57" s="510"/>
      <c r="H57" s="511"/>
      <c r="I57" s="510"/>
      <c r="J57" s="516"/>
      <c r="K57" s="516"/>
    </row>
    <row r="58" spans="1:256">
      <c r="B58" s="513"/>
      <c r="C58" s="514"/>
      <c r="D58" s="514"/>
      <c r="E58" s="514"/>
      <c r="F58" s="515"/>
      <c r="G58" s="510"/>
      <c r="H58" s="511"/>
      <c r="I58" s="510"/>
      <c r="J58" s="516"/>
      <c r="K58" s="516"/>
    </row>
    <row r="59" spans="1:256">
      <c r="B59" s="513"/>
      <c r="C59" s="514"/>
      <c r="D59" s="514"/>
      <c r="E59" s="514"/>
      <c r="F59" s="515"/>
      <c r="G59" s="510"/>
      <c r="H59" s="511"/>
      <c r="I59" s="510"/>
      <c r="J59" s="516"/>
      <c r="K59" s="516"/>
    </row>
    <row r="64" spans="1:256">
      <c r="A64" s="493"/>
      <c r="M64" s="493"/>
      <c r="N64" s="493"/>
      <c r="O64" s="493"/>
      <c r="P64" s="493"/>
      <c r="Q64" s="493"/>
      <c r="R64" s="493"/>
      <c r="S64" s="493"/>
      <c r="T64" s="493"/>
      <c r="U64" s="493"/>
      <c r="V64" s="493"/>
      <c r="W64" s="493"/>
      <c r="X64" s="493"/>
      <c r="Y64" s="493"/>
      <c r="Z64" s="493"/>
      <c r="AA64" s="493"/>
      <c r="AB64" s="493"/>
      <c r="AC64" s="493"/>
      <c r="AD64" s="493"/>
      <c r="AE64" s="493"/>
      <c r="AF64" s="493"/>
      <c r="AG64" s="493"/>
      <c r="AH64" s="493"/>
      <c r="AI64" s="493"/>
      <c r="AJ64" s="493"/>
      <c r="AK64" s="493"/>
      <c r="AL64" s="493"/>
      <c r="AM64" s="493"/>
      <c r="AN64" s="493"/>
      <c r="AO64" s="493"/>
      <c r="AP64" s="493"/>
      <c r="AQ64" s="493"/>
      <c r="AR64" s="493"/>
      <c r="AS64" s="493"/>
      <c r="AT64" s="493"/>
      <c r="AU64" s="493"/>
      <c r="AV64" s="493"/>
      <c r="AW64" s="493"/>
      <c r="AX64" s="493"/>
      <c r="AY64" s="493"/>
      <c r="AZ64" s="493"/>
      <c r="BA64" s="493"/>
      <c r="BB64" s="493"/>
      <c r="BC64" s="493"/>
      <c r="BD64" s="493"/>
      <c r="BE64" s="493"/>
      <c r="BF64" s="493"/>
      <c r="BG64" s="493"/>
      <c r="BH64" s="493"/>
      <c r="BI64" s="493"/>
      <c r="BJ64" s="493"/>
      <c r="BK64" s="493"/>
      <c r="BL64" s="493"/>
      <c r="BM64" s="493"/>
      <c r="BN64" s="493"/>
      <c r="BO64" s="493"/>
      <c r="BP64" s="493"/>
      <c r="BQ64" s="493"/>
      <c r="BR64" s="493"/>
      <c r="BS64" s="493"/>
      <c r="BT64" s="493"/>
      <c r="BU64" s="493"/>
      <c r="BV64" s="493"/>
      <c r="BW64" s="493"/>
      <c r="BX64" s="493"/>
      <c r="BY64" s="493"/>
      <c r="BZ64" s="493"/>
      <c r="CA64" s="493"/>
      <c r="CB64" s="493"/>
      <c r="CC64" s="493"/>
      <c r="CD64" s="493"/>
      <c r="CE64" s="493"/>
      <c r="CF64" s="493"/>
      <c r="CG64" s="493"/>
      <c r="CH64" s="493"/>
      <c r="CI64" s="493"/>
      <c r="CJ64" s="493"/>
      <c r="CK64" s="493"/>
      <c r="CL64" s="493"/>
      <c r="CM64" s="493"/>
      <c r="CN64" s="493"/>
      <c r="CO64" s="493"/>
      <c r="CP64" s="493"/>
      <c r="CQ64" s="493"/>
      <c r="CR64" s="493"/>
      <c r="CS64" s="493"/>
      <c r="CT64" s="493"/>
      <c r="CU64" s="493"/>
      <c r="CV64" s="493"/>
      <c r="CW64" s="493"/>
      <c r="CX64" s="493"/>
      <c r="CY64" s="493"/>
      <c r="CZ64" s="493"/>
      <c r="DA64" s="493"/>
      <c r="DB64" s="493"/>
      <c r="DC64" s="493"/>
      <c r="DD64" s="493"/>
      <c r="DE64" s="493"/>
      <c r="DF64" s="493"/>
      <c r="DG64" s="493"/>
      <c r="DH64" s="493"/>
      <c r="DI64" s="493"/>
      <c r="DJ64" s="493"/>
      <c r="DK64" s="493"/>
      <c r="DL64" s="493"/>
      <c r="DM64" s="493"/>
      <c r="DN64" s="493"/>
      <c r="DO64" s="493"/>
      <c r="DP64" s="493"/>
      <c r="DQ64" s="493"/>
      <c r="DR64" s="493"/>
      <c r="DS64" s="493"/>
      <c r="DT64" s="493"/>
      <c r="DU64" s="493"/>
      <c r="DV64" s="493"/>
      <c r="DW64" s="493"/>
      <c r="DX64" s="493"/>
      <c r="DY64" s="493"/>
      <c r="DZ64" s="493"/>
      <c r="EA64" s="493"/>
      <c r="EB64" s="493"/>
      <c r="EC64" s="493"/>
      <c r="ED64" s="493"/>
      <c r="EE64" s="493"/>
      <c r="EF64" s="493"/>
      <c r="EG64" s="493"/>
      <c r="EH64" s="493"/>
      <c r="EI64" s="493"/>
      <c r="EJ64" s="493"/>
      <c r="EK64" s="493"/>
      <c r="EL64" s="493"/>
      <c r="EM64" s="493"/>
      <c r="EN64" s="493"/>
      <c r="EO64" s="493"/>
      <c r="EP64" s="493"/>
      <c r="EQ64" s="493"/>
      <c r="ER64" s="493"/>
      <c r="ES64" s="493"/>
      <c r="ET64" s="493"/>
      <c r="EU64" s="493"/>
      <c r="EV64" s="493"/>
      <c r="EW64" s="493"/>
      <c r="EX64" s="493"/>
      <c r="EY64" s="493"/>
      <c r="EZ64" s="493"/>
      <c r="FA64" s="493"/>
      <c r="FB64" s="493"/>
      <c r="FC64" s="493"/>
      <c r="FD64" s="493"/>
      <c r="FE64" s="493"/>
      <c r="FF64" s="493"/>
      <c r="FG64" s="493"/>
      <c r="FH64" s="493"/>
      <c r="FI64" s="493"/>
      <c r="FJ64" s="493"/>
      <c r="FK64" s="493"/>
      <c r="FL64" s="493"/>
      <c r="FM64" s="493"/>
      <c r="FN64" s="493"/>
      <c r="FO64" s="493"/>
      <c r="FP64" s="493"/>
      <c r="FQ64" s="493"/>
      <c r="FR64" s="493"/>
      <c r="FS64" s="493"/>
      <c r="FT64" s="493"/>
      <c r="FU64" s="493"/>
      <c r="FV64" s="493"/>
      <c r="FW64" s="493"/>
      <c r="FX64" s="493"/>
      <c r="FY64" s="493"/>
      <c r="FZ64" s="493"/>
      <c r="GA64" s="493"/>
      <c r="GB64" s="493"/>
      <c r="GC64" s="493"/>
      <c r="GD64" s="493"/>
      <c r="GE64" s="493"/>
      <c r="GF64" s="493"/>
      <c r="GG64" s="493"/>
      <c r="GH64" s="493"/>
      <c r="GI64" s="493"/>
      <c r="GJ64" s="493"/>
      <c r="GK64" s="493"/>
      <c r="GL64" s="493"/>
      <c r="GM64" s="493"/>
      <c r="GN64" s="493"/>
      <c r="GO64" s="493"/>
      <c r="GP64" s="493"/>
      <c r="GQ64" s="493"/>
      <c r="GR64" s="493"/>
      <c r="GS64" s="493"/>
      <c r="GT64" s="493"/>
      <c r="GU64" s="493"/>
      <c r="GV64" s="493"/>
      <c r="GW64" s="493"/>
      <c r="GX64" s="493"/>
      <c r="GY64" s="493"/>
      <c r="GZ64" s="493"/>
      <c r="HA64" s="493"/>
      <c r="HB64" s="493"/>
      <c r="HC64" s="493"/>
      <c r="HD64" s="493"/>
      <c r="HE64" s="493"/>
      <c r="HF64" s="493"/>
      <c r="HG64" s="493"/>
      <c r="HH64" s="493"/>
      <c r="HI64" s="493"/>
      <c r="HJ64" s="493"/>
      <c r="HK64" s="493"/>
      <c r="HL64" s="493"/>
      <c r="HM64" s="493"/>
      <c r="HN64" s="493"/>
      <c r="HO64" s="493"/>
      <c r="HP64" s="493"/>
      <c r="HQ64" s="493"/>
      <c r="HR64" s="493"/>
      <c r="HS64" s="493"/>
      <c r="HT64" s="493"/>
      <c r="HU64" s="493"/>
      <c r="HV64" s="493"/>
      <c r="HW64" s="493"/>
      <c r="HX64" s="493"/>
      <c r="HY64" s="493"/>
      <c r="HZ64" s="493"/>
      <c r="IA64" s="493"/>
      <c r="IB64" s="493"/>
      <c r="IC64" s="493"/>
      <c r="ID64" s="493"/>
      <c r="IE64" s="493"/>
      <c r="IF64" s="493"/>
      <c r="IG64" s="493"/>
      <c r="IH64" s="493"/>
      <c r="II64" s="493"/>
      <c r="IJ64" s="493"/>
      <c r="IK64" s="493"/>
      <c r="IL64" s="493"/>
      <c r="IM64" s="493"/>
      <c r="IN64" s="493"/>
      <c r="IO64" s="493"/>
      <c r="IP64" s="493"/>
      <c r="IQ64" s="493"/>
      <c r="IR64" s="493"/>
      <c r="IS64" s="493"/>
      <c r="IT64" s="493"/>
      <c r="IU64" s="493"/>
      <c r="IV64" s="493"/>
    </row>
    <row r="67" spans="1:256">
      <c r="A67" s="493"/>
      <c r="M67" s="493"/>
      <c r="N67" s="493"/>
      <c r="O67" s="493"/>
      <c r="P67" s="493"/>
      <c r="Q67" s="493"/>
      <c r="R67" s="493"/>
      <c r="S67" s="493"/>
      <c r="T67" s="493"/>
      <c r="U67" s="493"/>
      <c r="V67" s="493"/>
      <c r="W67" s="493"/>
      <c r="X67" s="493"/>
      <c r="Y67" s="493"/>
      <c r="Z67" s="493"/>
      <c r="AA67" s="493"/>
      <c r="AB67" s="493"/>
      <c r="AC67" s="493"/>
      <c r="AD67" s="493"/>
      <c r="AE67" s="493"/>
      <c r="AF67" s="493"/>
      <c r="AG67" s="493"/>
      <c r="AH67" s="493"/>
      <c r="AI67" s="493"/>
      <c r="AJ67" s="493"/>
      <c r="AK67" s="493"/>
      <c r="AL67" s="493"/>
      <c r="AM67" s="493"/>
      <c r="AN67" s="493"/>
      <c r="AO67" s="493"/>
      <c r="AP67" s="493"/>
      <c r="AQ67" s="493"/>
      <c r="AR67" s="493"/>
      <c r="AS67" s="493"/>
      <c r="AT67" s="493"/>
      <c r="AU67" s="493"/>
      <c r="AV67" s="493"/>
      <c r="AW67" s="493"/>
      <c r="AX67" s="493"/>
      <c r="AY67" s="493"/>
      <c r="AZ67" s="493"/>
      <c r="BA67" s="493"/>
      <c r="BB67" s="493"/>
      <c r="BC67" s="493"/>
      <c r="BD67" s="493"/>
      <c r="BE67" s="493"/>
      <c r="BF67" s="493"/>
      <c r="BG67" s="493"/>
      <c r="BH67" s="493"/>
      <c r="BI67" s="493"/>
      <c r="BJ67" s="493"/>
      <c r="BK67" s="493"/>
      <c r="BL67" s="493"/>
      <c r="BM67" s="493"/>
      <c r="BN67" s="493"/>
      <c r="BO67" s="493"/>
      <c r="BP67" s="493"/>
      <c r="BQ67" s="493"/>
      <c r="BR67" s="493"/>
      <c r="BS67" s="493"/>
      <c r="BT67" s="493"/>
      <c r="BU67" s="493"/>
      <c r="BV67" s="493"/>
      <c r="BW67" s="493"/>
      <c r="BX67" s="493"/>
      <c r="BY67" s="493"/>
      <c r="BZ67" s="493"/>
      <c r="CA67" s="493"/>
      <c r="CB67" s="493"/>
      <c r="CC67" s="493"/>
      <c r="CD67" s="493"/>
      <c r="CE67" s="493"/>
      <c r="CF67" s="493"/>
      <c r="CG67" s="493"/>
      <c r="CH67" s="493"/>
      <c r="CI67" s="493"/>
      <c r="CJ67" s="493"/>
      <c r="CK67" s="493"/>
      <c r="CL67" s="493"/>
      <c r="CM67" s="493"/>
      <c r="CN67" s="493"/>
      <c r="CO67" s="493"/>
      <c r="CP67" s="493"/>
      <c r="CQ67" s="493"/>
      <c r="CR67" s="493"/>
      <c r="CS67" s="493"/>
      <c r="CT67" s="493"/>
      <c r="CU67" s="493"/>
      <c r="CV67" s="493"/>
      <c r="CW67" s="493"/>
      <c r="CX67" s="493"/>
      <c r="CY67" s="493"/>
      <c r="CZ67" s="493"/>
      <c r="DA67" s="493"/>
      <c r="DB67" s="493"/>
      <c r="DC67" s="493"/>
      <c r="DD67" s="493"/>
      <c r="DE67" s="493"/>
      <c r="DF67" s="493"/>
      <c r="DG67" s="493"/>
      <c r="DH67" s="493"/>
      <c r="DI67" s="493"/>
      <c r="DJ67" s="493"/>
      <c r="DK67" s="493"/>
      <c r="DL67" s="493"/>
      <c r="DM67" s="493"/>
      <c r="DN67" s="493"/>
      <c r="DO67" s="493"/>
      <c r="DP67" s="493"/>
      <c r="DQ67" s="493"/>
      <c r="DR67" s="493"/>
      <c r="DS67" s="493"/>
      <c r="DT67" s="493"/>
      <c r="DU67" s="493"/>
      <c r="DV67" s="493"/>
      <c r="DW67" s="493"/>
      <c r="DX67" s="493"/>
      <c r="DY67" s="493"/>
      <c r="DZ67" s="493"/>
      <c r="EA67" s="493"/>
      <c r="EB67" s="493"/>
      <c r="EC67" s="493"/>
      <c r="ED67" s="493"/>
      <c r="EE67" s="493"/>
      <c r="EF67" s="493"/>
      <c r="EG67" s="493"/>
      <c r="EH67" s="493"/>
      <c r="EI67" s="493"/>
      <c r="EJ67" s="493"/>
      <c r="EK67" s="493"/>
      <c r="EL67" s="493"/>
      <c r="EM67" s="493"/>
      <c r="EN67" s="493"/>
      <c r="EO67" s="493"/>
      <c r="EP67" s="493"/>
      <c r="EQ67" s="493"/>
      <c r="ER67" s="493"/>
      <c r="ES67" s="493"/>
      <c r="ET67" s="493"/>
      <c r="EU67" s="493"/>
      <c r="EV67" s="493"/>
      <c r="EW67" s="493"/>
      <c r="EX67" s="493"/>
      <c r="EY67" s="493"/>
      <c r="EZ67" s="493"/>
      <c r="FA67" s="493"/>
      <c r="FB67" s="493"/>
      <c r="FC67" s="493"/>
      <c r="FD67" s="493"/>
      <c r="FE67" s="493"/>
      <c r="FF67" s="493"/>
      <c r="FG67" s="493"/>
      <c r="FH67" s="493"/>
      <c r="FI67" s="493"/>
      <c r="FJ67" s="493"/>
      <c r="FK67" s="493"/>
      <c r="FL67" s="493"/>
      <c r="FM67" s="493"/>
      <c r="FN67" s="493"/>
      <c r="FO67" s="493"/>
      <c r="FP67" s="493"/>
      <c r="FQ67" s="493"/>
      <c r="FR67" s="493"/>
      <c r="FS67" s="493"/>
      <c r="FT67" s="493"/>
      <c r="FU67" s="493"/>
      <c r="FV67" s="493"/>
      <c r="FW67" s="493"/>
      <c r="FX67" s="493"/>
      <c r="FY67" s="493"/>
      <c r="FZ67" s="493"/>
      <c r="GA67" s="493"/>
      <c r="GB67" s="493"/>
      <c r="GC67" s="493"/>
      <c r="GD67" s="493"/>
      <c r="GE67" s="493"/>
      <c r="GF67" s="493"/>
      <c r="GG67" s="493"/>
      <c r="GH67" s="493"/>
      <c r="GI67" s="493"/>
      <c r="GJ67" s="493"/>
      <c r="GK67" s="493"/>
      <c r="GL67" s="493"/>
      <c r="GM67" s="493"/>
      <c r="GN67" s="493"/>
      <c r="GO67" s="493"/>
      <c r="GP67" s="493"/>
      <c r="GQ67" s="493"/>
      <c r="GR67" s="493"/>
      <c r="GS67" s="493"/>
      <c r="GT67" s="493"/>
      <c r="GU67" s="493"/>
      <c r="GV67" s="493"/>
      <c r="GW67" s="493"/>
      <c r="GX67" s="493"/>
      <c r="GY67" s="493"/>
      <c r="GZ67" s="493"/>
      <c r="HA67" s="493"/>
      <c r="HB67" s="493"/>
      <c r="HC67" s="493"/>
      <c r="HD67" s="493"/>
      <c r="HE67" s="493"/>
      <c r="HF67" s="493"/>
      <c r="HG67" s="493"/>
      <c r="HH67" s="493"/>
      <c r="HI67" s="493"/>
      <c r="HJ67" s="493"/>
      <c r="HK67" s="493"/>
      <c r="HL67" s="493"/>
      <c r="HM67" s="493"/>
      <c r="HN67" s="493"/>
      <c r="HO67" s="493"/>
      <c r="HP67" s="493"/>
      <c r="HQ67" s="493"/>
      <c r="HR67" s="493"/>
      <c r="HS67" s="493"/>
      <c r="HT67" s="493"/>
      <c r="HU67" s="493"/>
      <c r="HV67" s="493"/>
      <c r="HW67" s="493"/>
      <c r="HX67" s="493"/>
      <c r="HY67" s="493"/>
      <c r="HZ67" s="493"/>
      <c r="IA67" s="493"/>
      <c r="IB67" s="493"/>
      <c r="IC67" s="493"/>
      <c r="ID67" s="493"/>
      <c r="IE67" s="493"/>
      <c r="IF67" s="493"/>
      <c r="IG67" s="493"/>
      <c r="IH67" s="493"/>
      <c r="II67" s="493"/>
      <c r="IJ67" s="493"/>
      <c r="IK67" s="493"/>
      <c r="IL67" s="493"/>
      <c r="IM67" s="493"/>
      <c r="IN67" s="493"/>
      <c r="IO67" s="493"/>
      <c r="IP67" s="493"/>
      <c r="IQ67" s="493"/>
      <c r="IR67" s="493"/>
      <c r="IS67" s="493"/>
      <c r="IT67" s="493"/>
      <c r="IU67" s="493"/>
      <c r="IV67" s="493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1" fitToWidth="1" orientation="landscape" pageOrder="downThenOver" paperSize="9" scale="88" useFirstPageNumber="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21"/>
  <sheetViews>
    <sheetView workbookViewId="0" showGridLines="0" rightToLeft="1">
      <selection activeCell="A1" sqref="A1"/>
    </sheetView>
  </sheetViews>
  <sheetFormatPr defaultRowHeight="14.25"/>
  <cols>
    <col min="1" max="1" style="524" width="4.253365" customWidth="1"/>
    <col min="2" max="2" style="524" width="45.30608" customWidth="1"/>
    <col min="3" max="3" style="524" width="16.65184" customWidth="1"/>
    <col min="4" max="4" style="524" width="15.82527" customWidth="1"/>
    <col min="5" max="5" style="524" width="11.55469" customWidth="1"/>
    <col min="6" max="7" style="524" width="12.38125" customWidth="1"/>
    <col min="8" max="8" style="524" width="13.75886" customWidth="1"/>
    <col min="9" max="9" style="524" width="12.38125" customWidth="1"/>
    <col min="10" max="10" style="524" width="15.27423" customWidth="1"/>
    <col min="11" max="11" style="524" width="13.89662" customWidth="1"/>
    <col min="12" max="12" style="524" width="8.110667" customWidth="1"/>
    <col min="13" max="13" style="524" width="11.83021" customWidth="1"/>
    <col min="14" max="14" style="524" width="12.65677" customWidth="1"/>
    <col min="15" max="15" style="524" width="15.13647" customWidth="1"/>
    <col min="16" max="16" style="524" width="18.16721" customWidth="1"/>
    <col min="17" max="17" style="524" width="11.83021" customWidth="1"/>
    <col min="18" max="256" style="524"/>
  </cols>
  <sheetData>
    <row r="1" spans="1:256">
      <c r="B1" s="525" t="s">
        <v>31</v>
      </c>
      <c r="C1" s="526"/>
      <c r="D1" s="527"/>
      <c r="E1" s="528"/>
      <c r="G1" s="529"/>
      <c r="I1" s="530"/>
      <c r="L1" s="529"/>
    </row>
    <row r="2" spans="1:256">
      <c r="B2" s="531" t="s">
        <v>32</v>
      </c>
      <c r="D2" s="532"/>
      <c r="E2" s="533"/>
      <c r="G2" s="529"/>
      <c r="I2" s="530"/>
      <c r="L2" s="529"/>
    </row>
    <row r="3" spans="1:256">
      <c r="B3" s="534" t="s">
        <v>1</v>
      </c>
      <c r="C3" s="535">
        <v>41547</v>
      </c>
      <c r="D3" s="529"/>
      <c r="E3" s="533"/>
      <c r="G3" s="529"/>
      <c r="I3" s="530"/>
      <c r="L3" s="529"/>
    </row>
    <row r="4" spans="1:256">
      <c r="B4" s="534" t="s">
        <v>2</v>
      </c>
      <c r="C4" s="536" t="s">
        <v>3</v>
      </c>
      <c r="D4" s="529"/>
      <c r="E4" s="533"/>
      <c r="G4" s="529"/>
      <c r="I4" s="530"/>
      <c r="L4" s="529"/>
    </row>
    <row r="5" spans="1:256">
      <c r="B5" s="534" t="s">
        <v>4</v>
      </c>
      <c r="C5" s="536" t="s">
        <v>5</v>
      </c>
      <c r="D5" s="529"/>
      <c r="E5" s="533"/>
      <c r="G5" s="529"/>
      <c r="I5" s="530"/>
      <c r="L5" s="529"/>
    </row>
    <row r="6" spans="1:256">
      <c r="B6" s="534" t="s">
        <v>6</v>
      </c>
      <c r="C6" s="537">
        <v>414</v>
      </c>
      <c r="D6" s="529"/>
      <c r="E6" s="533"/>
      <c r="G6" s="529"/>
      <c r="I6" s="530"/>
      <c r="L6" s="529"/>
    </row>
    <row r="7" spans="1:256">
      <c r="C7" s="538"/>
      <c r="D7" s="538"/>
      <c r="E7" s="538"/>
      <c r="F7" s="538"/>
      <c r="G7" s="538"/>
      <c r="H7" s="538"/>
      <c r="I7" s="538"/>
      <c r="J7" s="538"/>
      <c r="K7" s="538"/>
    </row>
    <row r="8" spans="1:256">
      <c r="A8" s="539"/>
      <c r="B8" s="540" t="s">
        <v>61</v>
      </c>
      <c r="C8" s="541" t="s">
        <v>224</v>
      </c>
      <c r="D8" s="542" t="s">
        <v>82</v>
      </c>
      <c r="E8" s="542" t="s">
        <v>40</v>
      </c>
      <c r="F8" s="542" t="s">
        <v>223</v>
      </c>
      <c r="G8" s="543" t="s">
        <v>68</v>
      </c>
      <c r="H8" s="543" t="s">
        <v>69</v>
      </c>
      <c r="I8" s="543" t="s">
        <v>70</v>
      </c>
      <c r="J8" s="543" t="s">
        <v>71</v>
      </c>
      <c r="K8" s="543" t="s">
        <v>34</v>
      </c>
      <c r="M8" s="539"/>
      <c r="N8" s="539"/>
      <c r="O8" s="539"/>
      <c r="P8" s="539"/>
      <c r="Q8" s="539"/>
      <c r="R8" s="539"/>
      <c r="S8" s="539"/>
      <c r="T8" s="539"/>
      <c r="U8" s="539"/>
      <c r="V8" s="539"/>
      <c r="W8" s="539"/>
      <c r="X8" s="539"/>
      <c r="Y8" s="539"/>
      <c r="Z8" s="539"/>
      <c r="AA8" s="539"/>
      <c r="AB8" s="539"/>
      <c r="AC8" s="539"/>
      <c r="AD8" s="539"/>
      <c r="AE8" s="539"/>
      <c r="AF8" s="539"/>
      <c r="AG8" s="539"/>
      <c r="AH8" s="539"/>
      <c r="AI8" s="539"/>
      <c r="AJ8" s="539"/>
      <c r="AK8" s="539"/>
      <c r="AL8" s="539"/>
      <c r="AM8" s="539"/>
      <c r="AN8" s="539"/>
      <c r="AO8" s="539"/>
      <c r="AP8" s="539"/>
      <c r="AQ8" s="539"/>
      <c r="AR8" s="539"/>
      <c r="AS8" s="539"/>
      <c r="AT8" s="539"/>
      <c r="AU8" s="539"/>
      <c r="AV8" s="539"/>
      <c r="AW8" s="539"/>
      <c r="AX8" s="539"/>
      <c r="AY8" s="539"/>
      <c r="AZ8" s="539"/>
      <c r="BA8" s="539"/>
      <c r="BB8" s="539"/>
      <c r="BC8" s="539"/>
      <c r="BD8" s="539"/>
      <c r="BE8" s="539"/>
      <c r="BF8" s="539"/>
      <c r="BG8" s="539"/>
      <c r="BH8" s="539"/>
      <c r="BI8" s="539"/>
      <c r="BJ8" s="539"/>
      <c r="BK8" s="539"/>
      <c r="BL8" s="539"/>
      <c r="BM8" s="539"/>
      <c r="BN8" s="539"/>
      <c r="BO8" s="539"/>
      <c r="BP8" s="539"/>
      <c r="BQ8" s="539"/>
      <c r="BR8" s="539"/>
      <c r="BS8" s="539"/>
      <c r="BT8" s="539"/>
      <c r="BU8" s="539"/>
      <c r="BV8" s="539"/>
      <c r="BW8" s="539"/>
      <c r="BX8" s="539"/>
      <c r="BY8" s="539"/>
      <c r="BZ8" s="539"/>
      <c r="CA8" s="539"/>
      <c r="CB8" s="539"/>
      <c r="CC8" s="539"/>
      <c r="CD8" s="539"/>
      <c r="CE8" s="539"/>
      <c r="CF8" s="539"/>
      <c r="CG8" s="539"/>
      <c r="CH8" s="539"/>
      <c r="CI8" s="539"/>
      <c r="CJ8" s="539"/>
      <c r="CK8" s="539"/>
      <c r="CL8" s="539"/>
      <c r="CM8" s="539"/>
      <c r="CN8" s="539"/>
      <c r="CO8" s="539"/>
      <c r="CP8" s="539"/>
      <c r="CQ8" s="539"/>
      <c r="CR8" s="539"/>
      <c r="CS8" s="539"/>
      <c r="CT8" s="539"/>
      <c r="CU8" s="539"/>
      <c r="CV8" s="539"/>
      <c r="CW8" s="539"/>
      <c r="CX8" s="539"/>
      <c r="CY8" s="539"/>
      <c r="CZ8" s="539"/>
      <c r="DA8" s="539"/>
      <c r="DB8" s="539"/>
      <c r="DC8" s="539"/>
      <c r="DD8" s="539"/>
      <c r="DE8" s="539"/>
      <c r="DF8" s="539"/>
      <c r="DG8" s="539"/>
      <c r="DH8" s="539"/>
      <c r="DI8" s="539"/>
      <c r="DJ8" s="539"/>
      <c r="DK8" s="539"/>
      <c r="DL8" s="539"/>
      <c r="DM8" s="539"/>
      <c r="DN8" s="539"/>
      <c r="DO8" s="539"/>
      <c r="DP8" s="539"/>
      <c r="DQ8" s="539"/>
      <c r="DR8" s="539"/>
      <c r="DS8" s="539"/>
      <c r="DT8" s="539"/>
      <c r="DU8" s="539"/>
      <c r="DV8" s="539"/>
      <c r="DW8" s="539"/>
      <c r="DX8" s="539"/>
      <c r="DY8" s="539"/>
      <c r="DZ8" s="539"/>
      <c r="EA8" s="539"/>
      <c r="EB8" s="539"/>
      <c r="EC8" s="539"/>
      <c r="ED8" s="539"/>
      <c r="EE8" s="539"/>
      <c r="EF8" s="539"/>
      <c r="EG8" s="539"/>
      <c r="EH8" s="539"/>
      <c r="EI8" s="539"/>
      <c r="EJ8" s="539"/>
      <c r="EK8" s="539"/>
      <c r="EL8" s="539"/>
      <c r="EM8" s="539"/>
      <c r="EN8" s="539"/>
      <c r="EO8" s="539"/>
      <c r="EP8" s="539"/>
      <c r="EQ8" s="539"/>
      <c r="ER8" s="539"/>
      <c r="ES8" s="539"/>
      <c r="ET8" s="539"/>
      <c r="EU8" s="539"/>
      <c r="EV8" s="539"/>
      <c r="EW8" s="539"/>
      <c r="EX8" s="539"/>
      <c r="EY8" s="539"/>
      <c r="EZ8" s="539"/>
      <c r="FA8" s="539"/>
      <c r="FB8" s="539"/>
      <c r="FC8" s="539"/>
      <c r="FD8" s="539"/>
      <c r="FE8" s="539"/>
      <c r="FF8" s="539"/>
      <c r="FG8" s="539"/>
      <c r="FH8" s="539"/>
      <c r="FI8" s="539"/>
      <c r="FJ8" s="539"/>
      <c r="FK8" s="539"/>
      <c r="FL8" s="539"/>
      <c r="FM8" s="539"/>
      <c r="FN8" s="539"/>
      <c r="FO8" s="539"/>
      <c r="FP8" s="539"/>
      <c r="FQ8" s="539"/>
      <c r="FR8" s="539"/>
      <c r="FS8" s="539"/>
      <c r="FT8" s="539"/>
      <c r="FU8" s="539"/>
      <c r="FV8" s="539"/>
      <c r="FW8" s="539"/>
      <c r="FX8" s="539"/>
      <c r="FY8" s="539"/>
      <c r="FZ8" s="539"/>
      <c r="GA8" s="539"/>
      <c r="GB8" s="539"/>
      <c r="GC8" s="539"/>
      <c r="GD8" s="539"/>
      <c r="GE8" s="539"/>
      <c r="GF8" s="539"/>
      <c r="GG8" s="539"/>
      <c r="GH8" s="539"/>
      <c r="GI8" s="539"/>
      <c r="GJ8" s="539"/>
      <c r="GK8" s="539"/>
      <c r="GL8" s="539"/>
      <c r="GM8" s="539"/>
      <c r="GN8" s="539"/>
      <c r="GO8" s="539"/>
      <c r="GP8" s="539"/>
      <c r="GQ8" s="539"/>
      <c r="GR8" s="539"/>
      <c r="GS8" s="539"/>
      <c r="GT8" s="539"/>
      <c r="GU8" s="539"/>
      <c r="GV8" s="539"/>
      <c r="GW8" s="539"/>
      <c r="GX8" s="539"/>
      <c r="GY8" s="539"/>
      <c r="GZ8" s="539"/>
      <c r="HA8" s="539"/>
      <c r="HB8" s="539"/>
      <c r="HC8" s="539"/>
      <c r="HD8" s="539"/>
      <c r="HE8" s="539"/>
      <c r="HF8" s="539"/>
      <c r="HG8" s="539"/>
      <c r="HH8" s="539"/>
      <c r="HI8" s="539"/>
      <c r="HJ8" s="539"/>
      <c r="HK8" s="539"/>
      <c r="HL8" s="539"/>
      <c r="HM8" s="539"/>
      <c r="HN8" s="539"/>
      <c r="HO8" s="539"/>
      <c r="HP8" s="539"/>
      <c r="HQ8" s="539"/>
      <c r="HR8" s="539"/>
      <c r="HS8" s="539"/>
      <c r="HT8" s="539"/>
      <c r="HU8" s="539"/>
      <c r="HV8" s="539"/>
      <c r="HW8" s="539"/>
      <c r="HX8" s="539"/>
      <c r="HY8" s="539"/>
      <c r="HZ8" s="539"/>
      <c r="IA8" s="539"/>
      <c r="IB8" s="539"/>
      <c r="IC8" s="539"/>
      <c r="ID8" s="539"/>
      <c r="IE8" s="539"/>
      <c r="IF8" s="539"/>
      <c r="IG8" s="539"/>
      <c r="IH8" s="539"/>
      <c r="II8" s="539"/>
      <c r="IJ8" s="539"/>
      <c r="IK8" s="539"/>
      <c r="IL8" s="539"/>
      <c r="IM8" s="539"/>
      <c r="IN8" s="539"/>
      <c r="IO8" s="539"/>
      <c r="IP8" s="539"/>
      <c r="IQ8" s="539"/>
      <c r="IR8" s="539"/>
      <c r="IS8" s="539"/>
      <c r="IT8" s="539"/>
      <c r="IU8" s="539"/>
      <c r="IV8" s="539"/>
    </row>
    <row r="9" spans="1:256">
      <c r="B9" s="544" t="s">
        <v>19</v>
      </c>
      <c r="C9" s="545"/>
      <c r="D9" s="545"/>
      <c r="E9" s="545"/>
      <c r="F9" s="545"/>
      <c r="G9" s="546"/>
      <c r="H9" s="547"/>
      <c r="I9" s="545"/>
      <c r="J9" s="545"/>
      <c r="K9" s="545"/>
    </row>
    <row r="10" spans="1:256">
      <c r="B10" s="548" t="s">
        <v>21</v>
      </c>
      <c r="C10" s="534"/>
      <c r="D10" s="534"/>
      <c r="E10" s="534"/>
      <c r="F10" s="534"/>
      <c r="G10" s="549"/>
      <c r="H10" s="550"/>
      <c r="I10" s="534"/>
      <c r="J10" s="534"/>
      <c r="K10" s="534"/>
    </row>
    <row r="11" spans="1:256">
      <c r="A11" s="534"/>
      <c r="B11" s="551" t="s">
        <v>72</v>
      </c>
      <c r="C11" s="534"/>
      <c r="D11" s="534"/>
      <c r="E11" s="534"/>
      <c r="G11" s="552"/>
      <c r="H11" s="553"/>
      <c r="M11" s="534"/>
      <c r="N11" s="534"/>
      <c r="O11" s="534"/>
      <c r="P11" s="534"/>
      <c r="Q11" s="534"/>
      <c r="R11" s="534"/>
      <c r="S11" s="534"/>
      <c r="T11" s="534"/>
      <c r="U11" s="534"/>
      <c r="V11" s="534"/>
      <c r="W11" s="534"/>
      <c r="X11" s="534"/>
      <c r="Y11" s="534"/>
      <c r="Z11" s="534"/>
      <c r="AA11" s="534"/>
      <c r="AB11" s="534"/>
      <c r="AC11" s="534"/>
      <c r="AD11" s="534"/>
      <c r="AE11" s="534"/>
      <c r="AF11" s="534"/>
      <c r="AG11" s="534"/>
      <c r="AH11" s="534"/>
      <c r="AI11" s="534"/>
      <c r="AJ11" s="534"/>
      <c r="AK11" s="534"/>
      <c r="AL11" s="534"/>
      <c r="AM11" s="534"/>
      <c r="AN11" s="534"/>
      <c r="AO11" s="534"/>
      <c r="AP11" s="534"/>
      <c r="AQ11" s="534"/>
      <c r="AR11" s="534"/>
      <c r="AS11" s="534"/>
      <c r="AT11" s="534"/>
      <c r="AU11" s="534"/>
      <c r="AV11" s="534"/>
      <c r="AW11" s="534"/>
      <c r="AX11" s="534"/>
      <c r="AY11" s="534"/>
      <c r="AZ11" s="534"/>
      <c r="BA11" s="534"/>
      <c r="BB11" s="534"/>
      <c r="BC11" s="534"/>
      <c r="BD11" s="534"/>
      <c r="BE11" s="534"/>
      <c r="BF11" s="534"/>
      <c r="BG11" s="534"/>
      <c r="BH11" s="534"/>
      <c r="BI11" s="534"/>
      <c r="BJ11" s="534"/>
      <c r="BK11" s="534"/>
      <c r="BL11" s="534"/>
      <c r="BM11" s="534"/>
      <c r="BN11" s="534"/>
      <c r="BO11" s="534"/>
      <c r="BP11" s="534"/>
      <c r="BQ11" s="534"/>
      <c r="BR11" s="534"/>
      <c r="BS11" s="534"/>
      <c r="BT11" s="534"/>
      <c r="BU11" s="534"/>
      <c r="BV11" s="534"/>
      <c r="BW11" s="534"/>
      <c r="BX11" s="534"/>
      <c r="BY11" s="534"/>
      <c r="BZ11" s="534"/>
      <c r="CA11" s="534"/>
      <c r="CB11" s="534"/>
      <c r="CC11" s="534"/>
      <c r="CD11" s="534"/>
      <c r="CE11" s="534"/>
      <c r="CF11" s="534"/>
      <c r="CG11" s="534"/>
      <c r="CH11" s="534"/>
      <c r="CI11" s="534"/>
      <c r="CJ11" s="534"/>
      <c r="CK11" s="534"/>
      <c r="CL11" s="534"/>
      <c r="CM11" s="534"/>
      <c r="CN11" s="534"/>
      <c r="CO11" s="534"/>
      <c r="CP11" s="534"/>
      <c r="CQ11" s="534"/>
      <c r="CR11" s="534"/>
      <c r="CS11" s="534"/>
      <c r="CT11" s="534"/>
      <c r="CU11" s="534"/>
      <c r="CV11" s="534"/>
      <c r="CW11" s="534"/>
      <c r="CX11" s="534"/>
      <c r="CY11" s="534"/>
      <c r="CZ11" s="534"/>
      <c r="DA11" s="534"/>
      <c r="DB11" s="534"/>
      <c r="DC11" s="534"/>
      <c r="DD11" s="534"/>
      <c r="DE11" s="534"/>
      <c r="DF11" s="534"/>
      <c r="DG11" s="534"/>
      <c r="DH11" s="534"/>
      <c r="DI11" s="534"/>
      <c r="DJ11" s="534"/>
      <c r="DK11" s="534"/>
      <c r="DL11" s="534"/>
      <c r="DM11" s="534"/>
      <c r="DN11" s="534"/>
      <c r="DO11" s="534"/>
      <c r="DP11" s="534"/>
      <c r="DQ11" s="534"/>
      <c r="DR11" s="534"/>
      <c r="DS11" s="534"/>
      <c r="DT11" s="534"/>
      <c r="DU11" s="534"/>
      <c r="DV11" s="534"/>
      <c r="DW11" s="534"/>
      <c r="DX11" s="534"/>
      <c r="DY11" s="534"/>
      <c r="DZ11" s="534"/>
      <c r="EA11" s="534"/>
      <c r="EB11" s="534"/>
      <c r="EC11" s="534"/>
      <c r="ED11" s="534"/>
      <c r="EE11" s="534"/>
      <c r="EF11" s="534"/>
      <c r="EG11" s="534"/>
      <c r="EH11" s="534"/>
      <c r="EI11" s="534"/>
      <c r="EJ11" s="534"/>
      <c r="EK11" s="534"/>
      <c r="EL11" s="534"/>
      <c r="EM11" s="534"/>
      <c r="EN11" s="534"/>
      <c r="EO11" s="534"/>
      <c r="EP11" s="534"/>
      <c r="EQ11" s="534"/>
      <c r="ER11" s="534"/>
      <c r="ES11" s="534"/>
      <c r="ET11" s="534"/>
      <c r="EU11" s="534"/>
      <c r="EV11" s="534"/>
      <c r="EW11" s="534"/>
      <c r="EX11" s="534"/>
      <c r="EY11" s="534"/>
      <c r="EZ11" s="534"/>
      <c r="FA11" s="534"/>
      <c r="FB11" s="534"/>
      <c r="FC11" s="534"/>
      <c r="FD11" s="534"/>
      <c r="FE11" s="534"/>
      <c r="FF11" s="534"/>
      <c r="FG11" s="534"/>
      <c r="FH11" s="534"/>
      <c r="FI11" s="534"/>
      <c r="FJ11" s="534"/>
      <c r="FK11" s="534"/>
      <c r="FL11" s="534"/>
      <c r="FM11" s="534"/>
      <c r="FN11" s="534"/>
      <c r="FO11" s="534"/>
      <c r="FP11" s="534"/>
      <c r="FQ11" s="534"/>
      <c r="FR11" s="534"/>
      <c r="FS11" s="534"/>
      <c r="FT11" s="534"/>
      <c r="FU11" s="534"/>
      <c r="FV11" s="534"/>
      <c r="FW11" s="534"/>
      <c r="FX11" s="534"/>
      <c r="FY11" s="534"/>
      <c r="FZ11" s="534"/>
      <c r="GA11" s="534"/>
      <c r="GB11" s="534"/>
      <c r="GC11" s="534"/>
      <c r="GD11" s="534"/>
      <c r="GE11" s="534"/>
      <c r="GF11" s="534"/>
      <c r="GG11" s="534"/>
      <c r="GH11" s="534"/>
      <c r="GI11" s="534"/>
      <c r="GJ11" s="534"/>
      <c r="GK11" s="534"/>
      <c r="GL11" s="534"/>
      <c r="GM11" s="534"/>
      <c r="GN11" s="534"/>
      <c r="GO11" s="534"/>
      <c r="GP11" s="534"/>
      <c r="GQ11" s="534"/>
      <c r="GR11" s="534"/>
      <c r="GS11" s="534"/>
      <c r="GT11" s="534"/>
      <c r="GU11" s="534"/>
      <c r="GV11" s="534"/>
      <c r="GW11" s="534"/>
      <c r="GX11" s="534"/>
      <c r="GY11" s="534"/>
      <c r="GZ11" s="534"/>
      <c r="HA11" s="534"/>
      <c r="HB11" s="534"/>
      <c r="HC11" s="534"/>
      <c r="HD11" s="534"/>
      <c r="HE11" s="534"/>
      <c r="HF11" s="534"/>
      <c r="HG11" s="534"/>
      <c r="HH11" s="534"/>
      <c r="HI11" s="534"/>
      <c r="HJ11" s="534"/>
      <c r="HK11" s="534"/>
      <c r="HL11" s="534"/>
      <c r="HM11" s="534"/>
      <c r="HN11" s="534"/>
      <c r="HO11" s="534"/>
      <c r="HP11" s="534"/>
      <c r="HQ11" s="534"/>
      <c r="HR11" s="534"/>
      <c r="HS11" s="534"/>
      <c r="HT11" s="534"/>
      <c r="HU11" s="534"/>
      <c r="HV11" s="534"/>
      <c r="HW11" s="534"/>
      <c r="HX11" s="534"/>
      <c r="HY11" s="534"/>
      <c r="HZ11" s="534"/>
      <c r="IA11" s="534"/>
      <c r="IB11" s="534"/>
      <c r="IC11" s="534"/>
      <c r="ID11" s="534"/>
      <c r="IE11" s="534"/>
      <c r="IF11" s="534"/>
      <c r="IG11" s="534"/>
      <c r="IH11" s="534"/>
      <c r="II11" s="534"/>
      <c r="IJ11" s="534"/>
      <c r="IK11" s="534"/>
      <c r="IL11" s="534"/>
      <c r="IM11" s="534"/>
      <c r="IN11" s="534"/>
      <c r="IO11" s="534"/>
      <c r="IP11" s="534"/>
      <c r="IQ11" s="534"/>
      <c r="IR11" s="534"/>
      <c r="IS11" s="534"/>
      <c r="IT11" s="534"/>
      <c r="IU11" s="534"/>
      <c r="IV11" s="534"/>
    </row>
    <row r="12" spans="1:256">
      <c r="B12" s="554" t="str">
        <v>צים אופציה לא סחירה</v>
      </c>
      <c r="C12" s="555">
        <v>29991856</v>
      </c>
      <c r="D12" s="555" t="s">
        <v>128</v>
      </c>
      <c r="E12" s="555" t="s">
        <v>35</v>
      </c>
      <c r="F12" s="556">
        <v>41182</v>
      </c>
      <c r="G12" s="552">
        <v>40679.04</v>
      </c>
      <c r="H12" s="553">
        <v>0</v>
      </c>
      <c r="I12" s="552">
        <v>0</v>
      </c>
      <c r="J12" s="557">
        <v>0.001</v>
      </c>
      <c r="K12" s="557">
        <f>+I12/'סיכום נכסי השקעה'!$C$52</f>
        <v>0</v>
      </c>
    </row>
    <row r="13" spans="1:256">
      <c r="B13" s="554" t="str">
        <v>אפריקה תעשיות הלוואה אופציה לא סחירה</v>
      </c>
      <c r="C13" s="555">
        <v>3153001</v>
      </c>
      <c r="D13" s="555" t="s">
        <v>195</v>
      </c>
      <c r="E13" s="555" t="s">
        <v>76</v>
      </c>
      <c r="F13" s="556">
        <v>41529</v>
      </c>
      <c r="G13" s="552">
        <v>1125</v>
      </c>
      <c r="H13" s="553">
        <v>0</v>
      </c>
      <c r="I13" s="552">
        <v>0</v>
      </c>
      <c r="J13" s="557">
        <v>0</v>
      </c>
      <c r="K13" s="557">
        <f>+I13/'סיכום נכסי השקעה'!$C$52</f>
        <v>0</v>
      </c>
    </row>
    <row r="14" spans="1:256">
      <c r="B14" s="551" t="s">
        <v>80</v>
      </c>
      <c r="C14" s="534"/>
      <c r="D14" s="534"/>
      <c r="E14" s="534"/>
      <c r="F14" s="558"/>
      <c r="G14" s="549"/>
      <c r="H14" s="550"/>
      <c r="I14" s="549">
        <f>SUM(I12:I13)</f>
        <v>0</v>
      </c>
      <c r="J14" s="559"/>
      <c r="K14" s="559">
        <f>+I14/'סיכום נכסי השקעה'!$C$52</f>
        <v>0</v>
      </c>
    </row>
    <row r="15" spans="1:256">
      <c r="A15" s="534"/>
      <c r="B15" s="560"/>
      <c r="G15" s="552"/>
      <c r="H15" s="553"/>
      <c r="M15" s="534"/>
      <c r="N15" s="534"/>
      <c r="O15" s="534"/>
      <c r="P15" s="534"/>
      <c r="Q15" s="534"/>
      <c r="R15" s="534"/>
      <c r="S15" s="534"/>
      <c r="T15" s="534"/>
      <c r="U15" s="534"/>
      <c r="V15" s="534"/>
      <c r="W15" s="534"/>
      <c r="X15" s="534"/>
      <c r="Y15" s="534"/>
      <c r="Z15" s="534"/>
      <c r="AA15" s="534"/>
      <c r="AB15" s="534"/>
      <c r="AC15" s="534"/>
      <c r="AD15" s="534"/>
      <c r="AE15" s="534"/>
      <c r="AF15" s="534"/>
      <c r="AG15" s="534"/>
      <c r="AH15" s="534"/>
      <c r="AI15" s="534"/>
      <c r="AJ15" s="534"/>
      <c r="AK15" s="534"/>
      <c r="AL15" s="534"/>
      <c r="AM15" s="534"/>
      <c r="AN15" s="534"/>
      <c r="AO15" s="534"/>
      <c r="AP15" s="534"/>
      <c r="AQ15" s="534"/>
      <c r="AR15" s="534"/>
      <c r="AS15" s="534"/>
      <c r="AT15" s="534"/>
      <c r="AU15" s="534"/>
      <c r="AV15" s="534"/>
      <c r="AW15" s="534"/>
      <c r="AX15" s="534"/>
      <c r="AY15" s="534"/>
      <c r="AZ15" s="534"/>
      <c r="BA15" s="534"/>
      <c r="BB15" s="534"/>
      <c r="BC15" s="534"/>
      <c r="BD15" s="534"/>
      <c r="BE15" s="534"/>
      <c r="BF15" s="534"/>
      <c r="BG15" s="534"/>
      <c r="BH15" s="534"/>
      <c r="BI15" s="534"/>
      <c r="BJ15" s="534"/>
      <c r="BK15" s="534"/>
      <c r="BL15" s="534"/>
      <c r="BM15" s="534"/>
      <c r="BN15" s="534"/>
      <c r="BO15" s="534"/>
      <c r="BP15" s="534"/>
      <c r="BQ15" s="534"/>
      <c r="BR15" s="534"/>
      <c r="BS15" s="534"/>
      <c r="BT15" s="534"/>
      <c r="BU15" s="534"/>
      <c r="BV15" s="534"/>
      <c r="BW15" s="534"/>
      <c r="BX15" s="534"/>
      <c r="BY15" s="534"/>
      <c r="BZ15" s="534"/>
      <c r="CA15" s="534"/>
      <c r="CB15" s="534"/>
      <c r="CC15" s="534"/>
      <c r="CD15" s="534"/>
      <c r="CE15" s="534"/>
      <c r="CF15" s="534"/>
      <c r="CG15" s="534"/>
      <c r="CH15" s="534"/>
      <c r="CI15" s="534"/>
      <c r="CJ15" s="534"/>
      <c r="CK15" s="534"/>
      <c r="CL15" s="534"/>
      <c r="CM15" s="534"/>
      <c r="CN15" s="534"/>
      <c r="CO15" s="534"/>
      <c r="CP15" s="534"/>
      <c r="CQ15" s="534"/>
      <c r="CR15" s="534"/>
      <c r="CS15" s="534"/>
      <c r="CT15" s="534"/>
      <c r="CU15" s="534"/>
      <c r="CV15" s="534"/>
      <c r="CW15" s="534"/>
      <c r="CX15" s="534"/>
      <c r="CY15" s="534"/>
      <c r="CZ15" s="534"/>
      <c r="DA15" s="534"/>
      <c r="DB15" s="534"/>
      <c r="DC15" s="534"/>
      <c r="DD15" s="534"/>
      <c r="DE15" s="534"/>
      <c r="DF15" s="534"/>
      <c r="DG15" s="534"/>
      <c r="DH15" s="534"/>
      <c r="DI15" s="534"/>
      <c r="DJ15" s="534"/>
      <c r="DK15" s="534"/>
      <c r="DL15" s="534"/>
      <c r="DM15" s="534"/>
      <c r="DN15" s="534"/>
      <c r="DO15" s="534"/>
      <c r="DP15" s="534"/>
      <c r="DQ15" s="534"/>
      <c r="DR15" s="534"/>
      <c r="DS15" s="534"/>
      <c r="DT15" s="534"/>
      <c r="DU15" s="534"/>
      <c r="DV15" s="534"/>
      <c r="DW15" s="534"/>
      <c r="DX15" s="534"/>
      <c r="DY15" s="534"/>
      <c r="DZ15" s="534"/>
      <c r="EA15" s="534"/>
      <c r="EB15" s="534"/>
      <c r="EC15" s="534"/>
      <c r="ED15" s="534"/>
      <c r="EE15" s="534"/>
      <c r="EF15" s="534"/>
      <c r="EG15" s="534"/>
      <c r="EH15" s="534"/>
      <c r="EI15" s="534"/>
      <c r="EJ15" s="534"/>
      <c r="EK15" s="534"/>
      <c r="EL15" s="534"/>
      <c r="EM15" s="534"/>
      <c r="EN15" s="534"/>
      <c r="EO15" s="534"/>
      <c r="EP15" s="534"/>
      <c r="EQ15" s="534"/>
      <c r="ER15" s="534"/>
      <c r="ES15" s="534"/>
      <c r="ET15" s="534"/>
      <c r="EU15" s="534"/>
      <c r="EV15" s="534"/>
      <c r="EW15" s="534"/>
      <c r="EX15" s="534"/>
      <c r="EY15" s="534"/>
      <c r="EZ15" s="534"/>
      <c r="FA15" s="534"/>
      <c r="FB15" s="534"/>
      <c r="FC15" s="534"/>
      <c r="FD15" s="534"/>
      <c r="FE15" s="534"/>
      <c r="FF15" s="534"/>
      <c r="FG15" s="534"/>
      <c r="FH15" s="534"/>
      <c r="FI15" s="534"/>
      <c r="FJ15" s="534"/>
      <c r="FK15" s="534"/>
      <c r="FL15" s="534"/>
      <c r="FM15" s="534"/>
      <c r="FN15" s="534"/>
      <c r="FO15" s="534"/>
      <c r="FP15" s="534"/>
      <c r="FQ15" s="534"/>
      <c r="FR15" s="534"/>
      <c r="FS15" s="534"/>
      <c r="FT15" s="534"/>
      <c r="FU15" s="534"/>
      <c r="FV15" s="534"/>
      <c r="FW15" s="534"/>
      <c r="FX15" s="534"/>
      <c r="FY15" s="534"/>
      <c r="FZ15" s="534"/>
      <c r="GA15" s="534"/>
      <c r="GB15" s="534"/>
      <c r="GC15" s="534"/>
      <c r="GD15" s="534"/>
      <c r="GE15" s="534"/>
      <c r="GF15" s="534"/>
      <c r="GG15" s="534"/>
      <c r="GH15" s="534"/>
      <c r="GI15" s="534"/>
      <c r="GJ15" s="534"/>
      <c r="GK15" s="534"/>
      <c r="GL15" s="534"/>
      <c r="GM15" s="534"/>
      <c r="GN15" s="534"/>
      <c r="GO15" s="534"/>
      <c r="GP15" s="534"/>
      <c r="GQ15" s="534"/>
      <c r="GR15" s="534"/>
      <c r="GS15" s="534"/>
      <c r="GT15" s="534"/>
      <c r="GU15" s="534"/>
      <c r="GV15" s="534"/>
      <c r="GW15" s="534"/>
      <c r="GX15" s="534"/>
      <c r="GY15" s="534"/>
      <c r="GZ15" s="534"/>
      <c r="HA15" s="534"/>
      <c r="HB15" s="534"/>
      <c r="HC15" s="534"/>
      <c r="HD15" s="534"/>
      <c r="HE15" s="534"/>
      <c r="HF15" s="534"/>
      <c r="HG15" s="534"/>
      <c r="HH15" s="534"/>
      <c r="HI15" s="534"/>
      <c r="HJ15" s="534"/>
      <c r="HK15" s="534"/>
      <c r="HL15" s="534"/>
      <c r="HM15" s="534"/>
      <c r="HN15" s="534"/>
      <c r="HO15" s="534"/>
      <c r="HP15" s="534"/>
      <c r="HQ15" s="534"/>
      <c r="HR15" s="534"/>
      <c r="HS15" s="534"/>
      <c r="HT15" s="534"/>
      <c r="HU15" s="534"/>
      <c r="HV15" s="534"/>
      <c r="HW15" s="534"/>
      <c r="HX15" s="534"/>
      <c r="HY15" s="534"/>
      <c r="HZ15" s="534"/>
      <c r="IA15" s="534"/>
      <c r="IB15" s="534"/>
      <c r="IC15" s="534"/>
      <c r="ID15" s="534"/>
      <c r="IE15" s="534"/>
      <c r="IF15" s="534"/>
      <c r="IG15" s="534"/>
      <c r="IH15" s="534"/>
      <c r="II15" s="534"/>
      <c r="IJ15" s="534"/>
      <c r="IK15" s="534"/>
      <c r="IL15" s="534"/>
      <c r="IM15" s="534"/>
      <c r="IN15" s="534"/>
      <c r="IO15" s="534"/>
      <c r="IP15" s="534"/>
      <c r="IQ15" s="534"/>
      <c r="IR15" s="534"/>
      <c r="IS15" s="534"/>
      <c r="IT15" s="534"/>
      <c r="IU15" s="534"/>
      <c r="IV15" s="534"/>
    </row>
    <row r="16" spans="1:256">
      <c r="B16" s="551" t="s">
        <v>203</v>
      </c>
      <c r="C16" s="534"/>
      <c r="D16" s="534"/>
      <c r="E16" s="534"/>
      <c r="G16" s="552"/>
      <c r="H16" s="553"/>
    </row>
    <row r="17" spans="1:256">
      <c r="A17" s="534"/>
      <c r="B17" s="554" t="str">
        <v>PLURISTEM LIFE SYS לא סחיר</v>
      </c>
      <c r="C17" s="555">
        <v>71151526</v>
      </c>
      <c r="D17" s="555" t="s">
        <v>168</v>
      </c>
      <c r="E17" s="555" t="s">
        <v>35</v>
      </c>
      <c r="F17" s="556">
        <v>40573</v>
      </c>
      <c r="G17" s="552">
        <v>11594.29</v>
      </c>
      <c r="H17" s="553">
        <v>0.99</v>
      </c>
      <c r="I17" s="552">
        <v>0.11</v>
      </c>
      <c r="J17" s="557">
        <v>0</v>
      </c>
      <c r="K17" s="557">
        <f>+I17/'סיכום נכסי השקעה'!$C$52</f>
        <v>7.25146085928903e-08</v>
      </c>
      <c r="M17" s="534"/>
      <c r="N17" s="534"/>
      <c r="O17" s="534"/>
      <c r="P17" s="534"/>
      <c r="Q17" s="534"/>
      <c r="R17" s="534"/>
      <c r="S17" s="534"/>
      <c r="T17" s="534"/>
      <c r="U17" s="534"/>
      <c r="V17" s="534"/>
      <c r="W17" s="534"/>
      <c r="X17" s="534"/>
      <c r="Y17" s="534"/>
      <c r="Z17" s="534"/>
      <c r="AA17" s="534"/>
      <c r="AB17" s="534"/>
      <c r="AC17" s="534"/>
      <c r="AD17" s="534"/>
      <c r="AE17" s="534"/>
      <c r="AF17" s="534"/>
      <c r="AG17" s="534"/>
      <c r="AH17" s="534"/>
      <c r="AI17" s="534"/>
      <c r="AJ17" s="534"/>
      <c r="AK17" s="534"/>
      <c r="AL17" s="534"/>
      <c r="AM17" s="534"/>
      <c r="AN17" s="534"/>
      <c r="AO17" s="534"/>
      <c r="AP17" s="534"/>
      <c r="AQ17" s="534"/>
      <c r="AR17" s="534"/>
      <c r="AS17" s="534"/>
      <c r="AT17" s="534"/>
      <c r="AU17" s="534"/>
      <c r="AV17" s="534"/>
      <c r="AW17" s="534"/>
      <c r="AX17" s="534"/>
      <c r="AY17" s="534"/>
      <c r="AZ17" s="534"/>
      <c r="BA17" s="534"/>
      <c r="BB17" s="534"/>
      <c r="BC17" s="534"/>
      <c r="BD17" s="534"/>
      <c r="BE17" s="534"/>
      <c r="BF17" s="534"/>
      <c r="BG17" s="534"/>
      <c r="BH17" s="534"/>
      <c r="BI17" s="534"/>
      <c r="BJ17" s="534"/>
      <c r="BK17" s="534"/>
      <c r="BL17" s="534"/>
      <c r="BM17" s="534"/>
      <c r="BN17" s="534"/>
      <c r="BO17" s="534"/>
      <c r="BP17" s="534"/>
      <c r="BQ17" s="534"/>
      <c r="BR17" s="534"/>
      <c r="BS17" s="534"/>
      <c r="BT17" s="534"/>
      <c r="BU17" s="534"/>
      <c r="BV17" s="534"/>
      <c r="BW17" s="534"/>
      <c r="BX17" s="534"/>
      <c r="BY17" s="534"/>
      <c r="BZ17" s="534"/>
      <c r="CA17" s="534"/>
      <c r="CB17" s="534"/>
      <c r="CC17" s="534"/>
      <c r="CD17" s="534"/>
      <c r="CE17" s="534"/>
      <c r="CF17" s="534"/>
      <c r="CG17" s="534"/>
      <c r="CH17" s="534"/>
      <c r="CI17" s="534"/>
      <c r="CJ17" s="534"/>
      <c r="CK17" s="534"/>
      <c r="CL17" s="534"/>
      <c r="CM17" s="534"/>
      <c r="CN17" s="534"/>
      <c r="CO17" s="534"/>
      <c r="CP17" s="534"/>
      <c r="CQ17" s="534"/>
      <c r="CR17" s="534"/>
      <c r="CS17" s="534"/>
      <c r="CT17" s="534"/>
      <c r="CU17" s="534"/>
      <c r="CV17" s="534"/>
      <c r="CW17" s="534"/>
      <c r="CX17" s="534"/>
      <c r="CY17" s="534"/>
      <c r="CZ17" s="534"/>
      <c r="DA17" s="534"/>
      <c r="DB17" s="534"/>
      <c r="DC17" s="534"/>
      <c r="DD17" s="534"/>
      <c r="DE17" s="534"/>
      <c r="DF17" s="534"/>
      <c r="DG17" s="534"/>
      <c r="DH17" s="534"/>
      <c r="DI17" s="534"/>
      <c r="DJ17" s="534"/>
      <c r="DK17" s="534"/>
      <c r="DL17" s="534"/>
      <c r="DM17" s="534"/>
      <c r="DN17" s="534"/>
      <c r="DO17" s="534"/>
      <c r="DP17" s="534"/>
      <c r="DQ17" s="534"/>
      <c r="DR17" s="534"/>
      <c r="DS17" s="534"/>
      <c r="DT17" s="534"/>
      <c r="DU17" s="534"/>
      <c r="DV17" s="534"/>
      <c r="DW17" s="534"/>
      <c r="DX17" s="534"/>
      <c r="DY17" s="534"/>
      <c r="DZ17" s="534"/>
      <c r="EA17" s="534"/>
      <c r="EB17" s="534"/>
      <c r="EC17" s="534"/>
      <c r="ED17" s="534"/>
      <c r="EE17" s="534"/>
      <c r="EF17" s="534"/>
      <c r="EG17" s="534"/>
      <c r="EH17" s="534"/>
      <c r="EI17" s="534"/>
      <c r="EJ17" s="534"/>
      <c r="EK17" s="534"/>
      <c r="EL17" s="534"/>
      <c r="EM17" s="534"/>
      <c r="EN17" s="534"/>
      <c r="EO17" s="534"/>
      <c r="EP17" s="534"/>
      <c r="EQ17" s="534"/>
      <c r="ER17" s="534"/>
      <c r="ES17" s="534"/>
      <c r="ET17" s="534"/>
      <c r="EU17" s="534"/>
      <c r="EV17" s="534"/>
      <c r="EW17" s="534"/>
      <c r="EX17" s="534"/>
      <c r="EY17" s="534"/>
      <c r="EZ17" s="534"/>
      <c r="FA17" s="534"/>
      <c r="FB17" s="534"/>
      <c r="FC17" s="534"/>
      <c r="FD17" s="534"/>
      <c r="FE17" s="534"/>
      <c r="FF17" s="534"/>
      <c r="FG17" s="534"/>
      <c r="FH17" s="534"/>
      <c r="FI17" s="534"/>
      <c r="FJ17" s="534"/>
      <c r="FK17" s="534"/>
      <c r="FL17" s="534"/>
      <c r="FM17" s="534"/>
      <c r="FN17" s="534"/>
      <c r="FO17" s="534"/>
      <c r="FP17" s="534"/>
      <c r="FQ17" s="534"/>
      <c r="FR17" s="534"/>
      <c r="FS17" s="534"/>
      <c r="FT17" s="534"/>
      <c r="FU17" s="534"/>
      <c r="FV17" s="534"/>
      <c r="FW17" s="534"/>
      <c r="FX17" s="534"/>
      <c r="FY17" s="534"/>
      <c r="FZ17" s="534"/>
      <c r="GA17" s="534"/>
      <c r="GB17" s="534"/>
      <c r="GC17" s="534"/>
      <c r="GD17" s="534"/>
      <c r="GE17" s="534"/>
      <c r="GF17" s="534"/>
      <c r="GG17" s="534"/>
      <c r="GH17" s="534"/>
      <c r="GI17" s="534"/>
      <c r="GJ17" s="534"/>
      <c r="GK17" s="534"/>
      <c r="GL17" s="534"/>
      <c r="GM17" s="534"/>
      <c r="GN17" s="534"/>
      <c r="GO17" s="534"/>
      <c r="GP17" s="534"/>
      <c r="GQ17" s="534"/>
      <c r="GR17" s="534"/>
      <c r="GS17" s="534"/>
      <c r="GT17" s="534"/>
      <c r="GU17" s="534"/>
      <c r="GV17" s="534"/>
      <c r="GW17" s="534"/>
      <c r="GX17" s="534"/>
      <c r="GY17" s="534"/>
      <c r="GZ17" s="534"/>
      <c r="HA17" s="534"/>
      <c r="HB17" s="534"/>
      <c r="HC17" s="534"/>
      <c r="HD17" s="534"/>
      <c r="HE17" s="534"/>
      <c r="HF17" s="534"/>
      <c r="HG17" s="534"/>
      <c r="HH17" s="534"/>
      <c r="HI17" s="534"/>
      <c r="HJ17" s="534"/>
      <c r="HK17" s="534"/>
      <c r="HL17" s="534"/>
      <c r="HM17" s="534"/>
      <c r="HN17" s="534"/>
      <c r="HO17" s="534"/>
      <c r="HP17" s="534"/>
      <c r="HQ17" s="534"/>
      <c r="HR17" s="534"/>
      <c r="HS17" s="534"/>
      <c r="HT17" s="534"/>
      <c r="HU17" s="534"/>
      <c r="HV17" s="534"/>
      <c r="HW17" s="534"/>
      <c r="HX17" s="534"/>
      <c r="HY17" s="534"/>
      <c r="HZ17" s="534"/>
      <c r="IA17" s="534"/>
      <c r="IB17" s="534"/>
      <c r="IC17" s="534"/>
      <c r="ID17" s="534"/>
      <c r="IE17" s="534"/>
      <c r="IF17" s="534"/>
      <c r="IG17" s="534"/>
      <c r="IH17" s="534"/>
      <c r="II17" s="534"/>
      <c r="IJ17" s="534"/>
      <c r="IK17" s="534"/>
      <c r="IL17" s="534"/>
      <c r="IM17" s="534"/>
      <c r="IN17" s="534"/>
      <c r="IO17" s="534"/>
      <c r="IP17" s="534"/>
      <c r="IQ17" s="534"/>
      <c r="IR17" s="534"/>
      <c r="IS17" s="534"/>
      <c r="IT17" s="534"/>
      <c r="IU17" s="534"/>
      <c r="IV17" s="534"/>
    </row>
    <row r="18" spans="1:256">
      <c r="B18" s="551" t="s">
        <v>209</v>
      </c>
      <c r="C18" s="534"/>
      <c r="D18" s="534"/>
      <c r="E18" s="534"/>
      <c r="F18" s="558"/>
      <c r="G18" s="549"/>
      <c r="H18" s="550"/>
      <c r="I18" s="549">
        <f>SUM(I17)</f>
        <v>0.11</v>
      </c>
      <c r="J18" s="559"/>
      <c r="K18" s="559">
        <f>+I18/'סיכום נכסי השקעה'!$C$52</f>
        <v>7.25146085928903e-08</v>
      </c>
    </row>
    <row r="19" spans="1:256">
      <c r="A19" s="534"/>
      <c r="B19" s="561"/>
      <c r="G19" s="552"/>
      <c r="H19" s="553"/>
      <c r="M19" s="534"/>
      <c r="N19" s="534"/>
      <c r="O19" s="534"/>
      <c r="P19" s="534"/>
      <c r="Q19" s="534"/>
      <c r="R19" s="534"/>
      <c r="S19" s="534"/>
      <c r="T19" s="534"/>
      <c r="U19" s="534"/>
      <c r="V19" s="534"/>
      <c r="W19" s="534"/>
      <c r="X19" s="534"/>
      <c r="Y19" s="534"/>
      <c r="Z19" s="534"/>
      <c r="AA19" s="534"/>
      <c r="AB19" s="534"/>
      <c r="AC19" s="534"/>
      <c r="AD19" s="534"/>
      <c r="AE19" s="534"/>
      <c r="AF19" s="534"/>
      <c r="AG19" s="534"/>
      <c r="AH19" s="534"/>
      <c r="AI19" s="534"/>
      <c r="AJ19" s="534"/>
      <c r="AK19" s="534"/>
      <c r="AL19" s="534"/>
      <c r="AM19" s="534"/>
      <c r="AN19" s="534"/>
      <c r="AO19" s="534"/>
      <c r="AP19" s="534"/>
      <c r="AQ19" s="534"/>
      <c r="AR19" s="534"/>
      <c r="AS19" s="534"/>
      <c r="AT19" s="534"/>
      <c r="AU19" s="534"/>
      <c r="AV19" s="534"/>
      <c r="AW19" s="534"/>
      <c r="AX19" s="534"/>
      <c r="AY19" s="534"/>
      <c r="AZ19" s="534"/>
      <c r="BA19" s="534"/>
      <c r="BB19" s="534"/>
      <c r="BC19" s="534"/>
      <c r="BD19" s="534"/>
      <c r="BE19" s="534"/>
      <c r="BF19" s="534"/>
      <c r="BG19" s="534"/>
      <c r="BH19" s="534"/>
      <c r="BI19" s="534"/>
      <c r="BJ19" s="534"/>
      <c r="BK19" s="534"/>
      <c r="BL19" s="534"/>
      <c r="BM19" s="534"/>
      <c r="BN19" s="534"/>
      <c r="BO19" s="534"/>
      <c r="BP19" s="534"/>
      <c r="BQ19" s="534"/>
      <c r="BR19" s="534"/>
      <c r="BS19" s="534"/>
      <c r="BT19" s="534"/>
      <c r="BU19" s="534"/>
      <c r="BV19" s="534"/>
      <c r="BW19" s="534"/>
      <c r="BX19" s="534"/>
      <c r="BY19" s="534"/>
      <c r="BZ19" s="534"/>
      <c r="CA19" s="534"/>
      <c r="CB19" s="534"/>
      <c r="CC19" s="534"/>
      <c r="CD19" s="534"/>
      <c r="CE19" s="534"/>
      <c r="CF19" s="534"/>
      <c r="CG19" s="534"/>
      <c r="CH19" s="534"/>
      <c r="CI19" s="534"/>
      <c r="CJ19" s="534"/>
      <c r="CK19" s="534"/>
      <c r="CL19" s="534"/>
      <c r="CM19" s="534"/>
      <c r="CN19" s="534"/>
      <c r="CO19" s="534"/>
      <c r="CP19" s="534"/>
      <c r="CQ19" s="534"/>
      <c r="CR19" s="534"/>
      <c r="CS19" s="534"/>
      <c r="CT19" s="534"/>
      <c r="CU19" s="534"/>
      <c r="CV19" s="534"/>
      <c r="CW19" s="534"/>
      <c r="CX19" s="534"/>
      <c r="CY19" s="534"/>
      <c r="CZ19" s="534"/>
      <c r="DA19" s="534"/>
      <c r="DB19" s="534"/>
      <c r="DC19" s="534"/>
      <c r="DD19" s="534"/>
      <c r="DE19" s="534"/>
      <c r="DF19" s="534"/>
      <c r="DG19" s="534"/>
      <c r="DH19" s="534"/>
      <c r="DI19" s="534"/>
      <c r="DJ19" s="534"/>
      <c r="DK19" s="534"/>
      <c r="DL19" s="534"/>
      <c r="DM19" s="534"/>
      <c r="DN19" s="534"/>
      <c r="DO19" s="534"/>
      <c r="DP19" s="534"/>
      <c r="DQ19" s="534"/>
      <c r="DR19" s="534"/>
      <c r="DS19" s="534"/>
      <c r="DT19" s="534"/>
      <c r="DU19" s="534"/>
      <c r="DV19" s="534"/>
      <c r="DW19" s="534"/>
      <c r="DX19" s="534"/>
      <c r="DY19" s="534"/>
      <c r="DZ19" s="534"/>
      <c r="EA19" s="534"/>
      <c r="EB19" s="534"/>
      <c r="EC19" s="534"/>
      <c r="ED19" s="534"/>
      <c r="EE19" s="534"/>
      <c r="EF19" s="534"/>
      <c r="EG19" s="534"/>
      <c r="EH19" s="534"/>
      <c r="EI19" s="534"/>
      <c r="EJ19" s="534"/>
      <c r="EK19" s="534"/>
      <c r="EL19" s="534"/>
      <c r="EM19" s="534"/>
      <c r="EN19" s="534"/>
      <c r="EO19" s="534"/>
      <c r="EP19" s="534"/>
      <c r="EQ19" s="534"/>
      <c r="ER19" s="534"/>
      <c r="ES19" s="534"/>
      <c r="ET19" s="534"/>
      <c r="EU19" s="534"/>
      <c r="EV19" s="534"/>
      <c r="EW19" s="534"/>
      <c r="EX19" s="534"/>
      <c r="EY19" s="534"/>
      <c r="EZ19" s="534"/>
      <c r="FA19" s="534"/>
      <c r="FB19" s="534"/>
      <c r="FC19" s="534"/>
      <c r="FD19" s="534"/>
      <c r="FE19" s="534"/>
      <c r="FF19" s="534"/>
      <c r="FG19" s="534"/>
      <c r="FH19" s="534"/>
      <c r="FI19" s="534"/>
      <c r="FJ19" s="534"/>
      <c r="FK19" s="534"/>
      <c r="FL19" s="534"/>
      <c r="FM19" s="534"/>
      <c r="FN19" s="534"/>
      <c r="FO19" s="534"/>
      <c r="FP19" s="534"/>
      <c r="FQ19" s="534"/>
      <c r="FR19" s="534"/>
      <c r="FS19" s="534"/>
      <c r="FT19" s="534"/>
      <c r="FU19" s="534"/>
      <c r="FV19" s="534"/>
      <c r="FW19" s="534"/>
      <c r="FX19" s="534"/>
      <c r="FY19" s="534"/>
      <c r="FZ19" s="534"/>
      <c r="GA19" s="534"/>
      <c r="GB19" s="534"/>
      <c r="GC19" s="534"/>
      <c r="GD19" s="534"/>
      <c r="GE19" s="534"/>
      <c r="GF19" s="534"/>
      <c r="GG19" s="534"/>
      <c r="GH19" s="534"/>
      <c r="GI19" s="534"/>
      <c r="GJ19" s="534"/>
      <c r="GK19" s="534"/>
      <c r="GL19" s="534"/>
      <c r="GM19" s="534"/>
      <c r="GN19" s="534"/>
      <c r="GO19" s="534"/>
      <c r="GP19" s="534"/>
      <c r="GQ19" s="534"/>
      <c r="GR19" s="534"/>
      <c r="GS19" s="534"/>
      <c r="GT19" s="534"/>
      <c r="GU19" s="534"/>
      <c r="GV19" s="534"/>
      <c r="GW19" s="534"/>
      <c r="GX19" s="534"/>
      <c r="GY19" s="534"/>
      <c r="GZ19" s="534"/>
      <c r="HA19" s="534"/>
      <c r="HB19" s="534"/>
      <c r="HC19" s="534"/>
      <c r="HD19" s="534"/>
      <c r="HE19" s="534"/>
      <c r="HF19" s="534"/>
      <c r="HG19" s="534"/>
      <c r="HH19" s="534"/>
      <c r="HI19" s="534"/>
      <c r="HJ19" s="534"/>
      <c r="HK19" s="534"/>
      <c r="HL19" s="534"/>
      <c r="HM19" s="534"/>
      <c r="HN19" s="534"/>
      <c r="HO19" s="534"/>
      <c r="HP19" s="534"/>
      <c r="HQ19" s="534"/>
      <c r="HR19" s="534"/>
      <c r="HS19" s="534"/>
      <c r="HT19" s="534"/>
      <c r="HU19" s="534"/>
      <c r="HV19" s="534"/>
      <c r="HW19" s="534"/>
      <c r="HX19" s="534"/>
      <c r="HY19" s="534"/>
      <c r="HZ19" s="534"/>
      <c r="IA19" s="534"/>
      <c r="IB19" s="534"/>
      <c r="IC19" s="534"/>
      <c r="ID19" s="534"/>
      <c r="IE19" s="534"/>
      <c r="IF19" s="534"/>
      <c r="IG19" s="534"/>
      <c r="IH19" s="534"/>
      <c r="II19" s="534"/>
      <c r="IJ19" s="534"/>
      <c r="IK19" s="534"/>
      <c r="IL19" s="534"/>
      <c r="IM19" s="534"/>
      <c r="IN19" s="534"/>
      <c r="IO19" s="534"/>
      <c r="IP19" s="534"/>
      <c r="IQ19" s="534"/>
      <c r="IR19" s="534"/>
      <c r="IS19" s="534"/>
      <c r="IT19" s="534"/>
      <c r="IU19" s="534"/>
      <c r="IV19" s="534"/>
    </row>
    <row r="20" spans="1:256">
      <c r="B20" s="548" t="str">
        <v>כתבי אופציה (6) סה"כ</v>
      </c>
      <c r="C20" s="534"/>
      <c r="D20" s="534"/>
      <c r="E20" s="534"/>
      <c r="F20" s="558"/>
      <c r="G20" s="549"/>
      <c r="H20" s="550"/>
      <c r="I20" s="549">
        <f>+I18+I14</f>
        <v>0.11</v>
      </c>
      <c r="J20" s="559"/>
      <c r="K20" s="559">
        <f>+I20/'סיכום נכסי השקעה'!$C$52</f>
        <v>7.25146085928903e-08</v>
      </c>
    </row>
    <row r="21" spans="1:256">
      <c r="B21" s="562"/>
      <c r="C21" s="563"/>
      <c r="D21" s="563"/>
      <c r="E21" s="563"/>
      <c r="F21" s="563"/>
      <c r="G21" s="564"/>
      <c r="H21" s="565"/>
      <c r="I21" s="563"/>
      <c r="J21" s="563"/>
      <c r="K21" s="563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1" fitToWidth="1" orientation="landscape" pageOrder="downThenOver" paperSize="9" scale="85" useFirstPageNumber="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87"/>
  <sheetViews>
    <sheetView workbookViewId="0" showGridLines="0" rightToLeft="1">
      <selection activeCell="A1" sqref="A1"/>
    </sheetView>
  </sheetViews>
  <sheetFormatPr defaultRowHeight="14.25"/>
  <cols>
    <col min="1" max="1" style="566" width="4.253365" customWidth="1"/>
    <col min="2" max="2" style="566" width="28.77479" customWidth="1"/>
    <col min="3" max="3" style="566" width="16.65184" customWidth="1"/>
    <col min="4" max="4" style="566" width="12.38125" customWidth="1"/>
    <col min="5" max="5" style="566" width="21.47346" customWidth="1"/>
    <col min="6" max="6" style="566" width="13.75886" customWidth="1"/>
    <col min="7" max="7" style="566" width="17.20288" customWidth="1"/>
    <col min="8" max="8" style="566" width="12.51901" customWidth="1"/>
    <col min="9" max="9" style="566" width="15.13647" customWidth="1"/>
    <col min="10" max="10" style="566" width="18.16721" customWidth="1"/>
    <col min="11" max="11" style="566" width="15.13647" customWidth="1"/>
    <col min="12" max="12" style="566" width="8.66171" customWidth="1"/>
    <col min="13" max="13" style="566" width="11.83021" customWidth="1"/>
    <col min="14" max="14" style="566" width="12.65677" customWidth="1"/>
    <col min="15" max="15" style="566" width="15.13647" customWidth="1"/>
    <col min="16" max="16" style="566" width="18.16721" customWidth="1"/>
    <col min="17" max="17" style="566" width="11.83021" customWidth="1"/>
    <col min="18" max="256" style="566"/>
  </cols>
  <sheetData>
    <row r="1" spans="1:256">
      <c r="B1" s="567" t="s">
        <v>31</v>
      </c>
      <c r="C1" s="568"/>
      <c r="D1" s="569"/>
      <c r="E1" s="570"/>
      <c r="G1" s="571"/>
      <c r="I1" s="572"/>
      <c r="L1" s="571"/>
    </row>
    <row r="2" spans="1:256">
      <c r="B2" s="573" t="s">
        <v>32</v>
      </c>
      <c r="D2" s="574"/>
      <c r="E2" s="575"/>
      <c r="G2" s="571"/>
      <c r="I2" s="572"/>
      <c r="L2" s="571"/>
    </row>
    <row r="3" spans="1:256">
      <c r="B3" s="576" t="s">
        <v>1</v>
      </c>
      <c r="C3" s="577">
        <v>41547</v>
      </c>
      <c r="D3" s="571"/>
      <c r="E3" s="575"/>
      <c r="G3" s="571"/>
      <c r="I3" s="572"/>
      <c r="L3" s="571"/>
    </row>
    <row r="4" spans="1:256">
      <c r="B4" s="576" t="s">
        <v>2</v>
      </c>
      <c r="C4" s="578" t="s">
        <v>3</v>
      </c>
      <c r="D4" s="571"/>
      <c r="E4" s="575"/>
      <c r="G4" s="571"/>
      <c r="I4" s="572"/>
      <c r="L4" s="571"/>
    </row>
    <row r="5" spans="1:256">
      <c r="B5" s="576" t="s">
        <v>4</v>
      </c>
      <c r="C5" s="578" t="s">
        <v>5</v>
      </c>
      <c r="D5" s="571"/>
      <c r="E5" s="575"/>
      <c r="G5" s="571"/>
      <c r="I5" s="572"/>
      <c r="L5" s="571"/>
    </row>
    <row r="6" spans="1:256">
      <c r="B6" s="576" t="s">
        <v>6</v>
      </c>
      <c r="C6" s="579">
        <v>414</v>
      </c>
      <c r="D6" s="571"/>
      <c r="E6" s="575"/>
      <c r="G6" s="571"/>
      <c r="I6" s="572"/>
      <c r="L6" s="571"/>
    </row>
    <row r="7" spans="1:256">
      <c r="C7" s="580"/>
      <c r="D7" s="580"/>
      <c r="E7" s="580"/>
      <c r="F7" s="580"/>
      <c r="G7" s="580"/>
    </row>
    <row r="8" spans="1:256">
      <c r="A8" s="581"/>
      <c r="B8" s="582" t="s">
        <v>61</v>
      </c>
      <c r="C8" s="583" t="s">
        <v>224</v>
      </c>
      <c r="D8" s="584" t="s">
        <v>223</v>
      </c>
      <c r="E8" s="585" t="s">
        <v>68</v>
      </c>
      <c r="F8" s="585" t="s">
        <v>69</v>
      </c>
      <c r="G8" s="585" t="s">
        <v>70</v>
      </c>
      <c r="H8" s="585" t="s">
        <v>34</v>
      </c>
      <c r="I8" s="581"/>
      <c r="J8" s="581"/>
      <c r="K8" s="581"/>
      <c r="L8" s="581"/>
      <c r="M8" s="581"/>
      <c r="N8" s="581"/>
      <c r="O8" s="581"/>
      <c r="P8" s="581"/>
      <c r="Q8" s="581"/>
      <c r="R8" s="581"/>
      <c r="S8" s="581"/>
      <c r="T8" s="581"/>
      <c r="U8" s="581"/>
      <c r="V8" s="581"/>
      <c r="W8" s="581"/>
      <c r="X8" s="581"/>
      <c r="Y8" s="581"/>
      <c r="Z8" s="581"/>
      <c r="AA8" s="581"/>
      <c r="AB8" s="581"/>
      <c r="AC8" s="581"/>
      <c r="AD8" s="581"/>
      <c r="AE8" s="581"/>
      <c r="AF8" s="581"/>
      <c r="AG8" s="581"/>
      <c r="AH8" s="581"/>
      <c r="AI8" s="581"/>
      <c r="AJ8" s="581"/>
      <c r="AK8" s="581"/>
      <c r="AL8" s="581"/>
      <c r="AM8" s="581"/>
      <c r="AN8" s="581"/>
      <c r="AO8" s="581"/>
      <c r="AP8" s="581"/>
      <c r="AQ8" s="581"/>
      <c r="AR8" s="581"/>
      <c r="AS8" s="581"/>
      <c r="AT8" s="581"/>
      <c r="AU8" s="581"/>
      <c r="AV8" s="581"/>
      <c r="AW8" s="581"/>
      <c r="AX8" s="581"/>
      <c r="AY8" s="581"/>
      <c r="AZ8" s="581"/>
      <c r="BA8" s="581"/>
      <c r="BB8" s="581"/>
      <c r="BC8" s="581"/>
      <c r="BD8" s="581"/>
      <c r="BE8" s="581"/>
      <c r="BF8" s="581"/>
      <c r="BG8" s="581"/>
      <c r="BH8" s="581"/>
      <c r="BI8" s="581"/>
      <c r="BJ8" s="581"/>
      <c r="BK8" s="581"/>
      <c r="BL8" s="581"/>
      <c r="BM8" s="581"/>
      <c r="BN8" s="581"/>
      <c r="BO8" s="581"/>
      <c r="BP8" s="581"/>
      <c r="BQ8" s="581"/>
      <c r="BR8" s="581"/>
      <c r="BS8" s="581"/>
      <c r="BT8" s="581"/>
      <c r="BU8" s="581"/>
      <c r="BV8" s="581"/>
      <c r="BW8" s="581"/>
      <c r="BX8" s="581"/>
      <c r="BY8" s="581"/>
      <c r="BZ8" s="581"/>
      <c r="CA8" s="581"/>
      <c r="CB8" s="581"/>
      <c r="CC8" s="581"/>
      <c r="CD8" s="581"/>
      <c r="CE8" s="581"/>
      <c r="CF8" s="581"/>
      <c r="CG8" s="581"/>
      <c r="CH8" s="581"/>
      <c r="CI8" s="581"/>
      <c r="CJ8" s="581"/>
      <c r="CK8" s="581"/>
      <c r="CL8" s="581"/>
      <c r="CM8" s="581"/>
      <c r="CN8" s="581"/>
      <c r="CO8" s="581"/>
      <c r="CP8" s="581"/>
      <c r="CQ8" s="581"/>
      <c r="CR8" s="581"/>
      <c r="CS8" s="581"/>
      <c r="CT8" s="581"/>
      <c r="CU8" s="581"/>
      <c r="CV8" s="581"/>
      <c r="CW8" s="581"/>
      <c r="CX8" s="581"/>
      <c r="CY8" s="581"/>
      <c r="CZ8" s="581"/>
      <c r="DA8" s="581"/>
      <c r="DB8" s="581"/>
      <c r="DC8" s="581"/>
      <c r="DD8" s="581"/>
      <c r="DE8" s="581"/>
      <c r="DF8" s="581"/>
      <c r="DG8" s="581"/>
      <c r="DH8" s="581"/>
      <c r="DI8" s="581"/>
      <c r="DJ8" s="581"/>
      <c r="DK8" s="581"/>
      <c r="DL8" s="581"/>
      <c r="DM8" s="581"/>
      <c r="DN8" s="581"/>
      <c r="DO8" s="581"/>
      <c r="DP8" s="581"/>
      <c r="DQ8" s="581"/>
      <c r="DR8" s="581"/>
      <c r="DS8" s="581"/>
      <c r="DT8" s="581"/>
      <c r="DU8" s="581"/>
      <c r="DV8" s="581"/>
      <c r="DW8" s="581"/>
      <c r="DX8" s="581"/>
      <c r="DY8" s="581"/>
      <c r="DZ8" s="581"/>
      <c r="EA8" s="581"/>
      <c r="EB8" s="581"/>
      <c r="EC8" s="581"/>
      <c r="ED8" s="581"/>
      <c r="EE8" s="581"/>
      <c r="EF8" s="581"/>
      <c r="EG8" s="581"/>
      <c r="EH8" s="581"/>
      <c r="EI8" s="581"/>
      <c r="EJ8" s="581"/>
      <c r="EK8" s="581"/>
      <c r="EL8" s="581"/>
      <c r="EM8" s="581"/>
      <c r="EN8" s="581"/>
      <c r="EO8" s="581"/>
      <c r="EP8" s="581"/>
      <c r="EQ8" s="581"/>
      <c r="ER8" s="581"/>
      <c r="ES8" s="581"/>
      <c r="ET8" s="581"/>
      <c r="EU8" s="581"/>
      <c r="EV8" s="581"/>
      <c r="EW8" s="581"/>
      <c r="EX8" s="581"/>
      <c r="EY8" s="581"/>
      <c r="EZ8" s="581"/>
      <c r="FA8" s="581"/>
      <c r="FB8" s="581"/>
      <c r="FC8" s="581"/>
      <c r="FD8" s="581"/>
      <c r="FE8" s="581"/>
      <c r="FF8" s="581"/>
      <c r="FG8" s="581"/>
      <c r="FH8" s="581"/>
      <c r="FI8" s="581"/>
      <c r="FJ8" s="581"/>
      <c r="FK8" s="581"/>
      <c r="FL8" s="581"/>
      <c r="FM8" s="581"/>
      <c r="FN8" s="581"/>
      <c r="FO8" s="581"/>
      <c r="FP8" s="581"/>
      <c r="FQ8" s="581"/>
      <c r="FR8" s="581"/>
      <c r="FS8" s="581"/>
      <c r="FT8" s="581"/>
      <c r="FU8" s="581"/>
      <c r="FV8" s="581"/>
      <c r="FW8" s="581"/>
      <c r="FX8" s="581"/>
      <c r="FY8" s="581"/>
      <c r="FZ8" s="581"/>
      <c r="GA8" s="581"/>
      <c r="GB8" s="581"/>
      <c r="GC8" s="581"/>
      <c r="GD8" s="581"/>
      <c r="GE8" s="581"/>
      <c r="GF8" s="581"/>
      <c r="GG8" s="581"/>
      <c r="GH8" s="581"/>
      <c r="GI8" s="581"/>
      <c r="GJ8" s="581"/>
      <c r="GK8" s="581"/>
      <c r="GL8" s="581"/>
      <c r="GM8" s="581"/>
      <c r="GN8" s="581"/>
      <c r="GO8" s="581"/>
      <c r="GP8" s="581"/>
      <c r="GQ8" s="581"/>
      <c r="GR8" s="581"/>
      <c r="GS8" s="581"/>
      <c r="GT8" s="581"/>
      <c r="GU8" s="581"/>
      <c r="GV8" s="581"/>
      <c r="GW8" s="581"/>
      <c r="GX8" s="581"/>
      <c r="GY8" s="581"/>
      <c r="GZ8" s="581"/>
      <c r="HA8" s="581"/>
      <c r="HB8" s="581"/>
      <c r="HC8" s="581"/>
      <c r="HD8" s="581"/>
      <c r="HE8" s="581"/>
      <c r="HF8" s="581"/>
      <c r="HG8" s="581"/>
      <c r="HH8" s="581"/>
      <c r="HI8" s="581"/>
      <c r="HJ8" s="581"/>
      <c r="HK8" s="581"/>
      <c r="HL8" s="581"/>
      <c r="HM8" s="581"/>
      <c r="HN8" s="581"/>
      <c r="HO8" s="581"/>
      <c r="HP8" s="581"/>
      <c r="HQ8" s="581"/>
      <c r="HR8" s="581"/>
      <c r="HS8" s="581"/>
      <c r="HT8" s="581"/>
      <c r="HU8" s="581"/>
      <c r="HV8" s="581"/>
      <c r="HW8" s="581"/>
      <c r="HX8" s="581"/>
      <c r="HY8" s="581"/>
      <c r="HZ8" s="581"/>
      <c r="IA8" s="581"/>
      <c r="IB8" s="581"/>
      <c r="IC8" s="581"/>
      <c r="ID8" s="581"/>
      <c r="IE8" s="581"/>
      <c r="IF8" s="581"/>
      <c r="IG8" s="581"/>
      <c r="IH8" s="581"/>
      <c r="II8" s="581"/>
      <c r="IJ8" s="581"/>
      <c r="IK8" s="581"/>
      <c r="IL8" s="581"/>
      <c r="IM8" s="581"/>
      <c r="IN8" s="581"/>
      <c r="IO8" s="581"/>
      <c r="IP8" s="581"/>
      <c r="IQ8" s="581"/>
      <c r="IR8" s="581"/>
      <c r="IS8" s="581"/>
      <c r="IT8" s="581"/>
      <c r="IU8" s="581"/>
      <c r="IV8" s="581"/>
    </row>
    <row r="9" spans="1:256">
      <c r="B9" s="586" t="s">
        <v>19</v>
      </c>
      <c r="C9" s="587"/>
      <c r="D9" s="587"/>
      <c r="E9" s="588"/>
      <c r="F9" s="589"/>
      <c r="G9" s="587"/>
      <c r="H9" s="587"/>
    </row>
    <row r="10" spans="1:256">
      <c r="B10" s="590" t="s">
        <v>23</v>
      </c>
      <c r="C10" s="576"/>
      <c r="D10" s="576"/>
      <c r="E10" s="591"/>
      <c r="F10" s="592"/>
      <c r="G10" s="576"/>
      <c r="H10" s="576"/>
    </row>
    <row r="11" spans="1:256">
      <c r="A11" s="576"/>
      <c r="B11" s="593" t="s">
        <v>72</v>
      </c>
      <c r="C11" s="576"/>
      <c r="E11" s="594"/>
      <c r="F11" s="595"/>
      <c r="I11" s="576"/>
      <c r="J11" s="576"/>
      <c r="K11" s="576"/>
      <c r="L11" s="576"/>
      <c r="M11" s="576"/>
      <c r="N11" s="576"/>
      <c r="O11" s="576"/>
      <c r="P11" s="576"/>
      <c r="Q11" s="576"/>
      <c r="R11" s="576"/>
      <c r="S11" s="576"/>
      <c r="T11" s="576"/>
      <c r="U11" s="576"/>
      <c r="V11" s="576"/>
      <c r="W11" s="576"/>
      <c r="X11" s="576"/>
      <c r="Y11" s="576"/>
      <c r="Z11" s="576"/>
      <c r="AA11" s="576"/>
      <c r="AB11" s="576"/>
      <c r="AC11" s="576"/>
      <c r="AD11" s="576"/>
      <c r="AE11" s="576"/>
      <c r="AF11" s="576"/>
      <c r="AG11" s="576"/>
      <c r="AH11" s="576"/>
      <c r="AI11" s="576"/>
      <c r="AJ11" s="576"/>
      <c r="AK11" s="576"/>
      <c r="AL11" s="576"/>
      <c r="AM11" s="576"/>
      <c r="AN11" s="576"/>
      <c r="AO11" s="576"/>
      <c r="AP11" s="576"/>
      <c r="AQ11" s="576"/>
      <c r="AR11" s="576"/>
      <c r="AS11" s="576"/>
      <c r="AT11" s="576"/>
      <c r="AU11" s="576"/>
      <c r="AV11" s="576"/>
      <c r="AW11" s="576"/>
      <c r="AX11" s="576"/>
      <c r="AY11" s="576"/>
      <c r="AZ11" s="576"/>
      <c r="BA11" s="576"/>
      <c r="BB11" s="576"/>
      <c r="BC11" s="576"/>
      <c r="BD11" s="576"/>
      <c r="BE11" s="576"/>
      <c r="BF11" s="576"/>
      <c r="BG11" s="576"/>
      <c r="BH11" s="576"/>
      <c r="BI11" s="576"/>
      <c r="BJ11" s="576"/>
      <c r="BK11" s="576"/>
      <c r="BL11" s="576"/>
      <c r="BM11" s="576"/>
      <c r="BN11" s="576"/>
      <c r="BO11" s="576"/>
      <c r="BP11" s="576"/>
      <c r="BQ11" s="576"/>
      <c r="BR11" s="576"/>
      <c r="BS11" s="576"/>
      <c r="BT11" s="576"/>
      <c r="BU11" s="576"/>
      <c r="BV11" s="576"/>
      <c r="BW11" s="576"/>
      <c r="BX11" s="576"/>
      <c r="BY11" s="576"/>
      <c r="BZ11" s="576"/>
      <c r="CA11" s="576"/>
      <c r="CB11" s="576"/>
      <c r="CC11" s="576"/>
      <c r="CD11" s="576"/>
      <c r="CE11" s="576"/>
      <c r="CF11" s="576"/>
      <c r="CG11" s="576"/>
      <c r="CH11" s="576"/>
      <c r="CI11" s="576"/>
      <c r="CJ11" s="576"/>
      <c r="CK11" s="576"/>
      <c r="CL11" s="576"/>
      <c r="CM11" s="576"/>
      <c r="CN11" s="576"/>
      <c r="CO11" s="576"/>
      <c r="CP11" s="576"/>
      <c r="CQ11" s="576"/>
      <c r="CR11" s="576"/>
      <c r="CS11" s="576"/>
      <c r="CT11" s="576"/>
      <c r="CU11" s="576"/>
      <c r="CV11" s="576"/>
      <c r="CW11" s="576"/>
      <c r="CX11" s="576"/>
      <c r="CY11" s="576"/>
      <c r="CZ11" s="576"/>
      <c r="DA11" s="576"/>
      <c r="DB11" s="576"/>
      <c r="DC11" s="576"/>
      <c r="DD11" s="576"/>
      <c r="DE11" s="576"/>
      <c r="DF11" s="576"/>
      <c r="DG11" s="576"/>
      <c r="DH11" s="576"/>
      <c r="DI11" s="576"/>
      <c r="DJ11" s="576"/>
      <c r="DK11" s="576"/>
      <c r="DL11" s="576"/>
      <c r="DM11" s="576"/>
      <c r="DN11" s="576"/>
      <c r="DO11" s="576"/>
      <c r="DP11" s="576"/>
      <c r="DQ11" s="576"/>
      <c r="DR11" s="576"/>
      <c r="DS11" s="576"/>
      <c r="DT11" s="576"/>
      <c r="DU11" s="576"/>
      <c r="DV11" s="576"/>
      <c r="DW11" s="576"/>
      <c r="DX11" s="576"/>
      <c r="DY11" s="576"/>
      <c r="DZ11" s="576"/>
      <c r="EA11" s="576"/>
      <c r="EB11" s="576"/>
      <c r="EC11" s="576"/>
      <c r="ED11" s="576"/>
      <c r="EE11" s="576"/>
      <c r="EF11" s="576"/>
      <c r="EG11" s="576"/>
      <c r="EH11" s="576"/>
      <c r="EI11" s="576"/>
      <c r="EJ11" s="576"/>
      <c r="EK11" s="576"/>
      <c r="EL11" s="576"/>
      <c r="EM11" s="576"/>
      <c r="EN11" s="576"/>
      <c r="EO11" s="576"/>
      <c r="EP11" s="576"/>
      <c r="EQ11" s="576"/>
      <c r="ER11" s="576"/>
      <c r="ES11" s="576"/>
      <c r="ET11" s="576"/>
      <c r="EU11" s="576"/>
      <c r="EV11" s="576"/>
      <c r="EW11" s="576"/>
      <c r="EX11" s="576"/>
      <c r="EY11" s="576"/>
      <c r="EZ11" s="576"/>
      <c r="FA11" s="576"/>
      <c r="FB11" s="576"/>
      <c r="FC11" s="576"/>
      <c r="FD11" s="576"/>
      <c r="FE11" s="576"/>
      <c r="FF11" s="576"/>
      <c r="FG11" s="576"/>
      <c r="FH11" s="576"/>
      <c r="FI11" s="576"/>
      <c r="FJ11" s="576"/>
      <c r="FK11" s="576"/>
      <c r="FL11" s="576"/>
      <c r="FM11" s="576"/>
      <c r="FN11" s="576"/>
      <c r="FO11" s="576"/>
      <c r="FP11" s="576"/>
      <c r="FQ11" s="576"/>
      <c r="FR11" s="576"/>
      <c r="FS11" s="576"/>
      <c r="FT11" s="576"/>
      <c r="FU11" s="576"/>
      <c r="FV11" s="576"/>
      <c r="FW11" s="576"/>
      <c r="FX11" s="576"/>
      <c r="FY11" s="576"/>
      <c r="FZ11" s="576"/>
      <c r="GA11" s="576"/>
      <c r="GB11" s="576"/>
      <c r="GC11" s="576"/>
      <c r="GD11" s="576"/>
      <c r="GE11" s="576"/>
      <c r="GF11" s="576"/>
      <c r="GG11" s="576"/>
      <c r="GH11" s="576"/>
      <c r="GI11" s="576"/>
      <c r="GJ11" s="576"/>
      <c r="GK11" s="576"/>
      <c r="GL11" s="576"/>
      <c r="GM11" s="576"/>
      <c r="GN11" s="576"/>
      <c r="GO11" s="576"/>
      <c r="GP11" s="576"/>
      <c r="GQ11" s="576"/>
      <c r="GR11" s="576"/>
      <c r="GS11" s="576"/>
      <c r="GT11" s="576"/>
      <c r="GU11" s="576"/>
      <c r="GV11" s="576"/>
      <c r="GW11" s="576"/>
      <c r="GX11" s="576"/>
      <c r="GY11" s="576"/>
      <c r="GZ11" s="576"/>
      <c r="HA11" s="576"/>
      <c r="HB11" s="576"/>
      <c r="HC11" s="576"/>
      <c r="HD11" s="576"/>
      <c r="HE11" s="576"/>
      <c r="HF11" s="576"/>
      <c r="HG11" s="576"/>
      <c r="HH11" s="576"/>
      <c r="HI11" s="576"/>
      <c r="HJ11" s="576"/>
      <c r="HK11" s="576"/>
      <c r="HL11" s="576"/>
      <c r="HM11" s="576"/>
      <c r="HN11" s="576"/>
      <c r="HO11" s="576"/>
      <c r="HP11" s="576"/>
      <c r="HQ11" s="576"/>
      <c r="HR11" s="576"/>
      <c r="HS11" s="576"/>
      <c r="HT11" s="576"/>
      <c r="HU11" s="576"/>
      <c r="HV11" s="576"/>
      <c r="HW11" s="576"/>
      <c r="HX11" s="576"/>
      <c r="HY11" s="576"/>
      <c r="HZ11" s="576"/>
      <c r="IA11" s="576"/>
      <c r="IB11" s="576"/>
      <c r="IC11" s="576"/>
      <c r="ID11" s="576"/>
      <c r="IE11" s="576"/>
      <c r="IF11" s="576"/>
      <c r="IG11" s="576"/>
      <c r="IH11" s="576"/>
      <c r="II11" s="576"/>
      <c r="IJ11" s="576"/>
      <c r="IK11" s="576"/>
      <c r="IL11" s="576"/>
      <c r="IM11" s="576"/>
      <c r="IN11" s="576"/>
      <c r="IO11" s="576"/>
      <c r="IP11" s="576"/>
      <c r="IQ11" s="576"/>
      <c r="IR11" s="576"/>
      <c r="IS11" s="576"/>
      <c r="IT11" s="576"/>
      <c r="IU11" s="576"/>
      <c r="IV11" s="576"/>
    </row>
    <row r="12" spans="1:256">
      <c r="B12" s="596" t="str">
        <v>₪ / מט"ח</v>
      </c>
      <c r="C12" s="576"/>
      <c r="D12" s="576"/>
      <c r="E12" s="591"/>
      <c r="F12" s="592"/>
      <c r="G12" s="576"/>
      <c r="H12" s="576"/>
    </row>
    <row r="13" spans="1:256">
      <c r="B13" s="597" t="s">
        <v>231</v>
      </c>
      <c r="C13" s="598">
        <v>10000089</v>
      </c>
      <c r="D13" s="599">
        <v>41472</v>
      </c>
      <c r="E13" s="594">
        <v>125370</v>
      </c>
      <c r="F13" s="595">
        <v>1.22</v>
      </c>
      <c r="G13" s="594">
        <v>1.53</v>
      </c>
      <c r="H13" s="600">
        <f>+G13/'סיכום נכסי השקעה'!$C$52</f>
        <v>1.00861228315566e-06</v>
      </c>
    </row>
    <row r="14" spans="1:256">
      <c r="B14" s="597" t="s">
        <v>231</v>
      </c>
      <c r="C14" s="598">
        <v>10000093</v>
      </c>
      <c r="D14" s="599">
        <v>41519</v>
      </c>
      <c r="E14" s="594">
        <v>181050</v>
      </c>
      <c r="F14" s="595">
        <v>2.18</v>
      </c>
      <c r="G14" s="594">
        <v>3.95</v>
      </c>
      <c r="H14" s="600">
        <f>+G14/'סיכום נכסי השקעה'!$C$52</f>
        <v>2.60393367219924e-06</v>
      </c>
    </row>
    <row r="15" spans="1:256">
      <c r="B15" s="597" t="s">
        <v>231</v>
      </c>
      <c r="C15" s="598">
        <v>10002248</v>
      </c>
      <c r="D15" s="599">
        <v>41472</v>
      </c>
      <c r="E15" s="594">
        <v>14328000</v>
      </c>
      <c r="F15" s="595">
        <v>1.22</v>
      </c>
      <c r="G15" s="594">
        <v>174.37</v>
      </c>
      <c r="H15" s="600">
        <f>+G15/'סיכום נכסי השקעה'!$C$52</f>
        <v>0.000114948839094021</v>
      </c>
    </row>
    <row r="16" spans="1:256">
      <c r="B16" s="597" t="s">
        <v>231</v>
      </c>
      <c r="C16" s="598">
        <v>10002273</v>
      </c>
      <c r="D16" s="599">
        <v>41500</v>
      </c>
      <c r="E16" s="594">
        <v>37235120</v>
      </c>
      <c r="F16" s="595">
        <v>1.1</v>
      </c>
      <c r="G16" s="594">
        <v>408.68</v>
      </c>
      <c r="H16" s="600">
        <f>+G16/'סיכום נכסי השקעה'!$C$52</f>
        <v>0.000269411547634022</v>
      </c>
    </row>
    <row r="17" spans="1:256">
      <c r="B17" s="597" t="s">
        <v>231</v>
      </c>
      <c r="C17" s="598">
        <v>10002275</v>
      </c>
      <c r="D17" s="599">
        <v>41501</v>
      </c>
      <c r="E17" s="594">
        <v>11081570</v>
      </c>
      <c r="F17" s="595">
        <v>0.94</v>
      </c>
      <c r="G17" s="594">
        <v>104.48</v>
      </c>
      <c r="H17" s="600">
        <f>+G17/'סיכום נכסי השקעה'!$C$52</f>
        <v>6.88756936889562e-05</v>
      </c>
    </row>
    <row r="18" spans="1:256">
      <c r="B18" s="597" t="s">
        <v>231</v>
      </c>
      <c r="C18" s="598">
        <v>10002293</v>
      </c>
      <c r="D18" s="599">
        <v>41514</v>
      </c>
      <c r="E18" s="594">
        <v>6720300</v>
      </c>
      <c r="F18" s="595">
        <v>-3.78</v>
      </c>
      <c r="G18" s="594">
        <v>-253.96</v>
      </c>
      <c r="H18" s="600">
        <f>+G18/'סיכום נכסי השקעה'!$C$52</f>
        <v>-0.000167416454529549</v>
      </c>
    </row>
    <row r="19" spans="1:256">
      <c r="B19" s="597" t="s">
        <v>231</v>
      </c>
      <c r="C19" s="598">
        <v>10002295</v>
      </c>
      <c r="D19" s="599">
        <v>41519</v>
      </c>
      <c r="E19" s="594">
        <v>33601500</v>
      </c>
      <c r="F19" s="595">
        <v>-2.24</v>
      </c>
      <c r="G19" s="594">
        <v>-751.26</v>
      </c>
      <c r="H19" s="600">
        <f>+G19/'סיכום נכסי השקעה'!$C$52</f>
        <v>-0.000495248407740862</v>
      </c>
    </row>
    <row r="20" spans="1:256">
      <c r="B20" s="597" t="s">
        <v>231</v>
      </c>
      <c r="C20" s="598">
        <v>10002298</v>
      </c>
      <c r="D20" s="599">
        <v>41527</v>
      </c>
      <c r="E20" s="594">
        <v>10611000</v>
      </c>
      <c r="F20" s="595">
        <v>-1.63</v>
      </c>
      <c r="G20" s="594">
        <v>-173.01</v>
      </c>
      <c r="H20" s="600">
        <f>+G20/'סיכום נכסי השקעה'!$C$52</f>
        <v>-0.000114052294842327</v>
      </c>
    </row>
    <row r="21" spans="1:256">
      <c r="B21" s="597" t="s">
        <v>231</v>
      </c>
      <c r="C21" s="598">
        <v>10002299</v>
      </c>
      <c r="D21" s="599">
        <v>41527</v>
      </c>
      <c r="E21" s="594">
        <v>10781400</v>
      </c>
      <c r="F21" s="595">
        <v>1.45</v>
      </c>
      <c r="G21" s="594">
        <v>156.79</v>
      </c>
      <c r="H21" s="600">
        <f>+G21/'סיכום נכסי השקעה'!$C$52</f>
        <v>0.000103359686193448</v>
      </c>
    </row>
    <row r="22" spans="1:256">
      <c r="B22" s="597" t="s">
        <v>231</v>
      </c>
      <c r="C22" s="598">
        <v>10002303</v>
      </c>
      <c r="D22" s="599">
        <v>41527</v>
      </c>
      <c r="E22" s="594">
        <v>4828305</v>
      </c>
      <c r="F22" s="595">
        <v>-0.16</v>
      </c>
      <c r="G22" s="594">
        <v>-7.67</v>
      </c>
      <c r="H22" s="600">
        <f>+G22/'סיכום נכסי השקעה'!$C$52</f>
        <v>-5.0562458900679e-06</v>
      </c>
    </row>
    <row r="23" spans="1:256">
      <c r="B23" s="596" t="str">
        <v>₪ / מט"ח סה"כ</v>
      </c>
      <c r="C23" s="576"/>
      <c r="D23" s="601"/>
      <c r="E23" s="591"/>
      <c r="F23" s="592"/>
      <c r="G23" s="591">
        <f>SUM(G13:G22)</f>
        <v>-336.1</v>
      </c>
      <c r="H23" s="602">
        <f>+G23/'סיכום נכסי השקעה'!$C$52</f>
        <v>-0.000221565090437004</v>
      </c>
    </row>
    <row r="24" spans="1:256">
      <c r="B24" s="603"/>
      <c r="E24" s="594"/>
      <c r="F24" s="595"/>
    </row>
    <row r="25" spans="1:256">
      <c r="B25" s="596" t="str">
        <v>מט"ח / מט"ח</v>
      </c>
      <c r="C25" s="576"/>
      <c r="D25" s="576"/>
      <c r="E25" s="591"/>
      <c r="F25" s="592"/>
      <c r="G25" s="576"/>
      <c r="H25" s="576"/>
    </row>
    <row r="26" spans="1:256">
      <c r="B26" s="597" t="s">
        <v>232</v>
      </c>
      <c r="C26" s="598">
        <v>10002176</v>
      </c>
      <c r="D26" s="599">
        <v>41375</v>
      </c>
      <c r="E26" s="594">
        <v>4130943.3</v>
      </c>
      <c r="F26" s="595">
        <v>-4.22</v>
      </c>
      <c r="G26" s="594">
        <v>-174.32</v>
      </c>
      <c r="H26" s="600">
        <f>+G26/'סיכום נכסי השקעה'!$C$52</f>
        <v>-0.000114915877908297</v>
      </c>
    </row>
    <row r="27" spans="1:256">
      <c r="B27" s="597" t="s">
        <v>232</v>
      </c>
      <c r="C27" s="598">
        <v>10002181</v>
      </c>
      <c r="D27" s="599">
        <v>41382</v>
      </c>
      <c r="E27" s="594">
        <v>4930756.51</v>
      </c>
      <c r="F27" s="595">
        <v>-0.51</v>
      </c>
      <c r="G27" s="594">
        <v>-25.25</v>
      </c>
      <c r="H27" s="600">
        <f>+G27/'סיכום נכסי השקעה'!$C$52</f>
        <v>-1.66453987906407e-05</v>
      </c>
    </row>
    <row r="28" spans="1:256">
      <c r="B28" s="597" t="s">
        <v>232</v>
      </c>
      <c r="C28" s="598">
        <v>10002183</v>
      </c>
      <c r="D28" s="599">
        <v>41382</v>
      </c>
      <c r="E28" s="594">
        <v>1568505.87</v>
      </c>
      <c r="F28" s="595">
        <v>2.49</v>
      </c>
      <c r="G28" s="594">
        <v>39.12</v>
      </c>
      <c r="H28" s="600">
        <f>+G28/'סיכום נכסי השקעה'!$C$52</f>
        <v>2.57888317104897e-05</v>
      </c>
    </row>
    <row r="29" spans="1:256">
      <c r="B29" s="597" t="s">
        <v>232</v>
      </c>
      <c r="C29" s="598">
        <v>10002212</v>
      </c>
      <c r="D29" s="599">
        <v>41424</v>
      </c>
      <c r="E29" s="594">
        <v>969010.31</v>
      </c>
      <c r="F29" s="595">
        <v>-3.45</v>
      </c>
      <c r="G29" s="594">
        <v>-33.47</v>
      </c>
      <c r="H29" s="600">
        <f>+G29/'סיכום נכסי השקעה'!$C$52</f>
        <v>-2.20642177236731e-05</v>
      </c>
    </row>
    <row r="30" spans="1:256">
      <c r="B30" s="597" t="s">
        <v>232</v>
      </c>
      <c r="C30" s="598">
        <v>10002232</v>
      </c>
      <c r="D30" s="599">
        <v>41445</v>
      </c>
      <c r="E30" s="594">
        <v>2463279.9</v>
      </c>
      <c r="F30" s="595">
        <v>-0.61</v>
      </c>
      <c r="G30" s="594">
        <v>-14.97</v>
      </c>
      <c r="H30" s="600">
        <f>+G30/'סיכום נכסי השקעה'!$C$52</f>
        <v>-9.86857900577789e-06</v>
      </c>
    </row>
    <row r="31" spans="1:256">
      <c r="B31" s="597" t="s">
        <v>232</v>
      </c>
      <c r="C31" s="598">
        <v>10002289</v>
      </c>
      <c r="D31" s="599">
        <v>41507</v>
      </c>
      <c r="E31" s="594">
        <v>18955631.88</v>
      </c>
      <c r="F31" s="595">
        <v>-0.73</v>
      </c>
      <c r="G31" s="594">
        <v>-139.29</v>
      </c>
      <c r="H31" s="600">
        <f>+G31/'סיכום נכסי השקעה'!$C$52</f>
        <v>-9.18232711900336e-05</v>
      </c>
    </row>
    <row r="32" spans="1:256">
      <c r="B32" s="597" t="s">
        <v>232</v>
      </c>
      <c r="C32" s="598">
        <v>10002297</v>
      </c>
      <c r="D32" s="599">
        <v>41519</v>
      </c>
      <c r="E32" s="594">
        <v>20550002.12</v>
      </c>
      <c r="F32" s="595">
        <v>-1.67</v>
      </c>
      <c r="G32" s="594">
        <v>-342.22</v>
      </c>
      <c r="H32" s="600">
        <f>+G32/'סיכום נכסי השקעה'!$C$52</f>
        <v>-0.000225599539569627</v>
      </c>
    </row>
    <row r="33" spans="1:256">
      <c r="B33" s="597" t="s">
        <v>232</v>
      </c>
      <c r="C33" s="598">
        <v>10002301</v>
      </c>
      <c r="D33" s="599">
        <v>41527</v>
      </c>
      <c r="E33" s="594">
        <v>46301980</v>
      </c>
      <c r="F33" s="595">
        <v>1.73</v>
      </c>
      <c r="G33" s="594">
        <v>803.15</v>
      </c>
      <c r="H33" s="600">
        <f>+G33/'סיכום נכסי השקעה'!$C$52</f>
        <v>0.000529455526285272</v>
      </c>
    </row>
    <row r="34" spans="1:256">
      <c r="B34" s="597" t="s">
        <v>232</v>
      </c>
      <c r="C34" s="598">
        <v>10002304</v>
      </c>
      <c r="D34" s="599">
        <v>41534</v>
      </c>
      <c r="E34" s="594">
        <v>11805577.54</v>
      </c>
      <c r="F34" s="595">
        <v>-1.09</v>
      </c>
      <c r="G34" s="594">
        <v>-128.77</v>
      </c>
      <c r="H34" s="600">
        <f>+G34/'סיכום נכסי השקעה'!$C$52</f>
        <v>-8.48882377136953e-05</v>
      </c>
    </row>
    <row r="35" spans="1:256">
      <c r="B35" s="596" t="str">
        <v>מט"ח / מט"ח סה"כ</v>
      </c>
      <c r="C35" s="576"/>
      <c r="D35" s="601"/>
      <c r="E35" s="591"/>
      <c r="F35" s="592"/>
      <c r="G35" s="591">
        <f>SUM(G26:G34)</f>
        <v>-16.02</v>
      </c>
      <c r="H35" s="602">
        <f>+G35/'סיכום נכסי השקעה'!$C$52</f>
        <v>-1.05607639059828e-05</v>
      </c>
    </row>
    <row r="36" spans="1:256">
      <c r="B36" s="604"/>
      <c r="E36" s="594"/>
      <c r="F36" s="595"/>
    </row>
    <row r="37" spans="1:256">
      <c r="B37" s="593" t="s">
        <v>80</v>
      </c>
      <c r="C37" s="576"/>
      <c r="D37" s="601"/>
      <c r="E37" s="591"/>
      <c r="F37" s="592"/>
      <c r="G37" s="591">
        <f>+G35+G23</f>
        <v>-352.12</v>
      </c>
      <c r="H37" s="602">
        <f>+G37/'סיכום נכסי השקעה'!$C$52</f>
        <v>-0.000232125854342987</v>
      </c>
    </row>
    <row r="38" spans="1:256">
      <c r="B38" s="605"/>
      <c r="E38" s="594"/>
      <c r="F38" s="595"/>
    </row>
    <row r="39" spans="1:256">
      <c r="B39" s="590" t="str">
        <v>חוזים עתידיים (8) סה"כ</v>
      </c>
      <c r="C39" s="576"/>
      <c r="D39" s="601"/>
      <c r="E39" s="591"/>
      <c r="F39" s="592"/>
      <c r="G39" s="591">
        <f>+G37</f>
        <v>-352.12</v>
      </c>
      <c r="H39" s="602">
        <f>+G39/'סיכום נכסי השקעה'!$C$52</f>
        <v>-0.000232125854342987</v>
      </c>
    </row>
    <row r="40" spans="1:256">
      <c r="B40" s="606"/>
      <c r="C40" s="607"/>
      <c r="D40" s="607"/>
      <c r="E40" s="608"/>
      <c r="F40" s="609"/>
      <c r="G40" s="607"/>
      <c r="H40" s="607"/>
    </row>
    <row r="75" spans="1:256">
      <c r="A75" s="576"/>
      <c r="I75" s="576"/>
      <c r="J75" s="576"/>
      <c r="K75" s="576"/>
      <c r="L75" s="576"/>
      <c r="M75" s="576"/>
      <c r="N75" s="576"/>
      <c r="O75" s="576"/>
      <c r="P75" s="576"/>
      <c r="Q75" s="576"/>
      <c r="R75" s="576"/>
      <c r="S75" s="576"/>
      <c r="T75" s="576"/>
      <c r="U75" s="576"/>
      <c r="V75" s="576"/>
      <c r="W75" s="576"/>
      <c r="X75" s="576"/>
      <c r="Y75" s="576"/>
      <c r="Z75" s="576"/>
      <c r="AA75" s="576"/>
      <c r="AB75" s="576"/>
      <c r="AC75" s="576"/>
      <c r="AD75" s="576"/>
      <c r="AE75" s="576"/>
      <c r="AF75" s="576"/>
      <c r="AG75" s="576"/>
      <c r="AH75" s="576"/>
      <c r="AI75" s="576"/>
      <c r="AJ75" s="576"/>
      <c r="AK75" s="576"/>
      <c r="AL75" s="576"/>
      <c r="AM75" s="576"/>
      <c r="AN75" s="576"/>
      <c r="AO75" s="576"/>
      <c r="AP75" s="576"/>
      <c r="AQ75" s="576"/>
      <c r="AR75" s="576"/>
      <c r="AS75" s="576"/>
      <c r="AT75" s="576"/>
      <c r="AU75" s="576"/>
      <c r="AV75" s="576"/>
      <c r="AW75" s="576"/>
      <c r="AX75" s="576"/>
      <c r="AY75" s="576"/>
      <c r="AZ75" s="576"/>
      <c r="BA75" s="576"/>
      <c r="BB75" s="576"/>
      <c r="BC75" s="576"/>
      <c r="BD75" s="576"/>
      <c r="BE75" s="576"/>
      <c r="BF75" s="576"/>
      <c r="BG75" s="576"/>
      <c r="BH75" s="576"/>
      <c r="BI75" s="576"/>
      <c r="BJ75" s="576"/>
      <c r="BK75" s="576"/>
      <c r="BL75" s="576"/>
      <c r="BM75" s="576"/>
      <c r="BN75" s="576"/>
      <c r="BO75" s="576"/>
      <c r="BP75" s="576"/>
      <c r="BQ75" s="576"/>
      <c r="BR75" s="576"/>
      <c r="BS75" s="576"/>
      <c r="BT75" s="576"/>
      <c r="BU75" s="576"/>
      <c r="BV75" s="576"/>
      <c r="BW75" s="576"/>
      <c r="BX75" s="576"/>
      <c r="BY75" s="576"/>
      <c r="BZ75" s="576"/>
      <c r="CA75" s="576"/>
      <c r="CB75" s="576"/>
      <c r="CC75" s="576"/>
      <c r="CD75" s="576"/>
      <c r="CE75" s="576"/>
      <c r="CF75" s="576"/>
      <c r="CG75" s="576"/>
      <c r="CH75" s="576"/>
      <c r="CI75" s="576"/>
      <c r="CJ75" s="576"/>
      <c r="CK75" s="576"/>
      <c r="CL75" s="576"/>
      <c r="CM75" s="576"/>
      <c r="CN75" s="576"/>
      <c r="CO75" s="576"/>
      <c r="CP75" s="576"/>
      <c r="CQ75" s="576"/>
      <c r="CR75" s="576"/>
      <c r="CS75" s="576"/>
      <c r="CT75" s="576"/>
      <c r="CU75" s="576"/>
      <c r="CV75" s="576"/>
      <c r="CW75" s="576"/>
      <c r="CX75" s="576"/>
      <c r="CY75" s="576"/>
      <c r="CZ75" s="576"/>
      <c r="DA75" s="576"/>
      <c r="DB75" s="576"/>
      <c r="DC75" s="576"/>
      <c r="DD75" s="576"/>
      <c r="DE75" s="576"/>
      <c r="DF75" s="576"/>
      <c r="DG75" s="576"/>
      <c r="DH75" s="576"/>
      <c r="DI75" s="576"/>
      <c r="DJ75" s="576"/>
      <c r="DK75" s="576"/>
      <c r="DL75" s="576"/>
      <c r="DM75" s="576"/>
      <c r="DN75" s="576"/>
      <c r="DO75" s="576"/>
      <c r="DP75" s="576"/>
      <c r="DQ75" s="576"/>
      <c r="DR75" s="576"/>
      <c r="DS75" s="576"/>
      <c r="DT75" s="576"/>
      <c r="DU75" s="576"/>
      <c r="DV75" s="576"/>
      <c r="DW75" s="576"/>
      <c r="DX75" s="576"/>
      <c r="DY75" s="576"/>
      <c r="DZ75" s="576"/>
      <c r="EA75" s="576"/>
      <c r="EB75" s="576"/>
      <c r="EC75" s="576"/>
      <c r="ED75" s="576"/>
      <c r="EE75" s="576"/>
      <c r="EF75" s="576"/>
      <c r="EG75" s="576"/>
      <c r="EH75" s="576"/>
      <c r="EI75" s="576"/>
      <c r="EJ75" s="576"/>
      <c r="EK75" s="576"/>
      <c r="EL75" s="576"/>
      <c r="EM75" s="576"/>
      <c r="EN75" s="576"/>
      <c r="EO75" s="576"/>
      <c r="EP75" s="576"/>
      <c r="EQ75" s="576"/>
      <c r="ER75" s="576"/>
      <c r="ES75" s="576"/>
      <c r="ET75" s="576"/>
      <c r="EU75" s="576"/>
      <c r="EV75" s="576"/>
      <c r="EW75" s="576"/>
      <c r="EX75" s="576"/>
      <c r="EY75" s="576"/>
      <c r="EZ75" s="576"/>
      <c r="FA75" s="576"/>
      <c r="FB75" s="576"/>
      <c r="FC75" s="576"/>
      <c r="FD75" s="576"/>
      <c r="FE75" s="576"/>
      <c r="FF75" s="576"/>
      <c r="FG75" s="576"/>
      <c r="FH75" s="576"/>
      <c r="FI75" s="576"/>
      <c r="FJ75" s="576"/>
      <c r="FK75" s="576"/>
      <c r="FL75" s="576"/>
      <c r="FM75" s="576"/>
      <c r="FN75" s="576"/>
      <c r="FO75" s="576"/>
      <c r="FP75" s="576"/>
      <c r="FQ75" s="576"/>
      <c r="FR75" s="576"/>
      <c r="FS75" s="576"/>
      <c r="FT75" s="576"/>
      <c r="FU75" s="576"/>
      <c r="FV75" s="576"/>
      <c r="FW75" s="576"/>
      <c r="FX75" s="576"/>
      <c r="FY75" s="576"/>
      <c r="FZ75" s="576"/>
      <c r="GA75" s="576"/>
      <c r="GB75" s="576"/>
      <c r="GC75" s="576"/>
      <c r="GD75" s="576"/>
      <c r="GE75" s="576"/>
      <c r="GF75" s="576"/>
      <c r="GG75" s="576"/>
      <c r="GH75" s="576"/>
      <c r="GI75" s="576"/>
      <c r="GJ75" s="576"/>
      <c r="GK75" s="576"/>
      <c r="GL75" s="576"/>
      <c r="GM75" s="576"/>
      <c r="GN75" s="576"/>
      <c r="GO75" s="576"/>
      <c r="GP75" s="576"/>
      <c r="GQ75" s="576"/>
      <c r="GR75" s="576"/>
      <c r="GS75" s="576"/>
      <c r="GT75" s="576"/>
      <c r="GU75" s="576"/>
      <c r="GV75" s="576"/>
      <c r="GW75" s="576"/>
      <c r="GX75" s="576"/>
      <c r="GY75" s="576"/>
      <c r="GZ75" s="576"/>
      <c r="HA75" s="576"/>
      <c r="HB75" s="576"/>
      <c r="HC75" s="576"/>
      <c r="HD75" s="576"/>
      <c r="HE75" s="576"/>
      <c r="HF75" s="576"/>
      <c r="HG75" s="576"/>
      <c r="HH75" s="576"/>
      <c r="HI75" s="576"/>
      <c r="HJ75" s="576"/>
      <c r="HK75" s="576"/>
      <c r="HL75" s="576"/>
      <c r="HM75" s="576"/>
      <c r="HN75" s="576"/>
      <c r="HO75" s="576"/>
      <c r="HP75" s="576"/>
      <c r="HQ75" s="576"/>
      <c r="HR75" s="576"/>
      <c r="HS75" s="576"/>
      <c r="HT75" s="576"/>
      <c r="HU75" s="576"/>
      <c r="HV75" s="576"/>
      <c r="HW75" s="576"/>
      <c r="HX75" s="576"/>
      <c r="HY75" s="576"/>
      <c r="HZ75" s="576"/>
      <c r="IA75" s="576"/>
      <c r="IB75" s="576"/>
      <c r="IC75" s="576"/>
      <c r="ID75" s="576"/>
      <c r="IE75" s="576"/>
      <c r="IF75" s="576"/>
      <c r="IG75" s="576"/>
      <c r="IH75" s="576"/>
      <c r="II75" s="576"/>
      <c r="IJ75" s="576"/>
      <c r="IK75" s="576"/>
      <c r="IL75" s="576"/>
      <c r="IM75" s="576"/>
      <c r="IN75" s="576"/>
      <c r="IO75" s="576"/>
      <c r="IP75" s="576"/>
      <c r="IQ75" s="576"/>
      <c r="IR75" s="576"/>
      <c r="IS75" s="576"/>
      <c r="IT75" s="576"/>
      <c r="IU75" s="576"/>
      <c r="IV75" s="576"/>
    </row>
    <row r="77" spans="1:256">
      <c r="A77" s="576"/>
      <c r="I77" s="576"/>
      <c r="J77" s="576"/>
      <c r="K77" s="576"/>
      <c r="L77" s="576"/>
      <c r="M77" s="576"/>
      <c r="N77" s="576"/>
      <c r="O77" s="576"/>
      <c r="P77" s="576"/>
      <c r="Q77" s="576"/>
      <c r="R77" s="576"/>
      <c r="S77" s="576"/>
      <c r="T77" s="576"/>
      <c r="U77" s="576"/>
      <c r="V77" s="576"/>
      <c r="W77" s="576"/>
      <c r="X77" s="576"/>
      <c r="Y77" s="576"/>
      <c r="Z77" s="576"/>
      <c r="AA77" s="576"/>
      <c r="AB77" s="576"/>
      <c r="AC77" s="576"/>
      <c r="AD77" s="576"/>
      <c r="AE77" s="576"/>
      <c r="AF77" s="576"/>
      <c r="AG77" s="576"/>
      <c r="AH77" s="576"/>
      <c r="AI77" s="576"/>
      <c r="AJ77" s="576"/>
      <c r="AK77" s="576"/>
      <c r="AL77" s="576"/>
      <c r="AM77" s="576"/>
      <c r="AN77" s="576"/>
      <c r="AO77" s="576"/>
      <c r="AP77" s="576"/>
      <c r="AQ77" s="576"/>
      <c r="AR77" s="576"/>
      <c r="AS77" s="576"/>
      <c r="AT77" s="576"/>
      <c r="AU77" s="576"/>
      <c r="AV77" s="576"/>
      <c r="AW77" s="576"/>
      <c r="AX77" s="576"/>
      <c r="AY77" s="576"/>
      <c r="AZ77" s="576"/>
      <c r="BA77" s="576"/>
      <c r="BB77" s="576"/>
      <c r="BC77" s="576"/>
      <c r="BD77" s="576"/>
      <c r="BE77" s="576"/>
      <c r="BF77" s="576"/>
      <c r="BG77" s="576"/>
      <c r="BH77" s="576"/>
      <c r="BI77" s="576"/>
      <c r="BJ77" s="576"/>
      <c r="BK77" s="576"/>
      <c r="BL77" s="576"/>
      <c r="BM77" s="576"/>
      <c r="BN77" s="576"/>
      <c r="BO77" s="576"/>
      <c r="BP77" s="576"/>
      <c r="BQ77" s="576"/>
      <c r="BR77" s="576"/>
      <c r="BS77" s="576"/>
      <c r="BT77" s="576"/>
      <c r="BU77" s="576"/>
      <c r="BV77" s="576"/>
      <c r="BW77" s="576"/>
      <c r="BX77" s="576"/>
      <c r="BY77" s="576"/>
      <c r="BZ77" s="576"/>
      <c r="CA77" s="576"/>
      <c r="CB77" s="576"/>
      <c r="CC77" s="576"/>
      <c r="CD77" s="576"/>
      <c r="CE77" s="576"/>
      <c r="CF77" s="576"/>
      <c r="CG77" s="576"/>
      <c r="CH77" s="576"/>
      <c r="CI77" s="576"/>
      <c r="CJ77" s="576"/>
      <c r="CK77" s="576"/>
      <c r="CL77" s="576"/>
      <c r="CM77" s="576"/>
      <c r="CN77" s="576"/>
      <c r="CO77" s="576"/>
      <c r="CP77" s="576"/>
      <c r="CQ77" s="576"/>
      <c r="CR77" s="576"/>
      <c r="CS77" s="576"/>
      <c r="CT77" s="576"/>
      <c r="CU77" s="576"/>
      <c r="CV77" s="576"/>
      <c r="CW77" s="576"/>
      <c r="CX77" s="576"/>
      <c r="CY77" s="576"/>
      <c r="CZ77" s="576"/>
      <c r="DA77" s="576"/>
      <c r="DB77" s="576"/>
      <c r="DC77" s="576"/>
      <c r="DD77" s="576"/>
      <c r="DE77" s="576"/>
      <c r="DF77" s="576"/>
      <c r="DG77" s="576"/>
      <c r="DH77" s="576"/>
      <c r="DI77" s="576"/>
      <c r="DJ77" s="576"/>
      <c r="DK77" s="576"/>
      <c r="DL77" s="576"/>
      <c r="DM77" s="576"/>
      <c r="DN77" s="576"/>
      <c r="DO77" s="576"/>
      <c r="DP77" s="576"/>
      <c r="DQ77" s="576"/>
      <c r="DR77" s="576"/>
      <c r="DS77" s="576"/>
      <c r="DT77" s="576"/>
      <c r="DU77" s="576"/>
      <c r="DV77" s="576"/>
      <c r="DW77" s="576"/>
      <c r="DX77" s="576"/>
      <c r="DY77" s="576"/>
      <c r="DZ77" s="576"/>
      <c r="EA77" s="576"/>
      <c r="EB77" s="576"/>
      <c r="EC77" s="576"/>
      <c r="ED77" s="576"/>
      <c r="EE77" s="576"/>
      <c r="EF77" s="576"/>
      <c r="EG77" s="576"/>
      <c r="EH77" s="576"/>
      <c r="EI77" s="576"/>
      <c r="EJ77" s="576"/>
      <c r="EK77" s="576"/>
      <c r="EL77" s="576"/>
      <c r="EM77" s="576"/>
      <c r="EN77" s="576"/>
      <c r="EO77" s="576"/>
      <c r="EP77" s="576"/>
      <c r="EQ77" s="576"/>
      <c r="ER77" s="576"/>
      <c r="ES77" s="576"/>
      <c r="ET77" s="576"/>
      <c r="EU77" s="576"/>
      <c r="EV77" s="576"/>
      <c r="EW77" s="576"/>
      <c r="EX77" s="576"/>
      <c r="EY77" s="576"/>
      <c r="EZ77" s="576"/>
      <c r="FA77" s="576"/>
      <c r="FB77" s="576"/>
      <c r="FC77" s="576"/>
      <c r="FD77" s="576"/>
      <c r="FE77" s="576"/>
      <c r="FF77" s="576"/>
      <c r="FG77" s="576"/>
      <c r="FH77" s="576"/>
      <c r="FI77" s="576"/>
      <c r="FJ77" s="576"/>
      <c r="FK77" s="576"/>
      <c r="FL77" s="576"/>
      <c r="FM77" s="576"/>
      <c r="FN77" s="576"/>
      <c r="FO77" s="576"/>
      <c r="FP77" s="576"/>
      <c r="FQ77" s="576"/>
      <c r="FR77" s="576"/>
      <c r="FS77" s="576"/>
      <c r="FT77" s="576"/>
      <c r="FU77" s="576"/>
      <c r="FV77" s="576"/>
      <c r="FW77" s="576"/>
      <c r="FX77" s="576"/>
      <c r="FY77" s="576"/>
      <c r="FZ77" s="576"/>
      <c r="GA77" s="576"/>
      <c r="GB77" s="576"/>
      <c r="GC77" s="576"/>
      <c r="GD77" s="576"/>
      <c r="GE77" s="576"/>
      <c r="GF77" s="576"/>
      <c r="GG77" s="576"/>
      <c r="GH77" s="576"/>
      <c r="GI77" s="576"/>
      <c r="GJ77" s="576"/>
      <c r="GK77" s="576"/>
      <c r="GL77" s="576"/>
      <c r="GM77" s="576"/>
      <c r="GN77" s="576"/>
      <c r="GO77" s="576"/>
      <c r="GP77" s="576"/>
      <c r="GQ77" s="576"/>
      <c r="GR77" s="576"/>
      <c r="GS77" s="576"/>
      <c r="GT77" s="576"/>
      <c r="GU77" s="576"/>
      <c r="GV77" s="576"/>
      <c r="GW77" s="576"/>
      <c r="GX77" s="576"/>
      <c r="GY77" s="576"/>
      <c r="GZ77" s="576"/>
      <c r="HA77" s="576"/>
      <c r="HB77" s="576"/>
      <c r="HC77" s="576"/>
      <c r="HD77" s="576"/>
      <c r="HE77" s="576"/>
      <c r="HF77" s="576"/>
      <c r="HG77" s="576"/>
      <c r="HH77" s="576"/>
      <c r="HI77" s="576"/>
      <c r="HJ77" s="576"/>
      <c r="HK77" s="576"/>
      <c r="HL77" s="576"/>
      <c r="HM77" s="576"/>
      <c r="HN77" s="576"/>
      <c r="HO77" s="576"/>
      <c r="HP77" s="576"/>
      <c r="HQ77" s="576"/>
      <c r="HR77" s="576"/>
      <c r="HS77" s="576"/>
      <c r="HT77" s="576"/>
      <c r="HU77" s="576"/>
      <c r="HV77" s="576"/>
      <c r="HW77" s="576"/>
      <c r="HX77" s="576"/>
      <c r="HY77" s="576"/>
      <c r="HZ77" s="576"/>
      <c r="IA77" s="576"/>
      <c r="IB77" s="576"/>
      <c r="IC77" s="576"/>
      <c r="ID77" s="576"/>
      <c r="IE77" s="576"/>
      <c r="IF77" s="576"/>
      <c r="IG77" s="576"/>
      <c r="IH77" s="576"/>
      <c r="II77" s="576"/>
      <c r="IJ77" s="576"/>
      <c r="IK77" s="576"/>
      <c r="IL77" s="576"/>
      <c r="IM77" s="576"/>
      <c r="IN77" s="576"/>
      <c r="IO77" s="576"/>
      <c r="IP77" s="576"/>
      <c r="IQ77" s="576"/>
      <c r="IR77" s="576"/>
      <c r="IS77" s="576"/>
      <c r="IT77" s="576"/>
      <c r="IU77" s="576"/>
      <c r="IV77" s="576"/>
    </row>
    <row r="146" spans="1:256">
      <c r="A146" s="576"/>
      <c r="I146" s="576"/>
      <c r="J146" s="576"/>
      <c r="K146" s="576"/>
      <c r="L146" s="576"/>
      <c r="M146" s="576"/>
      <c r="N146" s="576"/>
      <c r="O146" s="576"/>
      <c r="P146" s="576"/>
      <c r="Q146" s="576"/>
      <c r="R146" s="576"/>
      <c r="S146" s="576"/>
      <c r="T146" s="576"/>
      <c r="U146" s="576"/>
      <c r="V146" s="576"/>
      <c r="W146" s="576"/>
      <c r="X146" s="576"/>
      <c r="Y146" s="576"/>
      <c r="Z146" s="576"/>
      <c r="AA146" s="576"/>
      <c r="AB146" s="576"/>
      <c r="AC146" s="576"/>
      <c r="AD146" s="576"/>
      <c r="AE146" s="576"/>
      <c r="AF146" s="576"/>
      <c r="AG146" s="576"/>
      <c r="AH146" s="576"/>
      <c r="AI146" s="576"/>
      <c r="AJ146" s="576"/>
      <c r="AK146" s="576"/>
      <c r="AL146" s="576"/>
      <c r="AM146" s="576"/>
      <c r="AN146" s="576"/>
      <c r="AO146" s="576"/>
      <c r="AP146" s="576"/>
      <c r="AQ146" s="576"/>
      <c r="AR146" s="576"/>
      <c r="AS146" s="576"/>
      <c r="AT146" s="576"/>
      <c r="AU146" s="576"/>
      <c r="AV146" s="576"/>
      <c r="AW146" s="576"/>
      <c r="AX146" s="576"/>
      <c r="AY146" s="576"/>
      <c r="AZ146" s="576"/>
      <c r="BA146" s="576"/>
      <c r="BB146" s="576"/>
      <c r="BC146" s="576"/>
      <c r="BD146" s="576"/>
      <c r="BE146" s="576"/>
      <c r="BF146" s="576"/>
      <c r="BG146" s="576"/>
      <c r="BH146" s="576"/>
      <c r="BI146" s="576"/>
      <c r="BJ146" s="576"/>
      <c r="BK146" s="576"/>
      <c r="BL146" s="576"/>
      <c r="BM146" s="576"/>
      <c r="BN146" s="576"/>
      <c r="BO146" s="576"/>
      <c r="BP146" s="576"/>
      <c r="BQ146" s="576"/>
      <c r="BR146" s="576"/>
      <c r="BS146" s="576"/>
      <c r="BT146" s="576"/>
      <c r="BU146" s="576"/>
      <c r="BV146" s="576"/>
      <c r="BW146" s="576"/>
      <c r="BX146" s="576"/>
      <c r="BY146" s="576"/>
      <c r="BZ146" s="576"/>
      <c r="CA146" s="576"/>
      <c r="CB146" s="576"/>
      <c r="CC146" s="576"/>
      <c r="CD146" s="576"/>
      <c r="CE146" s="576"/>
      <c r="CF146" s="576"/>
      <c r="CG146" s="576"/>
      <c r="CH146" s="576"/>
      <c r="CI146" s="576"/>
      <c r="CJ146" s="576"/>
      <c r="CK146" s="576"/>
      <c r="CL146" s="576"/>
      <c r="CM146" s="576"/>
      <c r="CN146" s="576"/>
      <c r="CO146" s="576"/>
      <c r="CP146" s="576"/>
      <c r="CQ146" s="576"/>
      <c r="CR146" s="576"/>
      <c r="CS146" s="576"/>
      <c r="CT146" s="576"/>
      <c r="CU146" s="576"/>
      <c r="CV146" s="576"/>
      <c r="CW146" s="576"/>
      <c r="CX146" s="576"/>
      <c r="CY146" s="576"/>
      <c r="CZ146" s="576"/>
      <c r="DA146" s="576"/>
      <c r="DB146" s="576"/>
      <c r="DC146" s="576"/>
      <c r="DD146" s="576"/>
      <c r="DE146" s="576"/>
      <c r="DF146" s="576"/>
      <c r="DG146" s="576"/>
      <c r="DH146" s="576"/>
      <c r="DI146" s="576"/>
      <c r="DJ146" s="576"/>
      <c r="DK146" s="576"/>
      <c r="DL146" s="576"/>
      <c r="DM146" s="576"/>
      <c r="DN146" s="576"/>
      <c r="DO146" s="576"/>
      <c r="DP146" s="576"/>
      <c r="DQ146" s="576"/>
      <c r="DR146" s="576"/>
      <c r="DS146" s="576"/>
      <c r="DT146" s="576"/>
      <c r="DU146" s="576"/>
      <c r="DV146" s="576"/>
      <c r="DW146" s="576"/>
      <c r="DX146" s="576"/>
      <c r="DY146" s="576"/>
      <c r="DZ146" s="576"/>
      <c r="EA146" s="576"/>
      <c r="EB146" s="576"/>
      <c r="EC146" s="576"/>
      <c r="ED146" s="576"/>
      <c r="EE146" s="576"/>
      <c r="EF146" s="576"/>
      <c r="EG146" s="576"/>
      <c r="EH146" s="576"/>
      <c r="EI146" s="576"/>
      <c r="EJ146" s="576"/>
      <c r="EK146" s="576"/>
      <c r="EL146" s="576"/>
      <c r="EM146" s="576"/>
      <c r="EN146" s="576"/>
      <c r="EO146" s="576"/>
      <c r="EP146" s="576"/>
      <c r="EQ146" s="576"/>
      <c r="ER146" s="576"/>
      <c r="ES146" s="576"/>
      <c r="ET146" s="576"/>
      <c r="EU146" s="576"/>
      <c r="EV146" s="576"/>
      <c r="EW146" s="576"/>
      <c r="EX146" s="576"/>
      <c r="EY146" s="576"/>
      <c r="EZ146" s="576"/>
      <c r="FA146" s="576"/>
      <c r="FB146" s="576"/>
      <c r="FC146" s="576"/>
      <c r="FD146" s="576"/>
      <c r="FE146" s="576"/>
      <c r="FF146" s="576"/>
      <c r="FG146" s="576"/>
      <c r="FH146" s="576"/>
      <c r="FI146" s="576"/>
      <c r="FJ146" s="576"/>
      <c r="FK146" s="576"/>
      <c r="FL146" s="576"/>
      <c r="FM146" s="576"/>
      <c r="FN146" s="576"/>
      <c r="FO146" s="576"/>
      <c r="FP146" s="576"/>
      <c r="FQ146" s="576"/>
      <c r="FR146" s="576"/>
      <c r="FS146" s="576"/>
      <c r="FT146" s="576"/>
      <c r="FU146" s="576"/>
      <c r="FV146" s="576"/>
      <c r="FW146" s="576"/>
      <c r="FX146" s="576"/>
      <c r="FY146" s="576"/>
      <c r="FZ146" s="576"/>
      <c r="GA146" s="576"/>
      <c r="GB146" s="576"/>
      <c r="GC146" s="576"/>
      <c r="GD146" s="576"/>
      <c r="GE146" s="576"/>
      <c r="GF146" s="576"/>
      <c r="GG146" s="576"/>
      <c r="GH146" s="576"/>
      <c r="GI146" s="576"/>
      <c r="GJ146" s="576"/>
      <c r="GK146" s="576"/>
      <c r="GL146" s="576"/>
      <c r="GM146" s="576"/>
      <c r="GN146" s="576"/>
      <c r="GO146" s="576"/>
      <c r="GP146" s="576"/>
      <c r="GQ146" s="576"/>
      <c r="GR146" s="576"/>
      <c r="GS146" s="576"/>
      <c r="GT146" s="576"/>
      <c r="GU146" s="576"/>
      <c r="GV146" s="576"/>
      <c r="GW146" s="576"/>
      <c r="GX146" s="576"/>
      <c r="GY146" s="576"/>
      <c r="GZ146" s="576"/>
      <c r="HA146" s="576"/>
      <c r="HB146" s="576"/>
      <c r="HC146" s="576"/>
      <c r="HD146" s="576"/>
      <c r="HE146" s="576"/>
      <c r="HF146" s="576"/>
      <c r="HG146" s="576"/>
      <c r="HH146" s="576"/>
      <c r="HI146" s="576"/>
      <c r="HJ146" s="576"/>
      <c r="HK146" s="576"/>
      <c r="HL146" s="576"/>
      <c r="HM146" s="576"/>
      <c r="HN146" s="576"/>
      <c r="HO146" s="576"/>
      <c r="HP146" s="576"/>
      <c r="HQ146" s="576"/>
      <c r="HR146" s="576"/>
      <c r="HS146" s="576"/>
      <c r="HT146" s="576"/>
      <c r="HU146" s="576"/>
      <c r="HV146" s="576"/>
      <c r="HW146" s="576"/>
      <c r="HX146" s="576"/>
      <c r="HY146" s="576"/>
      <c r="HZ146" s="576"/>
      <c r="IA146" s="576"/>
      <c r="IB146" s="576"/>
      <c r="IC146" s="576"/>
      <c r="ID146" s="576"/>
      <c r="IE146" s="576"/>
      <c r="IF146" s="576"/>
      <c r="IG146" s="576"/>
      <c r="IH146" s="576"/>
      <c r="II146" s="576"/>
      <c r="IJ146" s="576"/>
      <c r="IK146" s="576"/>
      <c r="IL146" s="576"/>
      <c r="IM146" s="576"/>
      <c r="IN146" s="576"/>
      <c r="IO146" s="576"/>
      <c r="IP146" s="576"/>
      <c r="IQ146" s="576"/>
      <c r="IR146" s="576"/>
      <c r="IS146" s="576"/>
      <c r="IT146" s="576"/>
      <c r="IU146" s="576"/>
      <c r="IV146" s="576"/>
    </row>
    <row r="148" spans="1:256">
      <c r="A148" s="576"/>
      <c r="I148" s="576"/>
      <c r="J148" s="576"/>
      <c r="K148" s="576"/>
      <c r="L148" s="576"/>
      <c r="M148" s="576"/>
      <c r="N148" s="576"/>
      <c r="O148" s="576"/>
      <c r="P148" s="576"/>
      <c r="Q148" s="576"/>
      <c r="R148" s="576"/>
      <c r="S148" s="576"/>
      <c r="T148" s="576"/>
      <c r="U148" s="576"/>
      <c r="V148" s="576"/>
      <c r="W148" s="576"/>
      <c r="X148" s="576"/>
      <c r="Y148" s="576"/>
      <c r="Z148" s="576"/>
      <c r="AA148" s="576"/>
      <c r="AB148" s="576"/>
      <c r="AC148" s="576"/>
      <c r="AD148" s="576"/>
      <c r="AE148" s="576"/>
      <c r="AF148" s="576"/>
      <c r="AG148" s="576"/>
      <c r="AH148" s="576"/>
      <c r="AI148" s="576"/>
      <c r="AJ148" s="576"/>
      <c r="AK148" s="576"/>
      <c r="AL148" s="576"/>
      <c r="AM148" s="576"/>
      <c r="AN148" s="576"/>
      <c r="AO148" s="576"/>
      <c r="AP148" s="576"/>
      <c r="AQ148" s="576"/>
      <c r="AR148" s="576"/>
      <c r="AS148" s="576"/>
      <c r="AT148" s="576"/>
      <c r="AU148" s="576"/>
      <c r="AV148" s="576"/>
      <c r="AW148" s="576"/>
      <c r="AX148" s="576"/>
      <c r="AY148" s="576"/>
      <c r="AZ148" s="576"/>
      <c r="BA148" s="576"/>
      <c r="BB148" s="576"/>
      <c r="BC148" s="576"/>
      <c r="BD148" s="576"/>
      <c r="BE148" s="576"/>
      <c r="BF148" s="576"/>
      <c r="BG148" s="576"/>
      <c r="BH148" s="576"/>
      <c r="BI148" s="576"/>
      <c r="BJ148" s="576"/>
      <c r="BK148" s="576"/>
      <c r="BL148" s="576"/>
      <c r="BM148" s="576"/>
      <c r="BN148" s="576"/>
      <c r="BO148" s="576"/>
      <c r="BP148" s="576"/>
      <c r="BQ148" s="576"/>
      <c r="BR148" s="576"/>
      <c r="BS148" s="576"/>
      <c r="BT148" s="576"/>
      <c r="BU148" s="576"/>
      <c r="BV148" s="576"/>
      <c r="BW148" s="576"/>
      <c r="BX148" s="576"/>
      <c r="BY148" s="576"/>
      <c r="BZ148" s="576"/>
      <c r="CA148" s="576"/>
      <c r="CB148" s="576"/>
      <c r="CC148" s="576"/>
      <c r="CD148" s="576"/>
      <c r="CE148" s="576"/>
      <c r="CF148" s="576"/>
      <c r="CG148" s="576"/>
      <c r="CH148" s="576"/>
      <c r="CI148" s="576"/>
      <c r="CJ148" s="576"/>
      <c r="CK148" s="576"/>
      <c r="CL148" s="576"/>
      <c r="CM148" s="576"/>
      <c r="CN148" s="576"/>
      <c r="CO148" s="576"/>
      <c r="CP148" s="576"/>
      <c r="CQ148" s="576"/>
      <c r="CR148" s="576"/>
      <c r="CS148" s="576"/>
      <c r="CT148" s="576"/>
      <c r="CU148" s="576"/>
      <c r="CV148" s="576"/>
      <c r="CW148" s="576"/>
      <c r="CX148" s="576"/>
      <c r="CY148" s="576"/>
      <c r="CZ148" s="576"/>
      <c r="DA148" s="576"/>
      <c r="DB148" s="576"/>
      <c r="DC148" s="576"/>
      <c r="DD148" s="576"/>
      <c r="DE148" s="576"/>
      <c r="DF148" s="576"/>
      <c r="DG148" s="576"/>
      <c r="DH148" s="576"/>
      <c r="DI148" s="576"/>
      <c r="DJ148" s="576"/>
      <c r="DK148" s="576"/>
      <c r="DL148" s="576"/>
      <c r="DM148" s="576"/>
      <c r="DN148" s="576"/>
      <c r="DO148" s="576"/>
      <c r="DP148" s="576"/>
      <c r="DQ148" s="576"/>
      <c r="DR148" s="576"/>
      <c r="DS148" s="576"/>
      <c r="DT148" s="576"/>
      <c r="DU148" s="576"/>
      <c r="DV148" s="576"/>
      <c r="DW148" s="576"/>
      <c r="DX148" s="576"/>
      <c r="DY148" s="576"/>
      <c r="DZ148" s="576"/>
      <c r="EA148" s="576"/>
      <c r="EB148" s="576"/>
      <c r="EC148" s="576"/>
      <c r="ED148" s="576"/>
      <c r="EE148" s="576"/>
      <c r="EF148" s="576"/>
      <c r="EG148" s="576"/>
      <c r="EH148" s="576"/>
      <c r="EI148" s="576"/>
      <c r="EJ148" s="576"/>
      <c r="EK148" s="576"/>
      <c r="EL148" s="576"/>
      <c r="EM148" s="576"/>
      <c r="EN148" s="576"/>
      <c r="EO148" s="576"/>
      <c r="EP148" s="576"/>
      <c r="EQ148" s="576"/>
      <c r="ER148" s="576"/>
      <c r="ES148" s="576"/>
      <c r="ET148" s="576"/>
      <c r="EU148" s="576"/>
      <c r="EV148" s="576"/>
      <c r="EW148" s="576"/>
      <c r="EX148" s="576"/>
      <c r="EY148" s="576"/>
      <c r="EZ148" s="576"/>
      <c r="FA148" s="576"/>
      <c r="FB148" s="576"/>
      <c r="FC148" s="576"/>
      <c r="FD148" s="576"/>
      <c r="FE148" s="576"/>
      <c r="FF148" s="576"/>
      <c r="FG148" s="576"/>
      <c r="FH148" s="576"/>
      <c r="FI148" s="576"/>
      <c r="FJ148" s="576"/>
      <c r="FK148" s="576"/>
      <c r="FL148" s="576"/>
      <c r="FM148" s="576"/>
      <c r="FN148" s="576"/>
      <c r="FO148" s="576"/>
      <c r="FP148" s="576"/>
      <c r="FQ148" s="576"/>
      <c r="FR148" s="576"/>
      <c r="FS148" s="576"/>
      <c r="FT148" s="576"/>
      <c r="FU148" s="576"/>
      <c r="FV148" s="576"/>
      <c r="FW148" s="576"/>
      <c r="FX148" s="576"/>
      <c r="FY148" s="576"/>
      <c r="FZ148" s="576"/>
      <c r="GA148" s="576"/>
      <c r="GB148" s="576"/>
      <c r="GC148" s="576"/>
      <c r="GD148" s="576"/>
      <c r="GE148" s="576"/>
      <c r="GF148" s="576"/>
      <c r="GG148" s="576"/>
      <c r="GH148" s="576"/>
      <c r="GI148" s="576"/>
      <c r="GJ148" s="576"/>
      <c r="GK148" s="576"/>
      <c r="GL148" s="576"/>
      <c r="GM148" s="576"/>
      <c r="GN148" s="576"/>
      <c r="GO148" s="576"/>
      <c r="GP148" s="576"/>
      <c r="GQ148" s="576"/>
      <c r="GR148" s="576"/>
      <c r="GS148" s="576"/>
      <c r="GT148" s="576"/>
      <c r="GU148" s="576"/>
      <c r="GV148" s="576"/>
      <c r="GW148" s="576"/>
      <c r="GX148" s="576"/>
      <c r="GY148" s="576"/>
      <c r="GZ148" s="576"/>
      <c r="HA148" s="576"/>
      <c r="HB148" s="576"/>
      <c r="HC148" s="576"/>
      <c r="HD148" s="576"/>
      <c r="HE148" s="576"/>
      <c r="HF148" s="576"/>
      <c r="HG148" s="576"/>
      <c r="HH148" s="576"/>
      <c r="HI148" s="576"/>
      <c r="HJ148" s="576"/>
      <c r="HK148" s="576"/>
      <c r="HL148" s="576"/>
      <c r="HM148" s="576"/>
      <c r="HN148" s="576"/>
      <c r="HO148" s="576"/>
      <c r="HP148" s="576"/>
      <c r="HQ148" s="576"/>
      <c r="HR148" s="576"/>
      <c r="HS148" s="576"/>
      <c r="HT148" s="576"/>
      <c r="HU148" s="576"/>
      <c r="HV148" s="576"/>
      <c r="HW148" s="576"/>
      <c r="HX148" s="576"/>
      <c r="HY148" s="576"/>
      <c r="HZ148" s="576"/>
      <c r="IA148" s="576"/>
      <c r="IB148" s="576"/>
      <c r="IC148" s="576"/>
      <c r="ID148" s="576"/>
      <c r="IE148" s="576"/>
      <c r="IF148" s="576"/>
      <c r="IG148" s="576"/>
      <c r="IH148" s="576"/>
      <c r="II148" s="576"/>
      <c r="IJ148" s="576"/>
      <c r="IK148" s="576"/>
      <c r="IL148" s="576"/>
      <c r="IM148" s="576"/>
      <c r="IN148" s="576"/>
      <c r="IO148" s="576"/>
      <c r="IP148" s="576"/>
      <c r="IQ148" s="576"/>
      <c r="IR148" s="576"/>
      <c r="IS148" s="576"/>
      <c r="IT148" s="576"/>
      <c r="IU148" s="576"/>
      <c r="IV148" s="576"/>
    </row>
    <row r="150" spans="1:256">
      <c r="A150" s="576"/>
      <c r="I150" s="576"/>
      <c r="J150" s="576"/>
      <c r="K150" s="576"/>
      <c r="L150" s="576"/>
      <c r="M150" s="576"/>
      <c r="N150" s="576"/>
      <c r="O150" s="576"/>
      <c r="P150" s="576"/>
      <c r="Q150" s="576"/>
      <c r="R150" s="576"/>
      <c r="S150" s="576"/>
      <c r="T150" s="576"/>
      <c r="U150" s="576"/>
      <c r="V150" s="576"/>
      <c r="W150" s="576"/>
      <c r="X150" s="576"/>
      <c r="Y150" s="576"/>
      <c r="Z150" s="576"/>
      <c r="AA150" s="576"/>
      <c r="AB150" s="576"/>
      <c r="AC150" s="576"/>
      <c r="AD150" s="576"/>
      <c r="AE150" s="576"/>
      <c r="AF150" s="576"/>
      <c r="AG150" s="576"/>
      <c r="AH150" s="576"/>
      <c r="AI150" s="576"/>
      <c r="AJ150" s="576"/>
      <c r="AK150" s="576"/>
      <c r="AL150" s="576"/>
      <c r="AM150" s="576"/>
      <c r="AN150" s="576"/>
      <c r="AO150" s="576"/>
      <c r="AP150" s="576"/>
      <c r="AQ150" s="576"/>
      <c r="AR150" s="576"/>
      <c r="AS150" s="576"/>
      <c r="AT150" s="576"/>
      <c r="AU150" s="576"/>
      <c r="AV150" s="576"/>
      <c r="AW150" s="576"/>
      <c r="AX150" s="576"/>
      <c r="AY150" s="576"/>
      <c r="AZ150" s="576"/>
      <c r="BA150" s="576"/>
      <c r="BB150" s="576"/>
      <c r="BC150" s="576"/>
      <c r="BD150" s="576"/>
      <c r="BE150" s="576"/>
      <c r="BF150" s="576"/>
      <c r="BG150" s="576"/>
      <c r="BH150" s="576"/>
      <c r="BI150" s="576"/>
      <c r="BJ150" s="576"/>
      <c r="BK150" s="576"/>
      <c r="BL150" s="576"/>
      <c r="BM150" s="576"/>
      <c r="BN150" s="576"/>
      <c r="BO150" s="576"/>
      <c r="BP150" s="576"/>
      <c r="BQ150" s="576"/>
      <c r="BR150" s="576"/>
      <c r="BS150" s="576"/>
      <c r="BT150" s="576"/>
      <c r="BU150" s="576"/>
      <c r="BV150" s="576"/>
      <c r="BW150" s="576"/>
      <c r="BX150" s="576"/>
      <c r="BY150" s="576"/>
      <c r="BZ150" s="576"/>
      <c r="CA150" s="576"/>
      <c r="CB150" s="576"/>
      <c r="CC150" s="576"/>
      <c r="CD150" s="576"/>
      <c r="CE150" s="576"/>
      <c r="CF150" s="576"/>
      <c r="CG150" s="576"/>
      <c r="CH150" s="576"/>
      <c r="CI150" s="576"/>
      <c r="CJ150" s="576"/>
      <c r="CK150" s="576"/>
      <c r="CL150" s="576"/>
      <c r="CM150" s="576"/>
      <c r="CN150" s="576"/>
      <c r="CO150" s="576"/>
      <c r="CP150" s="576"/>
      <c r="CQ150" s="576"/>
      <c r="CR150" s="576"/>
      <c r="CS150" s="576"/>
      <c r="CT150" s="576"/>
      <c r="CU150" s="576"/>
      <c r="CV150" s="576"/>
      <c r="CW150" s="576"/>
      <c r="CX150" s="576"/>
      <c r="CY150" s="576"/>
      <c r="CZ150" s="576"/>
      <c r="DA150" s="576"/>
      <c r="DB150" s="576"/>
      <c r="DC150" s="576"/>
      <c r="DD150" s="576"/>
      <c r="DE150" s="576"/>
      <c r="DF150" s="576"/>
      <c r="DG150" s="576"/>
      <c r="DH150" s="576"/>
      <c r="DI150" s="576"/>
      <c r="DJ150" s="576"/>
      <c r="DK150" s="576"/>
      <c r="DL150" s="576"/>
      <c r="DM150" s="576"/>
      <c r="DN150" s="576"/>
      <c r="DO150" s="576"/>
      <c r="DP150" s="576"/>
      <c r="DQ150" s="576"/>
      <c r="DR150" s="576"/>
      <c r="DS150" s="576"/>
      <c r="DT150" s="576"/>
      <c r="DU150" s="576"/>
      <c r="DV150" s="576"/>
      <c r="DW150" s="576"/>
      <c r="DX150" s="576"/>
      <c r="DY150" s="576"/>
      <c r="DZ150" s="576"/>
      <c r="EA150" s="576"/>
      <c r="EB150" s="576"/>
      <c r="EC150" s="576"/>
      <c r="ED150" s="576"/>
      <c r="EE150" s="576"/>
      <c r="EF150" s="576"/>
      <c r="EG150" s="576"/>
      <c r="EH150" s="576"/>
      <c r="EI150" s="576"/>
      <c r="EJ150" s="576"/>
      <c r="EK150" s="576"/>
      <c r="EL150" s="576"/>
      <c r="EM150" s="576"/>
      <c r="EN150" s="576"/>
      <c r="EO150" s="576"/>
      <c r="EP150" s="576"/>
      <c r="EQ150" s="576"/>
      <c r="ER150" s="576"/>
      <c r="ES150" s="576"/>
      <c r="ET150" s="576"/>
      <c r="EU150" s="576"/>
      <c r="EV150" s="576"/>
      <c r="EW150" s="576"/>
      <c r="EX150" s="576"/>
      <c r="EY150" s="576"/>
      <c r="EZ150" s="576"/>
      <c r="FA150" s="576"/>
      <c r="FB150" s="576"/>
      <c r="FC150" s="576"/>
      <c r="FD150" s="576"/>
      <c r="FE150" s="576"/>
      <c r="FF150" s="576"/>
      <c r="FG150" s="576"/>
      <c r="FH150" s="576"/>
      <c r="FI150" s="576"/>
      <c r="FJ150" s="576"/>
      <c r="FK150" s="576"/>
      <c r="FL150" s="576"/>
      <c r="FM150" s="576"/>
      <c r="FN150" s="576"/>
      <c r="FO150" s="576"/>
      <c r="FP150" s="576"/>
      <c r="FQ150" s="576"/>
      <c r="FR150" s="576"/>
      <c r="FS150" s="576"/>
      <c r="FT150" s="576"/>
      <c r="FU150" s="576"/>
      <c r="FV150" s="576"/>
      <c r="FW150" s="576"/>
      <c r="FX150" s="576"/>
      <c r="FY150" s="576"/>
      <c r="FZ150" s="576"/>
      <c r="GA150" s="576"/>
      <c r="GB150" s="576"/>
      <c r="GC150" s="576"/>
      <c r="GD150" s="576"/>
      <c r="GE150" s="576"/>
      <c r="GF150" s="576"/>
      <c r="GG150" s="576"/>
      <c r="GH150" s="576"/>
      <c r="GI150" s="576"/>
      <c r="GJ150" s="576"/>
      <c r="GK150" s="576"/>
      <c r="GL150" s="576"/>
      <c r="GM150" s="576"/>
      <c r="GN150" s="576"/>
      <c r="GO150" s="576"/>
      <c r="GP150" s="576"/>
      <c r="GQ150" s="576"/>
      <c r="GR150" s="576"/>
      <c r="GS150" s="576"/>
      <c r="GT150" s="576"/>
      <c r="GU150" s="576"/>
      <c r="GV150" s="576"/>
      <c r="GW150" s="576"/>
      <c r="GX150" s="576"/>
      <c r="GY150" s="576"/>
      <c r="GZ150" s="576"/>
      <c r="HA150" s="576"/>
      <c r="HB150" s="576"/>
      <c r="HC150" s="576"/>
      <c r="HD150" s="576"/>
      <c r="HE150" s="576"/>
      <c r="HF150" s="576"/>
      <c r="HG150" s="576"/>
      <c r="HH150" s="576"/>
      <c r="HI150" s="576"/>
      <c r="HJ150" s="576"/>
      <c r="HK150" s="576"/>
      <c r="HL150" s="576"/>
      <c r="HM150" s="576"/>
      <c r="HN150" s="576"/>
      <c r="HO150" s="576"/>
      <c r="HP150" s="576"/>
      <c r="HQ150" s="576"/>
      <c r="HR150" s="576"/>
      <c r="HS150" s="576"/>
      <c r="HT150" s="576"/>
      <c r="HU150" s="576"/>
      <c r="HV150" s="576"/>
      <c r="HW150" s="576"/>
      <c r="HX150" s="576"/>
      <c r="HY150" s="576"/>
      <c r="HZ150" s="576"/>
      <c r="IA150" s="576"/>
      <c r="IB150" s="576"/>
      <c r="IC150" s="576"/>
      <c r="ID150" s="576"/>
      <c r="IE150" s="576"/>
      <c r="IF150" s="576"/>
      <c r="IG150" s="576"/>
      <c r="IH150" s="576"/>
      <c r="II150" s="576"/>
      <c r="IJ150" s="576"/>
      <c r="IK150" s="576"/>
      <c r="IL150" s="576"/>
      <c r="IM150" s="576"/>
      <c r="IN150" s="576"/>
      <c r="IO150" s="576"/>
      <c r="IP150" s="576"/>
      <c r="IQ150" s="576"/>
      <c r="IR150" s="576"/>
      <c r="IS150" s="576"/>
      <c r="IT150" s="576"/>
      <c r="IU150" s="576"/>
      <c r="IV150" s="576"/>
    </row>
    <row r="152" spans="1:256">
      <c r="A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76"/>
      <c r="AB152" s="576"/>
      <c r="AC152" s="576"/>
      <c r="AD152" s="576"/>
      <c r="AE152" s="576"/>
      <c r="AF152" s="576"/>
      <c r="AG152" s="576"/>
      <c r="AH152" s="576"/>
      <c r="AI152" s="576"/>
      <c r="AJ152" s="576"/>
      <c r="AK152" s="576"/>
      <c r="AL152" s="576"/>
      <c r="AM152" s="576"/>
      <c r="AN152" s="576"/>
      <c r="AO152" s="576"/>
      <c r="AP152" s="576"/>
      <c r="AQ152" s="576"/>
      <c r="AR152" s="576"/>
      <c r="AS152" s="576"/>
      <c r="AT152" s="576"/>
      <c r="AU152" s="576"/>
      <c r="AV152" s="576"/>
      <c r="AW152" s="576"/>
      <c r="AX152" s="576"/>
      <c r="AY152" s="576"/>
      <c r="AZ152" s="576"/>
      <c r="BA152" s="576"/>
      <c r="BB152" s="576"/>
      <c r="BC152" s="576"/>
      <c r="BD152" s="576"/>
      <c r="BE152" s="576"/>
      <c r="BF152" s="576"/>
      <c r="BG152" s="576"/>
      <c r="BH152" s="576"/>
      <c r="BI152" s="576"/>
      <c r="BJ152" s="576"/>
      <c r="BK152" s="576"/>
      <c r="BL152" s="576"/>
      <c r="BM152" s="576"/>
      <c r="BN152" s="576"/>
      <c r="BO152" s="576"/>
      <c r="BP152" s="576"/>
      <c r="BQ152" s="576"/>
      <c r="BR152" s="576"/>
      <c r="BS152" s="576"/>
      <c r="BT152" s="576"/>
      <c r="BU152" s="576"/>
      <c r="BV152" s="576"/>
      <c r="BW152" s="576"/>
      <c r="BX152" s="576"/>
      <c r="BY152" s="576"/>
      <c r="BZ152" s="576"/>
      <c r="CA152" s="576"/>
      <c r="CB152" s="576"/>
      <c r="CC152" s="576"/>
      <c r="CD152" s="576"/>
      <c r="CE152" s="576"/>
      <c r="CF152" s="576"/>
      <c r="CG152" s="576"/>
      <c r="CH152" s="576"/>
      <c r="CI152" s="576"/>
      <c r="CJ152" s="576"/>
      <c r="CK152" s="576"/>
      <c r="CL152" s="576"/>
      <c r="CM152" s="576"/>
      <c r="CN152" s="576"/>
      <c r="CO152" s="576"/>
      <c r="CP152" s="576"/>
      <c r="CQ152" s="576"/>
      <c r="CR152" s="576"/>
      <c r="CS152" s="576"/>
      <c r="CT152" s="576"/>
      <c r="CU152" s="576"/>
      <c r="CV152" s="576"/>
      <c r="CW152" s="576"/>
      <c r="CX152" s="576"/>
      <c r="CY152" s="576"/>
      <c r="CZ152" s="576"/>
      <c r="DA152" s="576"/>
      <c r="DB152" s="576"/>
      <c r="DC152" s="576"/>
      <c r="DD152" s="576"/>
      <c r="DE152" s="576"/>
      <c r="DF152" s="576"/>
      <c r="DG152" s="576"/>
      <c r="DH152" s="576"/>
      <c r="DI152" s="576"/>
      <c r="DJ152" s="576"/>
      <c r="DK152" s="576"/>
      <c r="DL152" s="576"/>
      <c r="DM152" s="576"/>
      <c r="DN152" s="576"/>
      <c r="DO152" s="576"/>
      <c r="DP152" s="576"/>
      <c r="DQ152" s="576"/>
      <c r="DR152" s="576"/>
      <c r="DS152" s="576"/>
      <c r="DT152" s="576"/>
      <c r="DU152" s="576"/>
      <c r="DV152" s="576"/>
      <c r="DW152" s="576"/>
      <c r="DX152" s="576"/>
      <c r="DY152" s="576"/>
      <c r="DZ152" s="576"/>
      <c r="EA152" s="576"/>
      <c r="EB152" s="576"/>
      <c r="EC152" s="576"/>
      <c r="ED152" s="576"/>
      <c r="EE152" s="576"/>
      <c r="EF152" s="576"/>
      <c r="EG152" s="576"/>
      <c r="EH152" s="576"/>
      <c r="EI152" s="576"/>
      <c r="EJ152" s="576"/>
      <c r="EK152" s="576"/>
      <c r="EL152" s="576"/>
      <c r="EM152" s="576"/>
      <c r="EN152" s="576"/>
      <c r="EO152" s="576"/>
      <c r="EP152" s="576"/>
      <c r="EQ152" s="576"/>
      <c r="ER152" s="576"/>
      <c r="ES152" s="576"/>
      <c r="ET152" s="576"/>
      <c r="EU152" s="576"/>
      <c r="EV152" s="576"/>
      <c r="EW152" s="576"/>
      <c r="EX152" s="576"/>
      <c r="EY152" s="576"/>
      <c r="EZ152" s="576"/>
      <c r="FA152" s="576"/>
      <c r="FB152" s="576"/>
      <c r="FC152" s="576"/>
      <c r="FD152" s="576"/>
      <c r="FE152" s="576"/>
      <c r="FF152" s="576"/>
      <c r="FG152" s="576"/>
      <c r="FH152" s="576"/>
      <c r="FI152" s="576"/>
      <c r="FJ152" s="576"/>
      <c r="FK152" s="576"/>
      <c r="FL152" s="576"/>
      <c r="FM152" s="576"/>
      <c r="FN152" s="576"/>
      <c r="FO152" s="576"/>
      <c r="FP152" s="576"/>
      <c r="FQ152" s="576"/>
      <c r="FR152" s="576"/>
      <c r="FS152" s="576"/>
      <c r="FT152" s="576"/>
      <c r="FU152" s="576"/>
      <c r="FV152" s="576"/>
      <c r="FW152" s="576"/>
      <c r="FX152" s="576"/>
      <c r="FY152" s="576"/>
      <c r="FZ152" s="576"/>
      <c r="GA152" s="576"/>
      <c r="GB152" s="576"/>
      <c r="GC152" s="576"/>
      <c r="GD152" s="576"/>
      <c r="GE152" s="576"/>
      <c r="GF152" s="576"/>
      <c r="GG152" s="576"/>
      <c r="GH152" s="576"/>
      <c r="GI152" s="576"/>
      <c r="GJ152" s="576"/>
      <c r="GK152" s="576"/>
      <c r="GL152" s="576"/>
      <c r="GM152" s="576"/>
      <c r="GN152" s="576"/>
      <c r="GO152" s="576"/>
      <c r="GP152" s="576"/>
      <c r="GQ152" s="576"/>
      <c r="GR152" s="576"/>
      <c r="GS152" s="576"/>
      <c r="GT152" s="576"/>
      <c r="GU152" s="576"/>
      <c r="GV152" s="576"/>
      <c r="GW152" s="576"/>
      <c r="GX152" s="576"/>
      <c r="GY152" s="576"/>
      <c r="GZ152" s="576"/>
      <c r="HA152" s="576"/>
      <c r="HB152" s="576"/>
      <c r="HC152" s="576"/>
      <c r="HD152" s="576"/>
      <c r="HE152" s="576"/>
      <c r="HF152" s="576"/>
      <c r="HG152" s="576"/>
      <c r="HH152" s="576"/>
      <c r="HI152" s="576"/>
      <c r="HJ152" s="576"/>
      <c r="HK152" s="576"/>
      <c r="HL152" s="576"/>
      <c r="HM152" s="576"/>
      <c r="HN152" s="576"/>
      <c r="HO152" s="576"/>
      <c r="HP152" s="576"/>
      <c r="HQ152" s="576"/>
      <c r="HR152" s="576"/>
      <c r="HS152" s="576"/>
      <c r="HT152" s="576"/>
      <c r="HU152" s="576"/>
      <c r="HV152" s="576"/>
      <c r="HW152" s="576"/>
      <c r="HX152" s="576"/>
      <c r="HY152" s="576"/>
      <c r="HZ152" s="576"/>
      <c r="IA152" s="576"/>
      <c r="IB152" s="576"/>
      <c r="IC152" s="576"/>
      <c r="ID152" s="576"/>
      <c r="IE152" s="576"/>
      <c r="IF152" s="576"/>
      <c r="IG152" s="576"/>
      <c r="IH152" s="576"/>
      <c r="II152" s="576"/>
      <c r="IJ152" s="576"/>
      <c r="IK152" s="576"/>
      <c r="IL152" s="576"/>
      <c r="IM152" s="576"/>
      <c r="IN152" s="576"/>
      <c r="IO152" s="576"/>
      <c r="IP152" s="576"/>
      <c r="IQ152" s="576"/>
      <c r="IR152" s="576"/>
      <c r="IS152" s="576"/>
      <c r="IT152" s="576"/>
      <c r="IU152" s="576"/>
      <c r="IV152" s="576"/>
    </row>
    <row r="153" spans="1:256">
      <c r="A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76"/>
      <c r="AB153" s="576"/>
      <c r="AC153" s="576"/>
      <c r="AD153" s="576"/>
      <c r="AE153" s="576"/>
      <c r="AF153" s="576"/>
      <c r="AG153" s="576"/>
      <c r="AH153" s="576"/>
      <c r="AI153" s="576"/>
      <c r="AJ153" s="576"/>
      <c r="AK153" s="576"/>
      <c r="AL153" s="576"/>
      <c r="AM153" s="576"/>
      <c r="AN153" s="576"/>
      <c r="AO153" s="576"/>
      <c r="AP153" s="576"/>
      <c r="AQ153" s="576"/>
      <c r="AR153" s="576"/>
      <c r="AS153" s="576"/>
      <c r="AT153" s="576"/>
      <c r="AU153" s="576"/>
      <c r="AV153" s="576"/>
      <c r="AW153" s="576"/>
      <c r="AX153" s="576"/>
      <c r="AY153" s="576"/>
      <c r="AZ153" s="576"/>
      <c r="BA153" s="576"/>
      <c r="BB153" s="576"/>
      <c r="BC153" s="576"/>
      <c r="BD153" s="576"/>
      <c r="BE153" s="576"/>
      <c r="BF153" s="576"/>
      <c r="BG153" s="576"/>
      <c r="BH153" s="576"/>
      <c r="BI153" s="576"/>
      <c r="BJ153" s="576"/>
      <c r="BK153" s="576"/>
      <c r="BL153" s="576"/>
      <c r="BM153" s="576"/>
      <c r="BN153" s="576"/>
      <c r="BO153" s="576"/>
      <c r="BP153" s="576"/>
      <c r="BQ153" s="576"/>
      <c r="BR153" s="576"/>
      <c r="BS153" s="576"/>
      <c r="BT153" s="576"/>
      <c r="BU153" s="576"/>
      <c r="BV153" s="576"/>
      <c r="BW153" s="576"/>
      <c r="BX153" s="576"/>
      <c r="BY153" s="576"/>
      <c r="BZ153" s="576"/>
      <c r="CA153" s="576"/>
      <c r="CB153" s="576"/>
      <c r="CC153" s="576"/>
      <c r="CD153" s="576"/>
      <c r="CE153" s="576"/>
      <c r="CF153" s="576"/>
      <c r="CG153" s="576"/>
      <c r="CH153" s="576"/>
      <c r="CI153" s="576"/>
      <c r="CJ153" s="576"/>
      <c r="CK153" s="576"/>
      <c r="CL153" s="576"/>
      <c r="CM153" s="576"/>
      <c r="CN153" s="576"/>
      <c r="CO153" s="576"/>
      <c r="CP153" s="576"/>
      <c r="CQ153" s="576"/>
      <c r="CR153" s="576"/>
      <c r="CS153" s="576"/>
      <c r="CT153" s="576"/>
      <c r="CU153" s="576"/>
      <c r="CV153" s="576"/>
      <c r="CW153" s="576"/>
      <c r="CX153" s="576"/>
      <c r="CY153" s="576"/>
      <c r="CZ153" s="576"/>
      <c r="DA153" s="576"/>
      <c r="DB153" s="576"/>
      <c r="DC153" s="576"/>
      <c r="DD153" s="576"/>
      <c r="DE153" s="576"/>
      <c r="DF153" s="576"/>
      <c r="DG153" s="576"/>
      <c r="DH153" s="576"/>
      <c r="DI153" s="576"/>
      <c r="DJ153" s="576"/>
      <c r="DK153" s="576"/>
      <c r="DL153" s="576"/>
      <c r="DM153" s="576"/>
      <c r="DN153" s="576"/>
      <c r="DO153" s="576"/>
      <c r="DP153" s="576"/>
      <c r="DQ153" s="576"/>
      <c r="DR153" s="576"/>
      <c r="DS153" s="576"/>
      <c r="DT153" s="576"/>
      <c r="DU153" s="576"/>
      <c r="DV153" s="576"/>
      <c r="DW153" s="576"/>
      <c r="DX153" s="576"/>
      <c r="DY153" s="576"/>
      <c r="DZ153" s="576"/>
      <c r="EA153" s="576"/>
      <c r="EB153" s="576"/>
      <c r="EC153" s="576"/>
      <c r="ED153" s="576"/>
      <c r="EE153" s="576"/>
      <c r="EF153" s="576"/>
      <c r="EG153" s="576"/>
      <c r="EH153" s="576"/>
      <c r="EI153" s="576"/>
      <c r="EJ153" s="576"/>
      <c r="EK153" s="576"/>
      <c r="EL153" s="576"/>
      <c r="EM153" s="576"/>
      <c r="EN153" s="576"/>
      <c r="EO153" s="576"/>
      <c r="EP153" s="576"/>
      <c r="EQ153" s="576"/>
      <c r="ER153" s="576"/>
      <c r="ES153" s="576"/>
      <c r="ET153" s="576"/>
      <c r="EU153" s="576"/>
      <c r="EV153" s="576"/>
      <c r="EW153" s="576"/>
      <c r="EX153" s="576"/>
      <c r="EY153" s="576"/>
      <c r="EZ153" s="576"/>
      <c r="FA153" s="576"/>
      <c r="FB153" s="576"/>
      <c r="FC153" s="576"/>
      <c r="FD153" s="576"/>
      <c r="FE153" s="576"/>
      <c r="FF153" s="576"/>
      <c r="FG153" s="576"/>
      <c r="FH153" s="576"/>
      <c r="FI153" s="576"/>
      <c r="FJ153" s="576"/>
      <c r="FK153" s="576"/>
      <c r="FL153" s="576"/>
      <c r="FM153" s="576"/>
      <c r="FN153" s="576"/>
      <c r="FO153" s="576"/>
      <c r="FP153" s="576"/>
      <c r="FQ153" s="576"/>
      <c r="FR153" s="576"/>
      <c r="FS153" s="576"/>
      <c r="FT153" s="576"/>
      <c r="FU153" s="576"/>
      <c r="FV153" s="576"/>
      <c r="FW153" s="576"/>
      <c r="FX153" s="576"/>
      <c r="FY153" s="576"/>
      <c r="FZ153" s="576"/>
      <c r="GA153" s="576"/>
      <c r="GB153" s="576"/>
      <c r="GC153" s="576"/>
      <c r="GD153" s="576"/>
      <c r="GE153" s="576"/>
      <c r="GF153" s="576"/>
      <c r="GG153" s="576"/>
      <c r="GH153" s="576"/>
      <c r="GI153" s="576"/>
      <c r="GJ153" s="576"/>
      <c r="GK153" s="576"/>
      <c r="GL153" s="576"/>
      <c r="GM153" s="576"/>
      <c r="GN153" s="576"/>
      <c r="GO153" s="576"/>
      <c r="GP153" s="576"/>
      <c r="GQ153" s="576"/>
      <c r="GR153" s="576"/>
      <c r="GS153" s="576"/>
      <c r="GT153" s="576"/>
      <c r="GU153" s="576"/>
      <c r="GV153" s="576"/>
      <c r="GW153" s="576"/>
      <c r="GX153" s="576"/>
      <c r="GY153" s="576"/>
      <c r="GZ153" s="576"/>
      <c r="HA153" s="576"/>
      <c r="HB153" s="576"/>
      <c r="HC153" s="576"/>
      <c r="HD153" s="576"/>
      <c r="HE153" s="576"/>
      <c r="HF153" s="576"/>
      <c r="HG153" s="576"/>
      <c r="HH153" s="576"/>
      <c r="HI153" s="576"/>
      <c r="HJ153" s="576"/>
      <c r="HK153" s="576"/>
      <c r="HL153" s="576"/>
      <c r="HM153" s="576"/>
      <c r="HN153" s="576"/>
      <c r="HO153" s="576"/>
      <c r="HP153" s="576"/>
      <c r="HQ153" s="576"/>
      <c r="HR153" s="576"/>
      <c r="HS153" s="576"/>
      <c r="HT153" s="576"/>
      <c r="HU153" s="576"/>
      <c r="HV153" s="576"/>
      <c r="HW153" s="576"/>
      <c r="HX153" s="576"/>
      <c r="HY153" s="576"/>
      <c r="HZ153" s="576"/>
      <c r="IA153" s="576"/>
      <c r="IB153" s="576"/>
      <c r="IC153" s="576"/>
      <c r="ID153" s="576"/>
      <c r="IE153" s="576"/>
      <c r="IF153" s="576"/>
      <c r="IG153" s="576"/>
      <c r="IH153" s="576"/>
      <c r="II153" s="576"/>
      <c r="IJ153" s="576"/>
      <c r="IK153" s="576"/>
      <c r="IL153" s="576"/>
      <c r="IM153" s="576"/>
      <c r="IN153" s="576"/>
      <c r="IO153" s="576"/>
      <c r="IP153" s="576"/>
      <c r="IQ153" s="576"/>
      <c r="IR153" s="576"/>
      <c r="IS153" s="576"/>
      <c r="IT153" s="576"/>
      <c r="IU153" s="576"/>
      <c r="IV153" s="576"/>
    </row>
    <row r="181" spans="1:256">
      <c r="A181" s="576"/>
      <c r="I181" s="576"/>
      <c r="J181" s="576"/>
      <c r="K181" s="576"/>
      <c r="L181" s="576"/>
      <c r="M181" s="576"/>
      <c r="N181" s="576"/>
      <c r="O181" s="576"/>
      <c r="P181" s="576"/>
      <c r="Q181" s="576"/>
      <c r="R181" s="576"/>
      <c r="S181" s="576"/>
      <c r="T181" s="576"/>
      <c r="U181" s="576"/>
      <c r="V181" s="576"/>
      <c r="W181" s="576"/>
      <c r="X181" s="576"/>
      <c r="Y181" s="576"/>
      <c r="Z181" s="576"/>
      <c r="AA181" s="576"/>
      <c r="AB181" s="576"/>
      <c r="AC181" s="576"/>
      <c r="AD181" s="576"/>
      <c r="AE181" s="576"/>
      <c r="AF181" s="576"/>
      <c r="AG181" s="576"/>
      <c r="AH181" s="576"/>
      <c r="AI181" s="576"/>
      <c r="AJ181" s="576"/>
      <c r="AK181" s="576"/>
      <c r="AL181" s="576"/>
      <c r="AM181" s="576"/>
      <c r="AN181" s="576"/>
      <c r="AO181" s="576"/>
      <c r="AP181" s="576"/>
      <c r="AQ181" s="576"/>
      <c r="AR181" s="576"/>
      <c r="AS181" s="576"/>
      <c r="AT181" s="576"/>
      <c r="AU181" s="576"/>
      <c r="AV181" s="576"/>
      <c r="AW181" s="576"/>
      <c r="AX181" s="576"/>
      <c r="AY181" s="576"/>
      <c r="AZ181" s="576"/>
      <c r="BA181" s="576"/>
      <c r="BB181" s="576"/>
      <c r="BC181" s="576"/>
      <c r="BD181" s="576"/>
      <c r="BE181" s="576"/>
      <c r="BF181" s="576"/>
      <c r="BG181" s="576"/>
      <c r="BH181" s="576"/>
      <c r="BI181" s="576"/>
      <c r="BJ181" s="576"/>
      <c r="BK181" s="576"/>
      <c r="BL181" s="576"/>
      <c r="BM181" s="576"/>
      <c r="BN181" s="576"/>
      <c r="BO181" s="576"/>
      <c r="BP181" s="576"/>
      <c r="BQ181" s="576"/>
      <c r="BR181" s="576"/>
      <c r="BS181" s="576"/>
      <c r="BT181" s="576"/>
      <c r="BU181" s="576"/>
      <c r="BV181" s="576"/>
      <c r="BW181" s="576"/>
      <c r="BX181" s="576"/>
      <c r="BY181" s="576"/>
      <c r="BZ181" s="576"/>
      <c r="CA181" s="576"/>
      <c r="CB181" s="576"/>
      <c r="CC181" s="576"/>
      <c r="CD181" s="576"/>
      <c r="CE181" s="576"/>
      <c r="CF181" s="576"/>
      <c r="CG181" s="576"/>
      <c r="CH181" s="576"/>
      <c r="CI181" s="576"/>
      <c r="CJ181" s="576"/>
      <c r="CK181" s="576"/>
      <c r="CL181" s="576"/>
      <c r="CM181" s="576"/>
      <c r="CN181" s="576"/>
      <c r="CO181" s="576"/>
      <c r="CP181" s="576"/>
      <c r="CQ181" s="576"/>
      <c r="CR181" s="576"/>
      <c r="CS181" s="576"/>
      <c r="CT181" s="576"/>
      <c r="CU181" s="576"/>
      <c r="CV181" s="576"/>
      <c r="CW181" s="576"/>
      <c r="CX181" s="576"/>
      <c r="CY181" s="576"/>
      <c r="CZ181" s="576"/>
      <c r="DA181" s="576"/>
      <c r="DB181" s="576"/>
      <c r="DC181" s="576"/>
      <c r="DD181" s="576"/>
      <c r="DE181" s="576"/>
      <c r="DF181" s="576"/>
      <c r="DG181" s="576"/>
      <c r="DH181" s="576"/>
      <c r="DI181" s="576"/>
      <c r="DJ181" s="576"/>
      <c r="DK181" s="576"/>
      <c r="DL181" s="576"/>
      <c r="DM181" s="576"/>
      <c r="DN181" s="576"/>
      <c r="DO181" s="576"/>
      <c r="DP181" s="576"/>
      <c r="DQ181" s="576"/>
      <c r="DR181" s="576"/>
      <c r="DS181" s="576"/>
      <c r="DT181" s="576"/>
      <c r="DU181" s="576"/>
      <c r="DV181" s="576"/>
      <c r="DW181" s="576"/>
      <c r="DX181" s="576"/>
      <c r="DY181" s="576"/>
      <c r="DZ181" s="576"/>
      <c r="EA181" s="576"/>
      <c r="EB181" s="576"/>
      <c r="EC181" s="576"/>
      <c r="ED181" s="576"/>
      <c r="EE181" s="576"/>
      <c r="EF181" s="576"/>
      <c r="EG181" s="576"/>
      <c r="EH181" s="576"/>
      <c r="EI181" s="576"/>
      <c r="EJ181" s="576"/>
      <c r="EK181" s="576"/>
      <c r="EL181" s="576"/>
      <c r="EM181" s="576"/>
      <c r="EN181" s="576"/>
      <c r="EO181" s="576"/>
      <c r="EP181" s="576"/>
      <c r="EQ181" s="576"/>
      <c r="ER181" s="576"/>
      <c r="ES181" s="576"/>
      <c r="ET181" s="576"/>
      <c r="EU181" s="576"/>
      <c r="EV181" s="576"/>
      <c r="EW181" s="576"/>
      <c r="EX181" s="576"/>
      <c r="EY181" s="576"/>
      <c r="EZ181" s="576"/>
      <c r="FA181" s="576"/>
      <c r="FB181" s="576"/>
      <c r="FC181" s="576"/>
      <c r="FD181" s="576"/>
      <c r="FE181" s="576"/>
      <c r="FF181" s="576"/>
      <c r="FG181" s="576"/>
      <c r="FH181" s="576"/>
      <c r="FI181" s="576"/>
      <c r="FJ181" s="576"/>
      <c r="FK181" s="576"/>
      <c r="FL181" s="576"/>
      <c r="FM181" s="576"/>
      <c r="FN181" s="576"/>
      <c r="FO181" s="576"/>
      <c r="FP181" s="576"/>
      <c r="FQ181" s="576"/>
      <c r="FR181" s="576"/>
      <c r="FS181" s="576"/>
      <c r="FT181" s="576"/>
      <c r="FU181" s="576"/>
      <c r="FV181" s="576"/>
      <c r="FW181" s="576"/>
      <c r="FX181" s="576"/>
      <c r="FY181" s="576"/>
      <c r="FZ181" s="576"/>
      <c r="GA181" s="576"/>
      <c r="GB181" s="576"/>
      <c r="GC181" s="576"/>
      <c r="GD181" s="576"/>
      <c r="GE181" s="576"/>
      <c r="GF181" s="576"/>
      <c r="GG181" s="576"/>
      <c r="GH181" s="576"/>
      <c r="GI181" s="576"/>
      <c r="GJ181" s="576"/>
      <c r="GK181" s="576"/>
      <c r="GL181" s="576"/>
      <c r="GM181" s="576"/>
      <c r="GN181" s="576"/>
      <c r="GO181" s="576"/>
      <c r="GP181" s="576"/>
      <c r="GQ181" s="576"/>
      <c r="GR181" s="576"/>
      <c r="GS181" s="576"/>
      <c r="GT181" s="576"/>
      <c r="GU181" s="576"/>
      <c r="GV181" s="576"/>
      <c r="GW181" s="576"/>
      <c r="GX181" s="576"/>
      <c r="GY181" s="576"/>
      <c r="GZ181" s="576"/>
      <c r="HA181" s="576"/>
      <c r="HB181" s="576"/>
      <c r="HC181" s="576"/>
      <c r="HD181" s="576"/>
      <c r="HE181" s="576"/>
      <c r="HF181" s="576"/>
      <c r="HG181" s="576"/>
      <c r="HH181" s="576"/>
      <c r="HI181" s="576"/>
      <c r="HJ181" s="576"/>
      <c r="HK181" s="576"/>
      <c r="HL181" s="576"/>
      <c r="HM181" s="576"/>
      <c r="HN181" s="576"/>
      <c r="HO181" s="576"/>
      <c r="HP181" s="576"/>
      <c r="HQ181" s="576"/>
      <c r="HR181" s="576"/>
      <c r="HS181" s="576"/>
      <c r="HT181" s="576"/>
      <c r="HU181" s="576"/>
      <c r="HV181" s="576"/>
      <c r="HW181" s="576"/>
      <c r="HX181" s="576"/>
      <c r="HY181" s="576"/>
      <c r="HZ181" s="576"/>
      <c r="IA181" s="576"/>
      <c r="IB181" s="576"/>
      <c r="IC181" s="576"/>
      <c r="ID181" s="576"/>
      <c r="IE181" s="576"/>
      <c r="IF181" s="576"/>
      <c r="IG181" s="576"/>
      <c r="IH181" s="576"/>
      <c r="II181" s="576"/>
      <c r="IJ181" s="576"/>
      <c r="IK181" s="576"/>
      <c r="IL181" s="576"/>
      <c r="IM181" s="576"/>
      <c r="IN181" s="576"/>
      <c r="IO181" s="576"/>
      <c r="IP181" s="576"/>
      <c r="IQ181" s="576"/>
      <c r="IR181" s="576"/>
      <c r="IS181" s="576"/>
      <c r="IT181" s="576"/>
      <c r="IU181" s="576"/>
      <c r="IV181" s="576"/>
    </row>
    <row r="187" spans="1:256">
      <c r="A187" s="576"/>
      <c r="I187" s="576"/>
      <c r="J187" s="576"/>
      <c r="K187" s="576"/>
      <c r="L187" s="576"/>
      <c r="M187" s="576"/>
      <c r="N187" s="576"/>
      <c r="O187" s="576"/>
      <c r="P187" s="576"/>
      <c r="Q187" s="576"/>
      <c r="R187" s="576"/>
      <c r="S187" s="576"/>
      <c r="T187" s="576"/>
      <c r="U187" s="576"/>
      <c r="V187" s="576"/>
      <c r="W187" s="576"/>
      <c r="X187" s="576"/>
      <c r="Y187" s="576"/>
      <c r="Z187" s="576"/>
      <c r="AA187" s="576"/>
      <c r="AB187" s="576"/>
      <c r="AC187" s="576"/>
      <c r="AD187" s="576"/>
      <c r="AE187" s="576"/>
      <c r="AF187" s="576"/>
      <c r="AG187" s="576"/>
      <c r="AH187" s="576"/>
      <c r="AI187" s="576"/>
      <c r="AJ187" s="576"/>
      <c r="AK187" s="576"/>
      <c r="AL187" s="576"/>
      <c r="AM187" s="576"/>
      <c r="AN187" s="576"/>
      <c r="AO187" s="576"/>
      <c r="AP187" s="576"/>
      <c r="AQ187" s="576"/>
      <c r="AR187" s="576"/>
      <c r="AS187" s="576"/>
      <c r="AT187" s="576"/>
      <c r="AU187" s="576"/>
      <c r="AV187" s="576"/>
      <c r="AW187" s="576"/>
      <c r="AX187" s="576"/>
      <c r="AY187" s="576"/>
      <c r="AZ187" s="576"/>
      <c r="BA187" s="576"/>
      <c r="BB187" s="576"/>
      <c r="BC187" s="576"/>
      <c r="BD187" s="576"/>
      <c r="BE187" s="576"/>
      <c r="BF187" s="576"/>
      <c r="BG187" s="576"/>
      <c r="BH187" s="576"/>
      <c r="BI187" s="576"/>
      <c r="BJ187" s="576"/>
      <c r="BK187" s="576"/>
      <c r="BL187" s="576"/>
      <c r="BM187" s="576"/>
      <c r="BN187" s="576"/>
      <c r="BO187" s="576"/>
      <c r="BP187" s="576"/>
      <c r="BQ187" s="576"/>
      <c r="BR187" s="576"/>
      <c r="BS187" s="576"/>
      <c r="BT187" s="576"/>
      <c r="BU187" s="576"/>
      <c r="BV187" s="576"/>
      <c r="BW187" s="576"/>
      <c r="BX187" s="576"/>
      <c r="BY187" s="576"/>
      <c r="BZ187" s="576"/>
      <c r="CA187" s="576"/>
      <c r="CB187" s="576"/>
      <c r="CC187" s="576"/>
      <c r="CD187" s="576"/>
      <c r="CE187" s="576"/>
      <c r="CF187" s="576"/>
      <c r="CG187" s="576"/>
      <c r="CH187" s="576"/>
      <c r="CI187" s="576"/>
      <c r="CJ187" s="576"/>
      <c r="CK187" s="576"/>
      <c r="CL187" s="576"/>
      <c r="CM187" s="576"/>
      <c r="CN187" s="576"/>
      <c r="CO187" s="576"/>
      <c r="CP187" s="576"/>
      <c r="CQ187" s="576"/>
      <c r="CR187" s="576"/>
      <c r="CS187" s="576"/>
      <c r="CT187" s="576"/>
      <c r="CU187" s="576"/>
      <c r="CV187" s="576"/>
      <c r="CW187" s="576"/>
      <c r="CX187" s="576"/>
      <c r="CY187" s="576"/>
      <c r="CZ187" s="576"/>
      <c r="DA187" s="576"/>
      <c r="DB187" s="576"/>
      <c r="DC187" s="576"/>
      <c r="DD187" s="576"/>
      <c r="DE187" s="576"/>
      <c r="DF187" s="576"/>
      <c r="DG187" s="576"/>
      <c r="DH187" s="576"/>
      <c r="DI187" s="576"/>
      <c r="DJ187" s="576"/>
      <c r="DK187" s="576"/>
      <c r="DL187" s="576"/>
      <c r="DM187" s="576"/>
      <c r="DN187" s="576"/>
      <c r="DO187" s="576"/>
      <c r="DP187" s="576"/>
      <c r="DQ187" s="576"/>
      <c r="DR187" s="576"/>
      <c r="DS187" s="576"/>
      <c r="DT187" s="576"/>
      <c r="DU187" s="576"/>
      <c r="DV187" s="576"/>
      <c r="DW187" s="576"/>
      <c r="DX187" s="576"/>
      <c r="DY187" s="576"/>
      <c r="DZ187" s="576"/>
      <c r="EA187" s="576"/>
      <c r="EB187" s="576"/>
      <c r="EC187" s="576"/>
      <c r="ED187" s="576"/>
      <c r="EE187" s="576"/>
      <c r="EF187" s="576"/>
      <c r="EG187" s="576"/>
      <c r="EH187" s="576"/>
      <c r="EI187" s="576"/>
      <c r="EJ187" s="576"/>
      <c r="EK187" s="576"/>
      <c r="EL187" s="576"/>
      <c r="EM187" s="576"/>
      <c r="EN187" s="576"/>
      <c r="EO187" s="576"/>
      <c r="EP187" s="576"/>
      <c r="EQ187" s="576"/>
      <c r="ER187" s="576"/>
      <c r="ES187" s="576"/>
      <c r="ET187" s="576"/>
      <c r="EU187" s="576"/>
      <c r="EV187" s="576"/>
      <c r="EW187" s="576"/>
      <c r="EX187" s="576"/>
      <c r="EY187" s="576"/>
      <c r="EZ187" s="576"/>
      <c r="FA187" s="576"/>
      <c r="FB187" s="576"/>
      <c r="FC187" s="576"/>
      <c r="FD187" s="576"/>
      <c r="FE187" s="576"/>
      <c r="FF187" s="576"/>
      <c r="FG187" s="576"/>
      <c r="FH187" s="576"/>
      <c r="FI187" s="576"/>
      <c r="FJ187" s="576"/>
      <c r="FK187" s="576"/>
      <c r="FL187" s="576"/>
      <c r="FM187" s="576"/>
      <c r="FN187" s="576"/>
      <c r="FO187" s="576"/>
      <c r="FP187" s="576"/>
      <c r="FQ187" s="576"/>
      <c r="FR187" s="576"/>
      <c r="FS187" s="576"/>
      <c r="FT187" s="576"/>
      <c r="FU187" s="576"/>
      <c r="FV187" s="576"/>
      <c r="FW187" s="576"/>
      <c r="FX187" s="576"/>
      <c r="FY187" s="576"/>
      <c r="FZ187" s="576"/>
      <c r="GA187" s="576"/>
      <c r="GB187" s="576"/>
      <c r="GC187" s="576"/>
      <c r="GD187" s="576"/>
      <c r="GE187" s="576"/>
      <c r="GF187" s="576"/>
      <c r="GG187" s="576"/>
      <c r="GH187" s="576"/>
      <c r="GI187" s="576"/>
      <c r="GJ187" s="576"/>
      <c r="GK187" s="576"/>
      <c r="GL187" s="576"/>
      <c r="GM187" s="576"/>
      <c r="GN187" s="576"/>
      <c r="GO187" s="576"/>
      <c r="GP187" s="576"/>
      <c r="GQ187" s="576"/>
      <c r="GR187" s="576"/>
      <c r="GS187" s="576"/>
      <c r="GT187" s="576"/>
      <c r="GU187" s="576"/>
      <c r="GV187" s="576"/>
      <c r="GW187" s="576"/>
      <c r="GX187" s="576"/>
      <c r="GY187" s="576"/>
      <c r="GZ187" s="576"/>
      <c r="HA187" s="576"/>
      <c r="HB187" s="576"/>
      <c r="HC187" s="576"/>
      <c r="HD187" s="576"/>
      <c r="HE187" s="576"/>
      <c r="HF187" s="576"/>
      <c r="HG187" s="576"/>
      <c r="HH187" s="576"/>
      <c r="HI187" s="576"/>
      <c r="HJ187" s="576"/>
      <c r="HK187" s="576"/>
      <c r="HL187" s="576"/>
      <c r="HM187" s="576"/>
      <c r="HN187" s="576"/>
      <c r="HO187" s="576"/>
      <c r="HP187" s="576"/>
      <c r="HQ187" s="576"/>
      <c r="HR187" s="576"/>
      <c r="HS187" s="576"/>
      <c r="HT187" s="576"/>
      <c r="HU187" s="576"/>
      <c r="HV187" s="576"/>
      <c r="HW187" s="576"/>
      <c r="HX187" s="576"/>
      <c r="HY187" s="576"/>
      <c r="HZ187" s="576"/>
      <c r="IA187" s="576"/>
      <c r="IB187" s="576"/>
      <c r="IC187" s="576"/>
      <c r="ID187" s="576"/>
      <c r="IE187" s="576"/>
      <c r="IF187" s="576"/>
      <c r="IG187" s="576"/>
      <c r="IH187" s="576"/>
      <c r="II187" s="576"/>
      <c r="IJ187" s="576"/>
      <c r="IK187" s="576"/>
      <c r="IL187" s="576"/>
      <c r="IM187" s="576"/>
      <c r="IN187" s="576"/>
      <c r="IO187" s="576"/>
      <c r="IP187" s="576"/>
      <c r="IQ187" s="576"/>
      <c r="IR187" s="576"/>
      <c r="IS187" s="576"/>
      <c r="IT187" s="576"/>
      <c r="IU187" s="576"/>
      <c r="IV187" s="576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1" fitToWidth="1" orientation="landscape" pageOrder="downThenOver" paperSize="9" scale="76" useFirstPageNumber="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71"/>
  <sheetViews>
    <sheetView workbookViewId="0" showGridLines="0" rightToLeft="1">
      <selection activeCell="A1" sqref="A1"/>
    </sheetView>
  </sheetViews>
  <sheetFormatPr defaultRowHeight="14.25"/>
  <cols>
    <col min="1" max="1" style="610" width="4.253365" customWidth="1"/>
    <col min="2" max="2" style="610" width="48.0613" customWidth="1"/>
    <col min="3" max="3" style="610" width="12.24349" customWidth="1"/>
    <col min="4" max="4" style="610" width="5.906494" customWidth="1"/>
    <col min="5" max="5" style="610" width="9.350514" customWidth="1"/>
    <col min="6" max="6" style="610" width="12.24349" customWidth="1"/>
    <col min="7" max="7" style="610" width="11.27917" customWidth="1"/>
    <col min="8" max="8" style="610" width="12.24349" customWidth="1"/>
    <col min="9" max="9" style="610" width="6.733059" customWidth="1"/>
    <col min="10" max="10" style="610" width="13.07006" customWidth="1"/>
    <col min="11" max="11" style="610" width="13.6211" customWidth="1"/>
    <col min="12" max="12" style="610" width="10.72812" customWidth="1"/>
    <col min="13" max="13" style="610" width="10.59036" customWidth="1"/>
    <col min="14" max="14" style="610" width="12.51901" customWidth="1"/>
    <col min="15" max="15" style="610" width="16.10079" customWidth="1"/>
    <col min="16" max="16" style="610" width="16.51408" customWidth="1"/>
    <col min="17" max="256" style="610"/>
  </cols>
  <sheetData>
    <row r="1" spans="1:256">
      <c r="B1" s="611" t="s">
        <v>31</v>
      </c>
      <c r="C1" s="612"/>
      <c r="D1" s="613"/>
      <c r="E1" s="614"/>
      <c r="G1" s="615"/>
      <c r="I1" s="616"/>
      <c r="L1" s="615"/>
    </row>
    <row r="2" spans="1:256">
      <c r="B2" s="617" t="s">
        <v>32</v>
      </c>
      <c r="D2" s="618"/>
      <c r="E2" s="619"/>
      <c r="G2" s="615"/>
      <c r="I2" s="616"/>
      <c r="L2" s="615"/>
    </row>
    <row r="3" spans="1:256">
      <c r="B3" s="620" t="s">
        <v>1</v>
      </c>
      <c r="C3" s="621">
        <v>41547</v>
      </c>
      <c r="D3" s="615"/>
      <c r="E3" s="619"/>
      <c r="G3" s="615"/>
      <c r="I3" s="616"/>
      <c r="L3" s="615"/>
    </row>
    <row r="4" spans="1:256">
      <c r="B4" s="620" t="s">
        <v>2</v>
      </c>
      <c r="C4" s="622" t="s">
        <v>3</v>
      </c>
      <c r="D4" s="615"/>
      <c r="E4" s="619"/>
      <c r="G4" s="615"/>
      <c r="I4" s="616"/>
      <c r="L4" s="615"/>
    </row>
    <row r="5" spans="1:256">
      <c r="B5" s="620" t="s">
        <v>4</v>
      </c>
      <c r="C5" s="622" t="s">
        <v>5</v>
      </c>
      <c r="D5" s="615"/>
      <c r="E5" s="619"/>
      <c r="G5" s="615"/>
      <c r="I5" s="616"/>
      <c r="L5" s="615"/>
    </row>
    <row r="6" spans="1:256">
      <c r="B6" s="620" t="s">
        <v>6</v>
      </c>
      <c r="C6" s="623">
        <v>414</v>
      </c>
      <c r="D6" s="615"/>
      <c r="E6" s="619"/>
      <c r="G6" s="615"/>
      <c r="I6" s="616"/>
      <c r="L6" s="615"/>
    </row>
    <row r="8" spans="1:256">
      <c r="A8" s="624"/>
      <c r="B8" s="625" t="s">
        <v>61</v>
      </c>
      <c r="C8" s="626" t="s">
        <v>224</v>
      </c>
      <c r="D8" s="626" t="s">
        <v>64</v>
      </c>
      <c r="E8" s="626" t="s">
        <v>39</v>
      </c>
      <c r="F8" s="627" t="s">
        <v>40</v>
      </c>
      <c r="G8" s="627" t="s">
        <v>65</v>
      </c>
      <c r="H8" s="628" t="s">
        <v>223</v>
      </c>
      <c r="I8" s="629" t="s">
        <v>66</v>
      </c>
      <c r="J8" s="630" t="s">
        <v>67</v>
      </c>
      <c r="K8" s="628" t="s">
        <v>68</v>
      </c>
      <c r="L8" s="628" t="s">
        <v>69</v>
      </c>
      <c r="M8" s="628" t="s">
        <v>33</v>
      </c>
      <c r="N8" s="628" t="s">
        <v>34</v>
      </c>
      <c r="O8" s="624"/>
      <c r="P8" s="624"/>
      <c r="Q8" s="624"/>
      <c r="R8" s="624"/>
      <c r="S8" s="624"/>
      <c r="T8" s="624"/>
      <c r="U8" s="624"/>
      <c r="V8" s="624"/>
      <c r="W8" s="624"/>
      <c r="X8" s="624"/>
      <c r="Y8" s="624"/>
      <c r="Z8" s="624"/>
      <c r="AA8" s="624"/>
      <c r="AB8" s="624"/>
      <c r="AC8" s="624"/>
      <c r="AD8" s="624"/>
      <c r="AE8" s="624"/>
      <c r="AF8" s="624"/>
      <c r="AG8" s="624"/>
      <c r="AH8" s="624"/>
      <c r="AI8" s="624"/>
      <c r="AJ8" s="624"/>
      <c r="AK8" s="624"/>
      <c r="AL8" s="624"/>
      <c r="AM8" s="624"/>
      <c r="AN8" s="624"/>
      <c r="AO8" s="624"/>
      <c r="AP8" s="624"/>
      <c r="AQ8" s="624"/>
      <c r="AR8" s="624"/>
      <c r="AS8" s="624"/>
      <c r="AT8" s="624"/>
      <c r="AU8" s="624"/>
      <c r="AV8" s="624"/>
      <c r="AW8" s="624"/>
      <c r="AX8" s="624"/>
      <c r="AY8" s="624"/>
      <c r="AZ8" s="624"/>
      <c r="BA8" s="624"/>
      <c r="BB8" s="624"/>
      <c r="BC8" s="624"/>
      <c r="BD8" s="624"/>
      <c r="BE8" s="624"/>
      <c r="BF8" s="624"/>
      <c r="BG8" s="624"/>
      <c r="BH8" s="624"/>
      <c r="BI8" s="624"/>
      <c r="BJ8" s="624"/>
      <c r="BK8" s="624"/>
      <c r="BL8" s="624"/>
      <c r="BM8" s="624"/>
      <c r="BN8" s="624"/>
      <c r="BO8" s="624"/>
      <c r="BP8" s="624"/>
      <c r="BQ8" s="624"/>
      <c r="BR8" s="624"/>
      <c r="BS8" s="624"/>
      <c r="BT8" s="624"/>
      <c r="BU8" s="624"/>
      <c r="BV8" s="624"/>
      <c r="BW8" s="624"/>
      <c r="BX8" s="624"/>
      <c r="BY8" s="624"/>
      <c r="BZ8" s="624"/>
      <c r="CA8" s="624"/>
      <c r="CB8" s="624"/>
      <c r="CC8" s="624"/>
      <c r="CD8" s="624"/>
      <c r="CE8" s="624"/>
      <c r="CF8" s="624"/>
      <c r="CG8" s="624"/>
      <c r="CH8" s="624"/>
      <c r="CI8" s="624"/>
      <c r="CJ8" s="624"/>
      <c r="CK8" s="624"/>
      <c r="CL8" s="624"/>
      <c r="CM8" s="624"/>
      <c r="CN8" s="624"/>
      <c r="CO8" s="624"/>
      <c r="CP8" s="624"/>
      <c r="CQ8" s="624"/>
      <c r="CR8" s="624"/>
      <c r="CS8" s="624"/>
      <c r="CT8" s="624"/>
      <c r="CU8" s="624"/>
      <c r="CV8" s="624"/>
      <c r="CW8" s="624"/>
      <c r="CX8" s="624"/>
      <c r="CY8" s="624"/>
      <c r="CZ8" s="624"/>
      <c r="DA8" s="624"/>
      <c r="DB8" s="624"/>
      <c r="DC8" s="624"/>
      <c r="DD8" s="624"/>
      <c r="DE8" s="624"/>
      <c r="DF8" s="624"/>
      <c r="DG8" s="624"/>
      <c r="DH8" s="624"/>
      <c r="DI8" s="624"/>
      <c r="DJ8" s="624"/>
      <c r="DK8" s="624"/>
      <c r="DL8" s="624"/>
      <c r="DM8" s="624"/>
      <c r="DN8" s="624"/>
      <c r="DO8" s="624"/>
      <c r="DP8" s="624"/>
      <c r="DQ8" s="624"/>
      <c r="DR8" s="624"/>
      <c r="DS8" s="624"/>
      <c r="DT8" s="624"/>
      <c r="DU8" s="624"/>
      <c r="DV8" s="624"/>
      <c r="DW8" s="624"/>
      <c r="DX8" s="624"/>
      <c r="DY8" s="624"/>
      <c r="DZ8" s="624"/>
      <c r="EA8" s="624"/>
      <c r="EB8" s="624"/>
      <c r="EC8" s="624"/>
      <c r="ED8" s="624"/>
      <c r="EE8" s="624"/>
      <c r="EF8" s="624"/>
      <c r="EG8" s="624"/>
      <c r="EH8" s="624"/>
      <c r="EI8" s="624"/>
      <c r="EJ8" s="624"/>
      <c r="EK8" s="624"/>
      <c r="EL8" s="624"/>
      <c r="EM8" s="624"/>
      <c r="EN8" s="624"/>
      <c r="EO8" s="624"/>
      <c r="EP8" s="624"/>
      <c r="EQ8" s="624"/>
      <c r="ER8" s="624"/>
      <c r="ES8" s="624"/>
      <c r="ET8" s="624"/>
      <c r="EU8" s="624"/>
      <c r="EV8" s="624"/>
      <c r="EW8" s="624"/>
      <c r="EX8" s="624"/>
      <c r="EY8" s="624"/>
      <c r="EZ8" s="624"/>
      <c r="FA8" s="624"/>
      <c r="FB8" s="624"/>
      <c r="FC8" s="624"/>
      <c r="FD8" s="624"/>
      <c r="FE8" s="624"/>
      <c r="FF8" s="624"/>
      <c r="FG8" s="624"/>
      <c r="FH8" s="624"/>
      <c r="FI8" s="624"/>
      <c r="FJ8" s="624"/>
      <c r="FK8" s="624"/>
      <c r="FL8" s="624"/>
      <c r="FM8" s="624"/>
      <c r="FN8" s="624"/>
      <c r="FO8" s="624"/>
      <c r="FP8" s="624"/>
      <c r="FQ8" s="624"/>
      <c r="FR8" s="624"/>
      <c r="FS8" s="624"/>
      <c r="FT8" s="624"/>
      <c r="FU8" s="624"/>
      <c r="FV8" s="624"/>
      <c r="FW8" s="624"/>
      <c r="FX8" s="624"/>
      <c r="FY8" s="624"/>
      <c r="FZ8" s="624"/>
      <c r="GA8" s="624"/>
      <c r="GB8" s="624"/>
      <c r="GC8" s="624"/>
      <c r="GD8" s="624"/>
      <c r="GE8" s="624"/>
      <c r="GF8" s="624"/>
      <c r="GG8" s="624"/>
      <c r="GH8" s="624"/>
      <c r="GI8" s="624"/>
      <c r="GJ8" s="624"/>
      <c r="GK8" s="624"/>
      <c r="GL8" s="624"/>
      <c r="GM8" s="624"/>
      <c r="GN8" s="624"/>
      <c r="GO8" s="624"/>
      <c r="GP8" s="624"/>
      <c r="GQ8" s="624"/>
      <c r="GR8" s="624"/>
      <c r="GS8" s="624"/>
      <c r="GT8" s="624"/>
      <c r="GU8" s="624"/>
      <c r="GV8" s="624"/>
      <c r="GW8" s="624"/>
      <c r="GX8" s="624"/>
      <c r="GY8" s="624"/>
      <c r="GZ8" s="624"/>
      <c r="HA8" s="624"/>
      <c r="HB8" s="624"/>
      <c r="HC8" s="624"/>
      <c r="HD8" s="624"/>
      <c r="HE8" s="624"/>
      <c r="HF8" s="624"/>
      <c r="HG8" s="624"/>
      <c r="HH8" s="624"/>
      <c r="HI8" s="624"/>
      <c r="HJ8" s="624"/>
      <c r="HK8" s="624"/>
      <c r="HL8" s="624"/>
      <c r="HM8" s="624"/>
      <c r="HN8" s="624"/>
      <c r="HO8" s="624"/>
      <c r="HP8" s="624"/>
      <c r="HQ8" s="624"/>
      <c r="HR8" s="624"/>
      <c r="HS8" s="624"/>
      <c r="HT8" s="624"/>
      <c r="HU8" s="624"/>
      <c r="HV8" s="624"/>
      <c r="HW8" s="624"/>
      <c r="HX8" s="624"/>
      <c r="HY8" s="624"/>
      <c r="HZ8" s="624"/>
      <c r="IA8" s="624"/>
      <c r="IB8" s="624"/>
      <c r="IC8" s="624"/>
      <c r="ID8" s="624"/>
      <c r="IE8" s="624"/>
      <c r="IF8" s="624"/>
      <c r="IG8" s="624"/>
      <c r="IH8" s="624"/>
      <c r="II8" s="624"/>
      <c r="IJ8" s="624"/>
      <c r="IK8" s="624"/>
      <c r="IL8" s="624"/>
      <c r="IM8" s="624"/>
      <c r="IN8" s="624"/>
      <c r="IO8" s="624"/>
      <c r="IP8" s="624"/>
      <c r="IQ8" s="624"/>
      <c r="IR8" s="624"/>
      <c r="IS8" s="624"/>
      <c r="IT8" s="624"/>
      <c r="IU8" s="624"/>
      <c r="IV8" s="624"/>
    </row>
    <row r="9" spans="1:256">
      <c r="B9" s="631" t="s">
        <v>25</v>
      </c>
      <c r="C9" s="632"/>
      <c r="D9" s="632"/>
      <c r="E9" s="632"/>
      <c r="F9" s="632"/>
      <c r="G9" s="632"/>
      <c r="H9" s="632"/>
      <c r="I9" s="633"/>
      <c r="J9" s="634"/>
      <c r="K9" s="635"/>
      <c r="L9" s="633"/>
      <c r="M9" s="632"/>
      <c r="N9" s="632"/>
    </row>
    <row r="10" spans="1:256">
      <c r="B10" s="636" t="s">
        <v>72</v>
      </c>
      <c r="C10" s="620"/>
      <c r="D10" s="620"/>
      <c r="E10" s="620"/>
      <c r="F10" s="620"/>
      <c r="G10" s="620"/>
      <c r="H10" s="620"/>
      <c r="I10" s="637"/>
      <c r="J10" s="638"/>
      <c r="K10" s="639"/>
      <c r="L10" s="637"/>
      <c r="M10" s="620"/>
      <c r="N10" s="620"/>
    </row>
    <row r="11" spans="1:256">
      <c r="A11" s="620"/>
      <c r="B11" s="640" t="s">
        <v>233</v>
      </c>
      <c r="I11" s="641"/>
      <c r="J11" s="642"/>
      <c r="K11" s="643"/>
      <c r="L11" s="641"/>
      <c r="R11" s="620"/>
      <c r="S11" s="620"/>
      <c r="T11" s="620"/>
      <c r="U11" s="620"/>
      <c r="V11" s="620"/>
      <c r="W11" s="620"/>
      <c r="X11" s="620"/>
      <c r="Y11" s="620"/>
      <c r="Z11" s="620"/>
      <c r="AA11" s="620"/>
      <c r="AB11" s="620"/>
      <c r="AC11" s="620"/>
      <c r="AD11" s="620"/>
      <c r="AE11" s="620"/>
      <c r="AF11" s="620"/>
      <c r="AG11" s="620"/>
      <c r="AH11" s="620"/>
      <c r="AI11" s="620"/>
      <c r="AJ11" s="620"/>
      <c r="AK11" s="620"/>
      <c r="AL11" s="620"/>
      <c r="AM11" s="620"/>
      <c r="AN11" s="620"/>
      <c r="AO11" s="620"/>
      <c r="AP11" s="620"/>
      <c r="AQ11" s="620"/>
      <c r="AR11" s="620"/>
      <c r="AS11" s="620"/>
      <c r="AT11" s="620"/>
      <c r="AU11" s="620"/>
      <c r="AV11" s="620"/>
      <c r="AW11" s="620"/>
      <c r="AX11" s="620"/>
      <c r="AY11" s="620"/>
      <c r="AZ11" s="620"/>
      <c r="BA11" s="620"/>
      <c r="BB11" s="620"/>
      <c r="BC11" s="620"/>
      <c r="BD11" s="620"/>
      <c r="BE11" s="620"/>
      <c r="BF11" s="620"/>
      <c r="BG11" s="620"/>
      <c r="BH11" s="620"/>
      <c r="BI11" s="620"/>
      <c r="BJ11" s="620"/>
      <c r="BK11" s="620"/>
      <c r="BL11" s="620"/>
      <c r="BM11" s="620"/>
      <c r="BN11" s="620"/>
      <c r="BO11" s="620"/>
      <c r="BP11" s="620"/>
      <c r="BQ11" s="620"/>
      <c r="BR11" s="620"/>
      <c r="BS11" s="620"/>
      <c r="BT11" s="620"/>
      <c r="BU11" s="620"/>
      <c r="BV11" s="620"/>
      <c r="BW11" s="620"/>
      <c r="BX11" s="620"/>
      <c r="BY11" s="620"/>
      <c r="BZ11" s="620"/>
      <c r="CA11" s="620"/>
      <c r="CB11" s="620"/>
      <c r="CC11" s="620"/>
      <c r="CD11" s="620"/>
      <c r="CE11" s="620"/>
      <c r="CF11" s="620"/>
      <c r="CG11" s="620"/>
      <c r="CH11" s="620"/>
      <c r="CI11" s="620"/>
      <c r="CJ11" s="620"/>
      <c r="CK11" s="620"/>
      <c r="CL11" s="620"/>
      <c r="CM11" s="620"/>
      <c r="CN11" s="620"/>
      <c r="CO11" s="620"/>
      <c r="CP11" s="620"/>
      <c r="CQ11" s="620"/>
      <c r="CR11" s="620"/>
      <c r="CS11" s="620"/>
      <c r="CT11" s="620"/>
      <c r="CU11" s="620"/>
      <c r="CV11" s="620"/>
      <c r="CW11" s="620"/>
      <c r="CX11" s="620"/>
      <c r="CY11" s="620"/>
      <c r="CZ11" s="620"/>
      <c r="DA11" s="620"/>
      <c r="DB11" s="620"/>
      <c r="DC11" s="620"/>
      <c r="DD11" s="620"/>
      <c r="DE11" s="620"/>
      <c r="DF11" s="620"/>
      <c r="DG11" s="620"/>
      <c r="DH11" s="620"/>
      <c r="DI11" s="620"/>
      <c r="DJ11" s="620"/>
      <c r="DK11" s="620"/>
      <c r="DL11" s="620"/>
      <c r="DM11" s="620"/>
      <c r="DN11" s="620"/>
      <c r="DO11" s="620"/>
      <c r="DP11" s="620"/>
      <c r="DQ11" s="620"/>
      <c r="DR11" s="620"/>
      <c r="DS11" s="620"/>
      <c r="DT11" s="620"/>
      <c r="DU11" s="620"/>
      <c r="DV11" s="620"/>
      <c r="DW11" s="620"/>
      <c r="DX11" s="620"/>
      <c r="DY11" s="620"/>
      <c r="DZ11" s="620"/>
      <c r="EA11" s="620"/>
      <c r="EB11" s="620"/>
      <c r="EC11" s="620"/>
      <c r="ED11" s="620"/>
      <c r="EE11" s="620"/>
      <c r="EF11" s="620"/>
      <c r="EG11" s="620"/>
      <c r="EH11" s="620"/>
      <c r="EI11" s="620"/>
      <c r="EJ11" s="620"/>
      <c r="EK11" s="620"/>
      <c r="EL11" s="620"/>
      <c r="EM11" s="620"/>
      <c r="EN11" s="620"/>
      <c r="EO11" s="620"/>
      <c r="EP11" s="620"/>
      <c r="EQ11" s="620"/>
      <c r="ER11" s="620"/>
      <c r="ES11" s="620"/>
      <c r="ET11" s="620"/>
      <c r="EU11" s="620"/>
      <c r="EV11" s="620"/>
      <c r="EW11" s="620"/>
      <c r="EX11" s="620"/>
      <c r="EY11" s="620"/>
      <c r="EZ11" s="620"/>
      <c r="FA11" s="620"/>
      <c r="FB11" s="620"/>
      <c r="FC11" s="620"/>
      <c r="FD11" s="620"/>
      <c r="FE11" s="620"/>
      <c r="FF11" s="620"/>
      <c r="FG11" s="620"/>
      <c r="FH11" s="620"/>
      <c r="FI11" s="620"/>
      <c r="FJ11" s="620"/>
      <c r="FK11" s="620"/>
      <c r="FL11" s="620"/>
      <c r="FM11" s="620"/>
      <c r="FN11" s="620"/>
      <c r="FO11" s="620"/>
      <c r="FP11" s="620"/>
      <c r="FQ11" s="620"/>
      <c r="FR11" s="620"/>
      <c r="FS11" s="620"/>
      <c r="FT11" s="620"/>
      <c r="FU11" s="620"/>
      <c r="FV11" s="620"/>
      <c r="FW11" s="620"/>
      <c r="FX11" s="620"/>
      <c r="FY11" s="620"/>
      <c r="FZ11" s="620"/>
      <c r="GA11" s="620"/>
      <c r="GB11" s="620"/>
      <c r="GC11" s="620"/>
      <c r="GD11" s="620"/>
      <c r="GE11" s="620"/>
      <c r="GF11" s="620"/>
      <c r="GG11" s="620"/>
      <c r="GH11" s="620"/>
      <c r="GI11" s="620"/>
      <c r="GJ11" s="620"/>
      <c r="GK11" s="620"/>
      <c r="GL11" s="620"/>
      <c r="GM11" s="620"/>
      <c r="GN11" s="620"/>
      <c r="GO11" s="620"/>
      <c r="GP11" s="620"/>
      <c r="GQ11" s="620"/>
      <c r="GR11" s="620"/>
      <c r="GS11" s="620"/>
      <c r="GT11" s="620"/>
      <c r="GU11" s="620"/>
      <c r="GV11" s="620"/>
      <c r="GW11" s="620"/>
      <c r="GX11" s="620"/>
      <c r="GY11" s="620"/>
      <c r="GZ11" s="620"/>
      <c r="HA11" s="620"/>
      <c r="HB11" s="620"/>
      <c r="HC11" s="620"/>
      <c r="HD11" s="620"/>
      <c r="HE11" s="620"/>
      <c r="HF11" s="620"/>
      <c r="HG11" s="620"/>
      <c r="HH11" s="620"/>
      <c r="HI11" s="620"/>
      <c r="HJ11" s="620"/>
      <c r="HK11" s="620"/>
      <c r="HL11" s="620"/>
      <c r="HM11" s="620"/>
      <c r="HN11" s="620"/>
      <c r="HO11" s="620"/>
      <c r="HP11" s="620"/>
      <c r="HQ11" s="620"/>
      <c r="HR11" s="620"/>
      <c r="HS11" s="620"/>
      <c r="HT11" s="620"/>
      <c r="HU11" s="620"/>
      <c r="HV11" s="620"/>
      <c r="HW11" s="620"/>
      <c r="HX11" s="620"/>
      <c r="HY11" s="620"/>
      <c r="HZ11" s="620"/>
      <c r="IA11" s="620"/>
      <c r="IB11" s="620"/>
      <c r="IC11" s="620"/>
      <c r="ID11" s="620"/>
      <c r="IE11" s="620"/>
      <c r="IF11" s="620"/>
      <c r="IG11" s="620"/>
      <c r="IH11" s="620"/>
      <c r="II11" s="620"/>
      <c r="IJ11" s="620"/>
      <c r="IK11" s="620"/>
      <c r="IL11" s="620"/>
      <c r="IM11" s="620"/>
      <c r="IN11" s="620"/>
      <c r="IO11" s="620"/>
      <c r="IP11" s="620"/>
      <c r="IQ11" s="620"/>
      <c r="IR11" s="620"/>
      <c r="IS11" s="620"/>
      <c r="IT11" s="620"/>
      <c r="IU11" s="620"/>
      <c r="IV11" s="620"/>
    </row>
    <row r="12" spans="1:256">
      <c r="B12" s="644" t="str">
        <v>הלוואות לקרן יוזמה - מדד מחירים לצרכן0891</v>
      </c>
      <c r="C12" s="645">
        <v>333360213</v>
      </c>
      <c r="D12" s="645" t="s">
        <v>91</v>
      </c>
      <c r="E12" s="645"/>
      <c r="F12" s="645" t="s">
        <v>76</v>
      </c>
      <c r="G12" s="646"/>
      <c r="H12" s="647"/>
      <c r="I12" s="641">
        <v>1.51</v>
      </c>
      <c r="J12" s="642">
        <v>0.062</v>
      </c>
      <c r="K12" s="643"/>
      <c r="L12" s="641"/>
      <c r="M12" s="643">
        <f>3563.06-4.127</f>
        <v>3558.933</v>
      </c>
      <c r="N12" s="642">
        <f>+M12/'סיכום נכסי השקעה'!$C$52</f>
        <v>0.00234613303184837</v>
      </c>
    </row>
    <row r="13" spans="1:256">
      <c r="A13" s="620"/>
      <c r="B13" s="648" t="s">
        <v>234</v>
      </c>
      <c r="C13" s="620"/>
      <c r="D13" s="620"/>
      <c r="E13" s="620"/>
      <c r="F13" s="620"/>
      <c r="G13" s="649"/>
      <c r="H13" s="650"/>
      <c r="I13" s="637">
        <v>1.51</v>
      </c>
      <c r="J13" s="638">
        <v>0.062</v>
      </c>
      <c r="K13" s="639"/>
      <c r="L13" s="637"/>
      <c r="M13" s="639">
        <f>SUM(M12)</f>
        <v>3558.933</v>
      </c>
      <c r="N13" s="638">
        <f>+M13/'סיכום נכסי השקעה'!$C$52</f>
        <v>0.00234613303184837</v>
      </c>
      <c r="O13" s="620"/>
      <c r="P13" s="620"/>
      <c r="Q13" s="620"/>
      <c r="R13" s="620"/>
      <c r="S13" s="620"/>
      <c r="T13" s="620"/>
      <c r="U13" s="620"/>
      <c r="V13" s="620"/>
      <c r="W13" s="620"/>
      <c r="X13" s="620"/>
      <c r="Y13" s="620"/>
      <c r="Z13" s="620"/>
      <c r="AA13" s="620"/>
      <c r="AB13" s="620"/>
      <c r="AC13" s="620"/>
      <c r="AD13" s="620"/>
      <c r="AE13" s="620"/>
      <c r="AF13" s="620"/>
      <c r="AG13" s="620"/>
      <c r="AH13" s="620"/>
      <c r="AI13" s="620"/>
      <c r="AJ13" s="620"/>
      <c r="AK13" s="620"/>
      <c r="AL13" s="620"/>
      <c r="AM13" s="620"/>
      <c r="AN13" s="620"/>
      <c r="AO13" s="620"/>
      <c r="AP13" s="620"/>
      <c r="AQ13" s="620"/>
      <c r="AR13" s="620"/>
      <c r="AS13" s="620"/>
      <c r="AT13" s="620"/>
      <c r="AU13" s="620"/>
      <c r="AV13" s="620"/>
      <c r="AW13" s="620"/>
      <c r="AX13" s="620"/>
      <c r="AY13" s="620"/>
      <c r="AZ13" s="620"/>
      <c r="BA13" s="620"/>
      <c r="BB13" s="620"/>
      <c r="BC13" s="620"/>
      <c r="BD13" s="620"/>
      <c r="BE13" s="620"/>
      <c r="BF13" s="620"/>
      <c r="BG13" s="620"/>
      <c r="BH13" s="620"/>
      <c r="BI13" s="620"/>
      <c r="BJ13" s="620"/>
      <c r="BK13" s="620"/>
      <c r="BL13" s="620"/>
      <c r="BM13" s="620"/>
      <c r="BN13" s="620"/>
      <c r="BO13" s="620"/>
      <c r="BP13" s="620"/>
      <c r="BQ13" s="620"/>
      <c r="BR13" s="620"/>
      <c r="BS13" s="620"/>
      <c r="BT13" s="620"/>
      <c r="BU13" s="620"/>
      <c r="BV13" s="620"/>
      <c r="BW13" s="620"/>
      <c r="BX13" s="620"/>
      <c r="BY13" s="620"/>
      <c r="BZ13" s="620"/>
      <c r="CA13" s="620"/>
      <c r="CB13" s="620"/>
      <c r="CC13" s="620"/>
      <c r="CD13" s="620"/>
      <c r="CE13" s="620"/>
      <c r="CF13" s="620"/>
      <c r="CG13" s="620"/>
      <c r="CH13" s="620"/>
      <c r="CI13" s="620"/>
      <c r="CJ13" s="620"/>
      <c r="CK13" s="620"/>
      <c r="CL13" s="620"/>
      <c r="CM13" s="620"/>
      <c r="CN13" s="620"/>
      <c r="CO13" s="620"/>
      <c r="CP13" s="620"/>
      <c r="CQ13" s="620"/>
      <c r="CR13" s="620"/>
      <c r="CS13" s="620"/>
      <c r="CT13" s="620"/>
      <c r="CU13" s="620"/>
      <c r="CV13" s="620"/>
      <c r="CW13" s="620"/>
      <c r="CX13" s="620"/>
      <c r="CY13" s="620"/>
      <c r="CZ13" s="620"/>
      <c r="DA13" s="620"/>
      <c r="DB13" s="620"/>
      <c r="DC13" s="620"/>
      <c r="DD13" s="620"/>
      <c r="DE13" s="620"/>
      <c r="DF13" s="620"/>
      <c r="DG13" s="620"/>
      <c r="DH13" s="620"/>
      <c r="DI13" s="620"/>
      <c r="DJ13" s="620"/>
      <c r="DK13" s="620"/>
      <c r="DL13" s="620"/>
      <c r="DM13" s="620"/>
      <c r="DN13" s="620"/>
      <c r="DO13" s="620"/>
      <c r="DP13" s="620"/>
      <c r="DQ13" s="620"/>
      <c r="DR13" s="620"/>
      <c r="DS13" s="620"/>
      <c r="DT13" s="620"/>
      <c r="DU13" s="620"/>
      <c r="DV13" s="620"/>
      <c r="DW13" s="620"/>
      <c r="DX13" s="620"/>
      <c r="DY13" s="620"/>
      <c r="DZ13" s="620"/>
      <c r="EA13" s="620"/>
      <c r="EB13" s="620"/>
      <c r="EC13" s="620"/>
      <c r="ED13" s="620"/>
      <c r="EE13" s="620"/>
      <c r="EF13" s="620"/>
      <c r="EG13" s="620"/>
      <c r="EH13" s="620"/>
      <c r="EI13" s="620"/>
      <c r="EJ13" s="620"/>
      <c r="EK13" s="620"/>
      <c r="EL13" s="620"/>
      <c r="EM13" s="620"/>
      <c r="EN13" s="620"/>
      <c r="EO13" s="620"/>
      <c r="EP13" s="620"/>
      <c r="EQ13" s="620"/>
      <c r="ER13" s="620"/>
      <c r="ES13" s="620"/>
      <c r="ET13" s="620"/>
      <c r="EU13" s="620"/>
      <c r="EV13" s="620"/>
      <c r="EW13" s="620"/>
      <c r="EX13" s="620"/>
      <c r="EY13" s="620"/>
      <c r="EZ13" s="620"/>
      <c r="FA13" s="620"/>
      <c r="FB13" s="620"/>
      <c r="FC13" s="620"/>
      <c r="FD13" s="620"/>
      <c r="FE13" s="620"/>
      <c r="FF13" s="620"/>
      <c r="FG13" s="620"/>
      <c r="FH13" s="620"/>
      <c r="FI13" s="620"/>
      <c r="FJ13" s="620"/>
      <c r="FK13" s="620"/>
      <c r="FL13" s="620"/>
      <c r="FM13" s="620"/>
      <c r="FN13" s="620"/>
      <c r="FO13" s="620"/>
      <c r="FP13" s="620"/>
      <c r="FQ13" s="620"/>
      <c r="FR13" s="620"/>
      <c r="FS13" s="620"/>
      <c r="FT13" s="620"/>
      <c r="FU13" s="620"/>
      <c r="FV13" s="620"/>
      <c r="FW13" s="620"/>
      <c r="FX13" s="620"/>
      <c r="FY13" s="620"/>
      <c r="FZ13" s="620"/>
      <c r="GA13" s="620"/>
      <c r="GB13" s="620"/>
      <c r="GC13" s="620"/>
      <c r="GD13" s="620"/>
      <c r="GE13" s="620"/>
      <c r="GF13" s="620"/>
      <c r="GG13" s="620"/>
      <c r="GH13" s="620"/>
      <c r="GI13" s="620"/>
      <c r="GJ13" s="620"/>
      <c r="GK13" s="620"/>
      <c r="GL13" s="620"/>
      <c r="GM13" s="620"/>
      <c r="GN13" s="620"/>
      <c r="GO13" s="620"/>
      <c r="GP13" s="620"/>
      <c r="GQ13" s="620"/>
      <c r="GR13" s="620"/>
      <c r="GS13" s="620"/>
      <c r="GT13" s="620"/>
      <c r="GU13" s="620"/>
      <c r="GV13" s="620"/>
      <c r="GW13" s="620"/>
      <c r="GX13" s="620"/>
      <c r="GY13" s="620"/>
      <c r="GZ13" s="620"/>
      <c r="HA13" s="620"/>
      <c r="HB13" s="620"/>
      <c r="HC13" s="620"/>
      <c r="HD13" s="620"/>
      <c r="HE13" s="620"/>
      <c r="HF13" s="620"/>
      <c r="HG13" s="620"/>
      <c r="HH13" s="620"/>
      <c r="HI13" s="620"/>
      <c r="HJ13" s="620"/>
      <c r="HK13" s="620"/>
      <c r="HL13" s="620"/>
      <c r="HM13" s="620"/>
      <c r="HN13" s="620"/>
      <c r="HO13" s="620"/>
      <c r="HP13" s="620"/>
      <c r="HQ13" s="620"/>
      <c r="HR13" s="620"/>
      <c r="HS13" s="620"/>
      <c r="HT13" s="620"/>
      <c r="HU13" s="620"/>
      <c r="HV13" s="620"/>
      <c r="HW13" s="620"/>
      <c r="HX13" s="620"/>
      <c r="HY13" s="620"/>
      <c r="HZ13" s="620"/>
      <c r="IA13" s="620"/>
      <c r="IB13" s="620"/>
      <c r="IC13" s="620"/>
      <c r="ID13" s="620"/>
      <c r="IE13" s="620"/>
      <c r="IF13" s="620"/>
      <c r="IG13" s="620"/>
      <c r="IH13" s="620"/>
      <c r="II13" s="620"/>
      <c r="IJ13" s="620"/>
      <c r="IK13" s="620"/>
      <c r="IL13" s="620"/>
      <c r="IM13" s="620"/>
      <c r="IN13" s="620"/>
      <c r="IO13" s="620"/>
      <c r="IP13" s="620"/>
      <c r="IQ13" s="620"/>
      <c r="IR13" s="620"/>
      <c r="IS13" s="620"/>
      <c r="IT13" s="620"/>
      <c r="IU13" s="620"/>
      <c r="IV13" s="620"/>
    </row>
    <row r="14" spans="1:256">
      <c r="B14" s="651"/>
      <c r="I14" s="641"/>
      <c r="J14" s="642"/>
      <c r="K14" s="643"/>
      <c r="L14" s="641"/>
    </row>
    <row r="15" spans="1:256">
      <c r="B15" s="640" t="s">
        <v>235</v>
      </c>
      <c r="I15" s="641"/>
      <c r="J15" s="642"/>
      <c r="K15" s="643"/>
      <c r="L15" s="641"/>
    </row>
    <row r="16" spans="1:256">
      <c r="B16" s="644" t="s">
        <v>236</v>
      </c>
      <c r="C16" s="645">
        <v>95350101</v>
      </c>
      <c r="D16" s="645" t="s">
        <v>46</v>
      </c>
      <c r="E16" s="645" t="s">
        <v>49</v>
      </c>
      <c r="F16" s="645" t="s">
        <v>76</v>
      </c>
      <c r="G16" s="646">
        <v>0.054</v>
      </c>
      <c r="H16" s="647">
        <v>41269</v>
      </c>
      <c r="I16" s="641">
        <v>8.09</v>
      </c>
      <c r="J16" s="642">
        <v>0.0355</v>
      </c>
      <c r="K16" s="643">
        <v>195416.4</v>
      </c>
      <c r="L16" s="641">
        <v>119.07</v>
      </c>
      <c r="M16" s="643">
        <v>232.68</v>
      </c>
      <c r="N16" s="642">
        <f>+M16/'סיכום נכסי השקעה'!$C$52</f>
        <v>0.000153388173885397</v>
      </c>
    </row>
    <row r="17" spans="1:256">
      <c r="B17" s="644" t="s">
        <v>236</v>
      </c>
      <c r="C17" s="645">
        <v>95350201</v>
      </c>
      <c r="D17" s="645" t="s">
        <v>46</v>
      </c>
      <c r="E17" s="645" t="s">
        <v>49</v>
      </c>
      <c r="F17" s="645" t="s">
        <v>76</v>
      </c>
      <c r="G17" s="646">
        <v>0.054</v>
      </c>
      <c r="H17" s="647">
        <v>41269</v>
      </c>
      <c r="I17" s="641">
        <v>8.09</v>
      </c>
      <c r="J17" s="642">
        <v>0.0355</v>
      </c>
      <c r="K17" s="643">
        <v>207629.94</v>
      </c>
      <c r="L17" s="641">
        <v>119.07</v>
      </c>
      <c r="M17" s="643">
        <v>247.22</v>
      </c>
      <c r="N17" s="642">
        <f>+M17/'סיכום נכסי השקעה'!$C$52</f>
        <v>0.000162973286693949</v>
      </c>
    </row>
    <row r="18" spans="1:256">
      <c r="B18" s="644" t="s">
        <v>236</v>
      </c>
      <c r="C18" s="645">
        <v>95350301</v>
      </c>
      <c r="D18" s="645" t="s">
        <v>46</v>
      </c>
      <c r="E18" s="645" t="s">
        <v>49</v>
      </c>
      <c r="F18" s="645" t="s">
        <v>76</v>
      </c>
      <c r="G18" s="646">
        <v>0.054</v>
      </c>
      <c r="H18" s="647">
        <v>41281</v>
      </c>
      <c r="I18" s="641">
        <v>8.07</v>
      </c>
      <c r="J18" s="642">
        <v>0.0367</v>
      </c>
      <c r="K18" s="643">
        <v>261587.06</v>
      </c>
      <c r="L18" s="641">
        <v>117.98</v>
      </c>
      <c r="M18" s="643">
        <v>308.62</v>
      </c>
      <c r="N18" s="642">
        <f>+M18/'סיכום נכסי השקעה'!$C$52</f>
        <v>0.000203449622763071</v>
      </c>
    </row>
    <row r="19" spans="1:256">
      <c r="B19" s="644" t="s">
        <v>236</v>
      </c>
      <c r="C19" s="645">
        <v>95350401</v>
      </c>
      <c r="D19" s="645" t="s">
        <v>46</v>
      </c>
      <c r="E19" s="645" t="s">
        <v>49</v>
      </c>
      <c r="F19" s="645" t="s">
        <v>76</v>
      </c>
      <c r="G19" s="646">
        <v>0.054</v>
      </c>
      <c r="H19" s="647">
        <v>41281</v>
      </c>
      <c r="I19" s="641">
        <v>8.07</v>
      </c>
      <c r="J19" s="642">
        <v>0.0367</v>
      </c>
      <c r="K19" s="643">
        <v>188431.35</v>
      </c>
      <c r="L19" s="641">
        <v>117.98</v>
      </c>
      <c r="M19" s="643">
        <v>222.31</v>
      </c>
      <c r="N19" s="642">
        <f>+M19/'סיכום נכסי השקעה'!$C$52</f>
        <v>0.000146552023966231</v>
      </c>
    </row>
    <row r="20" spans="1:256">
      <c r="B20" s="644" t="s">
        <v>236</v>
      </c>
      <c r="C20" s="645">
        <v>95350501</v>
      </c>
      <c r="D20" s="645" t="s">
        <v>46</v>
      </c>
      <c r="E20" s="645" t="s">
        <v>49</v>
      </c>
      <c r="F20" s="645" t="s">
        <v>76</v>
      </c>
      <c r="G20" s="646">
        <v>0.054</v>
      </c>
      <c r="H20" s="647">
        <v>41281</v>
      </c>
      <c r="I20" s="641">
        <v>8.07</v>
      </c>
      <c r="J20" s="642">
        <v>0.0367</v>
      </c>
      <c r="K20" s="643">
        <v>226302.36</v>
      </c>
      <c r="L20" s="641">
        <v>117.98</v>
      </c>
      <c r="M20" s="643">
        <v>266.99</v>
      </c>
      <c r="N20" s="642">
        <f>+M20/'סיכום נכסי השקעה'!$C$52</f>
        <v>0.000176006139529234</v>
      </c>
    </row>
    <row r="21" spans="1:256">
      <c r="B21" s="644" t="s">
        <v>237</v>
      </c>
      <c r="C21" s="645">
        <v>92321020</v>
      </c>
      <c r="D21" s="645" t="s">
        <v>46</v>
      </c>
      <c r="E21" s="645" t="s">
        <v>238</v>
      </c>
      <c r="F21" s="645" t="s">
        <v>35</v>
      </c>
      <c r="G21" s="646">
        <v>0.035</v>
      </c>
      <c r="H21" s="647">
        <v>41416</v>
      </c>
      <c r="I21" s="641">
        <v>3.36</v>
      </c>
      <c r="J21" s="642">
        <v>0.0304</v>
      </c>
      <c r="K21" s="643">
        <v>1114155</v>
      </c>
      <c r="L21" s="641">
        <v>102.71</v>
      </c>
      <c r="M21" s="643">
        <v>1144.35</v>
      </c>
      <c r="N21" s="642">
        <f>+M21/'סיכום נכסי השקעה'!$C$52</f>
        <v>0.000754382657666128</v>
      </c>
    </row>
    <row r="22" spans="1:256">
      <c r="B22" s="644" t="s">
        <v>237</v>
      </c>
      <c r="C22" s="645">
        <v>92321015</v>
      </c>
      <c r="D22" s="645" t="s">
        <v>46</v>
      </c>
      <c r="E22" s="645" t="s">
        <v>238</v>
      </c>
      <c r="F22" s="645" t="s">
        <v>76</v>
      </c>
      <c r="G22" s="646">
        <v>0.06</v>
      </c>
      <c r="H22" s="647">
        <v>41276</v>
      </c>
      <c r="I22" s="641">
        <v>4.89</v>
      </c>
      <c r="J22" s="642">
        <v>0.0223</v>
      </c>
      <c r="K22" s="643">
        <v>1286735.37</v>
      </c>
      <c r="L22" s="641">
        <v>124.11</v>
      </c>
      <c r="M22" s="643">
        <v>1596.97</v>
      </c>
      <c r="N22" s="642">
        <f>+M22/'סיכום נכסי השקעה'!$C$52</f>
        <v>0.00105276049531444</v>
      </c>
    </row>
    <row r="23" spans="1:256">
      <c r="B23" s="644" t="s">
        <v>237</v>
      </c>
      <c r="C23" s="645">
        <v>92321016</v>
      </c>
      <c r="D23" s="645" t="s">
        <v>46</v>
      </c>
      <c r="E23" s="645" t="s">
        <v>238</v>
      </c>
      <c r="F23" s="645" t="s">
        <v>76</v>
      </c>
      <c r="G23" s="646">
        <v>0.06</v>
      </c>
      <c r="H23" s="647">
        <v>41276</v>
      </c>
      <c r="I23" s="641">
        <v>4.87</v>
      </c>
      <c r="J23" s="642">
        <v>0.0253</v>
      </c>
      <c r="K23" s="643">
        <v>640668.87</v>
      </c>
      <c r="L23" s="641">
        <v>121.09</v>
      </c>
      <c r="M23" s="643">
        <v>775.79</v>
      </c>
      <c r="N23" s="642">
        <f>+M23/'סיכום נכסי השקעה'!$C$52</f>
        <v>0.000511419165457076</v>
      </c>
    </row>
    <row r="24" spans="1:256">
      <c r="B24" s="644" t="s">
        <v>237</v>
      </c>
      <c r="C24" s="645">
        <v>92321017</v>
      </c>
      <c r="D24" s="645" t="s">
        <v>46</v>
      </c>
      <c r="E24" s="645" t="s">
        <v>238</v>
      </c>
      <c r="F24" s="645" t="s">
        <v>76</v>
      </c>
      <c r="G24" s="646">
        <v>0.06</v>
      </c>
      <c r="H24" s="647">
        <v>41276</v>
      </c>
      <c r="I24" s="641">
        <v>4.82</v>
      </c>
      <c r="J24" s="642">
        <v>0.0303</v>
      </c>
      <c r="K24" s="643">
        <v>654684.18</v>
      </c>
      <c r="L24" s="641">
        <v>118.47</v>
      </c>
      <c r="M24" s="643">
        <v>775.6</v>
      </c>
      <c r="N24" s="642">
        <f>+M24/'סיכום נכסי השקעה'!$C$52</f>
        <v>0.000511293912951325</v>
      </c>
    </row>
    <row r="25" spans="1:256">
      <c r="B25" s="644" t="s">
        <v>237</v>
      </c>
      <c r="C25" s="645">
        <v>92321018</v>
      </c>
      <c r="D25" s="645" t="s">
        <v>46</v>
      </c>
      <c r="E25" s="645" t="s">
        <v>238</v>
      </c>
      <c r="F25" s="645" t="s">
        <v>76</v>
      </c>
      <c r="G25" s="646">
        <v>0.06</v>
      </c>
      <c r="H25" s="647">
        <v>41304</v>
      </c>
      <c r="I25" s="641">
        <v>4.78</v>
      </c>
      <c r="J25" s="642">
        <v>0.0349</v>
      </c>
      <c r="K25" s="643">
        <v>594171.8</v>
      </c>
      <c r="L25" s="641">
        <v>116.32</v>
      </c>
      <c r="M25" s="643">
        <v>691.14</v>
      </c>
      <c r="N25" s="642">
        <f>+M25/'סיכום נכסי השקעה'!$C$52</f>
        <v>0.000455615878026275</v>
      </c>
    </row>
    <row r="26" spans="1:256">
      <c r="B26" s="644" t="s">
        <v>237</v>
      </c>
      <c r="C26" s="645">
        <v>92321019</v>
      </c>
      <c r="D26" s="645" t="s">
        <v>46</v>
      </c>
      <c r="E26" s="645" t="s">
        <v>238</v>
      </c>
      <c r="F26" s="645" t="s">
        <v>76</v>
      </c>
      <c r="G26" s="646">
        <v>0.06</v>
      </c>
      <c r="H26" s="647">
        <v>41347</v>
      </c>
      <c r="I26" s="641">
        <v>4.76</v>
      </c>
      <c r="J26" s="642">
        <v>0.038</v>
      </c>
      <c r="K26" s="643">
        <v>530610.47</v>
      </c>
      <c r="L26" s="641">
        <v>114.82</v>
      </c>
      <c r="M26" s="643">
        <v>609.25</v>
      </c>
      <c r="N26" s="642">
        <f>+M26/'סיכום נכסי השקעה'!$C$52</f>
        <v>0.00040163204804744</v>
      </c>
    </row>
    <row r="27" spans="1:256">
      <c r="B27" s="644" t="s">
        <v>239</v>
      </c>
      <c r="C27" s="645">
        <v>14760843</v>
      </c>
      <c r="D27" s="645" t="s">
        <v>46</v>
      </c>
      <c r="E27" s="645" t="s">
        <v>238</v>
      </c>
      <c r="F27" s="645" t="s">
        <v>76</v>
      </c>
      <c r="G27" s="646">
        <v>0.045</v>
      </c>
      <c r="H27" s="647">
        <v>40742</v>
      </c>
      <c r="I27" s="641">
        <v>7.46</v>
      </c>
      <c r="J27" s="642">
        <v>0.0271</v>
      </c>
      <c r="K27" s="643">
        <v>2238072.93</v>
      </c>
      <c r="L27" s="641">
        <v>119.03</v>
      </c>
      <c r="M27" s="643">
        <v>2663.98</v>
      </c>
      <c r="N27" s="642">
        <f>+M27/'סיכום נכסי השקעה'!$C$52</f>
        <v>0.00175615879090262</v>
      </c>
    </row>
    <row r="28" spans="1:256">
      <c r="B28" s="644" t="str">
        <v>בבטחונות אחרים-גורם 9</v>
      </c>
      <c r="C28" s="645">
        <v>5513</v>
      </c>
      <c r="D28" s="645" t="s">
        <v>46</v>
      </c>
      <c r="E28" s="645" t="s">
        <v>238</v>
      </c>
      <c r="F28" s="645" t="s">
        <v>76</v>
      </c>
      <c r="G28" s="646">
        <v>0.061</v>
      </c>
      <c r="H28" s="647">
        <v>38904</v>
      </c>
      <c r="I28" s="641">
        <v>2.37</v>
      </c>
      <c r="J28" s="642">
        <v>0.0082</v>
      </c>
      <c r="K28" s="643">
        <v>341130.38</v>
      </c>
      <c r="L28" s="641">
        <v>136.62</v>
      </c>
      <c r="M28" s="643">
        <v>466.05</v>
      </c>
      <c r="N28" s="642">
        <f>+M28/'סיכום נכסי השקעה'!$C$52</f>
        <v>0.000307231212133787</v>
      </c>
    </row>
    <row r="29" spans="1:256">
      <c r="B29" s="644" t="s">
        <v>240</v>
      </c>
      <c r="C29" s="645">
        <v>90121202</v>
      </c>
      <c r="D29" s="645" t="s">
        <v>108</v>
      </c>
      <c r="E29" s="645" t="s">
        <v>49</v>
      </c>
      <c r="F29" s="645" t="s">
        <v>76</v>
      </c>
      <c r="G29" s="646">
        <v>0.055</v>
      </c>
      <c r="H29" s="647">
        <v>41420</v>
      </c>
      <c r="I29" s="641">
        <v>9.01</v>
      </c>
      <c r="J29" s="642">
        <v>0.0456</v>
      </c>
      <c r="K29" s="643">
        <v>128159.83</v>
      </c>
      <c r="L29" s="641">
        <v>110.96</v>
      </c>
      <c r="M29" s="643">
        <v>142.21</v>
      </c>
      <c r="N29" s="642">
        <f>+M29/'סיכום נכסי השקעה'!$C$52</f>
        <v>9.37482044363176e-05</v>
      </c>
    </row>
    <row r="30" spans="1:256">
      <c r="B30" s="644" t="s">
        <v>240</v>
      </c>
      <c r="C30" s="645">
        <v>90121203</v>
      </c>
      <c r="D30" s="645" t="s">
        <v>108</v>
      </c>
      <c r="E30" s="645" t="s">
        <v>49</v>
      </c>
      <c r="F30" s="645" t="s">
        <v>76</v>
      </c>
      <c r="G30" s="646">
        <v>0.055</v>
      </c>
      <c r="H30" s="647">
        <v>41511</v>
      </c>
      <c r="I30" s="641">
        <v>8.87</v>
      </c>
      <c r="J30" s="642">
        <v>0.0527</v>
      </c>
      <c r="K30" s="643">
        <v>206707.19</v>
      </c>
      <c r="L30" s="641">
        <v>103.16</v>
      </c>
      <c r="M30" s="643">
        <v>213.24</v>
      </c>
      <c r="N30" s="642">
        <f>+M30/'סיכום נכסי השקעה'!$C$52</f>
        <v>0.00014057286487589</v>
      </c>
    </row>
    <row r="31" spans="1:256">
      <c r="B31" s="644" t="s">
        <v>240</v>
      </c>
      <c r="C31" s="645">
        <v>90121204</v>
      </c>
      <c r="D31" s="645" t="s">
        <v>108</v>
      </c>
      <c r="E31" s="645" t="s">
        <v>49</v>
      </c>
      <c r="F31" s="645" t="s">
        <v>76</v>
      </c>
      <c r="G31" s="646">
        <v>0.055</v>
      </c>
      <c r="H31" s="647">
        <v>41546</v>
      </c>
      <c r="I31" s="641">
        <v>8.81</v>
      </c>
      <c r="J31" s="642">
        <v>0.0558</v>
      </c>
      <c r="K31" s="643">
        <v>173028.07</v>
      </c>
      <c r="L31" s="641">
        <v>100.31</v>
      </c>
      <c r="M31" s="643">
        <v>173.56</v>
      </c>
      <c r="N31" s="642">
        <f>+M31/'סיכום נכסי השקעה'!$C$52</f>
        <v>0.000114414867885291</v>
      </c>
    </row>
    <row r="32" spans="1:256">
      <c r="B32" s="644" t="s">
        <v>240</v>
      </c>
      <c r="C32" s="645">
        <v>90121201</v>
      </c>
      <c r="D32" s="645" t="s">
        <v>108</v>
      </c>
      <c r="E32" s="645" t="s">
        <v>49</v>
      </c>
      <c r="F32" s="645" t="s">
        <v>76</v>
      </c>
      <c r="G32" s="646">
        <v>0.055</v>
      </c>
      <c r="H32" s="647">
        <v>41255</v>
      </c>
      <c r="I32" s="641">
        <v>9.22</v>
      </c>
      <c r="J32" s="642">
        <v>0.0356</v>
      </c>
      <c r="K32" s="643">
        <v>187190.53</v>
      </c>
      <c r="L32" s="641">
        <v>121.24</v>
      </c>
      <c r="M32" s="643">
        <v>226.95</v>
      </c>
      <c r="N32" s="642">
        <f>+M32/'סיכום נכסי השקעה'!$C$52</f>
        <v>0.000149610822001422</v>
      </c>
    </row>
    <row r="33" spans="1:256">
      <c r="B33" s="644" t="s">
        <v>241</v>
      </c>
      <c r="C33" s="645">
        <v>11898130</v>
      </c>
      <c r="D33" s="645" t="s">
        <v>122</v>
      </c>
      <c r="E33" s="645" t="s">
        <v>238</v>
      </c>
      <c r="F33" s="645" t="s">
        <v>76</v>
      </c>
      <c r="G33" s="646">
        <v>0.055</v>
      </c>
      <c r="H33" s="647">
        <v>41298</v>
      </c>
      <c r="I33" s="641">
        <v>8.02</v>
      </c>
      <c r="J33" s="642">
        <v>0.0373</v>
      </c>
      <c r="K33" s="643">
        <v>105453.27</v>
      </c>
      <c r="L33" s="641">
        <v>118.67</v>
      </c>
      <c r="M33" s="643">
        <v>125.14</v>
      </c>
      <c r="N33" s="642">
        <f>+M33/'סיכום נכסי השקעה'!$C$52</f>
        <v>8.249525563013e-05</v>
      </c>
    </row>
    <row r="34" spans="1:256">
      <c r="B34" s="644" t="s">
        <v>241</v>
      </c>
      <c r="C34" s="645">
        <v>11898140</v>
      </c>
      <c r="D34" s="645" t="s">
        <v>122</v>
      </c>
      <c r="E34" s="645" t="s">
        <v>238</v>
      </c>
      <c r="F34" s="645" t="s">
        <v>76</v>
      </c>
      <c r="G34" s="646">
        <v>0.055</v>
      </c>
      <c r="H34" s="647">
        <v>41330</v>
      </c>
      <c r="I34" s="641">
        <v>7.99</v>
      </c>
      <c r="J34" s="642">
        <v>0.039</v>
      </c>
      <c r="K34" s="643">
        <v>163470.55</v>
      </c>
      <c r="L34" s="641">
        <v>117.33</v>
      </c>
      <c r="M34" s="643">
        <v>191.8</v>
      </c>
      <c r="N34" s="642">
        <f>+M34/'סיכום נכסי השקעה'!$C$52</f>
        <v>0.000126439108437422</v>
      </c>
    </row>
    <row r="35" spans="1:256">
      <c r="B35" s="644" t="s">
        <v>242</v>
      </c>
      <c r="C35" s="645">
        <v>91102799</v>
      </c>
      <c r="D35" s="645" t="s">
        <v>122</v>
      </c>
      <c r="E35" s="645" t="s">
        <v>238</v>
      </c>
      <c r="F35" s="645" t="s">
        <v>76</v>
      </c>
      <c r="G35" s="646">
        <v>0.048</v>
      </c>
      <c r="H35" s="647">
        <v>41339</v>
      </c>
      <c r="I35" s="641">
        <v>5.64</v>
      </c>
      <c r="J35" s="642">
        <v>0.0287</v>
      </c>
      <c r="K35" s="643">
        <v>594991.75</v>
      </c>
      <c r="L35" s="641">
        <v>115.84</v>
      </c>
      <c r="M35" s="643">
        <v>689.24</v>
      </c>
      <c r="N35" s="642">
        <f>+M35/'סיכום נכסי השקעה'!$C$52</f>
        <v>0.000454363352968761</v>
      </c>
    </row>
    <row r="36" spans="1:256">
      <c r="B36" s="644" t="s">
        <v>242</v>
      </c>
      <c r="C36" s="645">
        <v>91102798</v>
      </c>
      <c r="D36" s="645" t="s">
        <v>122</v>
      </c>
      <c r="E36" s="645" t="s">
        <v>238</v>
      </c>
      <c r="F36" s="645" t="s">
        <v>76</v>
      </c>
      <c r="G36" s="646">
        <v>0.045</v>
      </c>
      <c r="H36" s="647">
        <v>41338</v>
      </c>
      <c r="I36" s="641">
        <v>5.67</v>
      </c>
      <c r="J36" s="642">
        <v>0.0288</v>
      </c>
      <c r="K36" s="643">
        <v>1012008.25</v>
      </c>
      <c r="L36" s="641">
        <v>114.18</v>
      </c>
      <c r="M36" s="643">
        <v>1155.51</v>
      </c>
      <c r="N36" s="642">
        <f>+M36/'סיכום נכסי השקעה'!$C$52</f>
        <v>0.000761739594319734</v>
      </c>
    </row>
    <row r="37" spans="1:256">
      <c r="B37" s="644" t="s">
        <v>241</v>
      </c>
      <c r="C37" s="645">
        <v>11898200</v>
      </c>
      <c r="D37" s="645" t="s">
        <v>122</v>
      </c>
      <c r="E37" s="645" t="s">
        <v>238</v>
      </c>
      <c r="F37" s="645" t="s">
        <v>76</v>
      </c>
      <c r="G37" s="646">
        <v>0.055</v>
      </c>
      <c r="H37" s="647">
        <v>41207</v>
      </c>
      <c r="I37" s="641">
        <v>8.18</v>
      </c>
      <c r="J37" s="642">
        <v>0.03</v>
      </c>
      <c r="K37" s="643">
        <v>21705.76</v>
      </c>
      <c r="L37" s="641">
        <v>125.04</v>
      </c>
      <c r="M37" s="643">
        <v>27.14</v>
      </c>
      <c r="N37" s="642">
        <f>+M37/'סיכום נכסי השקעה'!$C$52</f>
        <v>1.78913316110095e-05</v>
      </c>
    </row>
    <row r="38" spans="1:256">
      <c r="B38" s="644" t="s">
        <v>241</v>
      </c>
      <c r="C38" s="645">
        <v>11898230</v>
      </c>
      <c r="D38" s="645" t="s">
        <v>122</v>
      </c>
      <c r="E38" s="645" t="s">
        <v>238</v>
      </c>
      <c r="F38" s="645" t="s">
        <v>76</v>
      </c>
      <c r="G38" s="646">
        <v>0.055</v>
      </c>
      <c r="H38" s="647">
        <v>41239</v>
      </c>
      <c r="I38" s="641">
        <v>8.13</v>
      </c>
      <c r="J38" s="642">
        <v>0.0324</v>
      </c>
      <c r="K38" s="643">
        <v>191418.16</v>
      </c>
      <c r="L38" s="641">
        <v>122.91</v>
      </c>
      <c r="M38" s="643">
        <v>235.27</v>
      </c>
      <c r="N38" s="642">
        <f>+M38/'סיכום נכסי השקעה'!$C$52</f>
        <v>0.000155095563305903</v>
      </c>
    </row>
    <row r="39" spans="1:256">
      <c r="B39" s="644" t="s">
        <v>241</v>
      </c>
      <c r="C39" s="645">
        <v>11898120</v>
      </c>
      <c r="D39" s="645" t="s">
        <v>122</v>
      </c>
      <c r="E39" s="645" t="s">
        <v>238</v>
      </c>
      <c r="F39" s="645" t="s">
        <v>76</v>
      </c>
      <c r="G39" s="646">
        <v>0.055</v>
      </c>
      <c r="H39" s="647">
        <v>41269</v>
      </c>
      <c r="I39" s="641">
        <v>8.06</v>
      </c>
      <c r="J39" s="642">
        <v>0.0354</v>
      </c>
      <c r="K39" s="643">
        <v>52114.59</v>
      </c>
      <c r="L39" s="641">
        <v>120.6</v>
      </c>
      <c r="M39" s="643">
        <v>62.85</v>
      </c>
      <c r="N39" s="642">
        <f>+M39/'סיכום נכסי השקעה'!$C$52</f>
        <v>4.14322104551196e-05</v>
      </c>
    </row>
    <row r="40" spans="1:256">
      <c r="B40" s="644" t="s">
        <v>241</v>
      </c>
      <c r="C40" s="645">
        <v>11896130</v>
      </c>
      <c r="D40" s="645" t="s">
        <v>122</v>
      </c>
      <c r="E40" s="645" t="s">
        <v>238</v>
      </c>
      <c r="F40" s="645" t="s">
        <v>76</v>
      </c>
      <c r="G40" s="646">
        <v>0.057</v>
      </c>
      <c r="H40" s="647">
        <v>40903</v>
      </c>
      <c r="I40" s="641">
        <v>8.21</v>
      </c>
      <c r="J40" s="642">
        <v>0.0275</v>
      </c>
      <c r="K40" s="643">
        <v>60948.89</v>
      </c>
      <c r="L40" s="641">
        <v>131.76</v>
      </c>
      <c r="M40" s="643">
        <v>80.31</v>
      </c>
      <c r="N40" s="642">
        <f>+M40/'סיכום נכסי השקעה'!$C$52</f>
        <v>5.29422565099548e-05</v>
      </c>
    </row>
    <row r="41" spans="1:256">
      <c r="B41" s="644" t="s">
        <v>241</v>
      </c>
      <c r="C41" s="645">
        <v>11896150</v>
      </c>
      <c r="D41" s="645" t="s">
        <v>122</v>
      </c>
      <c r="E41" s="645" t="s">
        <v>238</v>
      </c>
      <c r="F41" s="645" t="s">
        <v>76</v>
      </c>
      <c r="G41" s="646">
        <v>0.055</v>
      </c>
      <c r="H41" s="647">
        <v>40993</v>
      </c>
      <c r="I41" s="641">
        <v>8.2</v>
      </c>
      <c r="J41" s="642">
        <v>0.0286</v>
      </c>
      <c r="K41" s="643">
        <v>130935.56</v>
      </c>
      <c r="L41" s="641">
        <v>129.57</v>
      </c>
      <c r="M41" s="643">
        <v>169.65</v>
      </c>
      <c r="N41" s="642">
        <f>+M41/'סיכום נכסי השקעה'!$C$52</f>
        <v>0.000111837303161671</v>
      </c>
    </row>
    <row r="42" spans="1:256">
      <c r="B42" s="644" t="s">
        <v>241</v>
      </c>
      <c r="C42" s="645">
        <v>11896160</v>
      </c>
      <c r="D42" s="645" t="s">
        <v>122</v>
      </c>
      <c r="E42" s="645" t="s">
        <v>238</v>
      </c>
      <c r="F42" s="645" t="s">
        <v>76</v>
      </c>
      <c r="G42" s="646">
        <v>0.055</v>
      </c>
      <c r="H42" s="647">
        <v>41053</v>
      </c>
      <c r="I42" s="641">
        <v>8.23</v>
      </c>
      <c r="J42" s="642">
        <v>0.0276</v>
      </c>
      <c r="K42" s="643">
        <v>92264.92</v>
      </c>
      <c r="L42" s="641">
        <v>128.5</v>
      </c>
      <c r="M42" s="643">
        <v>118.56</v>
      </c>
      <c r="N42" s="642">
        <f>+M42/'סיכום נכסי השקעה'!$C$52</f>
        <v>7.81575635888462e-05</v>
      </c>
    </row>
    <row r="43" spans="1:256">
      <c r="B43" s="644" t="s">
        <v>241</v>
      </c>
      <c r="C43" s="645">
        <v>11898170</v>
      </c>
      <c r="D43" s="645" t="s">
        <v>122</v>
      </c>
      <c r="E43" s="645" t="s">
        <v>238</v>
      </c>
      <c r="F43" s="645" t="s">
        <v>76</v>
      </c>
      <c r="G43" s="646">
        <v>0.055</v>
      </c>
      <c r="H43" s="647">
        <v>41085</v>
      </c>
      <c r="I43" s="641">
        <v>8.23</v>
      </c>
      <c r="J43" s="642">
        <v>0.0275</v>
      </c>
      <c r="K43" s="643">
        <v>169773.83</v>
      </c>
      <c r="L43" s="641">
        <v>128.66</v>
      </c>
      <c r="M43" s="643">
        <v>218.43</v>
      </c>
      <c r="N43" s="642">
        <f>+M43/'סיכום נכסי השקעה'!$C$52</f>
        <v>0.000143994235954046</v>
      </c>
    </row>
    <row r="44" spans="1:256">
      <c r="B44" s="644" t="s">
        <v>241</v>
      </c>
      <c r="C44" s="645">
        <v>11898180</v>
      </c>
      <c r="D44" s="645" t="s">
        <v>122</v>
      </c>
      <c r="E44" s="645" t="s">
        <v>238</v>
      </c>
      <c r="F44" s="645" t="s">
        <v>76</v>
      </c>
      <c r="G44" s="646">
        <v>0.055</v>
      </c>
      <c r="H44" s="647">
        <v>41115</v>
      </c>
      <c r="I44" s="641">
        <v>8.22</v>
      </c>
      <c r="J44" s="642">
        <v>0.0281</v>
      </c>
      <c r="K44" s="643">
        <v>75286.27</v>
      </c>
      <c r="L44" s="641">
        <v>128.43</v>
      </c>
      <c r="M44" s="643">
        <v>96.69</v>
      </c>
      <c r="N44" s="642">
        <f>+M44/'סיכום נכסי השקעה'!$C$52</f>
        <v>6.37403409531506e-05</v>
      </c>
    </row>
    <row r="45" spans="1:256">
      <c r="B45" s="644" t="s">
        <v>241</v>
      </c>
      <c r="C45" s="645">
        <v>11898190</v>
      </c>
      <c r="D45" s="645" t="s">
        <v>122</v>
      </c>
      <c r="E45" s="645" t="s">
        <v>238</v>
      </c>
      <c r="F45" s="645" t="s">
        <v>76</v>
      </c>
      <c r="G45" s="646">
        <v>0.055</v>
      </c>
      <c r="H45" s="647">
        <v>41179</v>
      </c>
      <c r="I45" s="641">
        <v>8.21</v>
      </c>
      <c r="J45" s="642">
        <v>0.0286</v>
      </c>
      <c r="K45" s="643">
        <v>94935.99</v>
      </c>
      <c r="L45" s="641">
        <v>126.4</v>
      </c>
      <c r="M45" s="643">
        <v>120</v>
      </c>
      <c r="N45" s="642">
        <f>+M45/'סיכום נכסי השקעה'!$C$52</f>
        <v>7.91068457376985e-05</v>
      </c>
    </row>
    <row r="46" spans="1:256">
      <c r="B46" s="644" t="s">
        <v>241</v>
      </c>
      <c r="C46" s="645">
        <v>11896140</v>
      </c>
      <c r="D46" s="645" t="s">
        <v>122</v>
      </c>
      <c r="E46" s="645" t="s">
        <v>238</v>
      </c>
      <c r="F46" s="645" t="s">
        <v>76</v>
      </c>
      <c r="G46" s="646">
        <v>0.055</v>
      </c>
      <c r="H46" s="647">
        <v>40933</v>
      </c>
      <c r="I46" s="641">
        <v>8.22</v>
      </c>
      <c r="J46" s="642">
        <v>0.0279</v>
      </c>
      <c r="K46" s="643">
        <v>225013.58</v>
      </c>
      <c r="L46" s="641">
        <v>130.1</v>
      </c>
      <c r="M46" s="643">
        <v>292.74</v>
      </c>
      <c r="N46" s="642">
        <f>+M46/'סיכום נכסי השקעה'!$C$52</f>
        <v>0.000192981150177116</v>
      </c>
    </row>
    <row r="47" spans="1:256">
      <c r="B47" s="644" t="s">
        <v>241</v>
      </c>
      <c r="C47" s="645">
        <v>11896110</v>
      </c>
      <c r="D47" s="645" t="s">
        <v>122</v>
      </c>
      <c r="E47" s="645" t="s">
        <v>238</v>
      </c>
      <c r="F47" s="645" t="s">
        <v>76</v>
      </c>
      <c r="G47" s="646">
        <v>0.055</v>
      </c>
      <c r="H47" s="647">
        <v>41367</v>
      </c>
      <c r="I47" s="641">
        <v>8.1</v>
      </c>
      <c r="J47" s="642">
        <v>0.0337</v>
      </c>
      <c r="K47" s="643">
        <v>1527034.47</v>
      </c>
      <c r="L47" s="641">
        <v>126.68</v>
      </c>
      <c r="M47" s="643">
        <v>1934.45</v>
      </c>
      <c r="N47" s="642">
        <f>+M47/'סיכום נכסי השקעה'!$C$52</f>
        <v>0.00127523531447742</v>
      </c>
    </row>
    <row r="48" spans="1:256">
      <c r="B48" s="644" t="s">
        <v>241</v>
      </c>
      <c r="C48" s="645">
        <v>11896120</v>
      </c>
      <c r="D48" s="645" t="s">
        <v>122</v>
      </c>
      <c r="E48" s="645" t="s">
        <v>238</v>
      </c>
      <c r="F48" s="645" t="s">
        <v>76</v>
      </c>
      <c r="G48" s="646">
        <v>0.056</v>
      </c>
      <c r="H48" s="647">
        <v>41445</v>
      </c>
      <c r="I48" s="641">
        <v>8.22</v>
      </c>
      <c r="J48" s="642">
        <v>0.0274</v>
      </c>
      <c r="K48" s="643">
        <v>59442.11</v>
      </c>
      <c r="L48" s="641">
        <v>131.11</v>
      </c>
      <c r="M48" s="643">
        <v>77.93</v>
      </c>
      <c r="N48" s="642">
        <f>+M48/'סיכום נכסי השקעה'!$C$52</f>
        <v>5.13733040694904e-05</v>
      </c>
    </row>
    <row r="49" spans="1:256">
      <c r="B49" s="644" t="s">
        <v>241</v>
      </c>
      <c r="C49" s="645">
        <v>11898150</v>
      </c>
      <c r="D49" s="645" t="s">
        <v>122</v>
      </c>
      <c r="E49" s="645" t="s">
        <v>238</v>
      </c>
      <c r="F49" s="645" t="s">
        <v>76</v>
      </c>
      <c r="G49" s="646">
        <v>0.055</v>
      </c>
      <c r="H49" s="647">
        <v>41389</v>
      </c>
      <c r="I49" s="641">
        <v>7.92</v>
      </c>
      <c r="J49" s="642">
        <v>0.0417</v>
      </c>
      <c r="K49" s="643">
        <v>71553.51</v>
      </c>
      <c r="L49" s="641">
        <v>114.65</v>
      </c>
      <c r="M49" s="643">
        <v>82.04</v>
      </c>
      <c r="N49" s="642">
        <f>+M49/'סיכום נכסי השקעה'!$C$52</f>
        <v>5.40827135360066e-05</v>
      </c>
    </row>
    <row r="50" spans="1:256">
      <c r="B50" s="644" t="s">
        <v>241</v>
      </c>
      <c r="C50" s="645">
        <v>11898160</v>
      </c>
      <c r="D50" s="645" t="s">
        <v>122</v>
      </c>
      <c r="E50" s="645" t="s">
        <v>238</v>
      </c>
      <c r="F50" s="645" t="s">
        <v>76</v>
      </c>
      <c r="G50" s="646">
        <v>0.055</v>
      </c>
      <c r="H50" s="647">
        <v>41422</v>
      </c>
      <c r="I50" s="641">
        <v>7.86</v>
      </c>
      <c r="J50" s="642">
        <v>0.0451</v>
      </c>
      <c r="K50" s="643">
        <v>26206.8</v>
      </c>
      <c r="L50" s="641">
        <v>111.32</v>
      </c>
      <c r="M50" s="643">
        <v>29.17</v>
      </c>
      <c r="N50" s="642">
        <f>+M50/'סיכום נכסי השקעה'!$C$52</f>
        <v>1.92295557514056e-05</v>
      </c>
    </row>
    <row r="51" spans="1:256">
      <c r="B51" s="644" t="s">
        <v>241</v>
      </c>
      <c r="C51" s="645">
        <v>11898270</v>
      </c>
      <c r="D51" s="645" t="s">
        <v>122</v>
      </c>
      <c r="E51" s="645" t="s">
        <v>238</v>
      </c>
      <c r="F51" s="645" t="s">
        <v>76</v>
      </c>
      <c r="G51" s="646">
        <v>0.055</v>
      </c>
      <c r="H51" s="647">
        <v>41450</v>
      </c>
      <c r="I51" s="641">
        <v>7.84</v>
      </c>
      <c r="J51" s="642">
        <v>0.0457</v>
      </c>
      <c r="K51" s="643">
        <v>43205.37</v>
      </c>
      <c r="L51" s="641">
        <v>110.63</v>
      </c>
      <c r="M51" s="643">
        <v>47.8</v>
      </c>
      <c r="N51" s="642">
        <f>+M51/'סיכום נכסי השקעה'!$C$52</f>
        <v>3.15108935521832e-05</v>
      </c>
    </row>
    <row r="52" spans="1:256">
      <c r="B52" s="644" t="s">
        <v>241</v>
      </c>
      <c r="C52" s="645">
        <v>11898280</v>
      </c>
      <c r="D52" s="645" t="s">
        <v>122</v>
      </c>
      <c r="E52" s="645" t="s">
        <v>238</v>
      </c>
      <c r="F52" s="645" t="s">
        <v>76</v>
      </c>
      <c r="G52" s="646">
        <v>0.055</v>
      </c>
      <c r="H52" s="647">
        <v>41480</v>
      </c>
      <c r="I52" s="641">
        <v>7.76</v>
      </c>
      <c r="J52" s="642">
        <v>0.0494</v>
      </c>
      <c r="K52" s="643">
        <v>38110.61</v>
      </c>
      <c r="L52" s="641">
        <v>106.31</v>
      </c>
      <c r="M52" s="643">
        <v>40.52</v>
      </c>
      <c r="N52" s="642">
        <f>+M52/'סיכום נכסי השקעה'!$C$52</f>
        <v>2.67117449107629e-05</v>
      </c>
    </row>
    <row r="53" spans="1:256">
      <c r="B53" s="644" t="s">
        <v>241</v>
      </c>
      <c r="C53" s="645">
        <v>11898290</v>
      </c>
      <c r="D53" s="645" t="s">
        <v>122</v>
      </c>
      <c r="E53" s="645" t="s">
        <v>238</v>
      </c>
      <c r="F53" s="645" t="s">
        <v>76</v>
      </c>
      <c r="G53" s="646">
        <v>0.055</v>
      </c>
      <c r="H53" s="647">
        <v>41512</v>
      </c>
      <c r="I53" s="641">
        <v>7.7</v>
      </c>
      <c r="J53" s="642">
        <v>0.0523</v>
      </c>
      <c r="K53" s="643">
        <v>119379.8</v>
      </c>
      <c r="L53" s="641">
        <v>103.27</v>
      </c>
      <c r="M53" s="643">
        <v>123.28</v>
      </c>
      <c r="N53" s="642">
        <f>+M53/'סיכום נכסי השקעה'!$C$52</f>
        <v>8.12690995211956e-05</v>
      </c>
    </row>
    <row r="54" spans="1:256">
      <c r="B54" s="644" t="s">
        <v>241</v>
      </c>
      <c r="C54" s="645">
        <v>11898300</v>
      </c>
      <c r="D54" s="645" t="s">
        <v>122</v>
      </c>
      <c r="E54" s="645" t="s">
        <v>238</v>
      </c>
      <c r="F54" s="645" t="s">
        <v>76</v>
      </c>
      <c r="G54" s="646">
        <v>0.055</v>
      </c>
      <c r="H54" s="647">
        <v>41547</v>
      </c>
      <c r="I54" s="641">
        <v>7.64</v>
      </c>
      <c r="J54" s="642">
        <v>0.0557</v>
      </c>
      <c r="K54" s="643">
        <v>87806.38</v>
      </c>
      <c r="L54" s="641">
        <v>100</v>
      </c>
      <c r="M54" s="643">
        <v>87.81</v>
      </c>
      <c r="N54" s="642">
        <f>+M54/'סיכום נכסי השקעה'!$C$52</f>
        <v>5.78864343685609e-05</v>
      </c>
    </row>
    <row r="55" spans="1:256">
      <c r="B55" s="644" t="s">
        <v>239</v>
      </c>
      <c r="C55" s="645">
        <v>14760844</v>
      </c>
      <c r="D55" s="645" t="s">
        <v>122</v>
      </c>
      <c r="E55" s="645" t="s">
        <v>238</v>
      </c>
      <c r="F55" s="645" t="s">
        <v>76</v>
      </c>
      <c r="G55" s="646">
        <v>0.06</v>
      </c>
      <c r="H55" s="647">
        <v>40742</v>
      </c>
      <c r="I55" s="641">
        <v>10.38</v>
      </c>
      <c r="J55" s="642">
        <v>0.0354</v>
      </c>
      <c r="K55" s="643">
        <v>1739440.2</v>
      </c>
      <c r="L55" s="641">
        <v>134.09</v>
      </c>
      <c r="M55" s="643">
        <v>2332.42</v>
      </c>
      <c r="N55" s="642">
        <f>+M55/'סיכום נכסי השקעה'!$C$52</f>
        <v>0.00153758657612936</v>
      </c>
    </row>
    <row r="56" spans="1:256">
      <c r="B56" s="644" t="str">
        <v>בבטחונות אחרים-גורם 14</v>
      </c>
      <c r="C56" s="645">
        <v>3153000</v>
      </c>
      <c r="D56" s="645" t="s">
        <v>133</v>
      </c>
      <c r="E56" s="645" t="s">
        <v>238</v>
      </c>
      <c r="F56" s="645" t="s">
        <v>76</v>
      </c>
      <c r="G56" s="646">
        <v>0.047</v>
      </c>
      <c r="H56" s="647">
        <v>41529</v>
      </c>
      <c r="I56" s="641">
        <v>4.25</v>
      </c>
      <c r="J56" s="642">
        <v>0.042</v>
      </c>
      <c r="K56" s="643">
        <v>1800000</v>
      </c>
      <c r="L56" s="641">
        <v>102.71</v>
      </c>
      <c r="M56" s="643">
        <v>1848.78</v>
      </c>
      <c r="N56" s="642">
        <f>+M56/'סיכום נכסי השקעה'!$C$52</f>
        <v>0.00121875961885785</v>
      </c>
    </row>
    <row r="57" spans="1:256">
      <c r="B57" s="644" t="str">
        <v>בבטחונות אחרים-גורם 22</v>
      </c>
      <c r="C57" s="645">
        <v>9911</v>
      </c>
      <c r="D57" s="645" t="s">
        <v>139</v>
      </c>
      <c r="E57" s="645" t="s">
        <v>238</v>
      </c>
      <c r="F57" s="645" t="s">
        <v>76</v>
      </c>
      <c r="G57" s="646">
        <v>0.068</v>
      </c>
      <c r="H57" s="647">
        <v>40281</v>
      </c>
      <c r="I57" s="641">
        <v>3.15</v>
      </c>
      <c r="J57" s="642">
        <v>0.0221</v>
      </c>
      <c r="K57" s="643">
        <v>4500000</v>
      </c>
      <c r="L57" s="641">
        <v>130.04</v>
      </c>
      <c r="M57" s="643">
        <v>5851.8</v>
      </c>
      <c r="N57" s="642">
        <f>+M57/'סיכום נכסי השקעה'!$C$52</f>
        <v>0.00385764533239887</v>
      </c>
    </row>
    <row r="58" spans="1:256">
      <c r="A58" s="620"/>
      <c r="B58" s="648" t="s">
        <v>243</v>
      </c>
      <c r="C58" s="620"/>
      <c r="D58" s="620"/>
      <c r="E58" s="620"/>
      <c r="F58" s="620"/>
      <c r="G58" s="649"/>
      <c r="H58" s="650"/>
      <c r="I58" s="637">
        <v>5.9</v>
      </c>
      <c r="J58" s="638">
        <v>0.0299</v>
      </c>
      <c r="K58" s="639"/>
      <c r="L58" s="637"/>
      <c r="M58" s="639">
        <f>SUM(M16:M57)</f>
        <v>26796.24</v>
      </c>
      <c r="N58" s="638">
        <f>+M58/'סיכום נכסי השקעה'!$C$52</f>
        <v>0.0176647168669196</v>
      </c>
      <c r="O58" s="620"/>
      <c r="P58" s="620"/>
      <c r="Q58" s="620"/>
      <c r="R58" s="620"/>
      <c r="S58" s="620"/>
      <c r="T58" s="620"/>
      <c r="U58" s="620"/>
      <c r="V58" s="620"/>
      <c r="W58" s="620"/>
      <c r="X58" s="620"/>
      <c r="Y58" s="620"/>
      <c r="Z58" s="620"/>
      <c r="AA58" s="620"/>
      <c r="AB58" s="620"/>
      <c r="AC58" s="620"/>
      <c r="AD58" s="620"/>
      <c r="AE58" s="620"/>
      <c r="AF58" s="620"/>
      <c r="AG58" s="620"/>
      <c r="AH58" s="620"/>
      <c r="AI58" s="620"/>
      <c r="AJ58" s="620"/>
      <c r="AK58" s="620"/>
      <c r="AL58" s="620"/>
      <c r="AM58" s="620"/>
      <c r="AN58" s="620"/>
      <c r="AO58" s="620"/>
      <c r="AP58" s="620"/>
      <c r="AQ58" s="620"/>
      <c r="AR58" s="620"/>
      <c r="AS58" s="620"/>
      <c r="AT58" s="620"/>
      <c r="AU58" s="620"/>
      <c r="AV58" s="620"/>
      <c r="AW58" s="620"/>
      <c r="AX58" s="620"/>
      <c r="AY58" s="620"/>
      <c r="AZ58" s="620"/>
      <c r="BA58" s="620"/>
      <c r="BB58" s="620"/>
      <c r="BC58" s="620"/>
      <c r="BD58" s="620"/>
      <c r="BE58" s="620"/>
      <c r="BF58" s="620"/>
      <c r="BG58" s="620"/>
      <c r="BH58" s="620"/>
      <c r="BI58" s="620"/>
      <c r="BJ58" s="620"/>
      <c r="BK58" s="620"/>
      <c r="BL58" s="620"/>
      <c r="BM58" s="620"/>
      <c r="BN58" s="620"/>
      <c r="BO58" s="620"/>
      <c r="BP58" s="620"/>
      <c r="BQ58" s="620"/>
      <c r="BR58" s="620"/>
      <c r="BS58" s="620"/>
      <c r="BT58" s="620"/>
      <c r="BU58" s="620"/>
      <c r="BV58" s="620"/>
      <c r="BW58" s="620"/>
      <c r="BX58" s="620"/>
      <c r="BY58" s="620"/>
      <c r="BZ58" s="620"/>
      <c r="CA58" s="620"/>
      <c r="CB58" s="620"/>
      <c r="CC58" s="620"/>
      <c r="CD58" s="620"/>
      <c r="CE58" s="620"/>
      <c r="CF58" s="620"/>
      <c r="CG58" s="620"/>
      <c r="CH58" s="620"/>
      <c r="CI58" s="620"/>
      <c r="CJ58" s="620"/>
      <c r="CK58" s="620"/>
      <c r="CL58" s="620"/>
      <c r="CM58" s="620"/>
      <c r="CN58" s="620"/>
      <c r="CO58" s="620"/>
      <c r="CP58" s="620"/>
      <c r="CQ58" s="620"/>
      <c r="CR58" s="620"/>
      <c r="CS58" s="620"/>
      <c r="CT58" s="620"/>
      <c r="CU58" s="620"/>
      <c r="CV58" s="620"/>
      <c r="CW58" s="620"/>
      <c r="CX58" s="620"/>
      <c r="CY58" s="620"/>
      <c r="CZ58" s="620"/>
      <c r="DA58" s="620"/>
      <c r="DB58" s="620"/>
      <c r="DC58" s="620"/>
      <c r="DD58" s="620"/>
      <c r="DE58" s="620"/>
      <c r="DF58" s="620"/>
      <c r="DG58" s="620"/>
      <c r="DH58" s="620"/>
      <c r="DI58" s="620"/>
      <c r="DJ58" s="620"/>
      <c r="DK58" s="620"/>
      <c r="DL58" s="620"/>
      <c r="DM58" s="620"/>
      <c r="DN58" s="620"/>
      <c r="DO58" s="620"/>
      <c r="DP58" s="620"/>
      <c r="DQ58" s="620"/>
      <c r="DR58" s="620"/>
      <c r="DS58" s="620"/>
      <c r="DT58" s="620"/>
      <c r="DU58" s="620"/>
      <c r="DV58" s="620"/>
      <c r="DW58" s="620"/>
      <c r="DX58" s="620"/>
      <c r="DY58" s="620"/>
      <c r="DZ58" s="620"/>
      <c r="EA58" s="620"/>
      <c r="EB58" s="620"/>
      <c r="EC58" s="620"/>
      <c r="ED58" s="620"/>
      <c r="EE58" s="620"/>
      <c r="EF58" s="620"/>
      <c r="EG58" s="620"/>
      <c r="EH58" s="620"/>
      <c r="EI58" s="620"/>
      <c r="EJ58" s="620"/>
      <c r="EK58" s="620"/>
      <c r="EL58" s="620"/>
      <c r="EM58" s="620"/>
      <c r="EN58" s="620"/>
      <c r="EO58" s="620"/>
      <c r="EP58" s="620"/>
      <c r="EQ58" s="620"/>
      <c r="ER58" s="620"/>
      <c r="ES58" s="620"/>
      <c r="ET58" s="620"/>
      <c r="EU58" s="620"/>
      <c r="EV58" s="620"/>
      <c r="EW58" s="620"/>
      <c r="EX58" s="620"/>
      <c r="EY58" s="620"/>
      <c r="EZ58" s="620"/>
      <c r="FA58" s="620"/>
      <c r="FB58" s="620"/>
      <c r="FC58" s="620"/>
      <c r="FD58" s="620"/>
      <c r="FE58" s="620"/>
      <c r="FF58" s="620"/>
      <c r="FG58" s="620"/>
      <c r="FH58" s="620"/>
      <c r="FI58" s="620"/>
      <c r="FJ58" s="620"/>
      <c r="FK58" s="620"/>
      <c r="FL58" s="620"/>
      <c r="FM58" s="620"/>
      <c r="FN58" s="620"/>
      <c r="FO58" s="620"/>
      <c r="FP58" s="620"/>
      <c r="FQ58" s="620"/>
      <c r="FR58" s="620"/>
      <c r="FS58" s="620"/>
      <c r="FT58" s="620"/>
      <c r="FU58" s="620"/>
      <c r="FV58" s="620"/>
      <c r="FW58" s="620"/>
      <c r="FX58" s="620"/>
      <c r="FY58" s="620"/>
      <c r="FZ58" s="620"/>
      <c r="GA58" s="620"/>
      <c r="GB58" s="620"/>
      <c r="GC58" s="620"/>
      <c r="GD58" s="620"/>
      <c r="GE58" s="620"/>
      <c r="GF58" s="620"/>
      <c r="GG58" s="620"/>
      <c r="GH58" s="620"/>
      <c r="GI58" s="620"/>
      <c r="GJ58" s="620"/>
      <c r="GK58" s="620"/>
      <c r="GL58" s="620"/>
      <c r="GM58" s="620"/>
      <c r="GN58" s="620"/>
      <c r="GO58" s="620"/>
      <c r="GP58" s="620"/>
      <c r="GQ58" s="620"/>
      <c r="GR58" s="620"/>
      <c r="GS58" s="620"/>
      <c r="GT58" s="620"/>
      <c r="GU58" s="620"/>
      <c r="GV58" s="620"/>
      <c r="GW58" s="620"/>
      <c r="GX58" s="620"/>
      <c r="GY58" s="620"/>
      <c r="GZ58" s="620"/>
      <c r="HA58" s="620"/>
      <c r="HB58" s="620"/>
      <c r="HC58" s="620"/>
      <c r="HD58" s="620"/>
      <c r="HE58" s="620"/>
      <c r="HF58" s="620"/>
      <c r="HG58" s="620"/>
      <c r="HH58" s="620"/>
      <c r="HI58" s="620"/>
      <c r="HJ58" s="620"/>
      <c r="HK58" s="620"/>
      <c r="HL58" s="620"/>
      <c r="HM58" s="620"/>
      <c r="HN58" s="620"/>
      <c r="HO58" s="620"/>
      <c r="HP58" s="620"/>
      <c r="HQ58" s="620"/>
      <c r="HR58" s="620"/>
      <c r="HS58" s="620"/>
      <c r="HT58" s="620"/>
      <c r="HU58" s="620"/>
      <c r="HV58" s="620"/>
      <c r="HW58" s="620"/>
      <c r="HX58" s="620"/>
      <c r="HY58" s="620"/>
      <c r="HZ58" s="620"/>
      <c r="IA58" s="620"/>
      <c r="IB58" s="620"/>
      <c r="IC58" s="620"/>
      <c r="ID58" s="620"/>
      <c r="IE58" s="620"/>
      <c r="IF58" s="620"/>
      <c r="IG58" s="620"/>
      <c r="IH58" s="620"/>
      <c r="II58" s="620"/>
      <c r="IJ58" s="620"/>
      <c r="IK58" s="620"/>
      <c r="IL58" s="620"/>
      <c r="IM58" s="620"/>
      <c r="IN58" s="620"/>
      <c r="IO58" s="620"/>
      <c r="IP58" s="620"/>
      <c r="IQ58" s="620"/>
      <c r="IR58" s="620"/>
      <c r="IS58" s="620"/>
      <c r="IT58" s="620"/>
      <c r="IU58" s="620"/>
      <c r="IV58" s="620"/>
    </row>
    <row r="59" spans="1:256">
      <c r="B59" s="640"/>
      <c r="I59" s="641"/>
      <c r="J59" s="642"/>
      <c r="K59" s="643"/>
      <c r="L59" s="641"/>
    </row>
    <row r="60" spans="1:256">
      <c r="B60" s="640" t="s">
        <v>244</v>
      </c>
      <c r="I60" s="641"/>
      <c r="J60" s="642"/>
      <c r="K60" s="643"/>
      <c r="L60" s="641"/>
    </row>
    <row r="61" spans="1:256">
      <c r="B61" s="644" t="str">
        <v>בבטחונות אחרים-גורם 1 </v>
      </c>
      <c r="C61" s="645">
        <v>10505</v>
      </c>
      <c r="D61" s="645" t="s">
        <v>133</v>
      </c>
      <c r="E61" s="645" t="s">
        <v>238</v>
      </c>
      <c r="F61" s="645" t="s">
        <v>76</v>
      </c>
      <c r="G61" s="646">
        <v>0.041</v>
      </c>
      <c r="H61" s="647">
        <v>40751</v>
      </c>
      <c r="I61" s="641">
        <v>0.45</v>
      </c>
      <c r="J61" s="642">
        <v>0.0206</v>
      </c>
      <c r="K61" s="643">
        <v>208946.6</v>
      </c>
      <c r="L61" s="641">
        <v>104.47</v>
      </c>
      <c r="M61" s="643">
        <v>218.29</v>
      </c>
      <c r="N61" s="642">
        <f>+M61/'סיכום נכסי השקעה'!$C$52</f>
        <v>0.000143901944634018</v>
      </c>
    </row>
    <row r="62" spans="1:256">
      <c r="A62" s="620"/>
      <c r="B62" s="648" t="s">
        <v>245</v>
      </c>
      <c r="C62" s="620"/>
      <c r="D62" s="620"/>
      <c r="E62" s="620"/>
      <c r="F62" s="620"/>
      <c r="G62" s="649"/>
      <c r="H62" s="650"/>
      <c r="I62" s="637">
        <v>0.45</v>
      </c>
      <c r="J62" s="638">
        <v>0.0206</v>
      </c>
      <c r="K62" s="639"/>
      <c r="L62" s="637"/>
      <c r="M62" s="639">
        <f>SUM(M61)</f>
        <v>218.29</v>
      </c>
      <c r="N62" s="638">
        <f>+M62/'סיכום נכסי השקעה'!$C$52</f>
        <v>0.000143901944634018</v>
      </c>
      <c r="O62" s="620"/>
      <c r="P62" s="620"/>
      <c r="Q62" s="620"/>
      <c r="R62" s="620"/>
      <c r="S62" s="620"/>
      <c r="T62" s="620"/>
      <c r="U62" s="620"/>
      <c r="V62" s="620"/>
      <c r="W62" s="620"/>
      <c r="X62" s="620"/>
      <c r="Y62" s="620"/>
      <c r="Z62" s="620"/>
      <c r="AA62" s="620"/>
      <c r="AB62" s="620"/>
      <c r="AC62" s="620"/>
      <c r="AD62" s="620"/>
      <c r="AE62" s="620"/>
      <c r="AF62" s="620"/>
      <c r="AG62" s="620"/>
      <c r="AH62" s="620"/>
      <c r="AI62" s="620"/>
      <c r="AJ62" s="620"/>
      <c r="AK62" s="620"/>
      <c r="AL62" s="620"/>
      <c r="AM62" s="620"/>
      <c r="AN62" s="620"/>
      <c r="AO62" s="620"/>
      <c r="AP62" s="620"/>
      <c r="AQ62" s="620"/>
      <c r="AR62" s="620"/>
      <c r="AS62" s="620"/>
      <c r="AT62" s="620"/>
      <c r="AU62" s="620"/>
      <c r="AV62" s="620"/>
      <c r="AW62" s="620"/>
      <c r="AX62" s="620"/>
      <c r="AY62" s="620"/>
      <c r="AZ62" s="620"/>
      <c r="BA62" s="620"/>
      <c r="BB62" s="620"/>
      <c r="BC62" s="620"/>
      <c r="BD62" s="620"/>
      <c r="BE62" s="620"/>
      <c r="BF62" s="620"/>
      <c r="BG62" s="620"/>
      <c r="BH62" s="620"/>
      <c r="BI62" s="620"/>
      <c r="BJ62" s="620"/>
      <c r="BK62" s="620"/>
      <c r="BL62" s="620"/>
      <c r="BM62" s="620"/>
      <c r="BN62" s="620"/>
      <c r="BO62" s="620"/>
      <c r="BP62" s="620"/>
      <c r="BQ62" s="620"/>
      <c r="BR62" s="620"/>
      <c r="BS62" s="620"/>
      <c r="BT62" s="620"/>
      <c r="BU62" s="620"/>
      <c r="BV62" s="620"/>
      <c r="BW62" s="620"/>
      <c r="BX62" s="620"/>
      <c r="BY62" s="620"/>
      <c r="BZ62" s="620"/>
      <c r="CA62" s="620"/>
      <c r="CB62" s="620"/>
      <c r="CC62" s="620"/>
      <c r="CD62" s="620"/>
      <c r="CE62" s="620"/>
      <c r="CF62" s="620"/>
      <c r="CG62" s="620"/>
      <c r="CH62" s="620"/>
      <c r="CI62" s="620"/>
      <c r="CJ62" s="620"/>
      <c r="CK62" s="620"/>
      <c r="CL62" s="620"/>
      <c r="CM62" s="620"/>
      <c r="CN62" s="620"/>
      <c r="CO62" s="620"/>
      <c r="CP62" s="620"/>
      <c r="CQ62" s="620"/>
      <c r="CR62" s="620"/>
      <c r="CS62" s="620"/>
      <c r="CT62" s="620"/>
      <c r="CU62" s="620"/>
      <c r="CV62" s="620"/>
      <c r="CW62" s="620"/>
      <c r="CX62" s="620"/>
      <c r="CY62" s="620"/>
      <c r="CZ62" s="620"/>
      <c r="DA62" s="620"/>
      <c r="DB62" s="620"/>
      <c r="DC62" s="620"/>
      <c r="DD62" s="620"/>
      <c r="DE62" s="620"/>
      <c r="DF62" s="620"/>
      <c r="DG62" s="620"/>
      <c r="DH62" s="620"/>
      <c r="DI62" s="620"/>
      <c r="DJ62" s="620"/>
      <c r="DK62" s="620"/>
      <c r="DL62" s="620"/>
      <c r="DM62" s="620"/>
      <c r="DN62" s="620"/>
      <c r="DO62" s="620"/>
      <c r="DP62" s="620"/>
      <c r="DQ62" s="620"/>
      <c r="DR62" s="620"/>
      <c r="DS62" s="620"/>
      <c r="DT62" s="620"/>
      <c r="DU62" s="620"/>
      <c r="DV62" s="620"/>
      <c r="DW62" s="620"/>
      <c r="DX62" s="620"/>
      <c r="DY62" s="620"/>
      <c r="DZ62" s="620"/>
      <c r="EA62" s="620"/>
      <c r="EB62" s="620"/>
      <c r="EC62" s="620"/>
      <c r="ED62" s="620"/>
      <c r="EE62" s="620"/>
      <c r="EF62" s="620"/>
      <c r="EG62" s="620"/>
      <c r="EH62" s="620"/>
      <c r="EI62" s="620"/>
      <c r="EJ62" s="620"/>
      <c r="EK62" s="620"/>
      <c r="EL62" s="620"/>
      <c r="EM62" s="620"/>
      <c r="EN62" s="620"/>
      <c r="EO62" s="620"/>
      <c r="EP62" s="620"/>
      <c r="EQ62" s="620"/>
      <c r="ER62" s="620"/>
      <c r="ES62" s="620"/>
      <c r="ET62" s="620"/>
      <c r="EU62" s="620"/>
      <c r="EV62" s="620"/>
      <c r="EW62" s="620"/>
      <c r="EX62" s="620"/>
      <c r="EY62" s="620"/>
      <c r="EZ62" s="620"/>
      <c r="FA62" s="620"/>
      <c r="FB62" s="620"/>
      <c r="FC62" s="620"/>
      <c r="FD62" s="620"/>
      <c r="FE62" s="620"/>
      <c r="FF62" s="620"/>
      <c r="FG62" s="620"/>
      <c r="FH62" s="620"/>
      <c r="FI62" s="620"/>
      <c r="FJ62" s="620"/>
      <c r="FK62" s="620"/>
      <c r="FL62" s="620"/>
      <c r="FM62" s="620"/>
      <c r="FN62" s="620"/>
      <c r="FO62" s="620"/>
      <c r="FP62" s="620"/>
      <c r="FQ62" s="620"/>
      <c r="FR62" s="620"/>
      <c r="FS62" s="620"/>
      <c r="FT62" s="620"/>
      <c r="FU62" s="620"/>
      <c r="FV62" s="620"/>
      <c r="FW62" s="620"/>
      <c r="FX62" s="620"/>
      <c r="FY62" s="620"/>
      <c r="FZ62" s="620"/>
      <c r="GA62" s="620"/>
      <c r="GB62" s="620"/>
      <c r="GC62" s="620"/>
      <c r="GD62" s="620"/>
      <c r="GE62" s="620"/>
      <c r="GF62" s="620"/>
      <c r="GG62" s="620"/>
      <c r="GH62" s="620"/>
      <c r="GI62" s="620"/>
      <c r="GJ62" s="620"/>
      <c r="GK62" s="620"/>
      <c r="GL62" s="620"/>
      <c r="GM62" s="620"/>
      <c r="GN62" s="620"/>
      <c r="GO62" s="620"/>
      <c r="GP62" s="620"/>
      <c r="GQ62" s="620"/>
      <c r="GR62" s="620"/>
      <c r="GS62" s="620"/>
      <c r="GT62" s="620"/>
      <c r="GU62" s="620"/>
      <c r="GV62" s="620"/>
      <c r="GW62" s="620"/>
      <c r="GX62" s="620"/>
      <c r="GY62" s="620"/>
      <c r="GZ62" s="620"/>
      <c r="HA62" s="620"/>
      <c r="HB62" s="620"/>
      <c r="HC62" s="620"/>
      <c r="HD62" s="620"/>
      <c r="HE62" s="620"/>
      <c r="HF62" s="620"/>
      <c r="HG62" s="620"/>
      <c r="HH62" s="620"/>
      <c r="HI62" s="620"/>
      <c r="HJ62" s="620"/>
      <c r="HK62" s="620"/>
      <c r="HL62" s="620"/>
      <c r="HM62" s="620"/>
      <c r="HN62" s="620"/>
      <c r="HO62" s="620"/>
      <c r="HP62" s="620"/>
      <c r="HQ62" s="620"/>
      <c r="HR62" s="620"/>
      <c r="HS62" s="620"/>
      <c r="HT62" s="620"/>
      <c r="HU62" s="620"/>
      <c r="HV62" s="620"/>
      <c r="HW62" s="620"/>
      <c r="HX62" s="620"/>
      <c r="HY62" s="620"/>
      <c r="HZ62" s="620"/>
      <c r="IA62" s="620"/>
      <c r="IB62" s="620"/>
      <c r="IC62" s="620"/>
      <c r="ID62" s="620"/>
      <c r="IE62" s="620"/>
      <c r="IF62" s="620"/>
      <c r="IG62" s="620"/>
      <c r="IH62" s="620"/>
      <c r="II62" s="620"/>
      <c r="IJ62" s="620"/>
      <c r="IK62" s="620"/>
      <c r="IL62" s="620"/>
      <c r="IM62" s="620"/>
      <c r="IN62" s="620"/>
      <c r="IO62" s="620"/>
      <c r="IP62" s="620"/>
      <c r="IQ62" s="620"/>
      <c r="IR62" s="620"/>
      <c r="IS62" s="620"/>
      <c r="IT62" s="620"/>
      <c r="IU62" s="620"/>
      <c r="IV62" s="620"/>
    </row>
    <row r="63" spans="1:256">
      <c r="B63" s="640"/>
      <c r="I63" s="641"/>
      <c r="J63" s="642"/>
      <c r="K63" s="643"/>
      <c r="L63" s="641"/>
    </row>
    <row r="64" spans="1:256">
      <c r="B64" s="636" t="s">
        <v>80</v>
      </c>
      <c r="C64" s="620"/>
      <c r="D64" s="620"/>
      <c r="E64" s="620"/>
      <c r="F64" s="620"/>
      <c r="G64" s="649"/>
      <c r="H64" s="650"/>
      <c r="I64" s="637">
        <v>5.35</v>
      </c>
      <c r="J64" s="638">
        <v>0.0336</v>
      </c>
      <c r="K64" s="639"/>
      <c r="L64" s="637"/>
      <c r="M64" s="639">
        <f>+M62+M58+M13</f>
        <v>30573.463</v>
      </c>
      <c r="N64" s="638">
        <f>+M64/'סיכום נכסי השקעה'!$C$52</f>
        <v>0.0201547518434019</v>
      </c>
    </row>
    <row r="65" spans="1:256">
      <c r="B65" s="652"/>
      <c r="I65" s="641"/>
      <c r="J65" s="642"/>
      <c r="K65" s="643"/>
      <c r="L65" s="641"/>
    </row>
    <row r="66" spans="1:256">
      <c r="B66" s="653" t="s">
        <v>246</v>
      </c>
      <c r="C66" s="654"/>
      <c r="D66" s="654"/>
      <c r="E66" s="654"/>
      <c r="F66" s="654"/>
      <c r="G66" s="655"/>
      <c r="H66" s="656"/>
      <c r="I66" s="657">
        <v>5.35</v>
      </c>
      <c r="J66" s="658">
        <v>0.0336</v>
      </c>
      <c r="K66" s="659"/>
      <c r="L66" s="657"/>
      <c r="M66" s="659">
        <f>+M64</f>
        <v>30573.463</v>
      </c>
      <c r="N66" s="658">
        <f>+M66/'סיכום נכסי השקעה'!C52</f>
        <v>0.0201547518434019</v>
      </c>
    </row>
    <row r="67" spans="1:256">
      <c r="B67" s="660"/>
      <c r="C67" s="661"/>
      <c r="D67" s="661"/>
      <c r="E67" s="661"/>
      <c r="F67" s="661"/>
      <c r="G67" s="661"/>
      <c r="H67" s="661"/>
      <c r="I67" s="662"/>
      <c r="J67" s="663"/>
      <c r="K67" s="664"/>
      <c r="L67" s="662"/>
      <c r="M67" s="661"/>
      <c r="N67" s="661"/>
    </row>
    <row r="162" spans="1:256">
      <c r="A162" s="620"/>
      <c r="Q162" s="620"/>
      <c r="R162" s="620"/>
      <c r="S162" s="620"/>
      <c r="T162" s="620"/>
      <c r="U162" s="620"/>
      <c r="V162" s="620"/>
      <c r="W162" s="620"/>
      <c r="X162" s="620"/>
      <c r="Y162" s="620"/>
      <c r="Z162" s="620"/>
      <c r="AA162" s="620"/>
      <c r="AB162" s="620"/>
      <c r="AC162" s="620"/>
      <c r="AD162" s="620"/>
      <c r="AE162" s="620"/>
      <c r="AF162" s="620"/>
      <c r="AG162" s="620"/>
      <c r="AH162" s="620"/>
      <c r="AI162" s="620"/>
      <c r="AJ162" s="620"/>
      <c r="AK162" s="620"/>
      <c r="AL162" s="620"/>
      <c r="AM162" s="620"/>
      <c r="AN162" s="620"/>
      <c r="AO162" s="620"/>
      <c r="AP162" s="620"/>
      <c r="AQ162" s="620"/>
      <c r="AR162" s="620"/>
      <c r="AS162" s="620"/>
      <c r="AT162" s="620"/>
      <c r="AU162" s="620"/>
      <c r="AV162" s="620"/>
      <c r="AW162" s="620"/>
      <c r="AX162" s="620"/>
      <c r="AY162" s="620"/>
      <c r="AZ162" s="620"/>
      <c r="BA162" s="620"/>
      <c r="BB162" s="620"/>
      <c r="BC162" s="620"/>
      <c r="BD162" s="620"/>
      <c r="BE162" s="620"/>
      <c r="BF162" s="620"/>
      <c r="BG162" s="620"/>
      <c r="BH162" s="620"/>
      <c r="BI162" s="620"/>
      <c r="BJ162" s="620"/>
      <c r="BK162" s="620"/>
      <c r="BL162" s="620"/>
      <c r="BM162" s="620"/>
      <c r="BN162" s="620"/>
      <c r="BO162" s="620"/>
      <c r="BP162" s="620"/>
      <c r="BQ162" s="620"/>
      <c r="BR162" s="620"/>
      <c r="BS162" s="620"/>
      <c r="BT162" s="620"/>
      <c r="BU162" s="620"/>
      <c r="BV162" s="620"/>
      <c r="BW162" s="620"/>
      <c r="BX162" s="620"/>
      <c r="BY162" s="620"/>
      <c r="BZ162" s="620"/>
      <c r="CA162" s="620"/>
      <c r="CB162" s="620"/>
      <c r="CC162" s="620"/>
      <c r="CD162" s="620"/>
      <c r="CE162" s="620"/>
      <c r="CF162" s="620"/>
      <c r="CG162" s="620"/>
      <c r="CH162" s="620"/>
      <c r="CI162" s="620"/>
      <c r="CJ162" s="620"/>
      <c r="CK162" s="620"/>
      <c r="CL162" s="620"/>
      <c r="CM162" s="620"/>
      <c r="CN162" s="620"/>
      <c r="CO162" s="620"/>
      <c r="CP162" s="620"/>
      <c r="CQ162" s="620"/>
      <c r="CR162" s="620"/>
      <c r="CS162" s="620"/>
      <c r="CT162" s="620"/>
      <c r="CU162" s="620"/>
      <c r="CV162" s="620"/>
      <c r="CW162" s="620"/>
      <c r="CX162" s="620"/>
      <c r="CY162" s="620"/>
      <c r="CZ162" s="620"/>
      <c r="DA162" s="620"/>
      <c r="DB162" s="620"/>
      <c r="DC162" s="620"/>
      <c r="DD162" s="620"/>
      <c r="DE162" s="620"/>
      <c r="DF162" s="620"/>
      <c r="DG162" s="620"/>
      <c r="DH162" s="620"/>
      <c r="DI162" s="620"/>
      <c r="DJ162" s="620"/>
      <c r="DK162" s="620"/>
      <c r="DL162" s="620"/>
      <c r="DM162" s="620"/>
      <c r="DN162" s="620"/>
      <c r="DO162" s="620"/>
      <c r="DP162" s="620"/>
      <c r="DQ162" s="620"/>
      <c r="DR162" s="620"/>
      <c r="DS162" s="620"/>
      <c r="DT162" s="620"/>
      <c r="DU162" s="620"/>
      <c r="DV162" s="620"/>
      <c r="DW162" s="620"/>
      <c r="DX162" s="620"/>
      <c r="DY162" s="620"/>
      <c r="DZ162" s="620"/>
      <c r="EA162" s="620"/>
      <c r="EB162" s="620"/>
      <c r="EC162" s="620"/>
      <c r="ED162" s="620"/>
      <c r="EE162" s="620"/>
      <c r="EF162" s="620"/>
      <c r="EG162" s="620"/>
      <c r="EH162" s="620"/>
      <c r="EI162" s="620"/>
      <c r="EJ162" s="620"/>
      <c r="EK162" s="620"/>
      <c r="EL162" s="620"/>
      <c r="EM162" s="620"/>
      <c r="EN162" s="620"/>
      <c r="EO162" s="620"/>
      <c r="EP162" s="620"/>
      <c r="EQ162" s="620"/>
      <c r="ER162" s="620"/>
      <c r="ES162" s="620"/>
      <c r="ET162" s="620"/>
      <c r="EU162" s="620"/>
      <c r="EV162" s="620"/>
      <c r="EW162" s="620"/>
      <c r="EX162" s="620"/>
      <c r="EY162" s="620"/>
      <c r="EZ162" s="620"/>
      <c r="FA162" s="620"/>
      <c r="FB162" s="620"/>
      <c r="FC162" s="620"/>
      <c r="FD162" s="620"/>
      <c r="FE162" s="620"/>
      <c r="FF162" s="620"/>
      <c r="FG162" s="620"/>
      <c r="FH162" s="620"/>
      <c r="FI162" s="620"/>
      <c r="FJ162" s="620"/>
      <c r="FK162" s="620"/>
      <c r="FL162" s="620"/>
      <c r="FM162" s="620"/>
      <c r="FN162" s="620"/>
      <c r="FO162" s="620"/>
      <c r="FP162" s="620"/>
      <c r="FQ162" s="620"/>
      <c r="FR162" s="620"/>
      <c r="FS162" s="620"/>
      <c r="FT162" s="620"/>
      <c r="FU162" s="620"/>
      <c r="FV162" s="620"/>
      <c r="FW162" s="620"/>
      <c r="FX162" s="620"/>
      <c r="FY162" s="620"/>
      <c r="FZ162" s="620"/>
      <c r="GA162" s="620"/>
      <c r="GB162" s="620"/>
      <c r="GC162" s="620"/>
      <c r="GD162" s="620"/>
      <c r="GE162" s="620"/>
      <c r="GF162" s="620"/>
      <c r="GG162" s="620"/>
      <c r="GH162" s="620"/>
      <c r="GI162" s="620"/>
      <c r="GJ162" s="620"/>
      <c r="GK162" s="620"/>
      <c r="GL162" s="620"/>
      <c r="GM162" s="620"/>
      <c r="GN162" s="620"/>
      <c r="GO162" s="620"/>
      <c r="GP162" s="620"/>
      <c r="GQ162" s="620"/>
      <c r="GR162" s="620"/>
      <c r="GS162" s="620"/>
      <c r="GT162" s="620"/>
      <c r="GU162" s="620"/>
      <c r="GV162" s="620"/>
      <c r="GW162" s="620"/>
      <c r="GX162" s="620"/>
      <c r="GY162" s="620"/>
      <c r="GZ162" s="620"/>
      <c r="HA162" s="620"/>
      <c r="HB162" s="620"/>
      <c r="HC162" s="620"/>
      <c r="HD162" s="620"/>
      <c r="HE162" s="620"/>
      <c r="HF162" s="620"/>
      <c r="HG162" s="620"/>
      <c r="HH162" s="620"/>
      <c r="HI162" s="620"/>
      <c r="HJ162" s="620"/>
      <c r="HK162" s="620"/>
      <c r="HL162" s="620"/>
      <c r="HM162" s="620"/>
      <c r="HN162" s="620"/>
      <c r="HO162" s="620"/>
      <c r="HP162" s="620"/>
      <c r="HQ162" s="620"/>
      <c r="HR162" s="620"/>
      <c r="HS162" s="620"/>
      <c r="HT162" s="620"/>
      <c r="HU162" s="620"/>
      <c r="HV162" s="620"/>
      <c r="HW162" s="620"/>
      <c r="HX162" s="620"/>
      <c r="HY162" s="620"/>
      <c r="HZ162" s="620"/>
      <c r="IA162" s="620"/>
      <c r="IB162" s="620"/>
      <c r="IC162" s="620"/>
      <c r="ID162" s="620"/>
      <c r="IE162" s="620"/>
      <c r="IF162" s="620"/>
      <c r="IG162" s="620"/>
      <c r="IH162" s="620"/>
      <c r="II162" s="620"/>
      <c r="IJ162" s="620"/>
      <c r="IK162" s="620"/>
      <c r="IL162" s="620"/>
      <c r="IM162" s="620"/>
      <c r="IN162" s="620"/>
      <c r="IO162" s="620"/>
      <c r="IP162" s="620"/>
      <c r="IQ162" s="620"/>
      <c r="IR162" s="620"/>
      <c r="IS162" s="620"/>
      <c r="IT162" s="620"/>
      <c r="IU162" s="620"/>
      <c r="IV162" s="620"/>
    </row>
    <row r="164" spans="1:256">
      <c r="A164" s="620"/>
      <c r="Q164" s="620"/>
      <c r="R164" s="620"/>
      <c r="S164" s="620"/>
      <c r="T164" s="620"/>
      <c r="U164" s="620"/>
      <c r="V164" s="620"/>
      <c r="W164" s="620"/>
      <c r="X164" s="620"/>
      <c r="Y164" s="620"/>
      <c r="Z164" s="620"/>
      <c r="AA164" s="620"/>
      <c r="AB164" s="620"/>
      <c r="AC164" s="620"/>
      <c r="AD164" s="620"/>
      <c r="AE164" s="620"/>
      <c r="AF164" s="620"/>
      <c r="AG164" s="620"/>
      <c r="AH164" s="620"/>
      <c r="AI164" s="620"/>
      <c r="AJ164" s="620"/>
      <c r="AK164" s="620"/>
      <c r="AL164" s="620"/>
      <c r="AM164" s="620"/>
      <c r="AN164" s="620"/>
      <c r="AO164" s="620"/>
      <c r="AP164" s="620"/>
      <c r="AQ164" s="620"/>
      <c r="AR164" s="620"/>
      <c r="AS164" s="620"/>
      <c r="AT164" s="620"/>
      <c r="AU164" s="620"/>
      <c r="AV164" s="620"/>
      <c r="AW164" s="620"/>
      <c r="AX164" s="620"/>
      <c r="AY164" s="620"/>
      <c r="AZ164" s="620"/>
      <c r="BA164" s="620"/>
      <c r="BB164" s="620"/>
      <c r="BC164" s="620"/>
      <c r="BD164" s="620"/>
      <c r="BE164" s="620"/>
      <c r="BF164" s="620"/>
      <c r="BG164" s="620"/>
      <c r="BH164" s="620"/>
      <c r="BI164" s="620"/>
      <c r="BJ164" s="620"/>
      <c r="BK164" s="620"/>
      <c r="BL164" s="620"/>
      <c r="BM164" s="620"/>
      <c r="BN164" s="620"/>
      <c r="BO164" s="620"/>
      <c r="BP164" s="620"/>
      <c r="BQ164" s="620"/>
      <c r="BR164" s="620"/>
      <c r="BS164" s="620"/>
      <c r="BT164" s="620"/>
      <c r="BU164" s="620"/>
      <c r="BV164" s="620"/>
      <c r="BW164" s="620"/>
      <c r="BX164" s="620"/>
      <c r="BY164" s="620"/>
      <c r="BZ164" s="620"/>
      <c r="CA164" s="620"/>
      <c r="CB164" s="620"/>
      <c r="CC164" s="620"/>
      <c r="CD164" s="620"/>
      <c r="CE164" s="620"/>
      <c r="CF164" s="620"/>
      <c r="CG164" s="620"/>
      <c r="CH164" s="620"/>
      <c r="CI164" s="620"/>
      <c r="CJ164" s="620"/>
      <c r="CK164" s="620"/>
      <c r="CL164" s="620"/>
      <c r="CM164" s="620"/>
      <c r="CN164" s="620"/>
      <c r="CO164" s="620"/>
      <c r="CP164" s="620"/>
      <c r="CQ164" s="620"/>
      <c r="CR164" s="620"/>
      <c r="CS164" s="620"/>
      <c r="CT164" s="620"/>
      <c r="CU164" s="620"/>
      <c r="CV164" s="620"/>
      <c r="CW164" s="620"/>
      <c r="CX164" s="620"/>
      <c r="CY164" s="620"/>
      <c r="CZ164" s="620"/>
      <c r="DA164" s="620"/>
      <c r="DB164" s="620"/>
      <c r="DC164" s="620"/>
      <c r="DD164" s="620"/>
      <c r="DE164" s="620"/>
      <c r="DF164" s="620"/>
      <c r="DG164" s="620"/>
      <c r="DH164" s="620"/>
      <c r="DI164" s="620"/>
      <c r="DJ164" s="620"/>
      <c r="DK164" s="620"/>
      <c r="DL164" s="620"/>
      <c r="DM164" s="620"/>
      <c r="DN164" s="620"/>
      <c r="DO164" s="620"/>
      <c r="DP164" s="620"/>
      <c r="DQ164" s="620"/>
      <c r="DR164" s="620"/>
      <c r="DS164" s="620"/>
      <c r="DT164" s="620"/>
      <c r="DU164" s="620"/>
      <c r="DV164" s="620"/>
      <c r="DW164" s="620"/>
      <c r="DX164" s="620"/>
      <c r="DY164" s="620"/>
      <c r="DZ164" s="620"/>
      <c r="EA164" s="620"/>
      <c r="EB164" s="620"/>
      <c r="EC164" s="620"/>
      <c r="ED164" s="620"/>
      <c r="EE164" s="620"/>
      <c r="EF164" s="620"/>
      <c r="EG164" s="620"/>
      <c r="EH164" s="620"/>
      <c r="EI164" s="620"/>
      <c r="EJ164" s="620"/>
      <c r="EK164" s="620"/>
      <c r="EL164" s="620"/>
      <c r="EM164" s="620"/>
      <c r="EN164" s="620"/>
      <c r="EO164" s="620"/>
      <c r="EP164" s="620"/>
      <c r="EQ164" s="620"/>
      <c r="ER164" s="620"/>
      <c r="ES164" s="620"/>
      <c r="ET164" s="620"/>
      <c r="EU164" s="620"/>
      <c r="EV164" s="620"/>
      <c r="EW164" s="620"/>
      <c r="EX164" s="620"/>
      <c r="EY164" s="620"/>
      <c r="EZ164" s="620"/>
      <c r="FA164" s="620"/>
      <c r="FB164" s="620"/>
      <c r="FC164" s="620"/>
      <c r="FD164" s="620"/>
      <c r="FE164" s="620"/>
      <c r="FF164" s="620"/>
      <c r="FG164" s="620"/>
      <c r="FH164" s="620"/>
      <c r="FI164" s="620"/>
      <c r="FJ164" s="620"/>
      <c r="FK164" s="620"/>
      <c r="FL164" s="620"/>
      <c r="FM164" s="620"/>
      <c r="FN164" s="620"/>
      <c r="FO164" s="620"/>
      <c r="FP164" s="620"/>
      <c r="FQ164" s="620"/>
      <c r="FR164" s="620"/>
      <c r="FS164" s="620"/>
      <c r="FT164" s="620"/>
      <c r="FU164" s="620"/>
      <c r="FV164" s="620"/>
      <c r="FW164" s="620"/>
      <c r="FX164" s="620"/>
      <c r="FY164" s="620"/>
      <c r="FZ164" s="620"/>
      <c r="GA164" s="620"/>
      <c r="GB164" s="620"/>
      <c r="GC164" s="620"/>
      <c r="GD164" s="620"/>
      <c r="GE164" s="620"/>
      <c r="GF164" s="620"/>
      <c r="GG164" s="620"/>
      <c r="GH164" s="620"/>
      <c r="GI164" s="620"/>
      <c r="GJ164" s="620"/>
      <c r="GK164" s="620"/>
      <c r="GL164" s="620"/>
      <c r="GM164" s="620"/>
      <c r="GN164" s="620"/>
      <c r="GO164" s="620"/>
      <c r="GP164" s="620"/>
      <c r="GQ164" s="620"/>
      <c r="GR164" s="620"/>
      <c r="GS164" s="620"/>
      <c r="GT164" s="620"/>
      <c r="GU164" s="620"/>
      <c r="GV164" s="620"/>
      <c r="GW164" s="620"/>
      <c r="GX164" s="620"/>
      <c r="GY164" s="620"/>
      <c r="GZ164" s="620"/>
      <c r="HA164" s="620"/>
      <c r="HB164" s="620"/>
      <c r="HC164" s="620"/>
      <c r="HD164" s="620"/>
      <c r="HE164" s="620"/>
      <c r="HF164" s="620"/>
      <c r="HG164" s="620"/>
      <c r="HH164" s="620"/>
      <c r="HI164" s="620"/>
      <c r="HJ164" s="620"/>
      <c r="HK164" s="620"/>
      <c r="HL164" s="620"/>
      <c r="HM164" s="620"/>
      <c r="HN164" s="620"/>
      <c r="HO164" s="620"/>
      <c r="HP164" s="620"/>
      <c r="HQ164" s="620"/>
      <c r="HR164" s="620"/>
      <c r="HS164" s="620"/>
      <c r="HT164" s="620"/>
      <c r="HU164" s="620"/>
      <c r="HV164" s="620"/>
      <c r="HW164" s="620"/>
      <c r="HX164" s="620"/>
      <c r="HY164" s="620"/>
      <c r="HZ164" s="620"/>
      <c r="IA164" s="620"/>
      <c r="IB164" s="620"/>
      <c r="IC164" s="620"/>
      <c r="ID164" s="620"/>
      <c r="IE164" s="620"/>
      <c r="IF164" s="620"/>
      <c r="IG164" s="620"/>
      <c r="IH164" s="620"/>
      <c r="II164" s="620"/>
      <c r="IJ164" s="620"/>
      <c r="IK164" s="620"/>
      <c r="IL164" s="620"/>
      <c r="IM164" s="620"/>
      <c r="IN164" s="620"/>
      <c r="IO164" s="620"/>
      <c r="IP164" s="620"/>
      <c r="IQ164" s="620"/>
      <c r="IR164" s="620"/>
      <c r="IS164" s="620"/>
      <c r="IT164" s="620"/>
      <c r="IU164" s="620"/>
      <c r="IV164" s="620"/>
    </row>
    <row r="171" spans="1:256">
      <c r="A171" s="620"/>
      <c r="Q171" s="620"/>
      <c r="R171" s="620"/>
      <c r="S171" s="620"/>
      <c r="T171" s="620"/>
      <c r="U171" s="620"/>
      <c r="V171" s="620"/>
      <c r="W171" s="620"/>
      <c r="X171" s="620"/>
      <c r="Y171" s="620"/>
      <c r="Z171" s="620"/>
      <c r="AA171" s="620"/>
      <c r="AB171" s="620"/>
      <c r="AC171" s="620"/>
      <c r="AD171" s="620"/>
      <c r="AE171" s="620"/>
      <c r="AF171" s="620"/>
      <c r="AG171" s="620"/>
      <c r="AH171" s="620"/>
      <c r="AI171" s="620"/>
      <c r="AJ171" s="620"/>
      <c r="AK171" s="620"/>
      <c r="AL171" s="620"/>
      <c r="AM171" s="620"/>
      <c r="AN171" s="620"/>
      <c r="AO171" s="620"/>
      <c r="AP171" s="620"/>
      <c r="AQ171" s="620"/>
      <c r="AR171" s="620"/>
      <c r="AS171" s="620"/>
      <c r="AT171" s="620"/>
      <c r="AU171" s="620"/>
      <c r="AV171" s="620"/>
      <c r="AW171" s="620"/>
      <c r="AX171" s="620"/>
      <c r="AY171" s="620"/>
      <c r="AZ171" s="620"/>
      <c r="BA171" s="620"/>
      <c r="BB171" s="620"/>
      <c r="BC171" s="620"/>
      <c r="BD171" s="620"/>
      <c r="BE171" s="620"/>
      <c r="BF171" s="620"/>
      <c r="BG171" s="620"/>
      <c r="BH171" s="620"/>
      <c r="BI171" s="620"/>
      <c r="BJ171" s="620"/>
      <c r="BK171" s="620"/>
      <c r="BL171" s="620"/>
      <c r="BM171" s="620"/>
      <c r="BN171" s="620"/>
      <c r="BO171" s="620"/>
      <c r="BP171" s="620"/>
      <c r="BQ171" s="620"/>
      <c r="BR171" s="620"/>
      <c r="BS171" s="620"/>
      <c r="BT171" s="620"/>
      <c r="BU171" s="620"/>
      <c r="BV171" s="620"/>
      <c r="BW171" s="620"/>
      <c r="BX171" s="620"/>
      <c r="BY171" s="620"/>
      <c r="BZ171" s="620"/>
      <c r="CA171" s="620"/>
      <c r="CB171" s="620"/>
      <c r="CC171" s="620"/>
      <c r="CD171" s="620"/>
      <c r="CE171" s="620"/>
      <c r="CF171" s="620"/>
      <c r="CG171" s="620"/>
      <c r="CH171" s="620"/>
      <c r="CI171" s="620"/>
      <c r="CJ171" s="620"/>
      <c r="CK171" s="620"/>
      <c r="CL171" s="620"/>
      <c r="CM171" s="620"/>
      <c r="CN171" s="620"/>
      <c r="CO171" s="620"/>
      <c r="CP171" s="620"/>
      <c r="CQ171" s="620"/>
      <c r="CR171" s="620"/>
      <c r="CS171" s="620"/>
      <c r="CT171" s="620"/>
      <c r="CU171" s="620"/>
      <c r="CV171" s="620"/>
      <c r="CW171" s="620"/>
      <c r="CX171" s="620"/>
      <c r="CY171" s="620"/>
      <c r="CZ171" s="620"/>
      <c r="DA171" s="620"/>
      <c r="DB171" s="620"/>
      <c r="DC171" s="620"/>
      <c r="DD171" s="620"/>
      <c r="DE171" s="620"/>
      <c r="DF171" s="620"/>
      <c r="DG171" s="620"/>
      <c r="DH171" s="620"/>
      <c r="DI171" s="620"/>
      <c r="DJ171" s="620"/>
      <c r="DK171" s="620"/>
      <c r="DL171" s="620"/>
      <c r="DM171" s="620"/>
      <c r="DN171" s="620"/>
      <c r="DO171" s="620"/>
      <c r="DP171" s="620"/>
      <c r="DQ171" s="620"/>
      <c r="DR171" s="620"/>
      <c r="DS171" s="620"/>
      <c r="DT171" s="620"/>
      <c r="DU171" s="620"/>
      <c r="DV171" s="620"/>
      <c r="DW171" s="620"/>
      <c r="DX171" s="620"/>
      <c r="DY171" s="620"/>
      <c r="DZ171" s="620"/>
      <c r="EA171" s="620"/>
      <c r="EB171" s="620"/>
      <c r="EC171" s="620"/>
      <c r="ED171" s="620"/>
      <c r="EE171" s="620"/>
      <c r="EF171" s="620"/>
      <c r="EG171" s="620"/>
      <c r="EH171" s="620"/>
      <c r="EI171" s="620"/>
      <c r="EJ171" s="620"/>
      <c r="EK171" s="620"/>
      <c r="EL171" s="620"/>
      <c r="EM171" s="620"/>
      <c r="EN171" s="620"/>
      <c r="EO171" s="620"/>
      <c r="EP171" s="620"/>
      <c r="EQ171" s="620"/>
      <c r="ER171" s="620"/>
      <c r="ES171" s="620"/>
      <c r="ET171" s="620"/>
      <c r="EU171" s="620"/>
      <c r="EV171" s="620"/>
      <c r="EW171" s="620"/>
      <c r="EX171" s="620"/>
      <c r="EY171" s="620"/>
      <c r="EZ171" s="620"/>
      <c r="FA171" s="620"/>
      <c r="FB171" s="620"/>
      <c r="FC171" s="620"/>
      <c r="FD171" s="620"/>
      <c r="FE171" s="620"/>
      <c r="FF171" s="620"/>
      <c r="FG171" s="620"/>
      <c r="FH171" s="620"/>
      <c r="FI171" s="620"/>
      <c r="FJ171" s="620"/>
      <c r="FK171" s="620"/>
      <c r="FL171" s="620"/>
      <c r="FM171" s="620"/>
      <c r="FN171" s="620"/>
      <c r="FO171" s="620"/>
      <c r="FP171" s="620"/>
      <c r="FQ171" s="620"/>
      <c r="FR171" s="620"/>
      <c r="FS171" s="620"/>
      <c r="FT171" s="620"/>
      <c r="FU171" s="620"/>
      <c r="FV171" s="620"/>
      <c r="FW171" s="620"/>
      <c r="FX171" s="620"/>
      <c r="FY171" s="620"/>
      <c r="FZ171" s="620"/>
      <c r="GA171" s="620"/>
      <c r="GB171" s="620"/>
      <c r="GC171" s="620"/>
      <c r="GD171" s="620"/>
      <c r="GE171" s="620"/>
      <c r="GF171" s="620"/>
      <c r="GG171" s="620"/>
      <c r="GH171" s="620"/>
      <c r="GI171" s="620"/>
      <c r="GJ171" s="620"/>
      <c r="GK171" s="620"/>
      <c r="GL171" s="620"/>
      <c r="GM171" s="620"/>
      <c r="GN171" s="620"/>
      <c r="GO171" s="620"/>
      <c r="GP171" s="620"/>
      <c r="GQ171" s="620"/>
      <c r="GR171" s="620"/>
      <c r="GS171" s="620"/>
      <c r="GT171" s="620"/>
      <c r="GU171" s="620"/>
      <c r="GV171" s="620"/>
      <c r="GW171" s="620"/>
      <c r="GX171" s="620"/>
      <c r="GY171" s="620"/>
      <c r="GZ171" s="620"/>
      <c r="HA171" s="620"/>
      <c r="HB171" s="620"/>
      <c r="HC171" s="620"/>
      <c r="HD171" s="620"/>
      <c r="HE171" s="620"/>
      <c r="HF171" s="620"/>
      <c r="HG171" s="620"/>
      <c r="HH171" s="620"/>
      <c r="HI171" s="620"/>
      <c r="HJ171" s="620"/>
      <c r="HK171" s="620"/>
      <c r="HL171" s="620"/>
      <c r="HM171" s="620"/>
      <c r="HN171" s="620"/>
      <c r="HO171" s="620"/>
      <c r="HP171" s="620"/>
      <c r="HQ171" s="620"/>
      <c r="HR171" s="620"/>
      <c r="HS171" s="620"/>
      <c r="HT171" s="620"/>
      <c r="HU171" s="620"/>
      <c r="HV171" s="620"/>
      <c r="HW171" s="620"/>
      <c r="HX171" s="620"/>
      <c r="HY171" s="620"/>
      <c r="HZ171" s="620"/>
      <c r="IA171" s="620"/>
      <c r="IB171" s="620"/>
      <c r="IC171" s="620"/>
      <c r="ID171" s="620"/>
      <c r="IE171" s="620"/>
      <c r="IF171" s="620"/>
      <c r="IG171" s="620"/>
      <c r="IH171" s="620"/>
      <c r="II171" s="620"/>
      <c r="IJ171" s="620"/>
      <c r="IK171" s="620"/>
      <c r="IL171" s="620"/>
      <c r="IM171" s="620"/>
      <c r="IN171" s="620"/>
      <c r="IO171" s="620"/>
      <c r="IP171" s="620"/>
      <c r="IQ171" s="620"/>
      <c r="IR171" s="620"/>
      <c r="IS171" s="620"/>
      <c r="IT171" s="620"/>
      <c r="IU171" s="620"/>
      <c r="IV171" s="620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4" fitToWidth="1" orientation="landscape" pageOrder="downThenOver" paperSize="9" scale="79" useFirstPageNumber="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70"/>
  <sheetViews>
    <sheetView workbookViewId="0" showGridLines="0" rightToLeft="1">
      <selection activeCell="A1" sqref="A1"/>
    </sheetView>
  </sheetViews>
  <sheetFormatPr defaultRowHeight="14.25"/>
  <cols>
    <col min="1" max="1" style="665" width="4.253365" customWidth="1"/>
    <col min="2" max="2" style="665" width="40.62222" customWidth="1"/>
    <col min="3" max="3" style="665" width="16.37632" customWidth="1"/>
    <col min="4" max="4" style="665" width="16.51408" customWidth="1"/>
    <col min="5" max="6" style="665" width="15.13647" customWidth="1"/>
    <col min="7" max="7" style="665" width="28.77479" customWidth="1"/>
    <col min="8" max="13" style="665" width="15.13647" customWidth="1"/>
    <col min="14" max="14" style="665" width="19.13153" customWidth="1"/>
    <col min="15" max="15" style="665" width="11.83021" customWidth="1"/>
    <col min="16" max="16" style="665" width="15.13647" customWidth="1"/>
    <col min="17" max="256" style="665"/>
  </cols>
  <sheetData>
    <row r="1" spans="1:256">
      <c r="B1" s="666" t="s">
        <v>31</v>
      </c>
      <c r="C1" s="667"/>
      <c r="D1" s="668"/>
      <c r="E1" s="669"/>
      <c r="G1" s="670"/>
      <c r="I1" s="671"/>
      <c r="L1" s="670"/>
    </row>
    <row r="2" spans="1:256">
      <c r="B2" s="672" t="s">
        <v>32</v>
      </c>
      <c r="D2" s="673"/>
      <c r="E2" s="674"/>
      <c r="G2" s="670"/>
      <c r="I2" s="671"/>
      <c r="L2" s="670"/>
    </row>
    <row r="3" spans="1:256">
      <c r="B3" s="675" t="s">
        <v>1</v>
      </c>
      <c r="C3" s="676">
        <v>41547</v>
      </c>
      <c r="D3" s="670"/>
      <c r="E3" s="674"/>
      <c r="G3" s="670"/>
      <c r="I3" s="671"/>
      <c r="L3" s="670"/>
    </row>
    <row r="4" spans="1:256">
      <c r="B4" s="675" t="s">
        <v>2</v>
      </c>
      <c r="C4" s="677" t="s">
        <v>3</v>
      </c>
      <c r="D4" s="670"/>
      <c r="E4" s="674"/>
      <c r="G4" s="670"/>
      <c r="I4" s="671"/>
      <c r="L4" s="670"/>
    </row>
    <row r="5" spans="1:256">
      <c r="B5" s="675" t="s">
        <v>4</v>
      </c>
      <c r="C5" s="677" t="s">
        <v>5</v>
      </c>
      <c r="D5" s="670"/>
      <c r="E5" s="674"/>
      <c r="G5" s="670"/>
      <c r="I5" s="671"/>
      <c r="L5" s="670"/>
    </row>
    <row r="6" spans="1:256">
      <c r="B6" s="675" t="s">
        <v>6</v>
      </c>
      <c r="C6" s="678">
        <v>414</v>
      </c>
      <c r="D6" s="670"/>
      <c r="E6" s="674"/>
      <c r="G6" s="670"/>
      <c r="I6" s="671"/>
      <c r="L6" s="670"/>
    </row>
    <row r="8" spans="1:256">
      <c r="A8" s="679"/>
      <c r="B8" s="680" t="s">
        <v>61</v>
      </c>
      <c r="C8" s="681" t="s">
        <v>33</v>
      </c>
      <c r="D8" s="681" t="s">
        <v>34</v>
      </c>
      <c r="E8" s="679"/>
      <c r="F8" s="679"/>
      <c r="G8" s="679"/>
      <c r="H8" s="679"/>
      <c r="I8" s="679"/>
      <c r="J8" s="679"/>
      <c r="K8" s="679"/>
      <c r="L8" s="679"/>
      <c r="M8" s="679"/>
      <c r="N8" s="679"/>
      <c r="O8" s="679"/>
      <c r="P8" s="679"/>
      <c r="Q8" s="679"/>
      <c r="R8" s="679"/>
      <c r="S8" s="679"/>
      <c r="T8" s="679"/>
      <c r="U8" s="679"/>
      <c r="V8" s="679"/>
      <c r="W8" s="679"/>
      <c r="X8" s="679"/>
      <c r="Y8" s="679"/>
      <c r="Z8" s="679"/>
      <c r="AA8" s="679"/>
      <c r="AB8" s="679"/>
      <c r="AC8" s="679"/>
      <c r="AD8" s="679"/>
      <c r="AE8" s="679"/>
      <c r="AF8" s="679"/>
      <c r="AG8" s="679"/>
      <c r="AH8" s="679"/>
      <c r="AI8" s="679"/>
      <c r="AJ8" s="679"/>
      <c r="AK8" s="679"/>
      <c r="AL8" s="679"/>
      <c r="AM8" s="679"/>
      <c r="AN8" s="679"/>
      <c r="AO8" s="679"/>
      <c r="AP8" s="679"/>
      <c r="AQ8" s="679"/>
      <c r="AR8" s="679"/>
      <c r="AS8" s="679"/>
      <c r="AT8" s="679"/>
      <c r="AU8" s="679"/>
      <c r="AV8" s="679"/>
      <c r="AW8" s="679"/>
      <c r="AX8" s="679"/>
      <c r="AY8" s="679"/>
      <c r="AZ8" s="679"/>
      <c r="BA8" s="679"/>
      <c r="BB8" s="679"/>
      <c r="BC8" s="679"/>
      <c r="BD8" s="679"/>
      <c r="BE8" s="679"/>
      <c r="BF8" s="679"/>
      <c r="BG8" s="679"/>
      <c r="BH8" s="679"/>
      <c r="BI8" s="679"/>
      <c r="BJ8" s="679"/>
      <c r="BK8" s="679"/>
      <c r="BL8" s="679"/>
      <c r="BM8" s="679"/>
      <c r="BN8" s="679"/>
      <c r="BO8" s="679"/>
      <c r="BP8" s="679"/>
      <c r="BQ8" s="679"/>
      <c r="BR8" s="679"/>
      <c r="BS8" s="679"/>
      <c r="BT8" s="679"/>
      <c r="BU8" s="679"/>
      <c r="BV8" s="679"/>
      <c r="BW8" s="679"/>
      <c r="BX8" s="679"/>
      <c r="BY8" s="679"/>
      <c r="BZ8" s="679"/>
      <c r="CA8" s="679"/>
      <c r="CB8" s="679"/>
      <c r="CC8" s="679"/>
      <c r="CD8" s="679"/>
      <c r="CE8" s="679"/>
      <c r="CF8" s="679"/>
      <c r="CG8" s="679"/>
      <c r="CH8" s="679"/>
      <c r="CI8" s="679"/>
      <c r="CJ8" s="679"/>
      <c r="CK8" s="679"/>
      <c r="CL8" s="679"/>
      <c r="CM8" s="679"/>
      <c r="CN8" s="679"/>
      <c r="CO8" s="679"/>
      <c r="CP8" s="679"/>
      <c r="CQ8" s="679"/>
      <c r="CR8" s="679"/>
      <c r="CS8" s="679"/>
      <c r="CT8" s="679"/>
      <c r="CU8" s="679"/>
      <c r="CV8" s="679"/>
      <c r="CW8" s="679"/>
      <c r="CX8" s="679"/>
      <c r="CY8" s="679"/>
      <c r="CZ8" s="679"/>
      <c r="DA8" s="679"/>
      <c r="DB8" s="679"/>
      <c r="DC8" s="679"/>
      <c r="DD8" s="679"/>
      <c r="DE8" s="679"/>
      <c r="DF8" s="679"/>
      <c r="DG8" s="679"/>
      <c r="DH8" s="679"/>
      <c r="DI8" s="679"/>
      <c r="DJ8" s="679"/>
      <c r="DK8" s="679"/>
      <c r="DL8" s="679"/>
      <c r="DM8" s="679"/>
      <c r="DN8" s="679"/>
      <c r="DO8" s="679"/>
      <c r="DP8" s="679"/>
      <c r="DQ8" s="679"/>
      <c r="DR8" s="679"/>
      <c r="DS8" s="679"/>
      <c r="DT8" s="679"/>
      <c r="DU8" s="679"/>
      <c r="DV8" s="679"/>
      <c r="DW8" s="679"/>
      <c r="DX8" s="679"/>
      <c r="DY8" s="679"/>
      <c r="DZ8" s="679"/>
      <c r="EA8" s="679"/>
      <c r="EB8" s="679"/>
      <c r="EC8" s="679"/>
      <c r="ED8" s="679"/>
      <c r="EE8" s="679"/>
      <c r="EF8" s="679"/>
      <c r="EG8" s="679"/>
      <c r="EH8" s="679"/>
      <c r="EI8" s="679"/>
      <c r="EJ8" s="679"/>
      <c r="EK8" s="679"/>
      <c r="EL8" s="679"/>
      <c r="EM8" s="679"/>
      <c r="EN8" s="679"/>
      <c r="EO8" s="679"/>
      <c r="EP8" s="679"/>
      <c r="EQ8" s="679"/>
      <c r="ER8" s="679"/>
      <c r="ES8" s="679"/>
      <c r="ET8" s="679"/>
      <c r="EU8" s="679"/>
      <c r="EV8" s="679"/>
      <c r="EW8" s="679"/>
      <c r="EX8" s="679"/>
      <c r="EY8" s="679"/>
      <c r="EZ8" s="679"/>
      <c r="FA8" s="679"/>
      <c r="FB8" s="679"/>
      <c r="FC8" s="679"/>
      <c r="FD8" s="679"/>
      <c r="FE8" s="679"/>
      <c r="FF8" s="679"/>
      <c r="FG8" s="679"/>
      <c r="FH8" s="679"/>
      <c r="FI8" s="679"/>
      <c r="FJ8" s="679"/>
      <c r="FK8" s="679"/>
      <c r="FL8" s="679"/>
      <c r="FM8" s="679"/>
      <c r="FN8" s="679"/>
      <c r="FO8" s="679"/>
      <c r="FP8" s="679"/>
      <c r="FQ8" s="679"/>
      <c r="FR8" s="679"/>
      <c r="FS8" s="679"/>
      <c r="FT8" s="679"/>
      <c r="FU8" s="679"/>
      <c r="FV8" s="679"/>
      <c r="FW8" s="679"/>
      <c r="FX8" s="679"/>
      <c r="FY8" s="679"/>
      <c r="FZ8" s="679"/>
      <c r="GA8" s="679"/>
      <c r="GB8" s="679"/>
      <c r="GC8" s="679"/>
      <c r="GD8" s="679"/>
      <c r="GE8" s="679"/>
      <c r="GF8" s="679"/>
      <c r="GG8" s="679"/>
      <c r="GH8" s="679"/>
      <c r="GI8" s="679"/>
      <c r="GJ8" s="679"/>
      <c r="GK8" s="679"/>
      <c r="GL8" s="679"/>
      <c r="GM8" s="679"/>
      <c r="GN8" s="679"/>
      <c r="GO8" s="679"/>
      <c r="GP8" s="679"/>
      <c r="GQ8" s="679"/>
      <c r="GR8" s="679"/>
      <c r="GS8" s="679"/>
      <c r="GT8" s="679"/>
      <c r="GU8" s="679"/>
      <c r="GV8" s="679"/>
      <c r="GW8" s="679"/>
      <c r="GX8" s="679"/>
      <c r="GY8" s="679"/>
      <c r="GZ8" s="679"/>
      <c r="HA8" s="679"/>
      <c r="HB8" s="679"/>
      <c r="HC8" s="679"/>
      <c r="HD8" s="679"/>
      <c r="HE8" s="679"/>
      <c r="HF8" s="679"/>
      <c r="HG8" s="679"/>
      <c r="HH8" s="679"/>
      <c r="HI8" s="679"/>
      <c r="HJ8" s="679"/>
      <c r="HK8" s="679"/>
      <c r="HL8" s="679"/>
      <c r="HM8" s="679"/>
      <c r="HN8" s="679"/>
      <c r="HO8" s="679"/>
      <c r="HP8" s="679"/>
      <c r="HQ8" s="679"/>
      <c r="HR8" s="679"/>
      <c r="HS8" s="679"/>
      <c r="HT8" s="679"/>
      <c r="HU8" s="679"/>
      <c r="HV8" s="679"/>
      <c r="HW8" s="679"/>
      <c r="HX8" s="679"/>
      <c r="HY8" s="679"/>
      <c r="HZ8" s="679"/>
      <c r="IA8" s="679"/>
      <c r="IB8" s="679"/>
      <c r="IC8" s="679"/>
      <c r="ID8" s="679"/>
      <c r="IE8" s="679"/>
      <c r="IF8" s="679"/>
      <c r="IG8" s="679"/>
      <c r="IH8" s="679"/>
      <c r="II8" s="679"/>
      <c r="IJ8" s="679"/>
      <c r="IK8" s="679"/>
      <c r="IL8" s="679"/>
      <c r="IM8" s="679"/>
      <c r="IN8" s="679"/>
      <c r="IO8" s="679"/>
      <c r="IP8" s="679"/>
      <c r="IQ8" s="679"/>
      <c r="IR8" s="679"/>
      <c r="IS8" s="679"/>
      <c r="IT8" s="679"/>
      <c r="IU8" s="679"/>
      <c r="IV8" s="679"/>
    </row>
    <row r="9" spans="1:256">
      <c r="B9" s="682" t="s">
        <v>25</v>
      </c>
      <c r="C9" s="683"/>
      <c r="D9" s="683"/>
    </row>
    <row r="10" spans="1:256">
      <c r="B10" s="684" t="s">
        <v>72</v>
      </c>
      <c r="C10" s="675"/>
      <c r="D10" s="675"/>
    </row>
    <row r="11" spans="1:256">
      <c r="A11" s="675"/>
      <c r="B11" s="685" t="s">
        <v>233</v>
      </c>
      <c r="Q11" s="675"/>
      <c r="R11" s="675"/>
      <c r="S11" s="675"/>
      <c r="T11" s="675"/>
      <c r="U11" s="675"/>
      <c r="V11" s="675"/>
      <c r="W11" s="675"/>
      <c r="X11" s="675"/>
      <c r="Y11" s="675"/>
      <c r="Z11" s="675"/>
      <c r="AA11" s="675"/>
      <c r="AB11" s="675"/>
      <c r="AC11" s="675"/>
      <c r="AD11" s="675"/>
      <c r="AE11" s="675"/>
      <c r="AF11" s="675"/>
      <c r="AG11" s="675"/>
      <c r="AH11" s="675"/>
      <c r="AI11" s="675"/>
      <c r="AJ11" s="675"/>
      <c r="AK11" s="675"/>
      <c r="AL11" s="675"/>
      <c r="AM11" s="675"/>
      <c r="AN11" s="675"/>
      <c r="AO11" s="675"/>
      <c r="AP11" s="675"/>
      <c r="AQ11" s="675"/>
      <c r="AR11" s="675"/>
      <c r="AS11" s="675"/>
      <c r="AT11" s="675"/>
      <c r="AU11" s="675"/>
      <c r="AV11" s="675"/>
      <c r="AW11" s="675"/>
      <c r="AX11" s="675"/>
      <c r="AY11" s="675"/>
      <c r="AZ11" s="675"/>
      <c r="BA11" s="675"/>
      <c r="BB11" s="675"/>
      <c r="BC11" s="675"/>
      <c r="BD11" s="675"/>
      <c r="BE11" s="675"/>
      <c r="BF11" s="675"/>
      <c r="BG11" s="675"/>
      <c r="BH11" s="675"/>
      <c r="BI11" s="675"/>
      <c r="BJ11" s="675"/>
      <c r="BK11" s="675"/>
      <c r="BL11" s="675"/>
      <c r="BM11" s="675"/>
      <c r="BN11" s="675"/>
      <c r="BO11" s="675"/>
      <c r="BP11" s="675"/>
      <c r="BQ11" s="675"/>
      <c r="BR11" s="675"/>
      <c r="BS11" s="675"/>
      <c r="BT11" s="675"/>
      <c r="BU11" s="675"/>
      <c r="BV11" s="675"/>
      <c r="BW11" s="675"/>
      <c r="BX11" s="675"/>
      <c r="BY11" s="675"/>
      <c r="BZ11" s="675"/>
      <c r="CA11" s="675"/>
      <c r="CB11" s="675"/>
      <c r="CC11" s="675"/>
      <c r="CD11" s="675"/>
      <c r="CE11" s="675"/>
      <c r="CF11" s="675"/>
      <c r="CG11" s="675"/>
      <c r="CH11" s="675"/>
      <c r="CI11" s="675"/>
      <c r="CJ11" s="675"/>
      <c r="CK11" s="675"/>
      <c r="CL11" s="675"/>
      <c r="CM11" s="675"/>
      <c r="CN11" s="675"/>
      <c r="CO11" s="675"/>
      <c r="CP11" s="675"/>
      <c r="CQ11" s="675"/>
      <c r="CR11" s="675"/>
      <c r="CS11" s="675"/>
      <c r="CT11" s="675"/>
      <c r="CU11" s="675"/>
      <c r="CV11" s="675"/>
      <c r="CW11" s="675"/>
      <c r="CX11" s="675"/>
      <c r="CY11" s="675"/>
      <c r="CZ11" s="675"/>
      <c r="DA11" s="675"/>
      <c r="DB11" s="675"/>
      <c r="DC11" s="675"/>
      <c r="DD11" s="675"/>
      <c r="DE11" s="675"/>
      <c r="DF11" s="675"/>
      <c r="DG11" s="675"/>
      <c r="DH11" s="675"/>
      <c r="DI11" s="675"/>
      <c r="DJ11" s="675"/>
      <c r="DK11" s="675"/>
      <c r="DL11" s="675"/>
      <c r="DM11" s="675"/>
      <c r="DN11" s="675"/>
      <c r="DO11" s="675"/>
      <c r="DP11" s="675"/>
      <c r="DQ11" s="675"/>
      <c r="DR11" s="675"/>
      <c r="DS11" s="675"/>
      <c r="DT11" s="675"/>
      <c r="DU11" s="675"/>
      <c r="DV11" s="675"/>
      <c r="DW11" s="675"/>
      <c r="DX11" s="675"/>
      <c r="DY11" s="675"/>
      <c r="DZ11" s="675"/>
      <c r="EA11" s="675"/>
      <c r="EB11" s="675"/>
      <c r="EC11" s="675"/>
      <c r="ED11" s="675"/>
      <c r="EE11" s="675"/>
      <c r="EF11" s="675"/>
      <c r="EG11" s="675"/>
      <c r="EH11" s="675"/>
      <c r="EI11" s="675"/>
      <c r="EJ11" s="675"/>
      <c r="EK11" s="675"/>
      <c r="EL11" s="675"/>
      <c r="EM11" s="675"/>
      <c r="EN11" s="675"/>
      <c r="EO11" s="675"/>
      <c r="EP11" s="675"/>
      <c r="EQ11" s="675"/>
      <c r="ER11" s="675"/>
      <c r="ES11" s="675"/>
      <c r="ET11" s="675"/>
      <c r="EU11" s="675"/>
      <c r="EV11" s="675"/>
      <c r="EW11" s="675"/>
      <c r="EX11" s="675"/>
      <c r="EY11" s="675"/>
      <c r="EZ11" s="675"/>
      <c r="FA11" s="675"/>
      <c r="FB11" s="675"/>
      <c r="FC11" s="675"/>
      <c r="FD11" s="675"/>
      <c r="FE11" s="675"/>
      <c r="FF11" s="675"/>
      <c r="FG11" s="675"/>
      <c r="FH11" s="675"/>
      <c r="FI11" s="675"/>
      <c r="FJ11" s="675"/>
      <c r="FK11" s="675"/>
      <c r="FL11" s="675"/>
      <c r="FM11" s="675"/>
      <c r="FN11" s="675"/>
      <c r="FO11" s="675"/>
      <c r="FP11" s="675"/>
      <c r="FQ11" s="675"/>
      <c r="FR11" s="675"/>
      <c r="FS11" s="675"/>
      <c r="FT11" s="675"/>
      <c r="FU11" s="675"/>
      <c r="FV11" s="675"/>
      <c r="FW11" s="675"/>
      <c r="FX11" s="675"/>
      <c r="FY11" s="675"/>
      <c r="FZ11" s="675"/>
      <c r="GA11" s="675"/>
      <c r="GB11" s="675"/>
      <c r="GC11" s="675"/>
      <c r="GD11" s="675"/>
      <c r="GE11" s="675"/>
      <c r="GF11" s="675"/>
      <c r="GG11" s="675"/>
      <c r="GH11" s="675"/>
      <c r="GI11" s="675"/>
      <c r="GJ11" s="675"/>
      <c r="GK11" s="675"/>
      <c r="GL11" s="675"/>
      <c r="GM11" s="675"/>
      <c r="GN11" s="675"/>
      <c r="GO11" s="675"/>
      <c r="GP11" s="675"/>
      <c r="GQ11" s="675"/>
      <c r="GR11" s="675"/>
      <c r="GS11" s="675"/>
      <c r="GT11" s="675"/>
      <c r="GU11" s="675"/>
      <c r="GV11" s="675"/>
      <c r="GW11" s="675"/>
      <c r="GX11" s="675"/>
      <c r="GY11" s="675"/>
      <c r="GZ11" s="675"/>
      <c r="HA11" s="675"/>
      <c r="HB11" s="675"/>
      <c r="HC11" s="675"/>
      <c r="HD11" s="675"/>
      <c r="HE11" s="675"/>
      <c r="HF11" s="675"/>
      <c r="HG11" s="675"/>
      <c r="HH11" s="675"/>
      <c r="HI11" s="675"/>
      <c r="HJ11" s="675"/>
      <c r="HK11" s="675"/>
      <c r="HL11" s="675"/>
      <c r="HM11" s="675"/>
      <c r="HN11" s="675"/>
      <c r="HO11" s="675"/>
      <c r="HP11" s="675"/>
      <c r="HQ11" s="675"/>
      <c r="HR11" s="675"/>
      <c r="HS11" s="675"/>
      <c r="HT11" s="675"/>
      <c r="HU11" s="675"/>
      <c r="HV11" s="675"/>
      <c r="HW11" s="675"/>
      <c r="HX11" s="675"/>
      <c r="HY11" s="675"/>
      <c r="HZ11" s="675"/>
      <c r="IA11" s="675"/>
      <c r="IB11" s="675"/>
      <c r="IC11" s="675"/>
      <c r="ID11" s="675"/>
      <c r="IE11" s="675"/>
      <c r="IF11" s="675"/>
      <c r="IG11" s="675"/>
      <c r="IH11" s="675"/>
      <c r="II11" s="675"/>
      <c r="IJ11" s="675"/>
      <c r="IK11" s="675"/>
      <c r="IL11" s="675"/>
      <c r="IM11" s="675"/>
      <c r="IN11" s="675"/>
      <c r="IO11" s="675"/>
      <c r="IP11" s="675"/>
      <c r="IQ11" s="675"/>
      <c r="IR11" s="675"/>
      <c r="IS11" s="675"/>
      <c r="IT11" s="675"/>
      <c r="IU11" s="675"/>
      <c r="IV11" s="675"/>
    </row>
    <row r="12" spans="1:256">
      <c r="B12" s="686"/>
      <c r="C12" s="687">
        <f>3563.06-4.127</f>
        <v>3558.933</v>
      </c>
      <c r="D12" s="688">
        <f>+C12/'סיכום נכסי השקעה'!$C$52</f>
        <v>0.00234613303184837</v>
      </c>
    </row>
    <row r="13" spans="1:256">
      <c r="B13" s="685" t="s">
        <v>234</v>
      </c>
      <c r="C13" s="687">
        <f>SUM(C12)</f>
        <v>3558.933</v>
      </c>
      <c r="D13" s="688">
        <f>+C13/'סיכום נכסי השקעה'!$C$52</f>
        <v>0.00234613303184837</v>
      </c>
    </row>
    <row r="14" spans="1:256">
      <c r="B14" s="685"/>
    </row>
    <row r="15" spans="1:256">
      <c r="B15" s="685" t="s">
        <v>235</v>
      </c>
    </row>
    <row r="16" spans="1:256">
      <c r="B16" s="686" t="str">
        <v>בבטחונות אחרים - גורם 14</v>
      </c>
      <c r="C16" s="687">
        <v>1848.78</v>
      </c>
      <c r="D16" s="688">
        <f>+C16/'סיכום נכסי השקעה'!$C$52</f>
        <v>0.00121875961885785</v>
      </c>
    </row>
    <row r="17" spans="1:256">
      <c r="B17" s="686" t="str">
        <v>בבטחונות אחרים - גורם 22</v>
      </c>
      <c r="C17" s="687">
        <v>5851.8</v>
      </c>
      <c r="D17" s="688">
        <f>+C17/'סיכום נכסי השקעה'!$C$52</f>
        <v>0.00385764533239887</v>
      </c>
    </row>
    <row r="18" spans="1:256">
      <c r="B18" s="686" t="s">
        <v>241</v>
      </c>
      <c r="C18" s="687">
        <v>4161.58</v>
      </c>
      <c r="D18" s="688">
        <f>+C18/'סיכום נכסי השקעה'!$C$52</f>
        <v>0.0027434122257091</v>
      </c>
    </row>
    <row r="19" spans="1:256">
      <c r="B19" s="686" t="str">
        <v>בבטחונות אחרים - גורם 28</v>
      </c>
      <c r="C19" s="687">
        <v>5593.09</v>
      </c>
      <c r="D19" s="688">
        <f>+C19/'סיכום נכסי השקעה'!$C$52</f>
        <v>0.00368709756522554</v>
      </c>
    </row>
    <row r="20" spans="1:256">
      <c r="B20" s="686" t="str">
        <v>בבטחונות אחרים - גורם 35</v>
      </c>
      <c r="C20" s="687">
        <v>1277.82</v>
      </c>
      <c r="D20" s="688">
        <f>+C20/'סיכום נכסי השקעה'!$C$52</f>
        <v>0.000842369246837883</v>
      </c>
    </row>
    <row r="21" spans="1:256">
      <c r="B21" s="686" t="str">
        <v>בבטחונות אחרים - גורם 37</v>
      </c>
      <c r="C21" s="687">
        <v>755.96</v>
      </c>
      <c r="D21" s="688">
        <f>+C21/'סיכום נכסי השקעה'!$C$52</f>
        <v>0.000498346759198922</v>
      </c>
    </row>
    <row r="22" spans="1:256">
      <c r="B22" s="686" t="str">
        <v>בבטחונות אחרים - גורם 38</v>
      </c>
      <c r="C22" s="687">
        <v>1844.75</v>
      </c>
      <c r="D22" s="688">
        <f>+C22/'סיכום נכסי השקעה'!$C$52</f>
        <v>0.00121610294728849</v>
      </c>
    </row>
    <row r="23" spans="1:256">
      <c r="B23" s="686" t="str">
        <v>בבטחונות אחרים - גורם 29</v>
      </c>
      <c r="C23" s="687">
        <v>4996.39</v>
      </c>
      <c r="D23" s="688">
        <f>+C23/'סיכום נכסי השקעה'!$C$52</f>
        <v>0.00329373877479483</v>
      </c>
    </row>
    <row r="24" spans="1:256">
      <c r="B24" s="686" t="str">
        <v>בבטחונות אחרים - גורם 9</v>
      </c>
      <c r="C24" s="687">
        <v>466.05</v>
      </c>
      <c r="D24" s="688">
        <f>+C24/'סיכום נכסי השקעה'!$C$52</f>
        <v>0.000307231212133787</v>
      </c>
    </row>
    <row r="25" spans="1:256">
      <c r="B25" s="685" t="s">
        <v>243</v>
      </c>
      <c r="C25" s="687">
        <f>SUM(C16:C24)</f>
        <v>26796.22</v>
      </c>
      <c r="D25" s="688">
        <f>+C25/'סיכום נכסי השקעה'!$C$52</f>
        <v>0.0176647036824453</v>
      </c>
    </row>
    <row r="26" spans="1:256">
      <c r="B26" s="685"/>
    </row>
    <row r="27" spans="1:256">
      <c r="B27" s="685" t="s">
        <v>244</v>
      </c>
    </row>
    <row r="28" spans="1:256">
      <c r="B28" s="686" t="str">
        <v>בשעבוד כלי רכב - גורם 01</v>
      </c>
      <c r="C28" s="687">
        <v>218.29</v>
      </c>
      <c r="D28" s="688">
        <f>+C28/'סיכום נכסי השקעה'!$C$52</f>
        <v>0.000143901944634018</v>
      </c>
    </row>
    <row r="29" spans="1:256">
      <c r="B29" s="685" t="s">
        <v>245</v>
      </c>
      <c r="C29" s="687">
        <f>SUM(C28)</f>
        <v>218.29</v>
      </c>
      <c r="D29" s="688">
        <f>+C29/'סיכום נכסי השקעה'!$C$52</f>
        <v>0.000143901944634018</v>
      </c>
    </row>
    <row r="30" spans="1:256">
      <c r="B30" s="685"/>
    </row>
    <row r="31" spans="1:256">
      <c r="B31" s="684" t="s">
        <v>80</v>
      </c>
      <c r="C31" s="689">
        <f>+C29+C25+C13</f>
        <v>30573.443</v>
      </c>
      <c r="D31" s="690">
        <f>+C31/'סיכום נכסי השקעה'!$C$52</f>
        <v>0.0201547386589277</v>
      </c>
    </row>
    <row r="32" spans="1:256">
      <c r="B32" s="691"/>
    </row>
    <row r="33" spans="1:256">
      <c r="B33" s="692" t="s">
        <v>246</v>
      </c>
      <c r="C33" s="693">
        <f>+C31</f>
        <v>30573.443</v>
      </c>
      <c r="D33" s="694">
        <f>+C33/'סיכום נכסי השקעה'!C52</f>
        <v>0.0201547386589277</v>
      </c>
    </row>
    <row r="34" spans="1:256">
      <c r="B34" s="695"/>
      <c r="C34" s="696"/>
      <c r="D34" s="696"/>
    </row>
    <row r="161" spans="1:256">
      <c r="A161" s="675"/>
      <c r="Q161" s="675"/>
      <c r="R161" s="675"/>
      <c r="S161" s="675"/>
      <c r="T161" s="675"/>
      <c r="U161" s="675"/>
      <c r="V161" s="675"/>
      <c r="W161" s="675"/>
      <c r="X161" s="675"/>
      <c r="Y161" s="675"/>
      <c r="Z161" s="675"/>
      <c r="AA161" s="675"/>
      <c r="AB161" s="675"/>
      <c r="AC161" s="675"/>
      <c r="AD161" s="675"/>
      <c r="AE161" s="675"/>
      <c r="AF161" s="675"/>
      <c r="AG161" s="675"/>
      <c r="AH161" s="675"/>
      <c r="AI161" s="675"/>
      <c r="AJ161" s="675"/>
      <c r="AK161" s="675"/>
      <c r="AL161" s="675"/>
      <c r="AM161" s="675"/>
      <c r="AN161" s="675"/>
      <c r="AO161" s="675"/>
      <c r="AP161" s="675"/>
      <c r="AQ161" s="675"/>
      <c r="AR161" s="675"/>
      <c r="AS161" s="675"/>
      <c r="AT161" s="675"/>
      <c r="AU161" s="675"/>
      <c r="AV161" s="675"/>
      <c r="AW161" s="675"/>
      <c r="AX161" s="675"/>
      <c r="AY161" s="675"/>
      <c r="AZ161" s="675"/>
      <c r="BA161" s="675"/>
      <c r="BB161" s="675"/>
      <c r="BC161" s="675"/>
      <c r="BD161" s="675"/>
      <c r="BE161" s="675"/>
      <c r="BF161" s="675"/>
      <c r="BG161" s="675"/>
      <c r="BH161" s="675"/>
      <c r="BI161" s="675"/>
      <c r="BJ161" s="675"/>
      <c r="BK161" s="675"/>
      <c r="BL161" s="675"/>
      <c r="BM161" s="675"/>
      <c r="BN161" s="675"/>
      <c r="BO161" s="675"/>
      <c r="BP161" s="675"/>
      <c r="BQ161" s="675"/>
      <c r="BR161" s="675"/>
      <c r="BS161" s="675"/>
      <c r="BT161" s="675"/>
      <c r="BU161" s="675"/>
      <c r="BV161" s="675"/>
      <c r="BW161" s="675"/>
      <c r="BX161" s="675"/>
      <c r="BY161" s="675"/>
      <c r="BZ161" s="675"/>
      <c r="CA161" s="675"/>
      <c r="CB161" s="675"/>
      <c r="CC161" s="675"/>
      <c r="CD161" s="675"/>
      <c r="CE161" s="675"/>
      <c r="CF161" s="675"/>
      <c r="CG161" s="675"/>
      <c r="CH161" s="675"/>
      <c r="CI161" s="675"/>
      <c r="CJ161" s="675"/>
      <c r="CK161" s="675"/>
      <c r="CL161" s="675"/>
      <c r="CM161" s="675"/>
      <c r="CN161" s="675"/>
      <c r="CO161" s="675"/>
      <c r="CP161" s="675"/>
      <c r="CQ161" s="675"/>
      <c r="CR161" s="675"/>
      <c r="CS161" s="675"/>
      <c r="CT161" s="675"/>
      <c r="CU161" s="675"/>
      <c r="CV161" s="675"/>
      <c r="CW161" s="675"/>
      <c r="CX161" s="675"/>
      <c r="CY161" s="675"/>
      <c r="CZ161" s="675"/>
      <c r="DA161" s="675"/>
      <c r="DB161" s="675"/>
      <c r="DC161" s="675"/>
      <c r="DD161" s="675"/>
      <c r="DE161" s="675"/>
      <c r="DF161" s="675"/>
      <c r="DG161" s="675"/>
      <c r="DH161" s="675"/>
      <c r="DI161" s="675"/>
      <c r="DJ161" s="675"/>
      <c r="DK161" s="675"/>
      <c r="DL161" s="675"/>
      <c r="DM161" s="675"/>
      <c r="DN161" s="675"/>
      <c r="DO161" s="675"/>
      <c r="DP161" s="675"/>
      <c r="DQ161" s="675"/>
      <c r="DR161" s="675"/>
      <c r="DS161" s="675"/>
      <c r="DT161" s="675"/>
      <c r="DU161" s="675"/>
      <c r="DV161" s="675"/>
      <c r="DW161" s="675"/>
      <c r="DX161" s="675"/>
      <c r="DY161" s="675"/>
      <c r="DZ161" s="675"/>
      <c r="EA161" s="675"/>
      <c r="EB161" s="675"/>
      <c r="EC161" s="675"/>
      <c r="ED161" s="675"/>
      <c r="EE161" s="675"/>
      <c r="EF161" s="675"/>
      <c r="EG161" s="675"/>
      <c r="EH161" s="675"/>
      <c r="EI161" s="675"/>
      <c r="EJ161" s="675"/>
      <c r="EK161" s="675"/>
      <c r="EL161" s="675"/>
      <c r="EM161" s="675"/>
      <c r="EN161" s="675"/>
      <c r="EO161" s="675"/>
      <c r="EP161" s="675"/>
      <c r="EQ161" s="675"/>
      <c r="ER161" s="675"/>
      <c r="ES161" s="675"/>
      <c r="ET161" s="675"/>
      <c r="EU161" s="675"/>
      <c r="EV161" s="675"/>
      <c r="EW161" s="675"/>
      <c r="EX161" s="675"/>
      <c r="EY161" s="675"/>
      <c r="EZ161" s="675"/>
      <c r="FA161" s="675"/>
      <c r="FB161" s="675"/>
      <c r="FC161" s="675"/>
      <c r="FD161" s="675"/>
      <c r="FE161" s="675"/>
      <c r="FF161" s="675"/>
      <c r="FG161" s="675"/>
      <c r="FH161" s="675"/>
      <c r="FI161" s="675"/>
      <c r="FJ161" s="675"/>
      <c r="FK161" s="675"/>
      <c r="FL161" s="675"/>
      <c r="FM161" s="675"/>
      <c r="FN161" s="675"/>
      <c r="FO161" s="675"/>
      <c r="FP161" s="675"/>
      <c r="FQ161" s="675"/>
      <c r="FR161" s="675"/>
      <c r="FS161" s="675"/>
      <c r="FT161" s="675"/>
      <c r="FU161" s="675"/>
      <c r="FV161" s="675"/>
      <c r="FW161" s="675"/>
      <c r="FX161" s="675"/>
      <c r="FY161" s="675"/>
      <c r="FZ161" s="675"/>
      <c r="GA161" s="675"/>
      <c r="GB161" s="675"/>
      <c r="GC161" s="675"/>
      <c r="GD161" s="675"/>
      <c r="GE161" s="675"/>
      <c r="GF161" s="675"/>
      <c r="GG161" s="675"/>
      <c r="GH161" s="675"/>
      <c r="GI161" s="675"/>
      <c r="GJ161" s="675"/>
      <c r="GK161" s="675"/>
      <c r="GL161" s="675"/>
      <c r="GM161" s="675"/>
      <c r="GN161" s="675"/>
      <c r="GO161" s="675"/>
      <c r="GP161" s="675"/>
      <c r="GQ161" s="675"/>
      <c r="GR161" s="675"/>
      <c r="GS161" s="675"/>
      <c r="GT161" s="675"/>
      <c r="GU161" s="675"/>
      <c r="GV161" s="675"/>
      <c r="GW161" s="675"/>
      <c r="GX161" s="675"/>
      <c r="GY161" s="675"/>
      <c r="GZ161" s="675"/>
      <c r="HA161" s="675"/>
      <c r="HB161" s="675"/>
      <c r="HC161" s="675"/>
      <c r="HD161" s="675"/>
      <c r="HE161" s="675"/>
      <c r="HF161" s="675"/>
      <c r="HG161" s="675"/>
      <c r="HH161" s="675"/>
      <c r="HI161" s="675"/>
      <c r="HJ161" s="675"/>
      <c r="HK161" s="675"/>
      <c r="HL161" s="675"/>
      <c r="HM161" s="675"/>
      <c r="HN161" s="675"/>
      <c r="HO161" s="675"/>
      <c r="HP161" s="675"/>
      <c r="HQ161" s="675"/>
      <c r="HR161" s="675"/>
      <c r="HS161" s="675"/>
      <c r="HT161" s="675"/>
      <c r="HU161" s="675"/>
      <c r="HV161" s="675"/>
      <c r="HW161" s="675"/>
      <c r="HX161" s="675"/>
      <c r="HY161" s="675"/>
      <c r="HZ161" s="675"/>
      <c r="IA161" s="675"/>
      <c r="IB161" s="675"/>
      <c r="IC161" s="675"/>
      <c r="ID161" s="675"/>
      <c r="IE161" s="675"/>
      <c r="IF161" s="675"/>
      <c r="IG161" s="675"/>
      <c r="IH161" s="675"/>
      <c r="II161" s="675"/>
      <c r="IJ161" s="675"/>
      <c r="IK161" s="675"/>
      <c r="IL161" s="675"/>
      <c r="IM161" s="675"/>
      <c r="IN161" s="675"/>
      <c r="IO161" s="675"/>
      <c r="IP161" s="675"/>
      <c r="IQ161" s="675"/>
      <c r="IR161" s="675"/>
      <c r="IS161" s="675"/>
      <c r="IT161" s="675"/>
      <c r="IU161" s="675"/>
      <c r="IV161" s="675"/>
    </row>
    <row r="163" spans="1:256">
      <c r="A163" s="675"/>
      <c r="Q163" s="675"/>
      <c r="R163" s="675"/>
      <c r="S163" s="675"/>
      <c r="T163" s="675"/>
      <c r="U163" s="675"/>
      <c r="V163" s="675"/>
      <c r="W163" s="675"/>
      <c r="X163" s="675"/>
      <c r="Y163" s="675"/>
      <c r="Z163" s="675"/>
      <c r="AA163" s="675"/>
      <c r="AB163" s="675"/>
      <c r="AC163" s="675"/>
      <c r="AD163" s="675"/>
      <c r="AE163" s="675"/>
      <c r="AF163" s="675"/>
      <c r="AG163" s="675"/>
      <c r="AH163" s="675"/>
      <c r="AI163" s="675"/>
      <c r="AJ163" s="675"/>
      <c r="AK163" s="675"/>
      <c r="AL163" s="675"/>
      <c r="AM163" s="675"/>
      <c r="AN163" s="675"/>
      <c r="AO163" s="675"/>
      <c r="AP163" s="675"/>
      <c r="AQ163" s="675"/>
      <c r="AR163" s="675"/>
      <c r="AS163" s="675"/>
      <c r="AT163" s="675"/>
      <c r="AU163" s="675"/>
      <c r="AV163" s="675"/>
      <c r="AW163" s="675"/>
      <c r="AX163" s="675"/>
      <c r="AY163" s="675"/>
      <c r="AZ163" s="675"/>
      <c r="BA163" s="675"/>
      <c r="BB163" s="675"/>
      <c r="BC163" s="675"/>
      <c r="BD163" s="675"/>
      <c r="BE163" s="675"/>
      <c r="BF163" s="675"/>
      <c r="BG163" s="675"/>
      <c r="BH163" s="675"/>
      <c r="BI163" s="675"/>
      <c r="BJ163" s="675"/>
      <c r="BK163" s="675"/>
      <c r="BL163" s="675"/>
      <c r="BM163" s="675"/>
      <c r="BN163" s="675"/>
      <c r="BO163" s="675"/>
      <c r="BP163" s="675"/>
      <c r="BQ163" s="675"/>
      <c r="BR163" s="675"/>
      <c r="BS163" s="675"/>
      <c r="BT163" s="675"/>
      <c r="BU163" s="675"/>
      <c r="BV163" s="675"/>
      <c r="BW163" s="675"/>
      <c r="BX163" s="675"/>
      <c r="BY163" s="675"/>
      <c r="BZ163" s="675"/>
      <c r="CA163" s="675"/>
      <c r="CB163" s="675"/>
      <c r="CC163" s="675"/>
      <c r="CD163" s="675"/>
      <c r="CE163" s="675"/>
      <c r="CF163" s="675"/>
      <c r="CG163" s="675"/>
      <c r="CH163" s="675"/>
      <c r="CI163" s="675"/>
      <c r="CJ163" s="675"/>
      <c r="CK163" s="675"/>
      <c r="CL163" s="675"/>
      <c r="CM163" s="675"/>
      <c r="CN163" s="675"/>
      <c r="CO163" s="675"/>
      <c r="CP163" s="675"/>
      <c r="CQ163" s="675"/>
      <c r="CR163" s="675"/>
      <c r="CS163" s="675"/>
      <c r="CT163" s="675"/>
      <c r="CU163" s="675"/>
      <c r="CV163" s="675"/>
      <c r="CW163" s="675"/>
      <c r="CX163" s="675"/>
      <c r="CY163" s="675"/>
      <c r="CZ163" s="675"/>
      <c r="DA163" s="675"/>
      <c r="DB163" s="675"/>
      <c r="DC163" s="675"/>
      <c r="DD163" s="675"/>
      <c r="DE163" s="675"/>
      <c r="DF163" s="675"/>
      <c r="DG163" s="675"/>
      <c r="DH163" s="675"/>
      <c r="DI163" s="675"/>
      <c r="DJ163" s="675"/>
      <c r="DK163" s="675"/>
      <c r="DL163" s="675"/>
      <c r="DM163" s="675"/>
      <c r="DN163" s="675"/>
      <c r="DO163" s="675"/>
      <c r="DP163" s="675"/>
      <c r="DQ163" s="675"/>
      <c r="DR163" s="675"/>
      <c r="DS163" s="675"/>
      <c r="DT163" s="675"/>
      <c r="DU163" s="675"/>
      <c r="DV163" s="675"/>
      <c r="DW163" s="675"/>
      <c r="DX163" s="675"/>
      <c r="DY163" s="675"/>
      <c r="DZ163" s="675"/>
      <c r="EA163" s="675"/>
      <c r="EB163" s="675"/>
      <c r="EC163" s="675"/>
      <c r="ED163" s="675"/>
      <c r="EE163" s="675"/>
      <c r="EF163" s="675"/>
      <c r="EG163" s="675"/>
      <c r="EH163" s="675"/>
      <c r="EI163" s="675"/>
      <c r="EJ163" s="675"/>
      <c r="EK163" s="675"/>
      <c r="EL163" s="675"/>
      <c r="EM163" s="675"/>
      <c r="EN163" s="675"/>
      <c r="EO163" s="675"/>
      <c r="EP163" s="675"/>
      <c r="EQ163" s="675"/>
      <c r="ER163" s="675"/>
      <c r="ES163" s="675"/>
      <c r="ET163" s="675"/>
      <c r="EU163" s="675"/>
      <c r="EV163" s="675"/>
      <c r="EW163" s="675"/>
      <c r="EX163" s="675"/>
      <c r="EY163" s="675"/>
      <c r="EZ163" s="675"/>
      <c r="FA163" s="675"/>
      <c r="FB163" s="675"/>
      <c r="FC163" s="675"/>
      <c r="FD163" s="675"/>
      <c r="FE163" s="675"/>
      <c r="FF163" s="675"/>
      <c r="FG163" s="675"/>
      <c r="FH163" s="675"/>
      <c r="FI163" s="675"/>
      <c r="FJ163" s="675"/>
      <c r="FK163" s="675"/>
      <c r="FL163" s="675"/>
      <c r="FM163" s="675"/>
      <c r="FN163" s="675"/>
      <c r="FO163" s="675"/>
      <c r="FP163" s="675"/>
      <c r="FQ163" s="675"/>
      <c r="FR163" s="675"/>
      <c r="FS163" s="675"/>
      <c r="FT163" s="675"/>
      <c r="FU163" s="675"/>
      <c r="FV163" s="675"/>
      <c r="FW163" s="675"/>
      <c r="FX163" s="675"/>
      <c r="FY163" s="675"/>
      <c r="FZ163" s="675"/>
      <c r="GA163" s="675"/>
      <c r="GB163" s="675"/>
      <c r="GC163" s="675"/>
      <c r="GD163" s="675"/>
      <c r="GE163" s="675"/>
      <c r="GF163" s="675"/>
      <c r="GG163" s="675"/>
      <c r="GH163" s="675"/>
      <c r="GI163" s="675"/>
      <c r="GJ163" s="675"/>
      <c r="GK163" s="675"/>
      <c r="GL163" s="675"/>
      <c r="GM163" s="675"/>
      <c r="GN163" s="675"/>
      <c r="GO163" s="675"/>
      <c r="GP163" s="675"/>
      <c r="GQ163" s="675"/>
      <c r="GR163" s="675"/>
      <c r="GS163" s="675"/>
      <c r="GT163" s="675"/>
      <c r="GU163" s="675"/>
      <c r="GV163" s="675"/>
      <c r="GW163" s="675"/>
      <c r="GX163" s="675"/>
      <c r="GY163" s="675"/>
      <c r="GZ163" s="675"/>
      <c r="HA163" s="675"/>
      <c r="HB163" s="675"/>
      <c r="HC163" s="675"/>
      <c r="HD163" s="675"/>
      <c r="HE163" s="675"/>
      <c r="HF163" s="675"/>
      <c r="HG163" s="675"/>
      <c r="HH163" s="675"/>
      <c r="HI163" s="675"/>
      <c r="HJ163" s="675"/>
      <c r="HK163" s="675"/>
      <c r="HL163" s="675"/>
      <c r="HM163" s="675"/>
      <c r="HN163" s="675"/>
      <c r="HO163" s="675"/>
      <c r="HP163" s="675"/>
      <c r="HQ163" s="675"/>
      <c r="HR163" s="675"/>
      <c r="HS163" s="675"/>
      <c r="HT163" s="675"/>
      <c r="HU163" s="675"/>
      <c r="HV163" s="675"/>
      <c r="HW163" s="675"/>
      <c r="HX163" s="675"/>
      <c r="HY163" s="675"/>
      <c r="HZ163" s="675"/>
      <c r="IA163" s="675"/>
      <c r="IB163" s="675"/>
      <c r="IC163" s="675"/>
      <c r="ID163" s="675"/>
      <c r="IE163" s="675"/>
      <c r="IF163" s="675"/>
      <c r="IG163" s="675"/>
      <c r="IH163" s="675"/>
      <c r="II163" s="675"/>
      <c r="IJ163" s="675"/>
      <c r="IK163" s="675"/>
      <c r="IL163" s="675"/>
      <c r="IM163" s="675"/>
      <c r="IN163" s="675"/>
      <c r="IO163" s="675"/>
      <c r="IP163" s="675"/>
      <c r="IQ163" s="675"/>
      <c r="IR163" s="675"/>
      <c r="IS163" s="675"/>
      <c r="IT163" s="675"/>
      <c r="IU163" s="675"/>
      <c r="IV163" s="675"/>
    </row>
    <row r="170" spans="1:256">
      <c r="A170" s="675"/>
      <c r="Q170" s="675"/>
      <c r="R170" s="675"/>
      <c r="S170" s="675"/>
      <c r="T170" s="675"/>
      <c r="U170" s="675"/>
      <c r="V170" s="675"/>
      <c r="W170" s="675"/>
      <c r="X170" s="675"/>
      <c r="Y170" s="675"/>
      <c r="Z170" s="675"/>
      <c r="AA170" s="675"/>
      <c r="AB170" s="675"/>
      <c r="AC170" s="675"/>
      <c r="AD170" s="675"/>
      <c r="AE170" s="675"/>
      <c r="AF170" s="675"/>
      <c r="AG170" s="675"/>
      <c r="AH170" s="675"/>
      <c r="AI170" s="675"/>
      <c r="AJ170" s="675"/>
      <c r="AK170" s="675"/>
      <c r="AL170" s="675"/>
      <c r="AM170" s="675"/>
      <c r="AN170" s="675"/>
      <c r="AO170" s="675"/>
      <c r="AP170" s="675"/>
      <c r="AQ170" s="675"/>
      <c r="AR170" s="675"/>
      <c r="AS170" s="675"/>
      <c r="AT170" s="675"/>
      <c r="AU170" s="675"/>
      <c r="AV170" s="675"/>
      <c r="AW170" s="675"/>
      <c r="AX170" s="675"/>
      <c r="AY170" s="675"/>
      <c r="AZ170" s="675"/>
      <c r="BA170" s="675"/>
      <c r="BB170" s="675"/>
      <c r="BC170" s="675"/>
      <c r="BD170" s="675"/>
      <c r="BE170" s="675"/>
      <c r="BF170" s="675"/>
      <c r="BG170" s="675"/>
      <c r="BH170" s="675"/>
      <c r="BI170" s="675"/>
      <c r="BJ170" s="675"/>
      <c r="BK170" s="675"/>
      <c r="BL170" s="675"/>
      <c r="BM170" s="675"/>
      <c r="BN170" s="675"/>
      <c r="BO170" s="675"/>
      <c r="BP170" s="675"/>
      <c r="BQ170" s="675"/>
      <c r="BR170" s="675"/>
      <c r="BS170" s="675"/>
      <c r="BT170" s="675"/>
      <c r="BU170" s="675"/>
      <c r="BV170" s="675"/>
      <c r="BW170" s="675"/>
      <c r="BX170" s="675"/>
      <c r="BY170" s="675"/>
      <c r="BZ170" s="675"/>
      <c r="CA170" s="675"/>
      <c r="CB170" s="675"/>
      <c r="CC170" s="675"/>
      <c r="CD170" s="675"/>
      <c r="CE170" s="675"/>
      <c r="CF170" s="675"/>
      <c r="CG170" s="675"/>
      <c r="CH170" s="675"/>
      <c r="CI170" s="675"/>
      <c r="CJ170" s="675"/>
      <c r="CK170" s="675"/>
      <c r="CL170" s="675"/>
      <c r="CM170" s="675"/>
      <c r="CN170" s="675"/>
      <c r="CO170" s="675"/>
      <c r="CP170" s="675"/>
      <c r="CQ170" s="675"/>
      <c r="CR170" s="675"/>
      <c r="CS170" s="675"/>
      <c r="CT170" s="675"/>
      <c r="CU170" s="675"/>
      <c r="CV170" s="675"/>
      <c r="CW170" s="675"/>
      <c r="CX170" s="675"/>
      <c r="CY170" s="675"/>
      <c r="CZ170" s="675"/>
      <c r="DA170" s="675"/>
      <c r="DB170" s="675"/>
      <c r="DC170" s="675"/>
      <c r="DD170" s="675"/>
      <c r="DE170" s="675"/>
      <c r="DF170" s="675"/>
      <c r="DG170" s="675"/>
      <c r="DH170" s="675"/>
      <c r="DI170" s="675"/>
      <c r="DJ170" s="675"/>
      <c r="DK170" s="675"/>
      <c r="DL170" s="675"/>
      <c r="DM170" s="675"/>
      <c r="DN170" s="675"/>
      <c r="DO170" s="675"/>
      <c r="DP170" s="675"/>
      <c r="DQ170" s="675"/>
      <c r="DR170" s="675"/>
      <c r="DS170" s="675"/>
      <c r="DT170" s="675"/>
      <c r="DU170" s="675"/>
      <c r="DV170" s="675"/>
      <c r="DW170" s="675"/>
      <c r="DX170" s="675"/>
      <c r="DY170" s="675"/>
      <c r="DZ170" s="675"/>
      <c r="EA170" s="675"/>
      <c r="EB170" s="675"/>
      <c r="EC170" s="675"/>
      <c r="ED170" s="675"/>
      <c r="EE170" s="675"/>
      <c r="EF170" s="675"/>
      <c r="EG170" s="675"/>
      <c r="EH170" s="675"/>
      <c r="EI170" s="675"/>
      <c r="EJ170" s="675"/>
      <c r="EK170" s="675"/>
      <c r="EL170" s="675"/>
      <c r="EM170" s="675"/>
      <c r="EN170" s="675"/>
      <c r="EO170" s="675"/>
      <c r="EP170" s="675"/>
      <c r="EQ170" s="675"/>
      <c r="ER170" s="675"/>
      <c r="ES170" s="675"/>
      <c r="ET170" s="675"/>
      <c r="EU170" s="675"/>
      <c r="EV170" s="675"/>
      <c r="EW170" s="675"/>
      <c r="EX170" s="675"/>
      <c r="EY170" s="675"/>
      <c r="EZ170" s="675"/>
      <c r="FA170" s="675"/>
      <c r="FB170" s="675"/>
      <c r="FC170" s="675"/>
      <c r="FD170" s="675"/>
      <c r="FE170" s="675"/>
      <c r="FF170" s="675"/>
      <c r="FG170" s="675"/>
      <c r="FH170" s="675"/>
      <c r="FI170" s="675"/>
      <c r="FJ170" s="675"/>
      <c r="FK170" s="675"/>
      <c r="FL170" s="675"/>
      <c r="FM170" s="675"/>
      <c r="FN170" s="675"/>
      <c r="FO170" s="675"/>
      <c r="FP170" s="675"/>
      <c r="FQ170" s="675"/>
      <c r="FR170" s="675"/>
      <c r="FS170" s="675"/>
      <c r="FT170" s="675"/>
      <c r="FU170" s="675"/>
      <c r="FV170" s="675"/>
      <c r="FW170" s="675"/>
      <c r="FX170" s="675"/>
      <c r="FY170" s="675"/>
      <c r="FZ170" s="675"/>
      <c r="GA170" s="675"/>
      <c r="GB170" s="675"/>
      <c r="GC170" s="675"/>
      <c r="GD170" s="675"/>
      <c r="GE170" s="675"/>
      <c r="GF170" s="675"/>
      <c r="GG170" s="675"/>
      <c r="GH170" s="675"/>
      <c r="GI170" s="675"/>
      <c r="GJ170" s="675"/>
      <c r="GK170" s="675"/>
      <c r="GL170" s="675"/>
      <c r="GM170" s="675"/>
      <c r="GN170" s="675"/>
      <c r="GO170" s="675"/>
      <c r="GP170" s="675"/>
      <c r="GQ170" s="675"/>
      <c r="GR170" s="675"/>
      <c r="GS170" s="675"/>
      <c r="GT170" s="675"/>
      <c r="GU170" s="675"/>
      <c r="GV170" s="675"/>
      <c r="GW170" s="675"/>
      <c r="GX170" s="675"/>
      <c r="GY170" s="675"/>
      <c r="GZ170" s="675"/>
      <c r="HA170" s="675"/>
      <c r="HB170" s="675"/>
      <c r="HC170" s="675"/>
      <c r="HD170" s="675"/>
      <c r="HE170" s="675"/>
      <c r="HF170" s="675"/>
      <c r="HG170" s="675"/>
      <c r="HH170" s="675"/>
      <c r="HI170" s="675"/>
      <c r="HJ170" s="675"/>
      <c r="HK170" s="675"/>
      <c r="HL170" s="675"/>
      <c r="HM170" s="675"/>
      <c r="HN170" s="675"/>
      <c r="HO170" s="675"/>
      <c r="HP170" s="675"/>
      <c r="HQ170" s="675"/>
      <c r="HR170" s="675"/>
      <c r="HS170" s="675"/>
      <c r="HT170" s="675"/>
      <c r="HU170" s="675"/>
      <c r="HV170" s="675"/>
      <c r="HW170" s="675"/>
      <c r="HX170" s="675"/>
      <c r="HY170" s="675"/>
      <c r="HZ170" s="675"/>
      <c r="IA170" s="675"/>
      <c r="IB170" s="675"/>
      <c r="IC170" s="675"/>
      <c r="ID170" s="675"/>
      <c r="IE170" s="675"/>
      <c r="IF170" s="675"/>
      <c r="IG170" s="675"/>
      <c r="IH170" s="675"/>
      <c r="II170" s="675"/>
      <c r="IJ170" s="675"/>
      <c r="IK170" s="675"/>
      <c r="IL170" s="675"/>
      <c r="IM170" s="675"/>
      <c r="IN170" s="675"/>
      <c r="IO170" s="675"/>
      <c r="IP170" s="675"/>
      <c r="IQ170" s="675"/>
      <c r="IR170" s="675"/>
      <c r="IS170" s="675"/>
      <c r="IT170" s="675"/>
      <c r="IU170" s="675"/>
      <c r="IV170" s="675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1" fitToWidth="1" orientation="landscape" pageOrder="downThenOver" paperSize="9" scale="99" useFirstPageNumber="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71"/>
  <sheetViews>
    <sheetView workbookViewId="0" showGridLines="0" rightToLeft="1">
      <selection activeCell="A1" sqref="A1"/>
    </sheetView>
  </sheetViews>
  <sheetFormatPr defaultRowHeight="14.25"/>
  <cols>
    <col min="1" max="1" style="697" width="4.253365" customWidth="1"/>
    <col min="2" max="2" style="697" width="29.46359" customWidth="1"/>
    <col min="3" max="3" style="697" width="22.57555" customWidth="1"/>
    <col min="4" max="4" style="697" width="13.34558" customWidth="1"/>
    <col min="5" max="5" style="697" width="14.3099" customWidth="1"/>
    <col min="6" max="6" style="697" width="16.10079" customWidth="1"/>
    <col min="7" max="7" style="697" width="12.51901" customWidth="1"/>
    <col min="8" max="16" style="697" width="15.13647" customWidth="1"/>
    <col min="17" max="256" style="697"/>
  </cols>
  <sheetData>
    <row r="1" spans="1:256">
      <c r="B1" s="698" t="s">
        <v>31</v>
      </c>
      <c r="C1" s="699"/>
      <c r="D1" s="700"/>
      <c r="E1" s="701"/>
      <c r="G1" s="702"/>
      <c r="I1" s="703"/>
      <c r="L1" s="702"/>
    </row>
    <row r="2" spans="1:256">
      <c r="B2" s="704" t="s">
        <v>32</v>
      </c>
      <c r="D2" s="705"/>
      <c r="E2" s="706"/>
      <c r="G2" s="702"/>
      <c r="I2" s="703"/>
      <c r="L2" s="702"/>
    </row>
    <row r="3" spans="1:256">
      <c r="B3" s="707" t="s">
        <v>1</v>
      </c>
      <c r="C3" s="708">
        <v>41547</v>
      </c>
      <c r="D3" s="702"/>
      <c r="E3" s="706"/>
      <c r="G3" s="702"/>
      <c r="I3" s="703"/>
      <c r="L3" s="702"/>
    </row>
    <row r="4" spans="1:256">
      <c r="B4" s="707" t="s">
        <v>2</v>
      </c>
      <c r="C4" s="709" t="s">
        <v>3</v>
      </c>
      <c r="D4" s="702"/>
      <c r="E4" s="706"/>
      <c r="G4" s="702"/>
      <c r="I4" s="703"/>
      <c r="L4" s="702"/>
    </row>
    <row r="5" spans="1:256">
      <c r="B5" s="707" t="s">
        <v>4</v>
      </c>
      <c r="C5" s="709" t="s">
        <v>5</v>
      </c>
      <c r="D5" s="702"/>
      <c r="E5" s="706"/>
      <c r="G5" s="702"/>
      <c r="I5" s="703"/>
      <c r="L5" s="702"/>
    </row>
    <row r="6" spans="1:256">
      <c r="B6" s="707" t="s">
        <v>6</v>
      </c>
      <c r="C6" s="710">
        <v>414</v>
      </c>
      <c r="D6" s="702"/>
      <c r="E6" s="706"/>
      <c r="G6" s="702"/>
      <c r="I6" s="703"/>
      <c r="L6" s="702"/>
    </row>
    <row r="8" spans="1:256">
      <c r="A8" s="711"/>
      <c r="B8" s="712" t="s">
        <v>61</v>
      </c>
      <c r="C8" s="713" t="str">
        <v>תאריך שערוך אחרון</v>
      </c>
      <c r="D8" s="713" t="str">
        <v>אופי נכס</v>
      </c>
      <c r="E8" s="713" t="str">
        <v>שיעור תשואה במהלך התקופה</v>
      </c>
      <c r="F8" s="714" t="s">
        <v>33</v>
      </c>
      <c r="G8" s="714" t="s">
        <v>34</v>
      </c>
      <c r="H8" s="711"/>
      <c r="I8" s="711"/>
      <c r="J8" s="711"/>
      <c r="K8" s="711"/>
      <c r="L8" s="711"/>
      <c r="M8" s="711"/>
      <c r="N8" s="711"/>
      <c r="O8" s="711"/>
      <c r="P8" s="711"/>
      <c r="Q8" s="711"/>
      <c r="R8" s="711"/>
      <c r="S8" s="711"/>
      <c r="T8" s="711"/>
      <c r="U8" s="711"/>
      <c r="V8" s="711"/>
      <c r="W8" s="711"/>
      <c r="X8" s="711"/>
      <c r="Y8" s="711"/>
      <c r="Z8" s="711"/>
      <c r="AA8" s="711"/>
      <c r="AB8" s="711"/>
      <c r="AC8" s="711"/>
      <c r="AD8" s="711"/>
      <c r="AE8" s="711"/>
      <c r="AF8" s="711"/>
      <c r="AG8" s="711"/>
      <c r="AH8" s="711"/>
      <c r="AI8" s="711"/>
      <c r="AJ8" s="711"/>
      <c r="AK8" s="711"/>
      <c r="AL8" s="711"/>
      <c r="AM8" s="711"/>
      <c r="AN8" s="711"/>
      <c r="AO8" s="711"/>
      <c r="AP8" s="711"/>
      <c r="AQ8" s="711"/>
      <c r="AR8" s="711"/>
      <c r="AS8" s="711"/>
      <c r="AT8" s="711"/>
      <c r="AU8" s="711"/>
      <c r="AV8" s="711"/>
      <c r="AW8" s="711"/>
      <c r="AX8" s="711"/>
      <c r="AY8" s="711"/>
      <c r="AZ8" s="711"/>
      <c r="BA8" s="711"/>
      <c r="BB8" s="711"/>
      <c r="BC8" s="711"/>
      <c r="BD8" s="711"/>
      <c r="BE8" s="711"/>
      <c r="BF8" s="711"/>
      <c r="BG8" s="711"/>
      <c r="BH8" s="711"/>
      <c r="BI8" s="711"/>
      <c r="BJ8" s="711"/>
      <c r="BK8" s="711"/>
      <c r="BL8" s="711"/>
      <c r="BM8" s="711"/>
      <c r="BN8" s="711"/>
      <c r="BO8" s="711"/>
      <c r="BP8" s="711"/>
      <c r="BQ8" s="711"/>
      <c r="BR8" s="711"/>
      <c r="BS8" s="711"/>
      <c r="BT8" s="711"/>
      <c r="BU8" s="711"/>
      <c r="BV8" s="711"/>
      <c r="BW8" s="711"/>
      <c r="BX8" s="711"/>
      <c r="BY8" s="711"/>
      <c r="BZ8" s="711"/>
      <c r="CA8" s="711"/>
      <c r="CB8" s="711"/>
      <c r="CC8" s="711"/>
      <c r="CD8" s="711"/>
      <c r="CE8" s="711"/>
      <c r="CF8" s="711"/>
      <c r="CG8" s="711"/>
      <c r="CH8" s="711"/>
      <c r="CI8" s="711"/>
      <c r="CJ8" s="711"/>
      <c r="CK8" s="711"/>
      <c r="CL8" s="711"/>
      <c r="CM8" s="711"/>
      <c r="CN8" s="711"/>
      <c r="CO8" s="711"/>
      <c r="CP8" s="711"/>
      <c r="CQ8" s="711"/>
      <c r="CR8" s="711"/>
      <c r="CS8" s="711"/>
      <c r="CT8" s="711"/>
      <c r="CU8" s="711"/>
      <c r="CV8" s="711"/>
      <c r="CW8" s="711"/>
      <c r="CX8" s="711"/>
      <c r="CY8" s="711"/>
      <c r="CZ8" s="711"/>
      <c r="DA8" s="711"/>
      <c r="DB8" s="711"/>
      <c r="DC8" s="711"/>
      <c r="DD8" s="711"/>
      <c r="DE8" s="711"/>
      <c r="DF8" s="711"/>
      <c r="DG8" s="711"/>
      <c r="DH8" s="711"/>
      <c r="DI8" s="711"/>
      <c r="DJ8" s="711"/>
      <c r="DK8" s="711"/>
      <c r="DL8" s="711"/>
      <c r="DM8" s="711"/>
      <c r="DN8" s="711"/>
      <c r="DO8" s="711"/>
      <c r="DP8" s="711"/>
      <c r="DQ8" s="711"/>
      <c r="DR8" s="711"/>
      <c r="DS8" s="711"/>
      <c r="DT8" s="711"/>
      <c r="DU8" s="711"/>
      <c r="DV8" s="711"/>
      <c r="DW8" s="711"/>
      <c r="DX8" s="711"/>
      <c r="DY8" s="711"/>
      <c r="DZ8" s="711"/>
      <c r="EA8" s="711"/>
      <c r="EB8" s="711"/>
      <c r="EC8" s="711"/>
      <c r="ED8" s="711"/>
      <c r="EE8" s="711"/>
      <c r="EF8" s="711"/>
      <c r="EG8" s="711"/>
      <c r="EH8" s="711"/>
      <c r="EI8" s="711"/>
      <c r="EJ8" s="711"/>
      <c r="EK8" s="711"/>
      <c r="EL8" s="711"/>
      <c r="EM8" s="711"/>
      <c r="EN8" s="711"/>
      <c r="EO8" s="711"/>
      <c r="EP8" s="711"/>
      <c r="EQ8" s="711"/>
      <c r="ER8" s="711"/>
      <c r="ES8" s="711"/>
      <c r="ET8" s="711"/>
      <c r="EU8" s="711"/>
      <c r="EV8" s="711"/>
      <c r="EW8" s="711"/>
      <c r="EX8" s="711"/>
      <c r="EY8" s="711"/>
      <c r="EZ8" s="711"/>
      <c r="FA8" s="711"/>
      <c r="FB8" s="711"/>
      <c r="FC8" s="711"/>
      <c r="FD8" s="711"/>
      <c r="FE8" s="711"/>
      <c r="FF8" s="711"/>
      <c r="FG8" s="711"/>
      <c r="FH8" s="711"/>
      <c r="FI8" s="711"/>
      <c r="FJ8" s="711"/>
      <c r="FK8" s="711"/>
      <c r="FL8" s="711"/>
      <c r="FM8" s="711"/>
      <c r="FN8" s="711"/>
      <c r="FO8" s="711"/>
      <c r="FP8" s="711"/>
      <c r="FQ8" s="711"/>
      <c r="FR8" s="711"/>
      <c r="FS8" s="711"/>
      <c r="FT8" s="711"/>
      <c r="FU8" s="711"/>
      <c r="FV8" s="711"/>
      <c r="FW8" s="711"/>
      <c r="FX8" s="711"/>
      <c r="FY8" s="711"/>
      <c r="FZ8" s="711"/>
      <c r="GA8" s="711"/>
      <c r="GB8" s="711"/>
      <c r="GC8" s="711"/>
      <c r="GD8" s="711"/>
      <c r="GE8" s="711"/>
      <c r="GF8" s="711"/>
      <c r="GG8" s="711"/>
      <c r="GH8" s="711"/>
      <c r="GI8" s="711"/>
      <c r="GJ8" s="711"/>
      <c r="GK8" s="711"/>
      <c r="GL8" s="711"/>
      <c r="GM8" s="711"/>
      <c r="GN8" s="711"/>
      <c r="GO8" s="711"/>
      <c r="GP8" s="711"/>
      <c r="GQ8" s="711"/>
      <c r="GR8" s="711"/>
      <c r="GS8" s="711"/>
      <c r="GT8" s="711"/>
      <c r="GU8" s="711"/>
      <c r="GV8" s="711"/>
      <c r="GW8" s="711"/>
      <c r="GX8" s="711"/>
      <c r="GY8" s="711"/>
      <c r="GZ8" s="711"/>
      <c r="HA8" s="711"/>
      <c r="HB8" s="711"/>
      <c r="HC8" s="711"/>
      <c r="HD8" s="711"/>
      <c r="HE8" s="711"/>
      <c r="HF8" s="711"/>
      <c r="HG8" s="711"/>
      <c r="HH8" s="711"/>
      <c r="HI8" s="711"/>
      <c r="HJ8" s="711"/>
      <c r="HK8" s="711"/>
      <c r="HL8" s="711"/>
      <c r="HM8" s="711"/>
      <c r="HN8" s="711"/>
      <c r="HO8" s="711"/>
      <c r="HP8" s="711"/>
      <c r="HQ8" s="711"/>
      <c r="HR8" s="711"/>
      <c r="HS8" s="711"/>
      <c r="HT8" s="711"/>
      <c r="HU8" s="711"/>
      <c r="HV8" s="711"/>
      <c r="HW8" s="711"/>
      <c r="HX8" s="711"/>
      <c r="HY8" s="711"/>
      <c r="HZ8" s="711"/>
      <c r="IA8" s="711"/>
      <c r="IB8" s="711"/>
      <c r="IC8" s="711"/>
      <c r="ID8" s="711"/>
      <c r="IE8" s="711"/>
      <c r="IF8" s="711"/>
      <c r="IG8" s="711"/>
      <c r="IH8" s="711"/>
      <c r="II8" s="711"/>
      <c r="IJ8" s="711"/>
      <c r="IK8" s="711"/>
      <c r="IL8" s="711"/>
      <c r="IM8" s="711"/>
      <c r="IN8" s="711"/>
      <c r="IO8" s="711"/>
      <c r="IP8" s="711"/>
      <c r="IQ8" s="711"/>
      <c r="IR8" s="711"/>
      <c r="IS8" s="711"/>
      <c r="IT8" s="711"/>
      <c r="IU8" s="711"/>
      <c r="IV8" s="711"/>
    </row>
    <row r="9" spans="1:256">
      <c r="B9" s="715" t="s">
        <v>27</v>
      </c>
      <c r="C9" s="716"/>
      <c r="D9" s="716"/>
      <c r="E9" s="717"/>
      <c r="F9" s="716"/>
      <c r="G9" s="716"/>
    </row>
    <row r="10" spans="1:256">
      <c r="B10" s="718" t="s">
        <v>72</v>
      </c>
      <c r="C10" s="707"/>
      <c r="D10" s="707"/>
      <c r="E10" s="719"/>
      <c r="F10" s="707"/>
      <c r="G10" s="707"/>
    </row>
    <row r="11" spans="1:256">
      <c r="A11" s="707"/>
      <c r="B11" s="720" t="str">
        <v>מניב</v>
      </c>
      <c r="E11" s="721"/>
      <c r="Q11" s="707"/>
      <c r="R11" s="707"/>
      <c r="S11" s="707"/>
      <c r="T11" s="707"/>
      <c r="U11" s="707"/>
      <c r="V11" s="707"/>
      <c r="W11" s="707"/>
      <c r="X11" s="707"/>
      <c r="Y11" s="707"/>
      <c r="Z11" s="707"/>
      <c r="AA11" s="707"/>
      <c r="AB11" s="707"/>
      <c r="AC11" s="707"/>
      <c r="AD11" s="707"/>
      <c r="AE11" s="707"/>
      <c r="AF11" s="707"/>
      <c r="AG11" s="707"/>
      <c r="AH11" s="707"/>
      <c r="AI11" s="707"/>
      <c r="AJ11" s="707"/>
      <c r="AK11" s="707"/>
      <c r="AL11" s="707"/>
      <c r="AM11" s="707"/>
      <c r="AN11" s="707"/>
      <c r="AO11" s="707"/>
      <c r="AP11" s="707"/>
      <c r="AQ11" s="707"/>
      <c r="AR11" s="707"/>
      <c r="AS11" s="707"/>
      <c r="AT11" s="707"/>
      <c r="AU11" s="707"/>
      <c r="AV11" s="707"/>
      <c r="AW11" s="707"/>
      <c r="AX11" s="707"/>
      <c r="AY11" s="707"/>
      <c r="AZ11" s="707"/>
      <c r="BA11" s="707"/>
      <c r="BB11" s="707"/>
      <c r="BC11" s="707"/>
      <c r="BD11" s="707"/>
      <c r="BE11" s="707"/>
      <c r="BF11" s="707"/>
      <c r="BG11" s="707"/>
      <c r="BH11" s="707"/>
      <c r="BI11" s="707"/>
      <c r="BJ11" s="707"/>
      <c r="BK11" s="707"/>
      <c r="BL11" s="707"/>
      <c r="BM11" s="707"/>
      <c r="BN11" s="707"/>
      <c r="BO11" s="707"/>
      <c r="BP11" s="707"/>
      <c r="BQ11" s="707"/>
      <c r="BR11" s="707"/>
      <c r="BS11" s="707"/>
      <c r="BT11" s="707"/>
      <c r="BU11" s="707"/>
      <c r="BV11" s="707"/>
      <c r="BW11" s="707"/>
      <c r="BX11" s="707"/>
      <c r="BY11" s="707"/>
      <c r="BZ11" s="707"/>
      <c r="CA11" s="707"/>
      <c r="CB11" s="707"/>
      <c r="CC11" s="707"/>
      <c r="CD11" s="707"/>
      <c r="CE11" s="707"/>
      <c r="CF11" s="707"/>
      <c r="CG11" s="707"/>
      <c r="CH11" s="707"/>
      <c r="CI11" s="707"/>
      <c r="CJ11" s="707"/>
      <c r="CK11" s="707"/>
      <c r="CL11" s="707"/>
      <c r="CM11" s="707"/>
      <c r="CN11" s="707"/>
      <c r="CO11" s="707"/>
      <c r="CP11" s="707"/>
      <c r="CQ11" s="707"/>
      <c r="CR11" s="707"/>
      <c r="CS11" s="707"/>
      <c r="CT11" s="707"/>
      <c r="CU11" s="707"/>
      <c r="CV11" s="707"/>
      <c r="CW11" s="707"/>
      <c r="CX11" s="707"/>
      <c r="CY11" s="707"/>
      <c r="CZ11" s="707"/>
      <c r="DA11" s="707"/>
      <c r="DB11" s="707"/>
      <c r="DC11" s="707"/>
      <c r="DD11" s="707"/>
      <c r="DE11" s="707"/>
      <c r="DF11" s="707"/>
      <c r="DG11" s="707"/>
      <c r="DH11" s="707"/>
      <c r="DI11" s="707"/>
      <c r="DJ11" s="707"/>
      <c r="DK11" s="707"/>
      <c r="DL11" s="707"/>
      <c r="DM11" s="707"/>
      <c r="DN11" s="707"/>
      <c r="DO11" s="707"/>
      <c r="DP11" s="707"/>
      <c r="DQ11" s="707"/>
      <c r="DR11" s="707"/>
      <c r="DS11" s="707"/>
      <c r="DT11" s="707"/>
      <c r="DU11" s="707"/>
      <c r="DV11" s="707"/>
      <c r="DW11" s="707"/>
      <c r="DX11" s="707"/>
      <c r="DY11" s="707"/>
      <c r="DZ11" s="707"/>
      <c r="EA11" s="707"/>
      <c r="EB11" s="707"/>
      <c r="EC11" s="707"/>
      <c r="ED11" s="707"/>
      <c r="EE11" s="707"/>
      <c r="EF11" s="707"/>
      <c r="EG11" s="707"/>
      <c r="EH11" s="707"/>
      <c r="EI11" s="707"/>
      <c r="EJ11" s="707"/>
      <c r="EK11" s="707"/>
      <c r="EL11" s="707"/>
      <c r="EM11" s="707"/>
      <c r="EN11" s="707"/>
      <c r="EO11" s="707"/>
      <c r="EP11" s="707"/>
      <c r="EQ11" s="707"/>
      <c r="ER11" s="707"/>
      <c r="ES11" s="707"/>
      <c r="ET11" s="707"/>
      <c r="EU11" s="707"/>
      <c r="EV11" s="707"/>
      <c r="EW11" s="707"/>
      <c r="EX11" s="707"/>
      <c r="EY11" s="707"/>
      <c r="EZ11" s="707"/>
      <c r="FA11" s="707"/>
      <c r="FB11" s="707"/>
      <c r="FC11" s="707"/>
      <c r="FD11" s="707"/>
      <c r="FE11" s="707"/>
      <c r="FF11" s="707"/>
      <c r="FG11" s="707"/>
      <c r="FH11" s="707"/>
      <c r="FI11" s="707"/>
      <c r="FJ11" s="707"/>
      <c r="FK11" s="707"/>
      <c r="FL11" s="707"/>
      <c r="FM11" s="707"/>
      <c r="FN11" s="707"/>
      <c r="FO11" s="707"/>
      <c r="FP11" s="707"/>
      <c r="FQ11" s="707"/>
      <c r="FR11" s="707"/>
      <c r="FS11" s="707"/>
      <c r="FT11" s="707"/>
      <c r="FU11" s="707"/>
      <c r="FV11" s="707"/>
      <c r="FW11" s="707"/>
      <c r="FX11" s="707"/>
      <c r="FY11" s="707"/>
      <c r="FZ11" s="707"/>
      <c r="GA11" s="707"/>
      <c r="GB11" s="707"/>
      <c r="GC11" s="707"/>
      <c r="GD11" s="707"/>
      <c r="GE11" s="707"/>
      <c r="GF11" s="707"/>
      <c r="GG11" s="707"/>
      <c r="GH11" s="707"/>
      <c r="GI11" s="707"/>
      <c r="GJ11" s="707"/>
      <c r="GK11" s="707"/>
      <c r="GL11" s="707"/>
      <c r="GM11" s="707"/>
      <c r="GN11" s="707"/>
      <c r="GO11" s="707"/>
      <c r="GP11" s="707"/>
      <c r="GQ11" s="707"/>
      <c r="GR11" s="707"/>
      <c r="GS11" s="707"/>
      <c r="GT11" s="707"/>
      <c r="GU11" s="707"/>
      <c r="GV11" s="707"/>
      <c r="GW11" s="707"/>
      <c r="GX11" s="707"/>
      <c r="GY11" s="707"/>
      <c r="GZ11" s="707"/>
      <c r="HA11" s="707"/>
      <c r="HB11" s="707"/>
      <c r="HC11" s="707"/>
      <c r="HD11" s="707"/>
      <c r="HE11" s="707"/>
      <c r="HF11" s="707"/>
      <c r="HG11" s="707"/>
      <c r="HH11" s="707"/>
      <c r="HI11" s="707"/>
      <c r="HJ11" s="707"/>
      <c r="HK11" s="707"/>
      <c r="HL11" s="707"/>
      <c r="HM11" s="707"/>
      <c r="HN11" s="707"/>
      <c r="HO11" s="707"/>
      <c r="HP11" s="707"/>
      <c r="HQ11" s="707"/>
      <c r="HR11" s="707"/>
      <c r="HS11" s="707"/>
      <c r="HT11" s="707"/>
      <c r="HU11" s="707"/>
      <c r="HV11" s="707"/>
      <c r="HW11" s="707"/>
      <c r="HX11" s="707"/>
      <c r="HY11" s="707"/>
      <c r="HZ11" s="707"/>
      <c r="IA11" s="707"/>
      <c r="IB11" s="707"/>
      <c r="IC11" s="707"/>
      <c r="ID11" s="707"/>
      <c r="IE11" s="707"/>
      <c r="IF11" s="707"/>
      <c r="IG11" s="707"/>
      <c r="IH11" s="707"/>
      <c r="II11" s="707"/>
      <c r="IJ11" s="707"/>
      <c r="IK11" s="707"/>
      <c r="IL11" s="707"/>
      <c r="IM11" s="707"/>
      <c r="IN11" s="707"/>
      <c r="IO11" s="707"/>
      <c r="IP11" s="707"/>
      <c r="IQ11" s="707"/>
      <c r="IR11" s="707"/>
      <c r="IS11" s="707"/>
      <c r="IT11" s="707"/>
      <c r="IU11" s="707"/>
      <c r="IV11" s="707"/>
    </row>
    <row r="12" spans="1:256">
      <c r="B12" s="722" t="str">
        <v>נדלן פאואר סנטר נכסים</v>
      </c>
      <c r="C12" s="723">
        <v>41274</v>
      </c>
      <c r="D12" s="724" t="str">
        <v>השכרה</v>
      </c>
      <c r="E12" s="721">
        <v>0.08</v>
      </c>
      <c r="F12" s="725">
        <v>2199.03</v>
      </c>
      <c r="G12" s="721">
        <f>+F12/'סיכום נכסי השקעה'!$C$52</f>
        <v>0.00144965272485476</v>
      </c>
    </row>
    <row r="13" spans="1:256">
      <c r="B13" s="720" t="str">
        <v>מניב סה"כ</v>
      </c>
      <c r="E13" s="721">
        <v>0.08</v>
      </c>
      <c r="F13" s="725">
        <f>SUM(F12)</f>
        <v>2199.03</v>
      </c>
      <c r="G13" s="721">
        <f>+F13/'סיכום נכסי השקעה'!$C$52</f>
        <v>0.00144965272485476</v>
      </c>
    </row>
    <row r="14" spans="1:256">
      <c r="B14" s="726"/>
      <c r="E14" s="721"/>
    </row>
    <row r="15" spans="1:256">
      <c r="B15" s="726" t="s">
        <v>80</v>
      </c>
      <c r="E15" s="721">
        <v>0.08</v>
      </c>
      <c r="F15" s="725">
        <f>+F13</f>
        <v>2199.03</v>
      </c>
      <c r="G15" s="721">
        <f>+F15/'סיכום נכסי השקעה'!$C$52</f>
        <v>0.00144965272485476</v>
      </c>
    </row>
    <row r="16" spans="1:256">
      <c r="B16" s="727"/>
      <c r="E16" s="721"/>
    </row>
    <row r="17" spans="1:256">
      <c r="B17" s="728" t="str">
        <v>ו. זכויות מקרקעין סה"כ</v>
      </c>
      <c r="C17" s="729"/>
      <c r="D17" s="729"/>
      <c r="E17" s="730">
        <v>0.08</v>
      </c>
      <c r="F17" s="731">
        <f>+F15</f>
        <v>2199.03</v>
      </c>
      <c r="G17" s="730">
        <f>+F17/'סיכום נכסי השקעה'!C52</f>
        <v>0.00144965272485476</v>
      </c>
    </row>
    <row r="18" spans="1:256">
      <c r="B18" s="732"/>
      <c r="C18" s="733"/>
      <c r="D18" s="733"/>
      <c r="E18" s="734"/>
      <c r="F18" s="733"/>
      <c r="G18" s="733"/>
    </row>
    <row r="162" spans="1:256">
      <c r="A162" s="707"/>
      <c r="Q162" s="707"/>
      <c r="R162" s="707"/>
      <c r="S162" s="707"/>
      <c r="T162" s="707"/>
      <c r="U162" s="707"/>
      <c r="V162" s="707"/>
      <c r="W162" s="707"/>
      <c r="X162" s="707"/>
      <c r="Y162" s="707"/>
      <c r="Z162" s="707"/>
      <c r="AA162" s="707"/>
      <c r="AB162" s="707"/>
      <c r="AC162" s="707"/>
      <c r="AD162" s="707"/>
      <c r="AE162" s="707"/>
      <c r="AF162" s="707"/>
      <c r="AG162" s="707"/>
      <c r="AH162" s="707"/>
      <c r="AI162" s="707"/>
      <c r="AJ162" s="707"/>
      <c r="AK162" s="707"/>
      <c r="AL162" s="707"/>
      <c r="AM162" s="707"/>
      <c r="AN162" s="707"/>
      <c r="AO162" s="707"/>
      <c r="AP162" s="707"/>
      <c r="AQ162" s="707"/>
      <c r="AR162" s="707"/>
      <c r="AS162" s="707"/>
      <c r="AT162" s="707"/>
      <c r="AU162" s="707"/>
      <c r="AV162" s="707"/>
      <c r="AW162" s="707"/>
      <c r="AX162" s="707"/>
      <c r="AY162" s="707"/>
      <c r="AZ162" s="707"/>
      <c r="BA162" s="707"/>
      <c r="BB162" s="707"/>
      <c r="BC162" s="707"/>
      <c r="BD162" s="707"/>
      <c r="BE162" s="707"/>
      <c r="BF162" s="707"/>
      <c r="BG162" s="707"/>
      <c r="BH162" s="707"/>
      <c r="BI162" s="707"/>
      <c r="BJ162" s="707"/>
      <c r="BK162" s="707"/>
      <c r="BL162" s="707"/>
      <c r="BM162" s="707"/>
      <c r="BN162" s="707"/>
      <c r="BO162" s="707"/>
      <c r="BP162" s="707"/>
      <c r="BQ162" s="707"/>
      <c r="BR162" s="707"/>
      <c r="BS162" s="707"/>
      <c r="BT162" s="707"/>
      <c r="BU162" s="707"/>
      <c r="BV162" s="707"/>
      <c r="BW162" s="707"/>
      <c r="BX162" s="707"/>
      <c r="BY162" s="707"/>
      <c r="BZ162" s="707"/>
      <c r="CA162" s="707"/>
      <c r="CB162" s="707"/>
      <c r="CC162" s="707"/>
      <c r="CD162" s="707"/>
      <c r="CE162" s="707"/>
      <c r="CF162" s="707"/>
      <c r="CG162" s="707"/>
      <c r="CH162" s="707"/>
      <c r="CI162" s="707"/>
      <c r="CJ162" s="707"/>
      <c r="CK162" s="707"/>
      <c r="CL162" s="707"/>
      <c r="CM162" s="707"/>
      <c r="CN162" s="707"/>
      <c r="CO162" s="707"/>
      <c r="CP162" s="707"/>
      <c r="CQ162" s="707"/>
      <c r="CR162" s="707"/>
      <c r="CS162" s="707"/>
      <c r="CT162" s="707"/>
      <c r="CU162" s="707"/>
      <c r="CV162" s="707"/>
      <c r="CW162" s="707"/>
      <c r="CX162" s="707"/>
      <c r="CY162" s="707"/>
      <c r="CZ162" s="707"/>
      <c r="DA162" s="707"/>
      <c r="DB162" s="707"/>
      <c r="DC162" s="707"/>
      <c r="DD162" s="707"/>
      <c r="DE162" s="707"/>
      <c r="DF162" s="707"/>
      <c r="DG162" s="707"/>
      <c r="DH162" s="707"/>
      <c r="DI162" s="707"/>
      <c r="DJ162" s="707"/>
      <c r="DK162" s="707"/>
      <c r="DL162" s="707"/>
      <c r="DM162" s="707"/>
      <c r="DN162" s="707"/>
      <c r="DO162" s="707"/>
      <c r="DP162" s="707"/>
      <c r="DQ162" s="707"/>
      <c r="DR162" s="707"/>
      <c r="DS162" s="707"/>
      <c r="DT162" s="707"/>
      <c r="DU162" s="707"/>
      <c r="DV162" s="707"/>
      <c r="DW162" s="707"/>
      <c r="DX162" s="707"/>
      <c r="DY162" s="707"/>
      <c r="DZ162" s="707"/>
      <c r="EA162" s="707"/>
      <c r="EB162" s="707"/>
      <c r="EC162" s="707"/>
      <c r="ED162" s="707"/>
      <c r="EE162" s="707"/>
      <c r="EF162" s="707"/>
      <c r="EG162" s="707"/>
      <c r="EH162" s="707"/>
      <c r="EI162" s="707"/>
      <c r="EJ162" s="707"/>
      <c r="EK162" s="707"/>
      <c r="EL162" s="707"/>
      <c r="EM162" s="707"/>
      <c r="EN162" s="707"/>
      <c r="EO162" s="707"/>
      <c r="EP162" s="707"/>
      <c r="EQ162" s="707"/>
      <c r="ER162" s="707"/>
      <c r="ES162" s="707"/>
      <c r="ET162" s="707"/>
      <c r="EU162" s="707"/>
      <c r="EV162" s="707"/>
      <c r="EW162" s="707"/>
      <c r="EX162" s="707"/>
      <c r="EY162" s="707"/>
      <c r="EZ162" s="707"/>
      <c r="FA162" s="707"/>
      <c r="FB162" s="707"/>
      <c r="FC162" s="707"/>
      <c r="FD162" s="707"/>
      <c r="FE162" s="707"/>
      <c r="FF162" s="707"/>
      <c r="FG162" s="707"/>
      <c r="FH162" s="707"/>
      <c r="FI162" s="707"/>
      <c r="FJ162" s="707"/>
      <c r="FK162" s="707"/>
      <c r="FL162" s="707"/>
      <c r="FM162" s="707"/>
      <c r="FN162" s="707"/>
      <c r="FO162" s="707"/>
      <c r="FP162" s="707"/>
      <c r="FQ162" s="707"/>
      <c r="FR162" s="707"/>
      <c r="FS162" s="707"/>
      <c r="FT162" s="707"/>
      <c r="FU162" s="707"/>
      <c r="FV162" s="707"/>
      <c r="FW162" s="707"/>
      <c r="FX162" s="707"/>
      <c r="FY162" s="707"/>
      <c r="FZ162" s="707"/>
      <c r="GA162" s="707"/>
      <c r="GB162" s="707"/>
      <c r="GC162" s="707"/>
      <c r="GD162" s="707"/>
      <c r="GE162" s="707"/>
      <c r="GF162" s="707"/>
      <c r="GG162" s="707"/>
      <c r="GH162" s="707"/>
      <c r="GI162" s="707"/>
      <c r="GJ162" s="707"/>
      <c r="GK162" s="707"/>
      <c r="GL162" s="707"/>
      <c r="GM162" s="707"/>
      <c r="GN162" s="707"/>
      <c r="GO162" s="707"/>
      <c r="GP162" s="707"/>
      <c r="GQ162" s="707"/>
      <c r="GR162" s="707"/>
      <c r="GS162" s="707"/>
      <c r="GT162" s="707"/>
      <c r="GU162" s="707"/>
      <c r="GV162" s="707"/>
      <c r="GW162" s="707"/>
      <c r="GX162" s="707"/>
      <c r="GY162" s="707"/>
      <c r="GZ162" s="707"/>
      <c r="HA162" s="707"/>
      <c r="HB162" s="707"/>
      <c r="HC162" s="707"/>
      <c r="HD162" s="707"/>
      <c r="HE162" s="707"/>
      <c r="HF162" s="707"/>
      <c r="HG162" s="707"/>
      <c r="HH162" s="707"/>
      <c r="HI162" s="707"/>
      <c r="HJ162" s="707"/>
      <c r="HK162" s="707"/>
      <c r="HL162" s="707"/>
      <c r="HM162" s="707"/>
      <c r="HN162" s="707"/>
      <c r="HO162" s="707"/>
      <c r="HP162" s="707"/>
      <c r="HQ162" s="707"/>
      <c r="HR162" s="707"/>
      <c r="HS162" s="707"/>
      <c r="HT162" s="707"/>
      <c r="HU162" s="707"/>
      <c r="HV162" s="707"/>
      <c r="HW162" s="707"/>
      <c r="HX162" s="707"/>
      <c r="HY162" s="707"/>
      <c r="HZ162" s="707"/>
      <c r="IA162" s="707"/>
      <c r="IB162" s="707"/>
      <c r="IC162" s="707"/>
      <c r="ID162" s="707"/>
      <c r="IE162" s="707"/>
      <c r="IF162" s="707"/>
      <c r="IG162" s="707"/>
      <c r="IH162" s="707"/>
      <c r="II162" s="707"/>
      <c r="IJ162" s="707"/>
      <c r="IK162" s="707"/>
      <c r="IL162" s="707"/>
      <c r="IM162" s="707"/>
      <c r="IN162" s="707"/>
      <c r="IO162" s="707"/>
      <c r="IP162" s="707"/>
      <c r="IQ162" s="707"/>
      <c r="IR162" s="707"/>
      <c r="IS162" s="707"/>
      <c r="IT162" s="707"/>
      <c r="IU162" s="707"/>
      <c r="IV162" s="707"/>
    </row>
    <row r="164" spans="1:256">
      <c r="A164" s="707"/>
      <c r="Q164" s="707"/>
      <c r="R164" s="707"/>
      <c r="S164" s="707"/>
      <c r="T164" s="707"/>
      <c r="U164" s="707"/>
      <c r="V164" s="707"/>
      <c r="W164" s="707"/>
      <c r="X164" s="707"/>
      <c r="Y164" s="707"/>
      <c r="Z164" s="707"/>
      <c r="AA164" s="707"/>
      <c r="AB164" s="707"/>
      <c r="AC164" s="707"/>
      <c r="AD164" s="707"/>
      <c r="AE164" s="707"/>
      <c r="AF164" s="707"/>
      <c r="AG164" s="707"/>
      <c r="AH164" s="707"/>
      <c r="AI164" s="707"/>
      <c r="AJ164" s="707"/>
      <c r="AK164" s="707"/>
      <c r="AL164" s="707"/>
      <c r="AM164" s="707"/>
      <c r="AN164" s="707"/>
      <c r="AO164" s="707"/>
      <c r="AP164" s="707"/>
      <c r="AQ164" s="707"/>
      <c r="AR164" s="707"/>
      <c r="AS164" s="707"/>
      <c r="AT164" s="707"/>
      <c r="AU164" s="707"/>
      <c r="AV164" s="707"/>
      <c r="AW164" s="707"/>
      <c r="AX164" s="707"/>
      <c r="AY164" s="707"/>
      <c r="AZ164" s="707"/>
      <c r="BA164" s="707"/>
      <c r="BB164" s="707"/>
      <c r="BC164" s="707"/>
      <c r="BD164" s="707"/>
      <c r="BE164" s="707"/>
      <c r="BF164" s="707"/>
      <c r="BG164" s="707"/>
      <c r="BH164" s="707"/>
      <c r="BI164" s="707"/>
      <c r="BJ164" s="707"/>
      <c r="BK164" s="707"/>
      <c r="BL164" s="707"/>
      <c r="BM164" s="707"/>
      <c r="BN164" s="707"/>
      <c r="BO164" s="707"/>
      <c r="BP164" s="707"/>
      <c r="BQ164" s="707"/>
      <c r="BR164" s="707"/>
      <c r="BS164" s="707"/>
      <c r="BT164" s="707"/>
      <c r="BU164" s="707"/>
      <c r="BV164" s="707"/>
      <c r="BW164" s="707"/>
      <c r="BX164" s="707"/>
      <c r="BY164" s="707"/>
      <c r="BZ164" s="707"/>
      <c r="CA164" s="707"/>
      <c r="CB164" s="707"/>
      <c r="CC164" s="707"/>
      <c r="CD164" s="707"/>
      <c r="CE164" s="707"/>
      <c r="CF164" s="707"/>
      <c r="CG164" s="707"/>
      <c r="CH164" s="707"/>
      <c r="CI164" s="707"/>
      <c r="CJ164" s="707"/>
      <c r="CK164" s="707"/>
      <c r="CL164" s="707"/>
      <c r="CM164" s="707"/>
      <c r="CN164" s="707"/>
      <c r="CO164" s="707"/>
      <c r="CP164" s="707"/>
      <c r="CQ164" s="707"/>
      <c r="CR164" s="707"/>
      <c r="CS164" s="707"/>
      <c r="CT164" s="707"/>
      <c r="CU164" s="707"/>
      <c r="CV164" s="707"/>
      <c r="CW164" s="707"/>
      <c r="CX164" s="707"/>
      <c r="CY164" s="707"/>
      <c r="CZ164" s="707"/>
      <c r="DA164" s="707"/>
      <c r="DB164" s="707"/>
      <c r="DC164" s="707"/>
      <c r="DD164" s="707"/>
      <c r="DE164" s="707"/>
      <c r="DF164" s="707"/>
      <c r="DG164" s="707"/>
      <c r="DH164" s="707"/>
      <c r="DI164" s="707"/>
      <c r="DJ164" s="707"/>
      <c r="DK164" s="707"/>
      <c r="DL164" s="707"/>
      <c r="DM164" s="707"/>
      <c r="DN164" s="707"/>
      <c r="DO164" s="707"/>
      <c r="DP164" s="707"/>
      <c r="DQ164" s="707"/>
      <c r="DR164" s="707"/>
      <c r="DS164" s="707"/>
      <c r="DT164" s="707"/>
      <c r="DU164" s="707"/>
      <c r="DV164" s="707"/>
      <c r="DW164" s="707"/>
      <c r="DX164" s="707"/>
      <c r="DY164" s="707"/>
      <c r="DZ164" s="707"/>
      <c r="EA164" s="707"/>
      <c r="EB164" s="707"/>
      <c r="EC164" s="707"/>
      <c r="ED164" s="707"/>
      <c r="EE164" s="707"/>
      <c r="EF164" s="707"/>
      <c r="EG164" s="707"/>
      <c r="EH164" s="707"/>
      <c r="EI164" s="707"/>
      <c r="EJ164" s="707"/>
      <c r="EK164" s="707"/>
      <c r="EL164" s="707"/>
      <c r="EM164" s="707"/>
      <c r="EN164" s="707"/>
      <c r="EO164" s="707"/>
      <c r="EP164" s="707"/>
      <c r="EQ164" s="707"/>
      <c r="ER164" s="707"/>
      <c r="ES164" s="707"/>
      <c r="ET164" s="707"/>
      <c r="EU164" s="707"/>
      <c r="EV164" s="707"/>
      <c r="EW164" s="707"/>
      <c r="EX164" s="707"/>
      <c r="EY164" s="707"/>
      <c r="EZ164" s="707"/>
      <c r="FA164" s="707"/>
      <c r="FB164" s="707"/>
      <c r="FC164" s="707"/>
      <c r="FD164" s="707"/>
      <c r="FE164" s="707"/>
      <c r="FF164" s="707"/>
      <c r="FG164" s="707"/>
      <c r="FH164" s="707"/>
      <c r="FI164" s="707"/>
      <c r="FJ164" s="707"/>
      <c r="FK164" s="707"/>
      <c r="FL164" s="707"/>
      <c r="FM164" s="707"/>
      <c r="FN164" s="707"/>
      <c r="FO164" s="707"/>
      <c r="FP164" s="707"/>
      <c r="FQ164" s="707"/>
      <c r="FR164" s="707"/>
      <c r="FS164" s="707"/>
      <c r="FT164" s="707"/>
      <c r="FU164" s="707"/>
      <c r="FV164" s="707"/>
      <c r="FW164" s="707"/>
      <c r="FX164" s="707"/>
      <c r="FY164" s="707"/>
      <c r="FZ164" s="707"/>
      <c r="GA164" s="707"/>
      <c r="GB164" s="707"/>
      <c r="GC164" s="707"/>
      <c r="GD164" s="707"/>
      <c r="GE164" s="707"/>
      <c r="GF164" s="707"/>
      <c r="GG164" s="707"/>
      <c r="GH164" s="707"/>
      <c r="GI164" s="707"/>
      <c r="GJ164" s="707"/>
      <c r="GK164" s="707"/>
      <c r="GL164" s="707"/>
      <c r="GM164" s="707"/>
      <c r="GN164" s="707"/>
      <c r="GO164" s="707"/>
      <c r="GP164" s="707"/>
      <c r="GQ164" s="707"/>
      <c r="GR164" s="707"/>
      <c r="GS164" s="707"/>
      <c r="GT164" s="707"/>
      <c r="GU164" s="707"/>
      <c r="GV164" s="707"/>
      <c r="GW164" s="707"/>
      <c r="GX164" s="707"/>
      <c r="GY164" s="707"/>
      <c r="GZ164" s="707"/>
      <c r="HA164" s="707"/>
      <c r="HB164" s="707"/>
      <c r="HC164" s="707"/>
      <c r="HD164" s="707"/>
      <c r="HE164" s="707"/>
      <c r="HF164" s="707"/>
      <c r="HG164" s="707"/>
      <c r="HH164" s="707"/>
      <c r="HI164" s="707"/>
      <c r="HJ164" s="707"/>
      <c r="HK164" s="707"/>
      <c r="HL164" s="707"/>
      <c r="HM164" s="707"/>
      <c r="HN164" s="707"/>
      <c r="HO164" s="707"/>
      <c r="HP164" s="707"/>
      <c r="HQ164" s="707"/>
      <c r="HR164" s="707"/>
      <c r="HS164" s="707"/>
      <c r="HT164" s="707"/>
      <c r="HU164" s="707"/>
      <c r="HV164" s="707"/>
      <c r="HW164" s="707"/>
      <c r="HX164" s="707"/>
      <c r="HY164" s="707"/>
      <c r="HZ164" s="707"/>
      <c r="IA164" s="707"/>
      <c r="IB164" s="707"/>
      <c r="IC164" s="707"/>
      <c r="ID164" s="707"/>
      <c r="IE164" s="707"/>
      <c r="IF164" s="707"/>
      <c r="IG164" s="707"/>
      <c r="IH164" s="707"/>
      <c r="II164" s="707"/>
      <c r="IJ164" s="707"/>
      <c r="IK164" s="707"/>
      <c r="IL164" s="707"/>
      <c r="IM164" s="707"/>
      <c r="IN164" s="707"/>
      <c r="IO164" s="707"/>
      <c r="IP164" s="707"/>
      <c r="IQ164" s="707"/>
      <c r="IR164" s="707"/>
      <c r="IS164" s="707"/>
      <c r="IT164" s="707"/>
      <c r="IU164" s="707"/>
      <c r="IV164" s="707"/>
    </row>
    <row r="171" spans="1:256">
      <c r="A171" s="707"/>
      <c r="Q171" s="707"/>
      <c r="R171" s="707"/>
      <c r="S171" s="707"/>
      <c r="T171" s="707"/>
      <c r="U171" s="707"/>
      <c r="V171" s="707"/>
      <c r="W171" s="707"/>
      <c r="X171" s="707"/>
      <c r="Y171" s="707"/>
      <c r="Z171" s="707"/>
      <c r="AA171" s="707"/>
      <c r="AB171" s="707"/>
      <c r="AC171" s="707"/>
      <c r="AD171" s="707"/>
      <c r="AE171" s="707"/>
      <c r="AF171" s="707"/>
      <c r="AG171" s="707"/>
      <c r="AH171" s="707"/>
      <c r="AI171" s="707"/>
      <c r="AJ171" s="707"/>
      <c r="AK171" s="707"/>
      <c r="AL171" s="707"/>
      <c r="AM171" s="707"/>
      <c r="AN171" s="707"/>
      <c r="AO171" s="707"/>
      <c r="AP171" s="707"/>
      <c r="AQ171" s="707"/>
      <c r="AR171" s="707"/>
      <c r="AS171" s="707"/>
      <c r="AT171" s="707"/>
      <c r="AU171" s="707"/>
      <c r="AV171" s="707"/>
      <c r="AW171" s="707"/>
      <c r="AX171" s="707"/>
      <c r="AY171" s="707"/>
      <c r="AZ171" s="707"/>
      <c r="BA171" s="707"/>
      <c r="BB171" s="707"/>
      <c r="BC171" s="707"/>
      <c r="BD171" s="707"/>
      <c r="BE171" s="707"/>
      <c r="BF171" s="707"/>
      <c r="BG171" s="707"/>
      <c r="BH171" s="707"/>
      <c r="BI171" s="707"/>
      <c r="BJ171" s="707"/>
      <c r="BK171" s="707"/>
      <c r="BL171" s="707"/>
      <c r="BM171" s="707"/>
      <c r="BN171" s="707"/>
      <c r="BO171" s="707"/>
      <c r="BP171" s="707"/>
      <c r="BQ171" s="707"/>
      <c r="BR171" s="707"/>
      <c r="BS171" s="707"/>
      <c r="BT171" s="707"/>
      <c r="BU171" s="707"/>
      <c r="BV171" s="707"/>
      <c r="BW171" s="707"/>
      <c r="BX171" s="707"/>
      <c r="BY171" s="707"/>
      <c r="BZ171" s="707"/>
      <c r="CA171" s="707"/>
      <c r="CB171" s="707"/>
      <c r="CC171" s="707"/>
      <c r="CD171" s="707"/>
      <c r="CE171" s="707"/>
      <c r="CF171" s="707"/>
      <c r="CG171" s="707"/>
      <c r="CH171" s="707"/>
      <c r="CI171" s="707"/>
      <c r="CJ171" s="707"/>
      <c r="CK171" s="707"/>
      <c r="CL171" s="707"/>
      <c r="CM171" s="707"/>
      <c r="CN171" s="707"/>
      <c r="CO171" s="707"/>
      <c r="CP171" s="707"/>
      <c r="CQ171" s="707"/>
      <c r="CR171" s="707"/>
      <c r="CS171" s="707"/>
      <c r="CT171" s="707"/>
      <c r="CU171" s="707"/>
      <c r="CV171" s="707"/>
      <c r="CW171" s="707"/>
      <c r="CX171" s="707"/>
      <c r="CY171" s="707"/>
      <c r="CZ171" s="707"/>
      <c r="DA171" s="707"/>
      <c r="DB171" s="707"/>
      <c r="DC171" s="707"/>
      <c r="DD171" s="707"/>
      <c r="DE171" s="707"/>
      <c r="DF171" s="707"/>
      <c r="DG171" s="707"/>
      <c r="DH171" s="707"/>
      <c r="DI171" s="707"/>
      <c r="DJ171" s="707"/>
      <c r="DK171" s="707"/>
      <c r="DL171" s="707"/>
      <c r="DM171" s="707"/>
      <c r="DN171" s="707"/>
      <c r="DO171" s="707"/>
      <c r="DP171" s="707"/>
      <c r="DQ171" s="707"/>
      <c r="DR171" s="707"/>
      <c r="DS171" s="707"/>
      <c r="DT171" s="707"/>
      <c r="DU171" s="707"/>
      <c r="DV171" s="707"/>
      <c r="DW171" s="707"/>
      <c r="DX171" s="707"/>
      <c r="DY171" s="707"/>
      <c r="DZ171" s="707"/>
      <c r="EA171" s="707"/>
      <c r="EB171" s="707"/>
      <c r="EC171" s="707"/>
      <c r="ED171" s="707"/>
      <c r="EE171" s="707"/>
      <c r="EF171" s="707"/>
      <c r="EG171" s="707"/>
      <c r="EH171" s="707"/>
      <c r="EI171" s="707"/>
      <c r="EJ171" s="707"/>
      <c r="EK171" s="707"/>
      <c r="EL171" s="707"/>
      <c r="EM171" s="707"/>
      <c r="EN171" s="707"/>
      <c r="EO171" s="707"/>
      <c r="EP171" s="707"/>
      <c r="EQ171" s="707"/>
      <c r="ER171" s="707"/>
      <c r="ES171" s="707"/>
      <c r="ET171" s="707"/>
      <c r="EU171" s="707"/>
      <c r="EV171" s="707"/>
      <c r="EW171" s="707"/>
      <c r="EX171" s="707"/>
      <c r="EY171" s="707"/>
      <c r="EZ171" s="707"/>
      <c r="FA171" s="707"/>
      <c r="FB171" s="707"/>
      <c r="FC171" s="707"/>
      <c r="FD171" s="707"/>
      <c r="FE171" s="707"/>
      <c r="FF171" s="707"/>
      <c r="FG171" s="707"/>
      <c r="FH171" s="707"/>
      <c r="FI171" s="707"/>
      <c r="FJ171" s="707"/>
      <c r="FK171" s="707"/>
      <c r="FL171" s="707"/>
      <c r="FM171" s="707"/>
      <c r="FN171" s="707"/>
      <c r="FO171" s="707"/>
      <c r="FP171" s="707"/>
      <c r="FQ171" s="707"/>
      <c r="FR171" s="707"/>
      <c r="FS171" s="707"/>
      <c r="FT171" s="707"/>
      <c r="FU171" s="707"/>
      <c r="FV171" s="707"/>
      <c r="FW171" s="707"/>
      <c r="FX171" s="707"/>
      <c r="FY171" s="707"/>
      <c r="FZ171" s="707"/>
      <c r="GA171" s="707"/>
      <c r="GB171" s="707"/>
      <c r="GC171" s="707"/>
      <c r="GD171" s="707"/>
      <c r="GE171" s="707"/>
      <c r="GF171" s="707"/>
      <c r="GG171" s="707"/>
      <c r="GH171" s="707"/>
      <c r="GI171" s="707"/>
      <c r="GJ171" s="707"/>
      <c r="GK171" s="707"/>
      <c r="GL171" s="707"/>
      <c r="GM171" s="707"/>
      <c r="GN171" s="707"/>
      <c r="GO171" s="707"/>
      <c r="GP171" s="707"/>
      <c r="GQ171" s="707"/>
      <c r="GR171" s="707"/>
      <c r="GS171" s="707"/>
      <c r="GT171" s="707"/>
      <c r="GU171" s="707"/>
      <c r="GV171" s="707"/>
      <c r="GW171" s="707"/>
      <c r="GX171" s="707"/>
      <c r="GY171" s="707"/>
      <c r="GZ171" s="707"/>
      <c r="HA171" s="707"/>
      <c r="HB171" s="707"/>
      <c r="HC171" s="707"/>
      <c r="HD171" s="707"/>
      <c r="HE171" s="707"/>
      <c r="HF171" s="707"/>
      <c r="HG171" s="707"/>
      <c r="HH171" s="707"/>
      <c r="HI171" s="707"/>
      <c r="HJ171" s="707"/>
      <c r="HK171" s="707"/>
      <c r="HL171" s="707"/>
      <c r="HM171" s="707"/>
      <c r="HN171" s="707"/>
      <c r="HO171" s="707"/>
      <c r="HP171" s="707"/>
      <c r="HQ171" s="707"/>
      <c r="HR171" s="707"/>
      <c r="HS171" s="707"/>
      <c r="HT171" s="707"/>
      <c r="HU171" s="707"/>
      <c r="HV171" s="707"/>
      <c r="HW171" s="707"/>
      <c r="HX171" s="707"/>
      <c r="HY171" s="707"/>
      <c r="HZ171" s="707"/>
      <c r="IA171" s="707"/>
      <c r="IB171" s="707"/>
      <c r="IC171" s="707"/>
      <c r="ID171" s="707"/>
      <c r="IE171" s="707"/>
      <c r="IF171" s="707"/>
      <c r="IG171" s="707"/>
      <c r="IH171" s="707"/>
      <c r="II171" s="707"/>
      <c r="IJ171" s="707"/>
      <c r="IK171" s="707"/>
      <c r="IL171" s="707"/>
      <c r="IM171" s="707"/>
      <c r="IN171" s="707"/>
      <c r="IO171" s="707"/>
      <c r="IP171" s="707"/>
      <c r="IQ171" s="707"/>
      <c r="IR171" s="707"/>
      <c r="IS171" s="707"/>
      <c r="IT171" s="707"/>
      <c r="IU171" s="707"/>
      <c r="IV171" s="707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0"/>
  <sheetViews>
    <sheetView workbookViewId="0" showGridLines="0" rightToLeft="1">
      <selection activeCell="A1" sqref="A1"/>
    </sheetView>
  </sheetViews>
  <sheetFormatPr defaultRowHeight="14.25"/>
  <cols>
    <col min="1" max="1" style="735" width="5.906494" customWidth="1"/>
    <col min="2" max="2" style="735" width="16.23855" customWidth="1"/>
    <col min="3" max="3" style="735" width="26.01957" bestFit="1" customWidth="1"/>
    <col min="4" max="4" style="735" width="27.39718" bestFit="1" customWidth="1"/>
    <col min="5" max="256" style="735"/>
  </cols>
  <sheetData>
    <row r="1" spans="2:12">
      <c r="B1" s="736" t="s">
        <v>31</v>
      </c>
      <c r="C1" s="737"/>
      <c r="D1" s="738"/>
      <c r="E1" s="739"/>
      <c r="G1" s="740"/>
      <c r="I1" s="741"/>
      <c r="L1" s="740"/>
    </row>
    <row r="2" spans="2:12">
      <c r="B2" s="742" t="s">
        <v>32</v>
      </c>
      <c r="D2" s="743"/>
      <c r="E2" s="744"/>
      <c r="G2" s="740"/>
      <c r="I2" s="741"/>
      <c r="L2" s="740"/>
    </row>
    <row r="3" spans="2:12">
      <c r="B3" s="745" t="s">
        <v>1</v>
      </c>
      <c r="C3" s="746">
        <v>41547</v>
      </c>
      <c r="D3" s="740"/>
      <c r="E3" s="744"/>
      <c r="G3" s="740"/>
      <c r="I3" s="741"/>
      <c r="L3" s="740"/>
    </row>
    <row r="4" spans="2:12">
      <c r="B4" s="745" t="s">
        <v>2</v>
      </c>
      <c r="C4" s="747" t="s">
        <v>3</v>
      </c>
      <c r="D4" s="740"/>
      <c r="E4" s="744"/>
      <c r="G4" s="740"/>
      <c r="I4" s="741"/>
      <c r="L4" s="740"/>
    </row>
    <row r="5" spans="2:12">
      <c r="B5" s="745" t="s">
        <v>4</v>
      </c>
      <c r="C5" s="747" t="s">
        <v>5</v>
      </c>
      <c r="D5" s="740"/>
      <c r="E5" s="744"/>
      <c r="G5" s="740"/>
      <c r="I5" s="741"/>
      <c r="L5" s="740"/>
    </row>
    <row r="6" spans="2:12">
      <c r="B6" s="745" t="s">
        <v>6</v>
      </c>
      <c r="C6" s="748">
        <v>414</v>
      </c>
      <c r="D6" s="740"/>
      <c r="E6" s="744"/>
      <c r="G6" s="740"/>
      <c r="I6" s="741"/>
      <c r="L6" s="740"/>
    </row>
    <row r="7" spans="2:12">
      <c r="B7" s="745"/>
      <c r="C7" s="748"/>
      <c r="D7" s="740"/>
      <c r="E7" s="744"/>
      <c r="G7" s="740"/>
      <c r="I7" s="741"/>
      <c r="L7" s="740"/>
    </row>
    <row r="8" spans="2:12">
      <c r="B8" s="749" t="str">
        <v>ט. יתרות התחייבות להשקעה - יוזמה ותיקה נכון לתאריך 30/09/2013</v>
      </c>
      <c r="E8" s="745"/>
    </row>
    <row r="9" spans="2:12">
      <c r="E9" s="745"/>
    </row>
    <row r="10" spans="2:12">
      <c r="B10" s="750"/>
      <c r="C10" s="751" t="str">
        <v>סכום ההתחייבות</v>
      </c>
      <c r="D10" s="752" t="str">
        <v>תאריך סיום ההתחייבות</v>
      </c>
    </row>
    <row r="11" spans="2:12">
      <c r="B11" s="753"/>
      <c r="C11" s="754" t="str">
        <v>באלפי ₪ </v>
      </c>
      <c r="D11" s="755" t="str">
        <v>(תאריך )</v>
      </c>
    </row>
    <row r="12" spans="2:12">
      <c r="B12" s="756"/>
      <c r="C12" s="757"/>
      <c r="D12" s="758"/>
    </row>
    <row r="13" spans="2:12">
      <c r="B13" s="759" t="s">
        <v>72</v>
      </c>
      <c r="C13" s="760"/>
      <c r="D13" s="761"/>
    </row>
    <row r="14" spans="2:12">
      <c r="B14" s="750" t="str">
        <v>גורם 26</v>
      </c>
      <c r="C14" s="762">
        <v>1869.54363794128</v>
      </c>
      <c r="D14" s="763">
        <v>42005</v>
      </c>
    </row>
    <row r="15" spans="2:12">
      <c r="B15" s="764" t="str">
        <v>גורם 35</v>
      </c>
      <c r="C15" s="762">
        <v>371.23581574405</v>
      </c>
      <c r="D15" s="763">
        <v>41852</v>
      </c>
    </row>
    <row r="16" spans="2:12">
      <c r="B16" s="764" t="str">
        <v>גורם 37</v>
      </c>
      <c r="C16" s="762">
        <v>1354.6155311577</v>
      </c>
      <c r="D16" s="763">
        <v>42583</v>
      </c>
    </row>
    <row r="17" spans="2:12">
      <c r="B17" s="765" t="str">
        <v>סה"כ בישראל</v>
      </c>
      <c r="C17" s="766">
        <f>SUM(C14:C16)</f>
        <v>3595.39498484303</v>
      </c>
      <c r="D17" s="767"/>
    </row>
    <row r="18" spans="2:12">
      <c r="B18" s="756"/>
      <c r="C18" s="740"/>
    </row>
    <row r="19" spans="2:12">
      <c r="B19" s="756"/>
      <c r="C19" s="740"/>
    </row>
    <row r="20" spans="2:12">
      <c r="B20" s="765" t="str">
        <v>סה"כ יתרות התחייבות להשקעה</v>
      </c>
      <c r="C20" s="766">
        <f>+C17</f>
        <v>3595.39498484303</v>
      </c>
      <c r="D20" s="768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82"/>
  <sheetViews>
    <sheetView workbookViewId="0" showGridLines="0" rightToLeft="1">
      <selection activeCell="B9" sqref="B9"/>
    </sheetView>
  </sheetViews>
  <sheetFormatPr defaultRowHeight="14.25"/>
  <cols>
    <col min="1" max="1" style="52" width="4.253365" customWidth="1"/>
    <col min="2" max="2" style="52" width="38.28028" customWidth="1"/>
    <col min="3" max="3" style="52" width="20.6469" customWidth="1"/>
    <col min="4" max="4" style="52" width="20.78466" customWidth="1"/>
    <col min="5" max="5" style="52" width="10.03932" customWidth="1"/>
    <col min="6" max="6" style="52" width="7.697385" customWidth="1"/>
    <col min="7" max="7" style="52" width="15.13647" customWidth="1"/>
    <col min="8" max="8" style="52" width="19.13153" customWidth="1"/>
    <col min="9" max="9" style="52" width="11.83021" customWidth="1"/>
    <col min="10" max="10" style="52" width="15.13647" customWidth="1"/>
    <col min="11" max="11" style="52" width="12.65677" customWidth="1"/>
    <col min="12" max="12" style="52" width="12.9323" customWidth="1"/>
    <col min="13" max="13" style="52" width="14.99871" customWidth="1"/>
    <col min="14" max="14" style="52" width="19.13153" customWidth="1"/>
    <col min="15" max="15" style="52" width="15.13647" customWidth="1"/>
    <col min="16" max="16" style="52" width="15.27423" customWidth="1"/>
    <col min="17" max="256" style="52"/>
  </cols>
  <sheetData>
    <row r="1" spans="1:256">
      <c r="B1" s="53" t="s">
        <v>31</v>
      </c>
      <c r="C1" s="54"/>
      <c r="D1" s="55"/>
      <c r="E1" s="56"/>
      <c r="G1" s="57"/>
      <c r="I1" s="58"/>
      <c r="L1" s="57"/>
    </row>
    <row r="2" spans="1:256">
      <c r="B2" s="59" t="s">
        <v>32</v>
      </c>
      <c r="D2" s="60"/>
      <c r="E2" s="61"/>
      <c r="G2" s="57"/>
      <c r="I2" s="58"/>
      <c r="L2" s="57"/>
    </row>
    <row r="3" spans="1:256">
      <c r="B3" s="62" t="s">
        <v>1</v>
      </c>
      <c r="C3" s="63">
        <v>41547</v>
      </c>
      <c r="D3" s="57"/>
      <c r="E3" s="61"/>
      <c r="G3" s="57"/>
      <c r="I3" s="58"/>
      <c r="L3" s="57"/>
    </row>
    <row r="4" spans="1:256">
      <c r="B4" s="62" t="s">
        <v>2</v>
      </c>
      <c r="C4" s="64" t="s">
        <v>3</v>
      </c>
      <c r="D4" s="57"/>
      <c r="E4" s="61"/>
      <c r="G4" s="57"/>
      <c r="I4" s="58"/>
      <c r="L4" s="57"/>
    </row>
    <row r="5" spans="1:256">
      <c r="B5" s="62" t="s">
        <v>4</v>
      </c>
      <c r="C5" s="64" t="s">
        <v>5</v>
      </c>
      <c r="D5" s="57"/>
      <c r="E5" s="61"/>
      <c r="G5" s="57"/>
      <c r="I5" s="58"/>
      <c r="L5" s="57"/>
    </row>
    <row r="6" spans="1:256">
      <c r="B6" s="62" t="s">
        <v>6</v>
      </c>
      <c r="C6" s="65">
        <v>414</v>
      </c>
      <c r="D6" s="57"/>
      <c r="E6" s="61"/>
      <c r="G6" s="57"/>
      <c r="I6" s="58"/>
      <c r="L6" s="57"/>
    </row>
    <row r="8" spans="1:256">
      <c r="B8" s="66"/>
      <c r="C8" s="67" t="s">
        <v>33</v>
      </c>
      <c r="D8" s="67" t="s">
        <v>34</v>
      </c>
    </row>
    <row r="9" spans="1:256">
      <c r="B9" s="68" t="str">
        <v>סה"כ נכסים</v>
      </c>
      <c r="C9" s="69"/>
      <c r="D9" s="69"/>
    </row>
    <row r="10" spans="1:256">
      <c r="B10" s="70" t="str">
        <v>1. נכסים המוצגים לפי שווי הוגן:</v>
      </c>
      <c r="C10" s="62"/>
      <c r="D10" s="62"/>
    </row>
    <row r="11" spans="1:256">
      <c r="A11" s="62"/>
      <c r="B11" s="71" t="s">
        <v>7</v>
      </c>
      <c r="C11" s="72">
        <f>+'מזומנים ושווי מזומנים'!J48</f>
        <v>40918.66105</v>
      </c>
      <c r="D11" s="73">
        <f>+C11/$C$52</f>
        <v>0.0269745517289627</v>
      </c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  <c r="HG11" s="62"/>
      <c r="HH11" s="62"/>
      <c r="HI11" s="62"/>
      <c r="HJ11" s="62"/>
      <c r="HK11" s="62"/>
      <c r="HL11" s="62"/>
      <c r="HM11" s="62"/>
      <c r="HN11" s="62"/>
      <c r="HO11" s="62"/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62"/>
      <c r="IG11" s="62"/>
      <c r="IH11" s="62"/>
      <c r="II11" s="62"/>
      <c r="IJ11" s="62"/>
      <c r="IK11" s="62"/>
      <c r="IL11" s="62"/>
      <c r="IM11" s="62"/>
      <c r="IN11" s="62"/>
      <c r="IO11" s="62"/>
      <c r="IP11" s="62"/>
      <c r="IQ11" s="62"/>
      <c r="IR11" s="62"/>
      <c r="IS11" s="62"/>
      <c r="IT11" s="62"/>
      <c r="IU11" s="62"/>
      <c r="IV11" s="62"/>
    </row>
    <row r="12" spans="1:256">
      <c r="B12" s="74"/>
    </row>
    <row r="13" spans="1:256">
      <c r="B13" s="71" t="s">
        <v>8</v>
      </c>
      <c r="C13" s="72">
        <v>905182.27</v>
      </c>
      <c r="D13" s="73">
        <f>+C13/$C$52</f>
        <v>0.596717618311582</v>
      </c>
    </row>
    <row r="14" spans="1:256">
      <c r="B14" s="75" t="s">
        <v>9</v>
      </c>
      <c r="C14" s="76">
        <f>+'אג"ח ממשלתי סחיר'!M54</f>
        <v>342741.62</v>
      </c>
      <c r="D14" s="77">
        <f>+C14/$C$52</f>
        <v>0.225943403843574</v>
      </c>
    </row>
    <row r="15" spans="1:256">
      <c r="B15" s="75" t="s">
        <v>10</v>
      </c>
      <c r="C15" s="76"/>
      <c r="D15" s="77"/>
    </row>
    <row r="16" spans="1:256">
      <c r="B16" s="75" t="s">
        <v>11</v>
      </c>
      <c r="C16" s="76">
        <f>+'אג"ח קונצרני סחיר'!N212</f>
        <v>291863.5</v>
      </c>
      <c r="D16" s="77">
        <f>+C16/$C$52</f>
        <v>0.192403340591373</v>
      </c>
    </row>
    <row r="17" spans="1:256">
      <c r="B17" s="75" t="s">
        <v>12</v>
      </c>
      <c r="C17" s="76">
        <f>+'מניות סחירות'!I181</f>
        <v>103613.2</v>
      </c>
      <c r="D17" s="77">
        <f>+C17/$C$52</f>
        <v>0.0683042785732442</v>
      </c>
    </row>
    <row r="18" spans="1:256">
      <c r="B18" s="75" t="s">
        <v>13</v>
      </c>
      <c r="C18" s="76">
        <f>+'תעודות סל'!H101</f>
        <v>159609.81</v>
      </c>
      <c r="D18" s="77">
        <f>+C18/$C$52</f>
        <v>0.105218571815778</v>
      </c>
    </row>
    <row r="19" spans="1:256">
      <c r="B19" s="75" t="s">
        <v>14</v>
      </c>
      <c r="C19" s="76">
        <f>+'קרנות נאמנות'!I30</f>
        <v>7326.45</v>
      </c>
      <c r="D19" s="77">
        <f>+C19/$C$52</f>
        <v>0.00482976958295801</v>
      </c>
    </row>
    <row r="20" spans="1:256">
      <c r="B20" s="75" t="s">
        <v>15</v>
      </c>
      <c r="C20" s="76">
        <f>+'כתבי אופציה סחירים'!I23</f>
        <v>27.68</v>
      </c>
      <c r="D20" s="77">
        <f>+C20/$C$52</f>
        <v>1.82473124168291e-05</v>
      </c>
    </row>
    <row r="21" spans="1:256">
      <c r="B21" s="75" t="s">
        <v>16</v>
      </c>
      <c r="C21" s="76"/>
      <c r="D21" s="77"/>
    </row>
    <row r="22" spans="1:256">
      <c r="B22" s="75" t="s">
        <v>17</v>
      </c>
      <c r="C22" s="76"/>
      <c r="D22" s="77"/>
    </row>
    <row r="23" spans="1:256">
      <c r="B23" s="75" t="s">
        <v>18</v>
      </c>
      <c r="C23" s="76"/>
      <c r="D23" s="77"/>
    </row>
    <row r="24" spans="1:256">
      <c r="B24" s="74"/>
    </row>
    <row r="25" spans="1:256">
      <c r="B25" s="71" t="s">
        <v>19</v>
      </c>
      <c r="C25" s="72">
        <v>527019.89</v>
      </c>
      <c r="D25" s="73">
        <f>+C25/$C$52</f>
        <v>0.347424009491074</v>
      </c>
    </row>
    <row r="26" spans="1:256">
      <c r="B26" s="75" t="s">
        <v>9</v>
      </c>
      <c r="C26" s="76">
        <f>+'אג"ח ממשלתי לא סחיר'!N146</f>
        <v>512171.53</v>
      </c>
      <c r="D26" s="77">
        <f>+C26/$C$52</f>
        <v>0.337635618457925</v>
      </c>
    </row>
    <row r="27" spans="1:256">
      <c r="B27" s="75" t="s">
        <v>10</v>
      </c>
      <c r="C27" s="76"/>
      <c r="D27" s="77"/>
    </row>
    <row r="28" spans="1:256">
      <c r="B28" s="75" t="s">
        <v>11</v>
      </c>
      <c r="C28" s="76">
        <f>+'אג"ח קונצרני לא סחיר'!O40</f>
        <v>15200.37</v>
      </c>
      <c r="D28" s="77">
        <f>+C28/$C$52</f>
        <v>0.0100204443728828</v>
      </c>
    </row>
    <row r="29" spans="1:256">
      <c r="B29" s="75" t="s">
        <v>12</v>
      </c>
      <c r="C29" s="76"/>
      <c r="D29" s="77"/>
    </row>
    <row r="30" spans="1:256">
      <c r="B30" s="75" t="s">
        <v>20</v>
      </c>
      <c r="C30" s="76">
        <f>+'קרנות השקעה לא סחירות'!I18</f>
        <v>0.01</v>
      </c>
      <c r="D30" s="77">
        <f>+C30/$C$52</f>
        <v>6.59223714480821e-09</v>
      </c>
    </row>
    <row r="31" spans="1:256">
      <c r="B31" s="75" t="s">
        <v>21</v>
      </c>
      <c r="C31" s="76">
        <f>+'כתבי אופציה לא סחירים'!I20</f>
        <v>0.11</v>
      </c>
      <c r="D31" s="77">
        <f>+C31/$C$52</f>
        <v>7.25146085928903e-08</v>
      </c>
    </row>
    <row r="32" spans="1:256">
      <c r="B32" s="75" t="s">
        <v>22</v>
      </c>
      <c r="C32" s="76"/>
      <c r="D32" s="77"/>
    </row>
    <row r="33" spans="1:256">
      <c r="B33" s="75" t="s">
        <v>23</v>
      </c>
      <c r="C33" s="76">
        <f>+'חוזים עתידיים לא סחירים'!G39</f>
        <v>-352.12</v>
      </c>
      <c r="D33" s="77">
        <f>+C33/$C$52</f>
        <v>-0.000232125854342987</v>
      </c>
    </row>
    <row r="34" spans="1:256">
      <c r="B34" s="75" t="s">
        <v>24</v>
      </c>
      <c r="C34" s="76"/>
      <c r="D34" s="77"/>
    </row>
    <row r="35" spans="1:256">
      <c r="B35" s="74"/>
    </row>
    <row r="36" spans="1:256">
      <c r="A36" s="62"/>
      <c r="B36" s="71" t="s">
        <v>25</v>
      </c>
      <c r="C36" s="72">
        <f>+'הלוואות ברמת נכס'!M66</f>
        <v>30573.463</v>
      </c>
      <c r="D36" s="73">
        <f>+C36/$C$52</f>
        <v>0.0201547518434019</v>
      </c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62"/>
      <c r="DS36" s="62"/>
      <c r="DT36" s="62"/>
      <c r="DU36" s="62"/>
      <c r="DV36" s="62"/>
      <c r="DW36" s="62"/>
      <c r="DX36" s="62"/>
      <c r="DY36" s="62"/>
      <c r="DZ36" s="62"/>
      <c r="EA36" s="62"/>
      <c r="EB36" s="62"/>
      <c r="EC36" s="62"/>
      <c r="ED36" s="62"/>
      <c r="EE36" s="62"/>
      <c r="EF36" s="62"/>
      <c r="EG36" s="62"/>
      <c r="EH36" s="62"/>
      <c r="EI36" s="62"/>
      <c r="EJ36" s="62"/>
      <c r="EK36" s="62"/>
      <c r="EL36" s="62"/>
      <c r="EM36" s="62"/>
      <c r="EN36" s="62"/>
      <c r="EO36" s="62"/>
      <c r="EP36" s="62"/>
      <c r="EQ36" s="62"/>
      <c r="ER36" s="62"/>
      <c r="ES36" s="62"/>
      <c r="ET36" s="62"/>
      <c r="EU36" s="62"/>
      <c r="EV36" s="62"/>
      <c r="EW36" s="62"/>
      <c r="EX36" s="62"/>
      <c r="EY36" s="62"/>
      <c r="EZ36" s="62"/>
      <c r="FA36" s="62"/>
      <c r="FB36" s="62"/>
      <c r="FC36" s="62"/>
      <c r="FD36" s="62"/>
      <c r="FE36" s="62"/>
      <c r="FF36" s="62"/>
      <c r="FG36" s="62"/>
      <c r="FH36" s="62"/>
      <c r="FI36" s="62"/>
      <c r="FJ36" s="62"/>
      <c r="FK36" s="62"/>
      <c r="FL36" s="62"/>
      <c r="FM36" s="62"/>
      <c r="FN36" s="62"/>
      <c r="FO36" s="62"/>
      <c r="FP36" s="62"/>
      <c r="FQ36" s="62"/>
      <c r="FR36" s="62"/>
      <c r="FS36" s="62"/>
      <c r="FT36" s="62"/>
      <c r="FU36" s="62"/>
      <c r="FV36" s="62"/>
      <c r="FW36" s="62"/>
      <c r="FX36" s="62"/>
      <c r="FY36" s="62"/>
      <c r="FZ36" s="62"/>
      <c r="GA36" s="62"/>
      <c r="GB36" s="62"/>
      <c r="GC36" s="62"/>
      <c r="GD36" s="62"/>
      <c r="GE36" s="62"/>
      <c r="GF36" s="62"/>
      <c r="GG36" s="62"/>
      <c r="GH36" s="62"/>
      <c r="GI36" s="62"/>
      <c r="GJ36" s="62"/>
      <c r="GK36" s="62"/>
      <c r="GL36" s="62"/>
      <c r="GM36" s="62"/>
      <c r="GN36" s="62"/>
      <c r="GO36" s="62"/>
      <c r="GP36" s="62"/>
      <c r="GQ36" s="62"/>
      <c r="GR36" s="62"/>
      <c r="GS36" s="62"/>
      <c r="GT36" s="62"/>
      <c r="GU36" s="62"/>
      <c r="GV36" s="62"/>
      <c r="GW36" s="62"/>
      <c r="GX36" s="62"/>
      <c r="GY36" s="62"/>
      <c r="GZ36" s="62"/>
      <c r="HA36" s="62"/>
      <c r="HB36" s="62"/>
      <c r="HC36" s="62"/>
      <c r="HD36" s="62"/>
      <c r="HE36" s="62"/>
      <c r="HF36" s="62"/>
      <c r="HG36" s="62"/>
      <c r="HH36" s="62"/>
      <c r="HI36" s="62"/>
      <c r="HJ36" s="62"/>
      <c r="HK36" s="62"/>
      <c r="HL36" s="62"/>
      <c r="HM36" s="62"/>
      <c r="HN36" s="62"/>
      <c r="HO36" s="62"/>
      <c r="HP36" s="62"/>
      <c r="HQ36" s="62"/>
      <c r="HR36" s="62"/>
      <c r="HS36" s="62"/>
      <c r="HT36" s="62"/>
      <c r="HU36" s="62"/>
      <c r="HV36" s="62"/>
      <c r="HW36" s="62"/>
      <c r="HX36" s="62"/>
      <c r="HY36" s="62"/>
      <c r="HZ36" s="62"/>
      <c r="IA36" s="62"/>
      <c r="IB36" s="62"/>
      <c r="IC36" s="62"/>
      <c r="ID36" s="62"/>
      <c r="IE36" s="62"/>
      <c r="IF36" s="62"/>
      <c r="IG36" s="62"/>
      <c r="IH36" s="62"/>
      <c r="II36" s="62"/>
      <c r="IJ36" s="62"/>
      <c r="IK36" s="62"/>
      <c r="IL36" s="62"/>
      <c r="IM36" s="62"/>
      <c r="IN36" s="62"/>
      <c r="IO36" s="62"/>
      <c r="IP36" s="62"/>
      <c r="IQ36" s="62"/>
      <c r="IR36" s="62"/>
      <c r="IS36" s="62"/>
      <c r="IT36" s="62"/>
      <c r="IU36" s="62"/>
      <c r="IV36" s="62"/>
    </row>
    <row r="37" spans="1:256">
      <c r="B37" s="74"/>
    </row>
    <row r="38" spans="1:256">
      <c r="A38" s="62"/>
      <c r="B38" s="71" t="s">
        <v>26</v>
      </c>
      <c r="C38" s="72"/>
      <c r="D38" s="73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62"/>
      <c r="DT38" s="62"/>
      <c r="DU38" s="62"/>
      <c r="DV38" s="62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  <c r="EH38" s="62"/>
      <c r="EI38" s="62"/>
      <c r="EJ38" s="62"/>
      <c r="EK38" s="62"/>
      <c r="EL38" s="62"/>
      <c r="EM38" s="62"/>
      <c r="EN38" s="62"/>
      <c r="EO38" s="62"/>
      <c r="EP38" s="62"/>
      <c r="EQ38" s="62"/>
      <c r="ER38" s="62"/>
      <c r="ES38" s="62"/>
      <c r="ET38" s="62"/>
      <c r="EU38" s="62"/>
      <c r="EV38" s="62"/>
      <c r="EW38" s="62"/>
      <c r="EX38" s="62"/>
      <c r="EY38" s="62"/>
      <c r="EZ38" s="62"/>
      <c r="FA38" s="62"/>
      <c r="FB38" s="62"/>
      <c r="FC38" s="62"/>
      <c r="FD38" s="62"/>
      <c r="FE38" s="62"/>
      <c r="FF38" s="62"/>
      <c r="FG38" s="62"/>
      <c r="FH38" s="62"/>
      <c r="FI38" s="62"/>
      <c r="FJ38" s="62"/>
      <c r="FK38" s="62"/>
      <c r="FL38" s="62"/>
      <c r="FM38" s="62"/>
      <c r="FN38" s="62"/>
      <c r="FO38" s="62"/>
      <c r="FP38" s="62"/>
      <c r="FQ38" s="62"/>
      <c r="FR38" s="62"/>
      <c r="FS38" s="62"/>
      <c r="FT38" s="62"/>
      <c r="FU38" s="62"/>
      <c r="FV38" s="62"/>
      <c r="FW38" s="62"/>
      <c r="FX38" s="62"/>
      <c r="FY38" s="62"/>
      <c r="FZ38" s="62"/>
      <c r="GA38" s="62"/>
      <c r="GB38" s="62"/>
      <c r="GC38" s="62"/>
      <c r="GD38" s="62"/>
      <c r="GE38" s="62"/>
      <c r="GF38" s="62"/>
      <c r="GG38" s="62"/>
      <c r="GH38" s="62"/>
      <c r="GI38" s="62"/>
      <c r="GJ38" s="62"/>
      <c r="GK38" s="62"/>
      <c r="GL38" s="62"/>
      <c r="GM38" s="62"/>
      <c r="GN38" s="62"/>
      <c r="GO38" s="62"/>
      <c r="GP38" s="62"/>
      <c r="GQ38" s="62"/>
      <c r="GR38" s="62"/>
      <c r="GS38" s="62"/>
      <c r="GT38" s="62"/>
      <c r="GU38" s="62"/>
      <c r="GV38" s="62"/>
      <c r="GW38" s="62"/>
      <c r="GX38" s="62"/>
      <c r="GY38" s="62"/>
      <c r="GZ38" s="62"/>
      <c r="HA38" s="62"/>
      <c r="HB38" s="62"/>
      <c r="HC38" s="62"/>
      <c r="HD38" s="62"/>
      <c r="HE38" s="62"/>
      <c r="HF38" s="62"/>
      <c r="HG38" s="62"/>
      <c r="HH38" s="62"/>
      <c r="HI38" s="62"/>
      <c r="HJ38" s="62"/>
      <c r="HK38" s="62"/>
      <c r="HL38" s="62"/>
      <c r="HM38" s="62"/>
      <c r="HN38" s="62"/>
      <c r="HO38" s="62"/>
      <c r="HP38" s="62"/>
      <c r="HQ38" s="62"/>
      <c r="HR38" s="62"/>
      <c r="HS38" s="62"/>
      <c r="HT38" s="62"/>
      <c r="HU38" s="62"/>
      <c r="HV38" s="62"/>
      <c r="HW38" s="62"/>
      <c r="HX38" s="62"/>
      <c r="HY38" s="62"/>
      <c r="HZ38" s="62"/>
      <c r="IA38" s="62"/>
      <c r="IB38" s="62"/>
      <c r="IC38" s="62"/>
      <c r="ID38" s="62"/>
      <c r="IE38" s="62"/>
      <c r="IF38" s="62"/>
      <c r="IG38" s="62"/>
      <c r="IH38" s="62"/>
      <c r="II38" s="62"/>
      <c r="IJ38" s="62"/>
      <c r="IK38" s="62"/>
      <c r="IL38" s="62"/>
      <c r="IM38" s="62"/>
      <c r="IN38" s="62"/>
      <c r="IO38" s="62"/>
      <c r="IP38" s="62"/>
      <c r="IQ38" s="62"/>
      <c r="IR38" s="62"/>
      <c r="IS38" s="62"/>
      <c r="IT38" s="62"/>
      <c r="IU38" s="62"/>
      <c r="IV38" s="62"/>
    </row>
    <row r="39" spans="1:256">
      <c r="B39" s="74"/>
    </row>
    <row r="40" spans="1:256">
      <c r="B40" s="71" t="s">
        <v>27</v>
      </c>
      <c r="C40" s="72">
        <f>+'זכויות במקרקעין'!F17</f>
        <v>2199.03</v>
      </c>
      <c r="D40" s="73">
        <f>+C40/$C$52</f>
        <v>0.00144965272485476</v>
      </c>
    </row>
    <row r="41" spans="1:256">
      <c r="B41" s="74"/>
    </row>
    <row r="42" spans="1:256">
      <c r="B42" s="71" t="s">
        <v>28</v>
      </c>
      <c r="C42" s="72"/>
      <c r="D42" s="73"/>
    </row>
    <row r="43" spans="1:256">
      <c r="B43" s="74"/>
    </row>
    <row r="44" spans="1:256">
      <c r="B44" s="70" t="str">
        <v>2. נכסים המוצגים לפי עלות מתואמת</v>
      </c>
    </row>
    <row r="45" spans="1:256">
      <c r="B45" s="71" t="s">
        <v>29</v>
      </c>
      <c r="C45" s="72"/>
      <c r="D45" s="73"/>
    </row>
    <row r="46" spans="1:256">
      <c r="B46" s="75" t="str">
        <v>א. אג"ח קונצרני סחיר</v>
      </c>
      <c r="C46" s="76"/>
      <c r="D46" s="77"/>
    </row>
    <row r="47" spans="1:256">
      <c r="B47" s="75" t="str">
        <v>ב. אג"ח קונצרני לא סחיר</v>
      </c>
      <c r="C47" s="76"/>
      <c r="D47" s="77"/>
    </row>
    <row r="48" spans="1:256">
      <c r="B48" s="75" t="str">
        <v>ג. מסגרת אשראי מנוצלות ללווים</v>
      </c>
      <c r="C48" s="76"/>
      <c r="D48" s="77"/>
    </row>
    <row r="49" spans="1:256">
      <c r="B49" s="75"/>
      <c r="C49" s="76"/>
      <c r="D49" s="77"/>
    </row>
    <row r="50" spans="1:256">
      <c r="B50" s="70" t="str">
        <v>3. חייבים/זכאים</v>
      </c>
      <c r="C50" s="72">
        <f>11040.406+2</f>
        <v>11042.406</v>
      </c>
      <c r="D50" s="73">
        <f>+C50/$C$52</f>
        <v>0.00727941590012531</v>
      </c>
    </row>
    <row r="51" spans="1:256">
      <c r="B51" s="75"/>
      <c r="C51" s="76"/>
      <c r="D51" s="77"/>
    </row>
    <row r="52" spans="1:256">
      <c r="A52" s="62"/>
      <c r="B52" s="78" t="str">
        <v>סה"כ סכום נכסי המסלול או הקרן</v>
      </c>
      <c r="C52" s="79">
        <f>+C11+C13+C25+C36+C40+C50</f>
        <v>1516935.72005</v>
      </c>
      <c r="D52" s="80">
        <f>+D11+D13+D25+D36+D40+D50</f>
        <v>1</v>
      </c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  <c r="DT52" s="62"/>
      <c r="DU52" s="62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  <c r="EJ52" s="62"/>
      <c r="EK52" s="62"/>
      <c r="EL52" s="62"/>
      <c r="EM52" s="62"/>
      <c r="EN52" s="62"/>
      <c r="EO52" s="62"/>
      <c r="EP52" s="62"/>
      <c r="EQ52" s="62"/>
      <c r="ER52" s="62"/>
      <c r="ES52" s="62"/>
      <c r="ET52" s="62"/>
      <c r="EU52" s="62"/>
      <c r="EV52" s="62"/>
      <c r="EW52" s="62"/>
      <c r="EX52" s="62"/>
      <c r="EY52" s="62"/>
      <c r="EZ52" s="62"/>
      <c r="FA52" s="62"/>
      <c r="FB52" s="62"/>
      <c r="FC52" s="62"/>
      <c r="FD52" s="62"/>
      <c r="FE52" s="62"/>
      <c r="FF52" s="62"/>
      <c r="FG52" s="62"/>
      <c r="FH52" s="62"/>
      <c r="FI52" s="62"/>
      <c r="FJ52" s="62"/>
      <c r="FK52" s="62"/>
      <c r="FL52" s="62"/>
      <c r="FM52" s="62"/>
      <c r="FN52" s="62"/>
      <c r="FO52" s="62"/>
      <c r="FP52" s="62"/>
      <c r="FQ52" s="62"/>
      <c r="FR52" s="62"/>
      <c r="FS52" s="62"/>
      <c r="FT52" s="62"/>
      <c r="FU52" s="62"/>
      <c r="FV52" s="62"/>
      <c r="FW52" s="62"/>
      <c r="FX52" s="62"/>
      <c r="FY52" s="62"/>
      <c r="FZ52" s="62"/>
      <c r="GA52" s="62"/>
      <c r="GB52" s="62"/>
      <c r="GC52" s="62"/>
      <c r="GD52" s="62"/>
      <c r="GE52" s="62"/>
      <c r="GF52" s="62"/>
      <c r="GG52" s="62"/>
      <c r="GH52" s="62"/>
      <c r="GI52" s="62"/>
      <c r="GJ52" s="62"/>
      <c r="GK52" s="62"/>
      <c r="GL52" s="62"/>
      <c r="GM52" s="62"/>
      <c r="GN52" s="62"/>
      <c r="GO52" s="62"/>
      <c r="GP52" s="62"/>
      <c r="GQ52" s="62"/>
      <c r="GR52" s="62"/>
      <c r="GS52" s="62"/>
      <c r="GT52" s="62"/>
      <c r="GU52" s="62"/>
      <c r="GV52" s="62"/>
      <c r="GW52" s="62"/>
      <c r="GX52" s="62"/>
      <c r="GY52" s="62"/>
      <c r="GZ52" s="62"/>
      <c r="HA52" s="62"/>
      <c r="HB52" s="62"/>
      <c r="HC52" s="62"/>
      <c r="HD52" s="62"/>
      <c r="HE52" s="62"/>
      <c r="HF52" s="62"/>
      <c r="HG52" s="62"/>
      <c r="HH52" s="62"/>
      <c r="HI52" s="62"/>
      <c r="HJ52" s="62"/>
      <c r="HK52" s="62"/>
      <c r="HL52" s="62"/>
      <c r="HM52" s="62"/>
      <c r="HN52" s="62"/>
      <c r="HO52" s="62"/>
      <c r="HP52" s="62"/>
      <c r="HQ52" s="62"/>
      <c r="HR52" s="62"/>
      <c r="HS52" s="62"/>
      <c r="HT52" s="62"/>
      <c r="HU52" s="62"/>
      <c r="HV52" s="62"/>
      <c r="HW52" s="62"/>
      <c r="HX52" s="62"/>
      <c r="HY52" s="62"/>
      <c r="HZ52" s="62"/>
      <c r="IA52" s="62"/>
      <c r="IB52" s="62"/>
      <c r="IC52" s="62"/>
      <c r="ID52" s="62"/>
      <c r="IE52" s="62"/>
      <c r="IF52" s="62"/>
      <c r="IG52" s="62"/>
      <c r="IH52" s="62"/>
      <c r="II52" s="62"/>
      <c r="IJ52" s="62"/>
      <c r="IK52" s="62"/>
      <c r="IL52" s="62"/>
      <c r="IM52" s="62"/>
      <c r="IN52" s="62"/>
      <c r="IO52" s="62"/>
      <c r="IP52" s="62"/>
      <c r="IQ52" s="62"/>
      <c r="IR52" s="62"/>
      <c r="IS52" s="62"/>
      <c r="IT52" s="62"/>
      <c r="IU52" s="62"/>
      <c r="IV52" s="62"/>
    </row>
    <row r="53" spans="1:256">
      <c r="B53" s="81"/>
      <c r="C53" s="82"/>
      <c r="D53" s="82"/>
    </row>
    <row r="65" spans="1:256">
      <c r="C65" s="83" t="s">
        <v>1</v>
      </c>
      <c r="D65" s="84">
        <v>41547</v>
      </c>
    </row>
    <row r="67" spans="1:256">
      <c r="C67" s="85" t="str">
        <v>תוויות שורה</v>
      </c>
      <c r="D67" s="85" t="str">
        <v>שער אחרון</v>
      </c>
    </row>
    <row r="68" spans="1:256">
      <c r="C68" s="86" t="str">
        <v>מטבע חוץ ומדדים</v>
      </c>
      <c r="D68" s="87"/>
    </row>
    <row r="69" spans="1:256">
      <c r="C69" t="s">
        <v>35</v>
      </c>
      <c r="D69">
        <v>3.54</v>
      </c>
    </row>
    <row r="70" spans="1:256">
      <c r="C70" t="str">
        <v>דולר אוסטרלי</v>
      </c>
      <c r="D70">
        <v>3.3</v>
      </c>
    </row>
    <row r="71" spans="1:256">
      <c r="C71" t="str">
        <v>דולר הונג קונג</v>
      </c>
      <c r="D71" s="88">
        <v>0.45</v>
      </c>
    </row>
    <row r="72" spans="1:256">
      <c r="C72" t="str">
        <v>דולר ניו זילנד</v>
      </c>
      <c r="D72" s="88">
        <v>2.93</v>
      </c>
    </row>
    <row r="73" spans="1:256">
      <c r="C73" t="str">
        <v>דולר סינגפור</v>
      </c>
      <c r="D73" s="88">
        <v>2.8</v>
      </c>
    </row>
    <row r="74" spans="1:256">
      <c r="C74" t="str">
        <v>דולר קנדי</v>
      </c>
      <c r="D74" s="88">
        <v>3.43</v>
      </c>
    </row>
    <row r="75" spans="1:256">
      <c r="C75" t="s">
        <v>36</v>
      </c>
      <c r="D75" s="88">
        <v>4.77</v>
      </c>
    </row>
    <row r="76" spans="1:256">
      <c r="C76" t="str">
        <v>ין/100 - שח</v>
      </c>
      <c r="D76" s="88">
        <v>3.62</v>
      </c>
    </row>
    <row r="77" spans="1:256">
      <c r="C77" t="str">
        <v>כתר דני</v>
      </c>
      <c r="D77" s="88">
        <v>0.64</v>
      </c>
    </row>
    <row r="78" spans="1:256">
      <c r="C78" t="str">
        <v>כתר נורבגי</v>
      </c>
      <c r="D78" s="88">
        <v>0.59</v>
      </c>
    </row>
    <row r="79" spans="1:256">
      <c r="C79" t="str">
        <v>כתר שודי</v>
      </c>
      <c r="D79" s="88">
        <v>0.55</v>
      </c>
    </row>
    <row r="80" spans="1:256">
      <c r="C80" t="str">
        <v>ריאל ברזילאי</v>
      </c>
      <c r="D80" s="88">
        <v>1.57</v>
      </c>
    </row>
    <row r="81" spans="1:256">
      <c r="C81" t="s">
        <v>37</v>
      </c>
      <c r="D81" s="88">
        <v>5.71</v>
      </c>
    </row>
    <row r="82" spans="1:256">
      <c r="C82" s="89" t="str">
        <v>סכום כולל</v>
      </c>
      <c r="D82" s="90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.7087" right="0.7087" top="0.748" bottom="0.748" header="0.315" footer="0.315"/>
  <pageSetup blackAndWhite="0" cellComments="none" copies="1" draft="0" errors="displayed" firstPageNumber="1" fitToHeight="1" fitToWidth="1" orientation="portrait" pageOrder="downThenOver" paperSize="9" scale="87" useFirstPageNumber="1"/>
  <colBreaks count="1">
    <brk id="5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50"/>
  <sheetViews>
    <sheetView workbookViewId="0" showGridLines="0" rightToLeft="1">
      <selection activeCell="A1" sqref="A1"/>
    </sheetView>
  </sheetViews>
  <sheetFormatPr defaultRowHeight="14.25"/>
  <cols>
    <col min="1" max="1" style="91" width="4.253365" customWidth="1"/>
    <col min="2" max="2" style="91" width="20.78466" bestFit="1" customWidth="1"/>
    <col min="3" max="3" style="91" width="26.15733" bestFit="1" customWidth="1"/>
    <col min="4" max="4" style="91" width="9.074993" bestFit="1" customWidth="1"/>
    <col min="5" max="5" style="91" width="7.559624" customWidth="1"/>
    <col min="6" max="6" style="91" width="8.937232" bestFit="1" customWidth="1"/>
    <col min="7" max="7" style="91" width="8.66171" bestFit="1" customWidth="1"/>
    <col min="8" max="8" style="91" width="11.55469" bestFit="1" customWidth="1"/>
    <col min="9" max="9" style="91" width="11.83021" customWidth="1"/>
    <col min="10" max="10" style="91" width="7.008581" bestFit="1" customWidth="1"/>
    <col min="11" max="11" style="91" width="12.65677" customWidth="1"/>
    <col min="12" max="12" style="91" width="12.9323" customWidth="1"/>
    <col min="13" max="13" style="91" width="14.99871" customWidth="1"/>
    <col min="14" max="14" style="91" width="19.13153" customWidth="1"/>
    <col min="15" max="15" style="91" width="15.13647" customWidth="1"/>
    <col min="16" max="16" style="91" width="15.27423" customWidth="1"/>
    <col min="17" max="256" style="91"/>
  </cols>
  <sheetData>
    <row r="1" spans="1:256">
      <c r="B1" s="92" t="s">
        <v>31</v>
      </c>
      <c r="C1" s="93"/>
      <c r="D1" s="94"/>
      <c r="E1" s="95"/>
      <c r="G1" s="96"/>
      <c r="I1" s="97"/>
      <c r="L1" s="96"/>
    </row>
    <row r="2" spans="1:256">
      <c r="B2" s="98" t="s">
        <v>32</v>
      </c>
      <c r="D2" s="99"/>
      <c r="E2" s="100"/>
      <c r="G2" s="96"/>
      <c r="I2" s="97"/>
      <c r="L2" s="96"/>
    </row>
    <row r="3" spans="1:256">
      <c r="B3" s="101" t="s">
        <v>1</v>
      </c>
      <c r="C3" s="102">
        <v>41547</v>
      </c>
      <c r="D3" s="96"/>
      <c r="E3" s="100"/>
      <c r="G3" s="96"/>
      <c r="I3" s="97"/>
      <c r="L3" s="96"/>
    </row>
    <row r="4" spans="1:256">
      <c r="B4" s="101" t="s">
        <v>2</v>
      </c>
      <c r="C4" s="103" t="s">
        <v>3</v>
      </c>
      <c r="D4" s="96"/>
      <c r="E4" s="100"/>
      <c r="G4" s="96"/>
      <c r="I4" s="97"/>
      <c r="L4" s="96"/>
    </row>
    <row r="5" spans="1:256">
      <c r="B5" s="101" t="s">
        <v>4</v>
      </c>
      <c r="C5" s="103" t="s">
        <v>5</v>
      </c>
      <c r="D5" s="96"/>
      <c r="E5" s="100"/>
      <c r="G5" s="96"/>
      <c r="I5" s="97"/>
      <c r="L5" s="96"/>
    </row>
    <row r="6" spans="1:256">
      <c r="B6" s="101" t="s">
        <v>6</v>
      </c>
      <c r="C6" s="104">
        <v>414</v>
      </c>
      <c r="D6" s="96"/>
      <c r="E6" s="100"/>
      <c r="G6" s="96"/>
      <c r="I6" s="97"/>
      <c r="L6" s="96"/>
    </row>
    <row r="8" spans="1:256">
      <c r="B8" s="105" t="str">
        <v>א. מזומנים ושווי מזומנים</v>
      </c>
      <c r="C8" s="105"/>
      <c r="D8" s="105"/>
      <c r="E8" s="105"/>
      <c r="F8" s="105"/>
      <c r="G8" s="105"/>
      <c r="H8" s="105"/>
      <c r="I8" s="105"/>
      <c r="J8" s="105"/>
      <c r="K8" s="105"/>
    </row>
    <row r="9" spans="1:256">
      <c r="A9" s="106"/>
      <c r="B9" s="107"/>
      <c r="C9" s="108" t="s">
        <v>38</v>
      </c>
      <c r="D9" s="109" t="str">
        <v>מספר ני"ע</v>
      </c>
      <c r="E9" s="109" t="str">
        <v>דירוג</v>
      </c>
      <c r="F9" s="109" t="s">
        <v>39</v>
      </c>
      <c r="G9" s="109" t="s">
        <v>40</v>
      </c>
      <c r="H9" s="109" t="str">
        <v>שיעור הריבית</v>
      </c>
      <c r="I9" s="109" t="str">
        <v>תשואה לפידיון</v>
      </c>
      <c r="J9" s="110" t="str">
        <v>שווי שוק</v>
      </c>
      <c r="K9" s="111" t="str">
        <v>שעור מנכסי השקעה</v>
      </c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6"/>
      <c r="CE9" s="106"/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6"/>
      <c r="CX9" s="106"/>
      <c r="CY9" s="106"/>
      <c r="CZ9" s="106"/>
      <c r="DA9" s="106"/>
      <c r="DB9" s="106"/>
      <c r="DC9" s="106"/>
      <c r="DD9" s="106"/>
      <c r="DE9" s="106"/>
      <c r="DF9" s="106"/>
      <c r="DG9" s="106"/>
      <c r="DH9" s="106"/>
      <c r="DI9" s="106"/>
      <c r="DJ9" s="106"/>
      <c r="DK9" s="106"/>
      <c r="DL9" s="106"/>
      <c r="DM9" s="106"/>
      <c r="DN9" s="106"/>
      <c r="DO9" s="106"/>
      <c r="DP9" s="106"/>
      <c r="DQ9" s="106"/>
      <c r="DR9" s="106"/>
      <c r="DS9" s="106"/>
      <c r="DT9" s="106"/>
      <c r="DU9" s="106"/>
      <c r="DV9" s="106"/>
      <c r="DW9" s="106"/>
      <c r="DX9" s="106"/>
      <c r="DY9" s="106"/>
      <c r="DZ9" s="106"/>
      <c r="EA9" s="106"/>
      <c r="EB9" s="106"/>
      <c r="EC9" s="106"/>
      <c r="ED9" s="106"/>
      <c r="EE9" s="106"/>
      <c r="EF9" s="106"/>
      <c r="EG9" s="106"/>
      <c r="EH9" s="106"/>
      <c r="EI9" s="106"/>
      <c r="EJ9" s="106"/>
      <c r="EK9" s="106"/>
      <c r="EL9" s="106"/>
      <c r="EM9" s="106"/>
      <c r="EN9" s="106"/>
      <c r="EO9" s="106"/>
      <c r="EP9" s="106"/>
      <c r="EQ9" s="106"/>
      <c r="ER9" s="106"/>
      <c r="ES9" s="106"/>
      <c r="ET9" s="106"/>
      <c r="EU9" s="106"/>
      <c r="EV9" s="106"/>
      <c r="EW9" s="106"/>
      <c r="EX9" s="106"/>
      <c r="EY9" s="106"/>
      <c r="EZ9" s="106"/>
      <c r="FA9" s="106"/>
      <c r="FB9" s="106"/>
      <c r="FC9" s="106"/>
      <c r="FD9" s="106"/>
      <c r="FE9" s="106"/>
      <c r="FF9" s="106"/>
      <c r="FG9" s="106"/>
      <c r="FH9" s="106"/>
      <c r="FI9" s="106"/>
      <c r="FJ9" s="106"/>
      <c r="FK9" s="106"/>
      <c r="FL9" s="106"/>
      <c r="FM9" s="106"/>
      <c r="FN9" s="106"/>
      <c r="FO9" s="106"/>
      <c r="FP9" s="106"/>
      <c r="FQ9" s="106"/>
      <c r="FR9" s="106"/>
      <c r="FS9" s="106"/>
      <c r="FT9" s="106"/>
      <c r="FU9" s="106"/>
      <c r="FV9" s="106"/>
      <c r="FW9" s="106"/>
      <c r="FX9" s="106"/>
      <c r="FY9" s="106"/>
      <c r="FZ9" s="106"/>
      <c r="GA9" s="106"/>
      <c r="GB9" s="106"/>
      <c r="GC9" s="106"/>
      <c r="GD9" s="106"/>
      <c r="GE9" s="106"/>
      <c r="GF9" s="106"/>
      <c r="GG9" s="106"/>
      <c r="GH9" s="106"/>
      <c r="GI9" s="106"/>
      <c r="GJ9" s="106"/>
      <c r="GK9" s="106"/>
      <c r="GL9" s="106"/>
      <c r="GM9" s="106"/>
      <c r="GN9" s="106"/>
      <c r="GO9" s="106"/>
      <c r="GP9" s="106"/>
      <c r="GQ9" s="106"/>
      <c r="GR9" s="106"/>
      <c r="GS9" s="106"/>
      <c r="GT9" s="106"/>
      <c r="GU9" s="106"/>
      <c r="GV9" s="106"/>
      <c r="GW9" s="106"/>
      <c r="GX9" s="106"/>
      <c r="GY9" s="106"/>
      <c r="GZ9" s="106"/>
      <c r="HA9" s="106"/>
      <c r="HB9" s="106"/>
      <c r="HC9" s="106"/>
      <c r="HD9" s="106"/>
      <c r="HE9" s="106"/>
      <c r="HF9" s="106"/>
      <c r="HG9" s="106"/>
      <c r="HH9" s="106"/>
      <c r="HI9" s="106"/>
      <c r="HJ9" s="106"/>
      <c r="HK9" s="106"/>
      <c r="HL9" s="106"/>
      <c r="HM9" s="106"/>
      <c r="HN9" s="106"/>
      <c r="HO9" s="106"/>
      <c r="HP9" s="106"/>
      <c r="HQ9" s="106"/>
      <c r="HR9" s="106"/>
      <c r="HS9" s="106"/>
      <c r="HT9" s="106"/>
      <c r="HU9" s="106"/>
      <c r="HV9" s="106"/>
      <c r="HW9" s="106"/>
      <c r="HX9" s="106"/>
      <c r="HY9" s="106"/>
      <c r="HZ9" s="106"/>
      <c r="IA9" s="106"/>
      <c r="IB9" s="106"/>
      <c r="IC9" s="106"/>
      <c r="ID9" s="106"/>
      <c r="IE9" s="106"/>
      <c r="IF9" s="106"/>
      <c r="IG9" s="106"/>
      <c r="IH9" s="106"/>
      <c r="II9" s="106"/>
      <c r="IJ9" s="106"/>
      <c r="IK9" s="106"/>
      <c r="IL9" s="106"/>
      <c r="IM9" s="106"/>
      <c r="IN9" s="106"/>
      <c r="IO9" s="106"/>
      <c r="IP9" s="106"/>
      <c r="IQ9" s="106"/>
      <c r="IR9" s="106"/>
      <c r="IS9" s="106"/>
      <c r="IT9" s="106"/>
      <c r="IU9" s="106"/>
      <c r="IV9" s="106"/>
    </row>
    <row r="10" spans="1:256">
      <c r="B10" s="112"/>
      <c r="C10" s="113"/>
      <c r="D10" s="114"/>
      <c r="E10" s="114"/>
      <c r="F10" s="114"/>
      <c r="G10" s="115"/>
      <c r="H10" s="114" t="s">
        <v>41</v>
      </c>
      <c r="I10" s="114" t="s">
        <v>41</v>
      </c>
      <c r="J10" s="116" t="str">
        <v>אלפי ₪</v>
      </c>
      <c r="K10" s="117" t="s">
        <v>41</v>
      </c>
    </row>
    <row r="11" spans="1:256">
      <c r="B11" s="112"/>
      <c r="C11" s="113"/>
      <c r="D11" s="118" t="str">
        <v>(1)</v>
      </c>
      <c r="E11" s="118" t="str">
        <v>(2)</v>
      </c>
      <c r="F11" s="118" t="str">
        <v>(3)</v>
      </c>
      <c r="G11" s="118" t="str">
        <v>(4)</v>
      </c>
      <c r="H11" s="118" t="str">
        <v>(5)</v>
      </c>
      <c r="I11" s="118" t="str">
        <v>(6)</v>
      </c>
      <c r="J11" s="119" t="str">
        <v>(7)</v>
      </c>
      <c r="K11" s="120" t="str">
        <v>(8)</v>
      </c>
    </row>
    <row r="12" spans="1:256">
      <c r="A12" s="101"/>
      <c r="B12" s="121" t="str">
        <v>בישראל:</v>
      </c>
      <c r="C12" s="122"/>
      <c r="D12" s="123"/>
      <c r="E12" s="123"/>
      <c r="F12" s="123"/>
      <c r="G12" s="124"/>
      <c r="H12" s="125"/>
      <c r="I12" s="125"/>
      <c r="J12" s="126"/>
      <c r="K12" s="125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J12" s="101"/>
      <c r="CK12" s="101"/>
      <c r="CL12" s="101"/>
      <c r="CM12" s="101"/>
      <c r="CN12" s="101"/>
      <c r="CO12" s="101"/>
      <c r="CP12" s="101"/>
      <c r="CQ12" s="101"/>
      <c r="CR12" s="101"/>
      <c r="CS12" s="101"/>
      <c r="CT12" s="101"/>
      <c r="CU12" s="101"/>
      <c r="CV12" s="101"/>
      <c r="CW12" s="101"/>
      <c r="CX12" s="101"/>
      <c r="CY12" s="101"/>
      <c r="CZ12" s="101"/>
      <c r="DA12" s="101"/>
      <c r="DB12" s="101"/>
      <c r="DC12" s="101"/>
      <c r="DD12" s="101"/>
      <c r="DE12" s="101"/>
      <c r="DF12" s="101"/>
      <c r="DG12" s="101"/>
      <c r="DH12" s="101"/>
      <c r="DI12" s="101"/>
      <c r="DJ12" s="101"/>
      <c r="DK12" s="101"/>
      <c r="DL12" s="101"/>
      <c r="DM12" s="101"/>
      <c r="DN12" s="101"/>
      <c r="DO12" s="101"/>
      <c r="DP12" s="101"/>
      <c r="DQ12" s="101"/>
      <c r="DR12" s="101"/>
      <c r="DS12" s="101"/>
      <c r="DT12" s="101"/>
      <c r="DU12" s="101"/>
      <c r="DV12" s="101"/>
      <c r="DW12" s="101"/>
      <c r="DX12" s="101"/>
      <c r="DY12" s="101"/>
      <c r="DZ12" s="101"/>
      <c r="EA12" s="101"/>
      <c r="EB12" s="101"/>
      <c r="EC12" s="101"/>
      <c r="ED12" s="101"/>
      <c r="EE12" s="101"/>
      <c r="EF12" s="101"/>
      <c r="EG12" s="101"/>
      <c r="EH12" s="101"/>
      <c r="EI12" s="101"/>
      <c r="EJ12" s="101"/>
      <c r="EK12" s="101"/>
      <c r="EL12" s="101"/>
      <c r="EM12" s="101"/>
      <c r="EN12" s="101"/>
      <c r="EO12" s="101"/>
      <c r="EP12" s="101"/>
      <c r="EQ12" s="101"/>
      <c r="ER12" s="101"/>
      <c r="ES12" s="101"/>
      <c r="ET12" s="101"/>
      <c r="EU12" s="101"/>
      <c r="EV12" s="101"/>
      <c r="EW12" s="101"/>
      <c r="EX12" s="101"/>
      <c r="EY12" s="101"/>
      <c r="EZ12" s="101"/>
      <c r="FA12" s="101"/>
      <c r="FB12" s="101"/>
      <c r="FC12" s="101"/>
      <c r="FD12" s="101"/>
      <c r="FE12" s="101"/>
      <c r="FF12" s="101"/>
      <c r="FG12" s="101"/>
      <c r="FH12" s="101"/>
      <c r="FI12" s="101"/>
      <c r="FJ12" s="101"/>
      <c r="FK12" s="101"/>
      <c r="FL12" s="101"/>
      <c r="FM12" s="101"/>
      <c r="FN12" s="101"/>
      <c r="FO12" s="101"/>
      <c r="FP12" s="101"/>
      <c r="FQ12" s="101"/>
      <c r="FR12" s="101"/>
      <c r="FS12" s="101"/>
      <c r="FT12" s="101"/>
      <c r="FU12" s="101"/>
      <c r="FV12" s="101"/>
      <c r="FW12" s="101"/>
      <c r="FX12" s="101"/>
      <c r="FY12" s="101"/>
      <c r="FZ12" s="101"/>
      <c r="GA12" s="101"/>
      <c r="GB12" s="101"/>
      <c r="GC12" s="101"/>
      <c r="GD12" s="101"/>
      <c r="GE12" s="101"/>
      <c r="GF12" s="101"/>
      <c r="GG12" s="101"/>
      <c r="GH12" s="101"/>
      <c r="GI12" s="101"/>
      <c r="GJ12" s="101"/>
      <c r="GK12" s="101"/>
      <c r="GL12" s="101"/>
      <c r="GM12" s="101"/>
      <c r="GN12" s="101"/>
      <c r="GO12" s="101"/>
      <c r="GP12" s="101"/>
      <c r="GQ12" s="101"/>
      <c r="GR12" s="101"/>
      <c r="GS12" s="101"/>
      <c r="GT12" s="101"/>
      <c r="GU12" s="101"/>
      <c r="GV12" s="101"/>
      <c r="GW12" s="101"/>
      <c r="GX12" s="101"/>
      <c r="GY12" s="101"/>
      <c r="GZ12" s="101"/>
      <c r="HA12" s="101"/>
      <c r="HB12" s="101"/>
      <c r="HC12" s="101"/>
      <c r="HD12" s="101"/>
      <c r="HE12" s="101"/>
      <c r="HF12" s="101"/>
      <c r="HG12" s="101"/>
      <c r="HH12" s="101"/>
      <c r="HI12" s="101"/>
      <c r="HJ12" s="101"/>
      <c r="HK12" s="101"/>
      <c r="HL12" s="101"/>
      <c r="HM12" s="101"/>
      <c r="HN12" s="101"/>
      <c r="HO12" s="101"/>
      <c r="HP12" s="101"/>
      <c r="HQ12" s="101"/>
      <c r="HR12" s="101"/>
      <c r="HS12" s="101"/>
      <c r="HT12" s="101"/>
      <c r="HU12" s="101"/>
      <c r="HV12" s="101"/>
      <c r="HW12" s="101"/>
      <c r="HX12" s="101"/>
      <c r="HY12" s="101"/>
      <c r="HZ12" s="101"/>
      <c r="IA12" s="101"/>
      <c r="IB12" s="101"/>
      <c r="IC12" s="101"/>
      <c r="ID12" s="101"/>
      <c r="IE12" s="101"/>
      <c r="IF12" s="101"/>
      <c r="IG12" s="101"/>
      <c r="IH12" s="101"/>
      <c r="II12" s="101"/>
      <c r="IJ12" s="101"/>
      <c r="IK12" s="101"/>
      <c r="IL12" s="101"/>
      <c r="IM12" s="101"/>
      <c r="IN12" s="101"/>
      <c r="IO12" s="101"/>
      <c r="IP12" s="101"/>
      <c r="IQ12" s="101"/>
      <c r="IR12" s="101"/>
      <c r="IS12" s="101"/>
      <c r="IT12" s="101"/>
      <c r="IU12" s="101"/>
      <c r="IV12" s="101"/>
    </row>
    <row r="13" spans="1:256">
      <c r="B13" s="121"/>
      <c r="C13" s="121" t="str">
        <v>יתרות מזומנים ועו"ש בש"ח</v>
      </c>
      <c r="D13" s="127"/>
      <c r="E13" s="127"/>
      <c r="F13" s="127"/>
      <c r="G13" s="128" t="s">
        <v>42</v>
      </c>
      <c r="H13" s="129"/>
      <c r="I13" s="129"/>
      <c r="J13" s="130">
        <f>SUM(J14:J16)</f>
        <v>12123.78498</v>
      </c>
      <c r="K13" s="131">
        <f>+J13/'סיכום נכסי השקעה'!$C$52</f>
        <v>0.00799228656808239</v>
      </c>
    </row>
    <row r="14" spans="1:256">
      <c r="B14" s="112"/>
      <c r="C14" s="112" t="s">
        <v>43</v>
      </c>
      <c r="D14" s="123">
        <v>101</v>
      </c>
      <c r="E14" s="123" t="s">
        <v>44</v>
      </c>
      <c r="F14" s="123" t="s">
        <v>45</v>
      </c>
      <c r="G14" s="124" t="s">
        <v>42</v>
      </c>
      <c r="H14" s="125">
        <v>0.92</v>
      </c>
      <c r="I14" s="125">
        <v>0.92</v>
      </c>
      <c r="J14" s="126">
        <f>11826.76198+292.023</f>
        <v>12118.78498</v>
      </c>
      <c r="K14" s="132">
        <f>+J14/'סיכום נכסי השקעה'!$C$52</f>
        <v>0.00798899044950998</v>
      </c>
    </row>
    <row r="15" spans="1:256">
      <c r="B15" s="112"/>
      <c r="C15" s="112" t="str">
        <v>דסקונט</v>
      </c>
      <c r="D15" s="123">
        <v>111</v>
      </c>
      <c r="E15" s="123" t="s">
        <v>46</v>
      </c>
      <c r="F15" s="123" t="s">
        <v>45</v>
      </c>
      <c r="G15" s="124" t="s">
        <v>42</v>
      </c>
      <c r="H15" s="125">
        <v>0.3</v>
      </c>
      <c r="I15" s="125">
        <v>0.3</v>
      </c>
      <c r="J15" s="126">
        <v>0</v>
      </c>
      <c r="K15" s="132">
        <f>+J15/'סיכום נכסי השקעה'!$C$52</f>
        <v>0</v>
      </c>
    </row>
    <row r="16" spans="1:256">
      <c r="B16" s="112"/>
      <c r="C16" s="112" t="s">
        <v>47</v>
      </c>
      <c r="D16" s="123">
        <v>261</v>
      </c>
      <c r="E16" s="123" t="s">
        <v>48</v>
      </c>
      <c r="F16" s="123" t="s">
        <v>49</v>
      </c>
      <c r="G16" s="124" t="s">
        <v>42</v>
      </c>
      <c r="H16" s="125">
        <v>0.44</v>
      </c>
      <c r="I16" s="125">
        <v>0.44</v>
      </c>
      <c r="J16" s="126">
        <f>12.7386-7.7386</f>
        <v>5</v>
      </c>
      <c r="K16" s="132">
        <f>+J16/'סיכום נכסי השקעה'!$C$52</f>
        <v>3.29611857240411e-06</v>
      </c>
    </row>
    <row r="17" spans="1:256">
      <c r="B17" s="121"/>
      <c r="C17" s="121" t="s">
        <v>50</v>
      </c>
      <c r="D17" s="127"/>
      <c r="E17" s="123"/>
      <c r="F17" s="123"/>
      <c r="G17" s="128"/>
      <c r="H17" s="125"/>
      <c r="I17" s="125"/>
      <c r="J17" s="130">
        <f>SUM(J18:J33)</f>
        <v>3153.68095</v>
      </c>
      <c r="K17" s="131">
        <f>+J17/'סיכום נכסי השקעה'!$C$52</f>
        <v>0.0020789812701464</v>
      </c>
    </row>
    <row r="18" spans="1:256">
      <c r="B18" s="122"/>
      <c r="C18" s="112" t="s">
        <v>47</v>
      </c>
      <c r="D18" s="123">
        <v>261</v>
      </c>
      <c r="E18" s="123" t="s">
        <v>48</v>
      </c>
      <c r="F18" s="123" t="s">
        <v>49</v>
      </c>
      <c r="G18" s="124" t="s">
        <v>51</v>
      </c>
      <c r="H18" s="125">
        <v>0</v>
      </c>
      <c r="I18" s="125">
        <v>0</v>
      </c>
      <c r="J18" s="126">
        <f>1025.28193-0.924</f>
        <v>1024.35793</v>
      </c>
      <c r="K18" s="132">
        <f>+J18/'סיכום נכסי השקעה'!$C$52</f>
        <v>0.000675281039572485</v>
      </c>
    </row>
    <row r="19" spans="1:256">
      <c r="B19" s="122"/>
      <c r="C19" s="112" t="s">
        <v>43</v>
      </c>
      <c r="D19" s="123">
        <v>101</v>
      </c>
      <c r="E19" s="123" t="s">
        <v>44</v>
      </c>
      <c r="F19" s="123" t="s">
        <v>45</v>
      </c>
      <c r="G19" s="124" t="s">
        <v>51</v>
      </c>
      <c r="H19" s="125">
        <v>0</v>
      </c>
      <c r="I19" s="125">
        <v>0</v>
      </c>
      <c r="J19" s="126">
        <v>370.33302</v>
      </c>
      <c r="K19" s="132">
        <f>+J19/'סיכום נכסי השקעה'!$C$52</f>
        <v>0.0002441323090393</v>
      </c>
    </row>
    <row r="20" spans="1:256">
      <c r="B20" s="122"/>
      <c r="C20" s="112" t="s">
        <v>52</v>
      </c>
      <c r="D20" s="123">
        <v>121</v>
      </c>
      <c r="E20" s="123" t="s">
        <v>44</v>
      </c>
      <c r="F20" s="123" t="s">
        <v>45</v>
      </c>
      <c r="G20" s="124" t="s">
        <v>51</v>
      </c>
      <c r="H20" s="125">
        <v>0</v>
      </c>
      <c r="I20" s="125">
        <v>0</v>
      </c>
      <c r="J20" s="126">
        <v>0.40764</v>
      </c>
      <c r="K20" s="132">
        <f>+J20/'סיכום נכסי השקעה'!$C$52</f>
        <v>2.68725954970962e-07</v>
      </c>
    </row>
    <row r="21" spans="1:256">
      <c r="B21" s="122"/>
      <c r="C21" s="112" t="s">
        <v>52</v>
      </c>
      <c r="D21" s="123">
        <v>121</v>
      </c>
      <c r="E21" s="123" t="s">
        <v>44</v>
      </c>
      <c r="F21" s="123" t="s">
        <v>45</v>
      </c>
      <c r="G21" s="124" t="s">
        <v>53</v>
      </c>
      <c r="H21" s="125">
        <v>0</v>
      </c>
      <c r="I21" s="125">
        <v>0</v>
      </c>
      <c r="J21" s="126">
        <v>0.39844</v>
      </c>
      <c r="K21" s="132">
        <f>+J21/'סיכום נכסי השקעה'!$C$52</f>
        <v>2.62661096797738e-07</v>
      </c>
    </row>
    <row r="22" spans="1:256">
      <c r="B22" s="122"/>
      <c r="C22" s="112" t="s">
        <v>47</v>
      </c>
      <c r="D22" s="123">
        <v>261</v>
      </c>
      <c r="E22" s="123" t="s">
        <v>48</v>
      </c>
      <c r="F22" s="123" t="s">
        <v>49</v>
      </c>
      <c r="G22" s="124" t="s">
        <v>53</v>
      </c>
      <c r="H22" s="125">
        <v>0</v>
      </c>
      <c r="I22" s="125">
        <v>0</v>
      </c>
      <c r="J22" s="126">
        <f>117.58621+1.665</f>
        <v>119.25121</v>
      </c>
      <c r="K22" s="132">
        <f>+J22/'סיכום נכסי השקעה'!$C$52</f>
        <v>7.86132256125324e-05</v>
      </c>
    </row>
    <row r="23" spans="1:256">
      <c r="B23" s="122"/>
      <c r="C23" s="112" t="s">
        <v>47</v>
      </c>
      <c r="D23" s="123">
        <v>261</v>
      </c>
      <c r="E23" s="123" t="s">
        <v>48</v>
      </c>
      <c r="F23" s="123" t="s">
        <v>49</v>
      </c>
      <c r="G23" s="124" t="s">
        <v>54</v>
      </c>
      <c r="H23" s="125">
        <v>0.22</v>
      </c>
      <c r="I23" s="125">
        <v>0.22</v>
      </c>
      <c r="J23" s="126">
        <v>12.02097</v>
      </c>
      <c r="K23" s="132">
        <f>+J23/'סיכום נכסי השקעה'!$C$52</f>
        <v>7.92450849506252e-06</v>
      </c>
    </row>
    <row r="24" spans="1:256">
      <c r="B24" s="122"/>
      <c r="C24" s="112" t="s">
        <v>47</v>
      </c>
      <c r="D24" s="123">
        <v>261</v>
      </c>
      <c r="E24" s="123" t="s">
        <v>48</v>
      </c>
      <c r="F24" s="123" t="s">
        <v>49</v>
      </c>
      <c r="G24" s="124" t="s">
        <v>55</v>
      </c>
      <c r="H24" s="125">
        <v>0</v>
      </c>
      <c r="I24" s="125">
        <v>0</v>
      </c>
      <c r="J24" s="126">
        <v>361.59959</v>
      </c>
      <c r="K24" s="132">
        <f>+J24/'סיכום נכסי השקעה'!$C$52</f>
        <v>0.000238375024874542</v>
      </c>
    </row>
    <row r="25" spans="1:256">
      <c r="B25" s="122"/>
      <c r="C25" s="112" t="s">
        <v>47</v>
      </c>
      <c r="D25" s="123">
        <v>261</v>
      </c>
      <c r="E25" s="123" t="s">
        <v>48</v>
      </c>
      <c r="F25" s="123" t="s">
        <v>49</v>
      </c>
      <c r="G25" s="124" t="str">
        <v>AUD</v>
      </c>
      <c r="H25" s="125">
        <v>2.35</v>
      </c>
      <c r="I25" s="125">
        <v>2.35</v>
      </c>
      <c r="J25" s="126">
        <v>180.55389</v>
      </c>
      <c r="K25" s="132">
        <f>+J25/'סיכום נכסי השקעה'!$C$52</f>
        <v>0.000119025406029762</v>
      </c>
    </row>
    <row r="26" spans="1:256">
      <c r="B26" s="122"/>
      <c r="C26" s="112" t="s">
        <v>47</v>
      </c>
      <c r="D26" s="123">
        <v>261</v>
      </c>
      <c r="E26" s="123" t="s">
        <v>48</v>
      </c>
      <c r="F26" s="123" t="s">
        <v>49</v>
      </c>
      <c r="G26" s="124" t="s">
        <v>56</v>
      </c>
      <c r="H26" s="125">
        <v>0.8</v>
      </c>
      <c r="I26" s="125">
        <v>0.8</v>
      </c>
      <c r="J26" s="126">
        <v>0.00226</v>
      </c>
      <c r="K26" s="132">
        <f>+J26/'סיכום נכסי השקעה'!$C$52</f>
        <v>1.48984559472666e-09</v>
      </c>
    </row>
    <row r="27" spans="1:256">
      <c r="B27" s="122"/>
      <c r="C27" s="112" t="s">
        <v>47</v>
      </c>
      <c r="D27" s="123">
        <v>261</v>
      </c>
      <c r="E27" s="123" t="s">
        <v>48</v>
      </c>
      <c r="F27" s="123" t="s">
        <v>49</v>
      </c>
      <c r="G27" s="124" t="str">
        <v>NZD</v>
      </c>
      <c r="H27" s="125">
        <v>2.25</v>
      </c>
      <c r="I27" s="125">
        <v>2.25</v>
      </c>
      <c r="J27" s="126">
        <v>0.0362</v>
      </c>
      <c r="K27" s="132">
        <f>+J27/'סיכום נכסי השקעה'!$C$52</f>
        <v>2.38638984642057e-08</v>
      </c>
    </row>
    <row r="28" spans="1:256">
      <c r="B28" s="122"/>
      <c r="C28" s="112" t="s">
        <v>47</v>
      </c>
      <c r="D28" s="123">
        <v>261</v>
      </c>
      <c r="E28" s="123" t="s">
        <v>48</v>
      </c>
      <c r="F28" s="123" t="s">
        <v>49</v>
      </c>
      <c r="G28" s="124" t="str">
        <v>SGD</v>
      </c>
      <c r="H28" s="125">
        <v>0</v>
      </c>
      <c r="I28" s="125">
        <v>0</v>
      </c>
      <c r="J28" s="126">
        <v>63.95957</v>
      </c>
      <c r="K28" s="132">
        <f>+J28/'סיכום נכסי השקעה'!$C$52</f>
        <v>4.21636653119961e-05</v>
      </c>
    </row>
    <row r="29" spans="1:256">
      <c r="B29" s="122"/>
      <c r="C29" s="112" t="s">
        <v>47</v>
      </c>
      <c r="D29" s="123">
        <v>261</v>
      </c>
      <c r="E29" s="123" t="s">
        <v>48</v>
      </c>
      <c r="F29" s="123" t="s">
        <v>49</v>
      </c>
      <c r="G29" s="124" t="s">
        <v>57</v>
      </c>
      <c r="H29" s="125">
        <v>0</v>
      </c>
      <c r="I29" s="125">
        <v>0</v>
      </c>
      <c r="J29" s="126">
        <v>809.06645</v>
      </c>
      <c r="K29" s="132">
        <f>+J29/'סיכום נכסי השקעה'!$C$52</f>
        <v>0.000533355790430812</v>
      </c>
    </row>
    <row r="30" spans="1:256">
      <c r="B30" s="122"/>
      <c r="C30" s="112" t="s">
        <v>43</v>
      </c>
      <c r="D30" s="123">
        <v>101</v>
      </c>
      <c r="E30" s="123" t="s">
        <v>44</v>
      </c>
      <c r="F30" s="123" t="s">
        <v>45</v>
      </c>
      <c r="G30" s="124" t="str">
        <v>TRY</v>
      </c>
      <c r="H30" s="125">
        <v>7.43</v>
      </c>
      <c r="I30" s="125">
        <v>7.43</v>
      </c>
      <c r="J30" s="126">
        <v>14.71924</v>
      </c>
      <c r="K30" s="132">
        <f>+J30/'סיכום נכסי השקעה'!$C$52</f>
        <v>9.70327206713468e-06</v>
      </c>
    </row>
    <row r="31" spans="1:256">
      <c r="B31" s="122"/>
      <c r="C31" s="112" t="s">
        <v>43</v>
      </c>
      <c r="D31" s="123">
        <v>101</v>
      </c>
      <c r="E31" s="123" t="s">
        <v>44</v>
      </c>
      <c r="F31" s="123" t="s">
        <v>45</v>
      </c>
      <c r="G31" s="124" t="s">
        <v>53</v>
      </c>
      <c r="H31" s="125">
        <v>0</v>
      </c>
      <c r="I31" s="125">
        <v>0</v>
      </c>
      <c r="J31" s="126">
        <v>103.36092</v>
      </c>
      <c r="K31" s="132">
        <f>+J31/'סיכום נכסי השקעה'!$C$52</f>
        <v>6.8137969614555e-05</v>
      </c>
    </row>
    <row r="32" spans="1:256">
      <c r="B32" s="122"/>
      <c r="C32" s="112" t="s">
        <v>43</v>
      </c>
      <c r="D32" s="123">
        <v>101</v>
      </c>
      <c r="E32" s="123" t="s">
        <v>44</v>
      </c>
      <c r="F32" s="123" t="s">
        <v>45</v>
      </c>
      <c r="G32" s="124" t="str">
        <v>NOK</v>
      </c>
      <c r="H32" s="125">
        <v>1.16</v>
      </c>
      <c r="I32" s="125">
        <v>1.16</v>
      </c>
      <c r="J32" s="126">
        <v>0.32911</v>
      </c>
      <c r="K32" s="132">
        <f>+J32/'סיכום נכסי השקעה'!$C$52</f>
        <v>2.16957116672783e-07</v>
      </c>
    </row>
    <row r="33" spans="1:256">
      <c r="B33" s="122"/>
      <c r="C33" s="112" t="s">
        <v>47</v>
      </c>
      <c r="D33" s="123"/>
      <c r="E33" s="123" t="s">
        <v>48</v>
      </c>
      <c r="F33" s="123" t="s">
        <v>49</v>
      </c>
      <c r="G33" s="124" t="str">
        <v>CAD</v>
      </c>
      <c r="H33" s="125">
        <v>0.75</v>
      </c>
      <c r="I33" s="125">
        <v>0.75</v>
      </c>
      <c r="J33" s="126">
        <v>93.28451</v>
      </c>
      <c r="K33" s="132">
        <f>+J33/'סיכום נכסי השקעה'!$C$52</f>
        <v>6.14953611857233e-05</v>
      </c>
    </row>
    <row r="34" spans="1:256">
      <c r="B34" s="121"/>
      <c r="C34" s="121" t="str">
        <v>פח"ק/פר"י</v>
      </c>
      <c r="D34" s="127"/>
      <c r="E34" s="123"/>
      <c r="F34" s="123"/>
      <c r="G34" s="128" t="s">
        <v>42</v>
      </c>
      <c r="H34" s="125"/>
      <c r="I34" s="125"/>
      <c r="J34" s="130">
        <f>SUM(J35:J36)</f>
        <v>19950.42467</v>
      </c>
      <c r="K34" s="131">
        <f>+J34/'סיכום נכסי השקעה'!$C$52</f>
        <v>0.0131517930564272</v>
      </c>
    </row>
    <row r="35" spans="1:256">
      <c r="B35" s="112"/>
      <c r="C35" s="112" t="s">
        <v>47</v>
      </c>
      <c r="D35" s="123">
        <v>261</v>
      </c>
      <c r="E35" s="123" t="s">
        <v>48</v>
      </c>
      <c r="F35" s="123" t="s">
        <v>49</v>
      </c>
      <c r="G35" s="124" t="s">
        <v>42</v>
      </c>
      <c r="H35" s="125">
        <v>0.44</v>
      </c>
      <c r="I35" s="125">
        <v>0.44</v>
      </c>
      <c r="J35" s="126">
        <v>19894.11793</v>
      </c>
      <c r="K35" s="132">
        <f>+J35/'סיכום נכסי השקעה'!$C$52</f>
        <v>0.0131146743181341</v>
      </c>
    </row>
    <row r="36" spans="1:256">
      <c r="B36" s="112"/>
      <c r="C36" s="112" t="s">
        <v>52</v>
      </c>
      <c r="D36" s="123">
        <v>121</v>
      </c>
      <c r="E36" s="123" t="s">
        <v>44</v>
      </c>
      <c r="F36" s="123" t="s">
        <v>45</v>
      </c>
      <c r="G36" s="124" t="s">
        <v>42</v>
      </c>
      <c r="H36" s="125">
        <v>0.93</v>
      </c>
      <c r="I36" s="125">
        <v>0.93</v>
      </c>
      <c r="J36" s="126">
        <v>56.30674</v>
      </c>
      <c r="K36" s="132">
        <f>+J36/'סיכום נכסי השקעה'!$C$52</f>
        <v>3.71187382931058e-05</v>
      </c>
    </row>
    <row r="37" spans="1:256">
      <c r="A37" s="101"/>
      <c r="B37" s="121" t="str">
        <v>   סה"כ בישראל</v>
      </c>
      <c r="C37" s="121"/>
      <c r="D37" s="127"/>
      <c r="E37" s="123"/>
      <c r="F37" s="123"/>
      <c r="G37" s="128"/>
      <c r="H37" s="125"/>
      <c r="I37" s="125"/>
      <c r="J37" s="130">
        <f>+J34+J17+J13</f>
        <v>35227.8906</v>
      </c>
      <c r="K37" s="131">
        <f>+J37/'סיכום נכסי השקעה'!$C$52</f>
        <v>0.023223060894656</v>
      </c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  <c r="CR37" s="101"/>
      <c r="CS37" s="101"/>
      <c r="CT37" s="101"/>
      <c r="CU37" s="101"/>
      <c r="CV37" s="101"/>
      <c r="CW37" s="101"/>
      <c r="CX37" s="101"/>
      <c r="CY37" s="101"/>
      <c r="CZ37" s="101"/>
      <c r="DA37" s="101"/>
      <c r="DB37" s="101"/>
      <c r="DC37" s="101"/>
      <c r="DD37" s="101"/>
      <c r="DE37" s="101"/>
      <c r="DF37" s="101"/>
      <c r="DG37" s="101"/>
      <c r="DH37" s="101"/>
      <c r="DI37" s="101"/>
      <c r="DJ37" s="101"/>
      <c r="DK37" s="101"/>
      <c r="DL37" s="101"/>
      <c r="DM37" s="101"/>
      <c r="DN37" s="101"/>
      <c r="DO37" s="101"/>
      <c r="DP37" s="101"/>
      <c r="DQ37" s="101"/>
      <c r="DR37" s="101"/>
      <c r="DS37" s="101"/>
      <c r="DT37" s="101"/>
      <c r="DU37" s="101"/>
      <c r="DV37" s="101"/>
      <c r="DW37" s="101"/>
      <c r="DX37" s="101"/>
      <c r="DY37" s="101"/>
      <c r="DZ37" s="101"/>
      <c r="EA37" s="101"/>
      <c r="EB37" s="101"/>
      <c r="EC37" s="101"/>
      <c r="ED37" s="101"/>
      <c r="EE37" s="101"/>
      <c r="EF37" s="101"/>
      <c r="EG37" s="101"/>
      <c r="EH37" s="101"/>
      <c r="EI37" s="101"/>
      <c r="EJ37" s="101"/>
      <c r="EK37" s="101"/>
      <c r="EL37" s="101"/>
      <c r="EM37" s="101"/>
      <c r="EN37" s="101"/>
      <c r="EO37" s="101"/>
      <c r="EP37" s="101"/>
      <c r="EQ37" s="101"/>
      <c r="ER37" s="101"/>
      <c r="ES37" s="101"/>
      <c r="ET37" s="101"/>
      <c r="EU37" s="101"/>
      <c r="EV37" s="101"/>
      <c r="EW37" s="101"/>
      <c r="EX37" s="101"/>
      <c r="EY37" s="101"/>
      <c r="EZ37" s="101"/>
      <c r="FA37" s="101"/>
      <c r="FB37" s="101"/>
      <c r="FC37" s="101"/>
      <c r="FD37" s="101"/>
      <c r="FE37" s="101"/>
      <c r="FF37" s="101"/>
      <c r="FG37" s="101"/>
      <c r="FH37" s="101"/>
      <c r="FI37" s="101"/>
      <c r="FJ37" s="101"/>
      <c r="FK37" s="101"/>
      <c r="FL37" s="101"/>
      <c r="FM37" s="101"/>
      <c r="FN37" s="101"/>
      <c r="FO37" s="101"/>
      <c r="FP37" s="101"/>
      <c r="FQ37" s="101"/>
      <c r="FR37" s="101"/>
      <c r="FS37" s="101"/>
      <c r="FT37" s="101"/>
      <c r="FU37" s="101"/>
      <c r="FV37" s="101"/>
      <c r="FW37" s="101"/>
      <c r="FX37" s="101"/>
      <c r="FY37" s="101"/>
      <c r="FZ37" s="101"/>
      <c r="GA37" s="101"/>
      <c r="GB37" s="101"/>
      <c r="GC37" s="101"/>
      <c r="GD37" s="101"/>
      <c r="GE37" s="101"/>
      <c r="GF37" s="101"/>
      <c r="GG37" s="101"/>
      <c r="GH37" s="101"/>
      <c r="GI37" s="101"/>
      <c r="GJ37" s="101"/>
      <c r="GK37" s="101"/>
      <c r="GL37" s="101"/>
      <c r="GM37" s="101"/>
      <c r="GN37" s="101"/>
      <c r="GO37" s="101"/>
      <c r="GP37" s="101"/>
      <c r="GQ37" s="101"/>
      <c r="GR37" s="101"/>
      <c r="GS37" s="101"/>
      <c r="GT37" s="101"/>
      <c r="GU37" s="101"/>
      <c r="GV37" s="101"/>
      <c r="GW37" s="101"/>
      <c r="GX37" s="101"/>
      <c r="GY37" s="101"/>
      <c r="GZ37" s="101"/>
      <c r="HA37" s="101"/>
      <c r="HB37" s="101"/>
      <c r="HC37" s="101"/>
      <c r="HD37" s="101"/>
      <c r="HE37" s="101"/>
      <c r="HF37" s="101"/>
      <c r="HG37" s="101"/>
      <c r="HH37" s="101"/>
      <c r="HI37" s="101"/>
      <c r="HJ37" s="101"/>
      <c r="HK37" s="101"/>
      <c r="HL37" s="101"/>
      <c r="HM37" s="101"/>
      <c r="HN37" s="101"/>
      <c r="HO37" s="101"/>
      <c r="HP37" s="101"/>
      <c r="HQ37" s="101"/>
      <c r="HR37" s="101"/>
      <c r="HS37" s="101"/>
      <c r="HT37" s="101"/>
      <c r="HU37" s="101"/>
      <c r="HV37" s="101"/>
      <c r="HW37" s="101"/>
      <c r="HX37" s="101"/>
      <c r="HY37" s="101"/>
      <c r="HZ37" s="101"/>
      <c r="IA37" s="101"/>
      <c r="IB37" s="101"/>
      <c r="IC37" s="101"/>
      <c r="ID37" s="101"/>
      <c r="IE37" s="101"/>
      <c r="IF37" s="101"/>
      <c r="IG37" s="101"/>
      <c r="IH37" s="101"/>
      <c r="II37" s="101"/>
      <c r="IJ37" s="101"/>
      <c r="IK37" s="101"/>
      <c r="IL37" s="101"/>
      <c r="IM37" s="101"/>
      <c r="IN37" s="101"/>
      <c r="IO37" s="101"/>
      <c r="IP37" s="101"/>
      <c r="IQ37" s="101"/>
      <c r="IR37" s="101"/>
      <c r="IS37" s="101"/>
      <c r="IT37" s="101"/>
      <c r="IU37" s="101"/>
      <c r="IV37" s="101"/>
    </row>
    <row r="38" spans="1:256">
      <c r="B38" s="122" t="str">
        <v>בחו"ל:</v>
      </c>
      <c r="C38" s="121"/>
      <c r="D38" s="127"/>
      <c r="E38" s="123"/>
      <c r="F38" s="123"/>
      <c r="G38" s="128"/>
      <c r="H38" s="125"/>
      <c r="I38" s="125"/>
      <c r="J38" s="130"/>
      <c r="K38" s="129"/>
    </row>
    <row r="39" spans="1:256">
      <c r="A39" s="101"/>
      <c r="B39" s="121"/>
      <c r="C39" s="121" t="s">
        <v>50</v>
      </c>
      <c r="D39" s="127"/>
      <c r="E39" s="123"/>
      <c r="F39" s="123"/>
      <c r="G39" s="128"/>
      <c r="H39" s="125"/>
      <c r="I39" s="125"/>
      <c r="J39" s="130">
        <f>SUM(J40:J45)</f>
        <v>5690.77045</v>
      </c>
      <c r="K39" s="131">
        <f>+J39/'סיכום נכסי השקעה'!$C$52</f>
        <v>0.00375149083430669</v>
      </c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  <c r="CR39" s="101"/>
      <c r="CS39" s="101"/>
      <c r="CT39" s="101"/>
      <c r="CU39" s="101"/>
      <c r="CV39" s="101"/>
      <c r="CW39" s="101"/>
      <c r="CX39" s="101"/>
      <c r="CY39" s="101"/>
      <c r="CZ39" s="101"/>
      <c r="DA39" s="101"/>
      <c r="DB39" s="101"/>
      <c r="DC39" s="101"/>
      <c r="DD39" s="101"/>
      <c r="DE39" s="101"/>
      <c r="DF39" s="101"/>
      <c r="DG39" s="101"/>
      <c r="DH39" s="101"/>
      <c r="DI39" s="101"/>
      <c r="DJ39" s="101"/>
      <c r="DK39" s="101"/>
      <c r="DL39" s="101"/>
      <c r="DM39" s="101"/>
      <c r="DN39" s="101"/>
      <c r="DO39" s="101"/>
      <c r="DP39" s="101"/>
      <c r="DQ39" s="101"/>
      <c r="DR39" s="101"/>
      <c r="DS39" s="101"/>
      <c r="DT39" s="101"/>
      <c r="DU39" s="101"/>
      <c r="DV39" s="101"/>
      <c r="DW39" s="101"/>
      <c r="DX39" s="101"/>
      <c r="DY39" s="101"/>
      <c r="DZ39" s="101"/>
      <c r="EA39" s="101"/>
      <c r="EB39" s="101"/>
      <c r="EC39" s="101"/>
      <c r="ED39" s="101"/>
      <c r="EE39" s="101"/>
      <c r="EF39" s="101"/>
      <c r="EG39" s="101"/>
      <c r="EH39" s="101"/>
      <c r="EI39" s="101"/>
      <c r="EJ39" s="101"/>
      <c r="EK39" s="101"/>
      <c r="EL39" s="101"/>
      <c r="EM39" s="101"/>
      <c r="EN39" s="101"/>
      <c r="EO39" s="101"/>
      <c r="EP39" s="101"/>
      <c r="EQ39" s="101"/>
      <c r="ER39" s="101"/>
      <c r="ES39" s="101"/>
      <c r="ET39" s="101"/>
      <c r="EU39" s="101"/>
      <c r="EV39" s="101"/>
      <c r="EW39" s="101"/>
      <c r="EX39" s="101"/>
      <c r="EY39" s="101"/>
      <c r="EZ39" s="101"/>
      <c r="FA39" s="101"/>
      <c r="FB39" s="101"/>
      <c r="FC39" s="101"/>
      <c r="FD39" s="101"/>
      <c r="FE39" s="101"/>
      <c r="FF39" s="101"/>
      <c r="FG39" s="101"/>
      <c r="FH39" s="101"/>
      <c r="FI39" s="101"/>
      <c r="FJ39" s="101"/>
      <c r="FK39" s="101"/>
      <c r="FL39" s="101"/>
      <c r="FM39" s="101"/>
      <c r="FN39" s="101"/>
      <c r="FO39" s="101"/>
      <c r="FP39" s="101"/>
      <c r="FQ39" s="101"/>
      <c r="FR39" s="101"/>
      <c r="FS39" s="101"/>
      <c r="FT39" s="101"/>
      <c r="FU39" s="101"/>
      <c r="FV39" s="101"/>
      <c r="FW39" s="101"/>
      <c r="FX39" s="101"/>
      <c r="FY39" s="101"/>
      <c r="FZ39" s="101"/>
      <c r="GA39" s="101"/>
      <c r="GB39" s="101"/>
      <c r="GC39" s="101"/>
      <c r="GD39" s="101"/>
      <c r="GE39" s="101"/>
      <c r="GF39" s="101"/>
      <c r="GG39" s="101"/>
      <c r="GH39" s="101"/>
      <c r="GI39" s="101"/>
      <c r="GJ39" s="101"/>
      <c r="GK39" s="101"/>
      <c r="GL39" s="101"/>
      <c r="GM39" s="101"/>
      <c r="GN39" s="101"/>
      <c r="GO39" s="101"/>
      <c r="GP39" s="101"/>
      <c r="GQ39" s="101"/>
      <c r="GR39" s="101"/>
      <c r="GS39" s="101"/>
      <c r="GT39" s="101"/>
      <c r="GU39" s="101"/>
      <c r="GV39" s="101"/>
      <c r="GW39" s="101"/>
      <c r="GX39" s="101"/>
      <c r="GY39" s="101"/>
      <c r="GZ39" s="101"/>
      <c r="HA39" s="101"/>
      <c r="HB39" s="101"/>
      <c r="HC39" s="101"/>
      <c r="HD39" s="101"/>
      <c r="HE39" s="101"/>
      <c r="HF39" s="101"/>
      <c r="HG39" s="101"/>
      <c r="HH39" s="101"/>
      <c r="HI39" s="101"/>
      <c r="HJ39" s="101"/>
      <c r="HK39" s="101"/>
      <c r="HL39" s="101"/>
      <c r="HM39" s="101"/>
      <c r="HN39" s="101"/>
      <c r="HO39" s="101"/>
      <c r="HP39" s="101"/>
      <c r="HQ39" s="101"/>
      <c r="HR39" s="101"/>
      <c r="HS39" s="101"/>
      <c r="HT39" s="101"/>
      <c r="HU39" s="101"/>
      <c r="HV39" s="101"/>
      <c r="HW39" s="101"/>
      <c r="HX39" s="101"/>
      <c r="HY39" s="101"/>
      <c r="HZ39" s="101"/>
      <c r="IA39" s="101"/>
      <c r="IB39" s="101"/>
      <c r="IC39" s="101"/>
      <c r="ID39" s="101"/>
      <c r="IE39" s="101"/>
      <c r="IF39" s="101"/>
      <c r="IG39" s="101"/>
      <c r="IH39" s="101"/>
      <c r="II39" s="101"/>
      <c r="IJ39" s="101"/>
      <c r="IK39" s="101"/>
      <c r="IL39" s="101"/>
      <c r="IM39" s="101"/>
      <c r="IN39" s="101"/>
      <c r="IO39" s="101"/>
      <c r="IP39" s="101"/>
      <c r="IQ39" s="101"/>
      <c r="IR39" s="101"/>
      <c r="IS39" s="101"/>
      <c r="IT39" s="101"/>
      <c r="IU39" s="101"/>
      <c r="IV39" s="101"/>
    </row>
    <row r="40" spans="1:256">
      <c r="B40" s="112"/>
      <c r="C40" s="133" t="s">
        <v>58</v>
      </c>
      <c r="D40" s="123">
        <v>911</v>
      </c>
      <c r="E40" s="123" t="s">
        <v>59</v>
      </c>
      <c r="F40" s="123" t="s">
        <v>60</v>
      </c>
      <c r="G40" s="124" t="s">
        <v>51</v>
      </c>
      <c r="H40" s="125">
        <v>0</v>
      </c>
      <c r="I40" s="125">
        <v>0</v>
      </c>
      <c r="J40" s="126">
        <f>1211.52027-1.323</f>
        <v>1210.19727</v>
      </c>
      <c r="K40" s="132">
        <f>+J40/'סיכום נכסי השקעה'!$C$52</f>
        <v>0.000797790739583949</v>
      </c>
    </row>
    <row r="41" spans="1:256">
      <c r="B41" s="122"/>
      <c r="C41" s="133" t="s">
        <v>58</v>
      </c>
      <c r="D41" s="123">
        <v>911</v>
      </c>
      <c r="E41" s="123" t="s">
        <v>59</v>
      </c>
      <c r="F41" s="123" t="s">
        <v>60</v>
      </c>
      <c r="G41" s="124" t="s">
        <v>53</v>
      </c>
      <c r="H41" s="125">
        <v>0</v>
      </c>
      <c r="I41" s="125">
        <v>0</v>
      </c>
      <c r="J41" s="126">
        <f>41.1360700000001+933.154</f>
        <v>974.29007</v>
      </c>
      <c r="K41" s="132">
        <f>+J41/'סיכום נכסי השקעה'!$C$52</f>
        <v>0.000642275118927179</v>
      </c>
    </row>
    <row r="42" spans="1:256">
      <c r="B42" s="122"/>
      <c r="C42" s="133" t="s">
        <v>58</v>
      </c>
      <c r="D42" s="123">
        <v>911</v>
      </c>
      <c r="E42" s="123" t="s">
        <v>59</v>
      </c>
      <c r="F42" s="123" t="s">
        <v>60</v>
      </c>
      <c r="G42" s="124" t="s">
        <v>54</v>
      </c>
      <c r="H42" s="125">
        <v>0</v>
      </c>
      <c r="I42" s="125">
        <v>0</v>
      </c>
      <c r="J42" s="126">
        <v>2094.06951</v>
      </c>
      <c r="K42" s="132">
        <f>+J42/'סיכום נכסי השקעה'!$C$52</f>
        <v>0.00138046028076323</v>
      </c>
    </row>
    <row r="43" spans="1:256">
      <c r="B43" s="122"/>
      <c r="C43" s="133" t="s">
        <v>58</v>
      </c>
      <c r="D43" s="123">
        <v>911</v>
      </c>
      <c r="E43" s="123" t="s">
        <v>59</v>
      </c>
      <c r="F43" s="123" t="s">
        <v>60</v>
      </c>
      <c r="G43" s="124" t="s">
        <v>55</v>
      </c>
      <c r="H43" s="125">
        <v>0</v>
      </c>
      <c r="I43" s="125">
        <v>0</v>
      </c>
      <c r="J43" s="126">
        <v>1189.22763</v>
      </c>
      <c r="K43" s="132">
        <f>+J43/'סיכום נכסי השקעה'!$C$52</f>
        <v>0.000783967055611824</v>
      </c>
    </row>
    <row r="44" spans="1:256">
      <c r="B44" s="122"/>
      <c r="C44" s="133" t="s">
        <v>58</v>
      </c>
      <c r="D44" s="123">
        <v>911</v>
      </c>
      <c r="E44" s="123" t="s">
        <v>59</v>
      </c>
      <c r="F44" s="123" t="s">
        <v>60</v>
      </c>
      <c r="G44" s="124" t="s">
        <v>57</v>
      </c>
      <c r="H44" s="125">
        <v>0</v>
      </c>
      <c r="I44" s="125">
        <v>0</v>
      </c>
      <c r="J44" s="126">
        <v>220.42902</v>
      </c>
      <c r="K44" s="132">
        <f>+J44/'סיכום נכסי השקעה'!$C$52</f>
        <v>0.000145312037343767</v>
      </c>
    </row>
    <row r="45" spans="1:256">
      <c r="B45" s="122"/>
      <c r="C45" s="133" t="s">
        <v>58</v>
      </c>
      <c r="D45" s="123">
        <v>911</v>
      </c>
      <c r="E45" s="123" t="s">
        <v>59</v>
      </c>
      <c r="F45" s="123" t="s">
        <v>60</v>
      </c>
      <c r="G45" s="124" t="s">
        <v>56</v>
      </c>
      <c r="H45" s="125">
        <v>0</v>
      </c>
      <c r="I45" s="125">
        <v>0</v>
      </c>
      <c r="J45" s="126">
        <v>2.55695</v>
      </c>
      <c r="K45" s="132">
        <f>+J45/'סיכום נכסי השקעה'!$C$52</f>
        <v>1.68560207674174e-06</v>
      </c>
    </row>
    <row r="46" spans="1:256">
      <c r="B46" s="121" t="str">
        <v>סה"כ בחו"ל</v>
      </c>
      <c r="C46" s="121"/>
      <c r="D46" s="127"/>
      <c r="E46" s="123"/>
      <c r="F46" s="123"/>
      <c r="G46" s="128"/>
      <c r="H46" s="125"/>
      <c r="I46" s="125"/>
      <c r="J46" s="130">
        <f>+J39</f>
        <v>5690.77045</v>
      </c>
      <c r="K46" s="131">
        <f>+J46/'סיכום נכסי השקעה'!$C$52</f>
        <v>0.00375149083430669</v>
      </c>
    </row>
    <row r="47" spans="1:256">
      <c r="B47" s="121"/>
      <c r="C47" s="121"/>
      <c r="D47" s="127"/>
      <c r="E47" s="127"/>
      <c r="F47" s="127"/>
      <c r="G47" s="128"/>
      <c r="H47" s="129"/>
      <c r="I47" s="129"/>
      <c r="J47" s="130"/>
      <c r="K47" s="131"/>
    </row>
    <row r="48" spans="1:256">
      <c r="B48" s="121" t="str">
        <v>סה"כ מזומנים ושווי מזומנים</v>
      </c>
      <c r="C48" s="121"/>
      <c r="D48" s="127"/>
      <c r="E48" s="127"/>
      <c r="F48" s="127"/>
      <c r="G48" s="128"/>
      <c r="H48" s="129"/>
      <c r="I48" s="129"/>
      <c r="J48" s="130">
        <f>+J46+J37</f>
        <v>40918.66105</v>
      </c>
      <c r="K48" s="131">
        <f>+J48/'סיכום נכסי השקעה'!$C$52</f>
        <v>0.0269745517289627</v>
      </c>
    </row>
    <row r="50" spans="1:256">
      <c r="A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/>
      <c r="BK50" s="101"/>
      <c r="BL50" s="101"/>
      <c r="BM50" s="101"/>
      <c r="BN50" s="101"/>
      <c r="BO50" s="101"/>
      <c r="BP50" s="101"/>
      <c r="BQ50" s="101"/>
      <c r="BR50" s="101"/>
      <c r="BS50" s="101"/>
      <c r="BT50" s="101"/>
      <c r="BU50" s="101"/>
      <c r="BV50" s="101"/>
      <c r="BW50" s="101"/>
      <c r="BX50" s="101"/>
      <c r="BY50" s="101"/>
      <c r="BZ50" s="101"/>
      <c r="CA50" s="101"/>
      <c r="CB50" s="101"/>
      <c r="CC50" s="101"/>
      <c r="CD50" s="101"/>
      <c r="CE50" s="101"/>
      <c r="CF50" s="101"/>
      <c r="CG50" s="101"/>
      <c r="CH50" s="101"/>
      <c r="CI50" s="101"/>
      <c r="CJ50" s="101"/>
      <c r="CK50" s="101"/>
      <c r="CL50" s="101"/>
      <c r="CM50" s="101"/>
      <c r="CN50" s="101"/>
      <c r="CO50" s="101"/>
      <c r="CP50" s="101"/>
      <c r="CQ50" s="101"/>
      <c r="CR50" s="101"/>
      <c r="CS50" s="101"/>
      <c r="CT50" s="101"/>
      <c r="CU50" s="101"/>
      <c r="CV50" s="101"/>
      <c r="CW50" s="101"/>
      <c r="CX50" s="101"/>
      <c r="CY50" s="101"/>
      <c r="CZ50" s="101"/>
      <c r="DA50" s="101"/>
      <c r="DB50" s="101"/>
      <c r="DC50" s="101"/>
      <c r="DD50" s="101"/>
      <c r="DE50" s="101"/>
      <c r="DF50" s="101"/>
      <c r="DG50" s="101"/>
      <c r="DH50" s="101"/>
      <c r="DI50" s="101"/>
      <c r="DJ50" s="101"/>
      <c r="DK50" s="101"/>
      <c r="DL50" s="101"/>
      <c r="DM50" s="101"/>
      <c r="DN50" s="101"/>
      <c r="DO50" s="101"/>
      <c r="DP50" s="101"/>
      <c r="DQ50" s="101"/>
      <c r="DR50" s="101"/>
      <c r="DS50" s="101"/>
      <c r="DT50" s="101"/>
      <c r="DU50" s="101"/>
      <c r="DV50" s="101"/>
      <c r="DW50" s="101"/>
      <c r="DX50" s="101"/>
      <c r="DY50" s="101"/>
      <c r="DZ50" s="101"/>
      <c r="EA50" s="101"/>
      <c r="EB50" s="101"/>
      <c r="EC50" s="101"/>
      <c r="ED50" s="101"/>
      <c r="EE50" s="101"/>
      <c r="EF50" s="101"/>
      <c r="EG50" s="101"/>
      <c r="EH50" s="101"/>
      <c r="EI50" s="101"/>
      <c r="EJ50" s="101"/>
      <c r="EK50" s="101"/>
      <c r="EL50" s="101"/>
      <c r="EM50" s="101"/>
      <c r="EN50" s="101"/>
      <c r="EO50" s="101"/>
      <c r="EP50" s="101"/>
      <c r="EQ50" s="101"/>
      <c r="ER50" s="101"/>
      <c r="ES50" s="101"/>
      <c r="ET50" s="101"/>
      <c r="EU50" s="101"/>
      <c r="EV50" s="101"/>
      <c r="EW50" s="101"/>
      <c r="EX50" s="101"/>
      <c r="EY50" s="101"/>
      <c r="EZ50" s="101"/>
      <c r="FA50" s="101"/>
      <c r="FB50" s="101"/>
      <c r="FC50" s="101"/>
      <c r="FD50" s="101"/>
      <c r="FE50" s="101"/>
      <c r="FF50" s="101"/>
      <c r="FG50" s="101"/>
      <c r="FH50" s="101"/>
      <c r="FI50" s="101"/>
      <c r="FJ50" s="101"/>
      <c r="FK50" s="101"/>
      <c r="FL50" s="101"/>
      <c r="FM50" s="101"/>
      <c r="FN50" s="101"/>
      <c r="FO50" s="101"/>
      <c r="FP50" s="101"/>
      <c r="FQ50" s="101"/>
      <c r="FR50" s="101"/>
      <c r="FS50" s="101"/>
      <c r="FT50" s="101"/>
      <c r="FU50" s="101"/>
      <c r="FV50" s="101"/>
      <c r="FW50" s="101"/>
      <c r="FX50" s="101"/>
      <c r="FY50" s="101"/>
      <c r="FZ50" s="101"/>
      <c r="GA50" s="101"/>
      <c r="GB50" s="101"/>
      <c r="GC50" s="101"/>
      <c r="GD50" s="101"/>
      <c r="GE50" s="101"/>
      <c r="GF50" s="101"/>
      <c r="GG50" s="101"/>
      <c r="GH50" s="101"/>
      <c r="GI50" s="101"/>
      <c r="GJ50" s="101"/>
      <c r="GK50" s="101"/>
      <c r="GL50" s="101"/>
      <c r="GM50" s="101"/>
      <c r="GN50" s="101"/>
      <c r="GO50" s="101"/>
      <c r="GP50" s="101"/>
      <c r="GQ50" s="101"/>
      <c r="GR50" s="101"/>
      <c r="GS50" s="101"/>
      <c r="GT50" s="101"/>
      <c r="GU50" s="101"/>
      <c r="GV50" s="101"/>
      <c r="GW50" s="101"/>
      <c r="GX50" s="101"/>
      <c r="GY50" s="101"/>
      <c r="GZ50" s="101"/>
      <c r="HA50" s="101"/>
      <c r="HB50" s="101"/>
      <c r="HC50" s="101"/>
      <c r="HD50" s="101"/>
      <c r="HE50" s="101"/>
      <c r="HF50" s="101"/>
      <c r="HG50" s="101"/>
      <c r="HH50" s="101"/>
      <c r="HI50" s="101"/>
      <c r="HJ50" s="101"/>
      <c r="HK50" s="101"/>
      <c r="HL50" s="101"/>
      <c r="HM50" s="101"/>
      <c r="HN50" s="101"/>
      <c r="HO50" s="101"/>
      <c r="HP50" s="101"/>
      <c r="HQ50" s="101"/>
      <c r="HR50" s="101"/>
      <c r="HS50" s="101"/>
      <c r="HT50" s="101"/>
      <c r="HU50" s="101"/>
      <c r="HV50" s="101"/>
      <c r="HW50" s="101"/>
      <c r="HX50" s="101"/>
      <c r="HY50" s="101"/>
      <c r="HZ50" s="101"/>
      <c r="IA50" s="101"/>
      <c r="IB50" s="101"/>
      <c r="IC50" s="101"/>
      <c r="ID50" s="101"/>
      <c r="IE50" s="101"/>
      <c r="IF50" s="101"/>
      <c r="IG50" s="101"/>
      <c r="IH50" s="101"/>
      <c r="II50" s="101"/>
      <c r="IJ50" s="101"/>
      <c r="IK50" s="101"/>
      <c r="IL50" s="101"/>
      <c r="IM50" s="101"/>
      <c r="IN50" s="101"/>
      <c r="IO50" s="101"/>
      <c r="IP50" s="101"/>
      <c r="IQ50" s="101"/>
      <c r="IR50" s="101"/>
      <c r="IS50" s="101"/>
      <c r="IT50" s="101"/>
      <c r="IU50" s="101"/>
      <c r="IV50" s="101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mergeCells>
    <mergeCell ref="B8:K8"/>
  </mergeCells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5" fitToWidth="1" orientation="landscape" pageOrder="downThenOver" paperSize="9" scale="100" useFirstPageNumber="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55"/>
  <sheetViews>
    <sheetView workbookViewId="0" showGridLines="0" rightToLeft="1">
      <selection activeCell="A1" sqref="A1"/>
    </sheetView>
  </sheetViews>
  <sheetFormatPr defaultRowHeight="14.25"/>
  <cols>
    <col min="1" max="1" style="134" width="1.084866" customWidth="1"/>
    <col min="2" max="2" style="134" width="38.69356" customWidth="1"/>
    <col min="3" max="3" style="134" width="12.38125" customWidth="1"/>
    <col min="4" max="4" style="134" width="11.69245" customWidth="1"/>
    <col min="5" max="5" style="134" width="8.386189" customWidth="1"/>
    <col min="6" max="6" style="134" width="9.074993" customWidth="1"/>
    <col min="7" max="7" style="134" width="12.51901" customWidth="1"/>
    <col min="8" max="8" style="134" width="11.27917" customWidth="1"/>
    <col min="9" max="9" style="134" width="6.733059" customWidth="1"/>
    <col min="10" max="10" style="134" width="11.83021" customWidth="1"/>
    <col min="11" max="11" style="134" width="14.72319" customWidth="1"/>
    <col min="12" max="12" style="134" width="11.41693" customWidth="1"/>
    <col min="13" max="13" style="134" width="12.79453" customWidth="1"/>
    <col min="14" max="14" style="134" width="15.54975" customWidth="1"/>
    <col min="15" max="15" style="134" width="17.34064" customWidth="1"/>
    <col min="16" max="16" style="134" width="15.27423" customWidth="1"/>
    <col min="17" max="256" style="134"/>
  </cols>
  <sheetData>
    <row r="1" spans="1:256">
      <c r="B1" s="135" t="s">
        <v>31</v>
      </c>
      <c r="C1" s="136"/>
      <c r="D1" s="137"/>
      <c r="E1" s="138"/>
      <c r="G1" s="139"/>
      <c r="I1" s="140"/>
      <c r="L1" s="139"/>
    </row>
    <row r="2" spans="1:256">
      <c r="B2" s="141" t="s">
        <v>32</v>
      </c>
      <c r="D2" s="142"/>
      <c r="E2" s="143"/>
      <c r="G2" s="139"/>
      <c r="I2" s="140"/>
      <c r="L2" s="139"/>
    </row>
    <row r="3" spans="1:256">
      <c r="B3" s="144" t="s">
        <v>1</v>
      </c>
      <c r="C3" s="145">
        <v>41547</v>
      </c>
      <c r="D3" s="139"/>
      <c r="E3" s="143"/>
      <c r="G3" s="139"/>
      <c r="I3" s="140"/>
      <c r="L3" s="139"/>
    </row>
    <row r="4" spans="1:256">
      <c r="B4" s="144" t="s">
        <v>2</v>
      </c>
      <c r="C4" s="146" t="s">
        <v>3</v>
      </c>
      <c r="D4" s="139"/>
      <c r="E4" s="143"/>
      <c r="G4" s="139"/>
      <c r="I4" s="140"/>
      <c r="L4" s="139"/>
    </row>
    <row r="5" spans="1:256">
      <c r="B5" s="144" t="s">
        <v>4</v>
      </c>
      <c r="C5" s="146" t="s">
        <v>5</v>
      </c>
      <c r="D5" s="139"/>
      <c r="E5" s="143"/>
      <c r="G5" s="139"/>
      <c r="I5" s="140"/>
      <c r="L5" s="139"/>
    </row>
    <row r="6" spans="1:256">
      <c r="B6" s="144" t="s">
        <v>6</v>
      </c>
      <c r="C6" s="147">
        <v>414</v>
      </c>
      <c r="D6" s="139"/>
      <c r="E6" s="143"/>
      <c r="G6" s="139"/>
      <c r="I6" s="140"/>
      <c r="L6" s="139"/>
    </row>
    <row r="8" spans="1:256">
      <c r="A8" s="148"/>
      <c r="B8" s="149" t="s">
        <v>61</v>
      </c>
      <c r="C8" s="150" t="s">
        <v>62</v>
      </c>
      <c r="D8" s="150" t="s">
        <v>63</v>
      </c>
      <c r="E8" s="150" t="s">
        <v>64</v>
      </c>
      <c r="F8" s="150" t="s">
        <v>39</v>
      </c>
      <c r="G8" s="150" t="s">
        <v>40</v>
      </c>
      <c r="H8" s="150" t="s">
        <v>65</v>
      </c>
      <c r="I8" s="151" t="s">
        <v>66</v>
      </c>
      <c r="J8" s="152" t="s">
        <v>67</v>
      </c>
      <c r="K8" s="153" t="s">
        <v>68</v>
      </c>
      <c r="L8" s="153" t="s">
        <v>69</v>
      </c>
      <c r="M8" s="153" t="s">
        <v>70</v>
      </c>
      <c r="N8" s="153" t="s">
        <v>71</v>
      </c>
      <c r="O8" s="153" t="s">
        <v>34</v>
      </c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/>
      <c r="BC8" s="148"/>
      <c r="BD8" s="148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8"/>
      <c r="BP8" s="148"/>
      <c r="BQ8" s="148"/>
      <c r="BR8" s="148"/>
      <c r="BS8" s="148"/>
      <c r="BT8" s="148"/>
      <c r="BU8" s="148"/>
      <c r="BV8" s="148"/>
      <c r="BW8" s="148"/>
      <c r="BX8" s="148"/>
      <c r="BY8" s="148"/>
      <c r="BZ8" s="148"/>
      <c r="CA8" s="148"/>
      <c r="CB8" s="148"/>
      <c r="CC8" s="148"/>
      <c r="CD8" s="148"/>
      <c r="CE8" s="148"/>
      <c r="CF8" s="148"/>
      <c r="CG8" s="148"/>
      <c r="CH8" s="148"/>
      <c r="CI8" s="148"/>
      <c r="CJ8" s="148"/>
      <c r="CK8" s="148"/>
      <c r="CL8" s="148"/>
      <c r="CM8" s="148"/>
      <c r="CN8" s="148"/>
      <c r="CO8" s="148"/>
      <c r="CP8" s="148"/>
      <c r="CQ8" s="148"/>
      <c r="CR8" s="148"/>
      <c r="CS8" s="148"/>
      <c r="CT8" s="148"/>
      <c r="CU8" s="148"/>
      <c r="CV8" s="148"/>
      <c r="CW8" s="148"/>
      <c r="CX8" s="148"/>
      <c r="CY8" s="148"/>
      <c r="CZ8" s="148"/>
      <c r="DA8" s="148"/>
      <c r="DB8" s="148"/>
      <c r="DC8" s="148"/>
      <c r="DD8" s="148"/>
      <c r="DE8" s="148"/>
      <c r="DF8" s="148"/>
      <c r="DG8" s="148"/>
      <c r="DH8" s="148"/>
      <c r="DI8" s="148"/>
      <c r="DJ8" s="148"/>
      <c r="DK8" s="148"/>
      <c r="DL8" s="148"/>
      <c r="DM8" s="148"/>
      <c r="DN8" s="148"/>
      <c r="DO8" s="148"/>
      <c r="DP8" s="148"/>
      <c r="DQ8" s="148"/>
      <c r="DR8" s="148"/>
      <c r="DS8" s="148"/>
      <c r="DT8" s="148"/>
      <c r="DU8" s="148"/>
      <c r="DV8" s="148"/>
      <c r="DW8" s="148"/>
      <c r="DX8" s="148"/>
      <c r="DY8" s="148"/>
      <c r="DZ8" s="148"/>
      <c r="EA8" s="148"/>
      <c r="EB8" s="148"/>
      <c r="EC8" s="148"/>
      <c r="ED8" s="148"/>
      <c r="EE8" s="148"/>
      <c r="EF8" s="148"/>
      <c r="EG8" s="148"/>
      <c r="EH8" s="148"/>
      <c r="EI8" s="148"/>
      <c r="EJ8" s="148"/>
      <c r="EK8" s="148"/>
      <c r="EL8" s="148"/>
      <c r="EM8" s="148"/>
      <c r="EN8" s="148"/>
      <c r="EO8" s="148"/>
      <c r="EP8" s="148"/>
      <c r="EQ8" s="148"/>
      <c r="ER8" s="148"/>
      <c r="ES8" s="148"/>
      <c r="ET8" s="148"/>
      <c r="EU8" s="148"/>
      <c r="EV8" s="148"/>
      <c r="EW8" s="148"/>
      <c r="EX8" s="148"/>
      <c r="EY8" s="148"/>
      <c r="EZ8" s="148"/>
      <c r="FA8" s="148"/>
      <c r="FB8" s="148"/>
      <c r="FC8" s="148"/>
      <c r="FD8" s="148"/>
      <c r="FE8" s="148"/>
      <c r="FF8" s="148"/>
      <c r="FG8" s="148"/>
      <c r="FH8" s="148"/>
      <c r="FI8" s="148"/>
      <c r="FJ8" s="148"/>
      <c r="FK8" s="148"/>
      <c r="FL8" s="148"/>
      <c r="FM8" s="148"/>
      <c r="FN8" s="148"/>
      <c r="FO8" s="148"/>
      <c r="FP8" s="148"/>
      <c r="FQ8" s="148"/>
      <c r="FR8" s="148"/>
      <c r="FS8" s="148"/>
      <c r="FT8" s="148"/>
      <c r="FU8" s="148"/>
      <c r="FV8" s="148"/>
      <c r="FW8" s="148"/>
      <c r="FX8" s="148"/>
      <c r="FY8" s="148"/>
      <c r="FZ8" s="148"/>
      <c r="GA8" s="148"/>
      <c r="GB8" s="148"/>
      <c r="GC8" s="148"/>
      <c r="GD8" s="148"/>
      <c r="GE8" s="148"/>
      <c r="GF8" s="148"/>
      <c r="GG8" s="148"/>
      <c r="GH8" s="148"/>
      <c r="GI8" s="148"/>
      <c r="GJ8" s="148"/>
      <c r="GK8" s="148"/>
      <c r="GL8" s="148"/>
      <c r="GM8" s="148"/>
      <c r="GN8" s="148"/>
      <c r="GO8" s="148"/>
      <c r="GP8" s="148"/>
      <c r="GQ8" s="148"/>
      <c r="GR8" s="148"/>
      <c r="GS8" s="148"/>
      <c r="GT8" s="148"/>
      <c r="GU8" s="148"/>
      <c r="GV8" s="148"/>
      <c r="GW8" s="148"/>
      <c r="GX8" s="148"/>
      <c r="GY8" s="148"/>
      <c r="GZ8" s="148"/>
      <c r="HA8" s="148"/>
      <c r="HB8" s="148"/>
      <c r="HC8" s="148"/>
      <c r="HD8" s="148"/>
      <c r="HE8" s="148"/>
      <c r="HF8" s="148"/>
      <c r="HG8" s="148"/>
      <c r="HH8" s="148"/>
      <c r="HI8" s="148"/>
      <c r="HJ8" s="148"/>
      <c r="HK8" s="148"/>
      <c r="HL8" s="148"/>
      <c r="HM8" s="148"/>
      <c r="HN8" s="148"/>
      <c r="HO8" s="148"/>
      <c r="HP8" s="148"/>
      <c r="HQ8" s="148"/>
      <c r="HR8" s="148"/>
      <c r="HS8" s="148"/>
      <c r="HT8" s="148"/>
      <c r="HU8" s="148"/>
      <c r="HV8" s="148"/>
      <c r="HW8" s="148"/>
      <c r="HX8" s="148"/>
      <c r="HY8" s="148"/>
      <c r="HZ8" s="148"/>
      <c r="IA8" s="148"/>
      <c r="IB8" s="148"/>
      <c r="IC8" s="148"/>
      <c r="ID8" s="148"/>
      <c r="IE8" s="148"/>
      <c r="IF8" s="148"/>
      <c r="IG8" s="148"/>
      <c r="IH8" s="148"/>
      <c r="II8" s="148"/>
      <c r="IJ8" s="148"/>
      <c r="IK8" s="148"/>
      <c r="IL8" s="148"/>
      <c r="IM8" s="148"/>
      <c r="IN8" s="148"/>
      <c r="IO8" s="148"/>
      <c r="IP8" s="148"/>
      <c r="IQ8" s="148"/>
      <c r="IR8" s="148"/>
      <c r="IS8" s="148"/>
      <c r="IT8" s="148"/>
      <c r="IU8" s="148"/>
      <c r="IV8" s="148"/>
    </row>
    <row r="9" spans="1:256">
      <c r="B9" s="154" t="s">
        <v>8</v>
      </c>
      <c r="C9" s="155"/>
      <c r="D9" s="155"/>
      <c r="E9" s="155"/>
      <c r="F9" s="155"/>
      <c r="G9" s="155"/>
      <c r="H9" s="155"/>
      <c r="I9" s="156"/>
      <c r="J9" s="157"/>
      <c r="K9" s="158"/>
      <c r="L9" s="156"/>
      <c r="M9" s="155"/>
      <c r="N9" s="155"/>
      <c r="O9" s="155"/>
    </row>
    <row r="10" spans="1:256">
      <c r="B10" s="159" t="s">
        <v>9</v>
      </c>
      <c r="C10" s="144"/>
      <c r="D10" s="144"/>
      <c r="E10" s="144"/>
      <c r="F10" s="144"/>
      <c r="G10" s="144"/>
      <c r="H10" s="144"/>
      <c r="I10" s="160"/>
      <c r="J10" s="161"/>
      <c r="K10" s="162"/>
      <c r="L10" s="160"/>
      <c r="M10" s="144"/>
      <c r="N10" s="144"/>
      <c r="O10" s="144"/>
    </row>
    <row r="11" spans="1:256">
      <c r="A11" s="144"/>
      <c r="B11" s="163" t="s">
        <v>72</v>
      </c>
      <c r="C11" s="144"/>
      <c r="D11" s="144"/>
      <c r="E11" s="144"/>
      <c r="F11" s="144"/>
      <c r="G11" s="144"/>
      <c r="I11" s="164"/>
      <c r="J11" s="165"/>
      <c r="K11" s="166"/>
      <c r="L11" s="16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144"/>
      <c r="BF11" s="144"/>
      <c r="BG11" s="144"/>
      <c r="BH11" s="144"/>
      <c r="BI11" s="144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  <c r="CT11" s="144"/>
      <c r="CU11" s="144"/>
      <c r="CV11" s="144"/>
      <c r="CW11" s="144"/>
      <c r="CX11" s="144"/>
      <c r="CY11" s="144"/>
      <c r="CZ11" s="144"/>
      <c r="DA11" s="144"/>
      <c r="DB11" s="144"/>
      <c r="DC11" s="144"/>
      <c r="DD11" s="144"/>
      <c r="DE11" s="144"/>
      <c r="DF11" s="144"/>
      <c r="DG11" s="144"/>
      <c r="DH11" s="144"/>
      <c r="DI11" s="144"/>
      <c r="DJ11" s="144"/>
      <c r="DK11" s="144"/>
      <c r="DL11" s="144"/>
      <c r="DM11" s="144"/>
      <c r="DN11" s="144"/>
      <c r="DO11" s="144"/>
      <c r="DP11" s="144"/>
      <c r="DQ11" s="144"/>
      <c r="DR11" s="144"/>
      <c r="DS11" s="144"/>
      <c r="DT11" s="144"/>
      <c r="DU11" s="144"/>
      <c r="DV11" s="144"/>
      <c r="DW11" s="144"/>
      <c r="DX11" s="144"/>
      <c r="DY11" s="144"/>
      <c r="DZ11" s="144"/>
      <c r="EA11" s="144"/>
      <c r="EB11" s="144"/>
      <c r="EC11" s="144"/>
      <c r="ED11" s="144"/>
      <c r="EE11" s="144"/>
      <c r="EF11" s="144"/>
      <c r="EG11" s="144"/>
      <c r="EH11" s="144"/>
      <c r="EI11" s="144"/>
      <c r="EJ11" s="144"/>
      <c r="EK11" s="144"/>
      <c r="EL11" s="144"/>
      <c r="EM11" s="144"/>
      <c r="EN11" s="144"/>
      <c r="EO11" s="144"/>
      <c r="EP11" s="144"/>
      <c r="EQ11" s="144"/>
      <c r="ER11" s="144"/>
      <c r="ES11" s="144"/>
      <c r="ET11" s="144"/>
      <c r="EU11" s="144"/>
      <c r="EV11" s="144"/>
      <c r="EW11" s="144"/>
      <c r="EX11" s="144"/>
      <c r="EY11" s="144"/>
      <c r="EZ11" s="144"/>
      <c r="FA11" s="144"/>
      <c r="FB11" s="144"/>
      <c r="FC11" s="144"/>
      <c r="FD11" s="144"/>
      <c r="FE11" s="144"/>
      <c r="FF11" s="144"/>
      <c r="FG11" s="144"/>
      <c r="FH11" s="144"/>
      <c r="FI11" s="144"/>
      <c r="FJ11" s="144"/>
      <c r="FK11" s="144"/>
      <c r="FL11" s="144"/>
      <c r="FM11" s="144"/>
      <c r="FN11" s="144"/>
      <c r="FO11" s="144"/>
      <c r="FP11" s="144"/>
      <c r="FQ11" s="144"/>
      <c r="FR11" s="144"/>
      <c r="FS11" s="144"/>
      <c r="FT11" s="144"/>
      <c r="FU11" s="144"/>
      <c r="FV11" s="144"/>
      <c r="FW11" s="144"/>
      <c r="FX11" s="144"/>
      <c r="FY11" s="144"/>
      <c r="FZ11" s="144"/>
      <c r="GA11" s="144"/>
      <c r="GB11" s="144"/>
      <c r="GC11" s="144"/>
      <c r="GD11" s="144"/>
      <c r="GE11" s="144"/>
      <c r="GF11" s="144"/>
      <c r="GG11" s="144"/>
      <c r="GH11" s="144"/>
      <c r="GI11" s="144"/>
      <c r="GJ11" s="144"/>
      <c r="GK11" s="144"/>
      <c r="GL11" s="144"/>
      <c r="GM11" s="144"/>
      <c r="GN11" s="144"/>
      <c r="GO11" s="144"/>
      <c r="GP11" s="144"/>
      <c r="GQ11" s="144"/>
      <c r="GR11" s="144"/>
      <c r="GS11" s="144"/>
      <c r="GT11" s="144"/>
      <c r="GU11" s="144"/>
      <c r="GV11" s="144"/>
      <c r="GW11" s="144"/>
      <c r="GX11" s="144"/>
      <c r="GY11" s="144"/>
      <c r="GZ11" s="144"/>
      <c r="HA11" s="144"/>
      <c r="HB11" s="144"/>
      <c r="HC11" s="144"/>
      <c r="HD11" s="144"/>
      <c r="HE11" s="144"/>
      <c r="HF11" s="144"/>
      <c r="HG11" s="144"/>
      <c r="HH11" s="144"/>
      <c r="HI11" s="144"/>
      <c r="HJ11" s="144"/>
      <c r="HK11" s="144"/>
      <c r="HL11" s="144"/>
      <c r="HM11" s="144"/>
      <c r="HN11" s="144"/>
      <c r="HO11" s="144"/>
      <c r="HP11" s="144"/>
      <c r="HQ11" s="144"/>
      <c r="HR11" s="144"/>
      <c r="HS11" s="144"/>
      <c r="HT11" s="144"/>
      <c r="HU11" s="144"/>
      <c r="HV11" s="144"/>
      <c r="HW11" s="144"/>
      <c r="HX11" s="144"/>
      <c r="HY11" s="144"/>
      <c r="HZ11" s="144"/>
      <c r="IA11" s="144"/>
      <c r="IB11" s="144"/>
      <c r="IC11" s="144"/>
      <c r="ID11" s="144"/>
      <c r="IE11" s="144"/>
      <c r="IF11" s="144"/>
      <c r="IG11" s="144"/>
      <c r="IH11" s="144"/>
      <c r="II11" s="144"/>
      <c r="IJ11" s="144"/>
      <c r="IK11" s="144"/>
      <c r="IL11" s="144"/>
      <c r="IM11" s="144"/>
      <c r="IN11" s="144"/>
      <c r="IO11" s="144"/>
      <c r="IP11" s="144"/>
      <c r="IQ11" s="144"/>
      <c r="IR11" s="144"/>
      <c r="IS11" s="144"/>
      <c r="IT11" s="144"/>
      <c r="IU11" s="144"/>
      <c r="IV11" s="144"/>
    </row>
    <row r="12" spans="1:256">
      <c r="B12" s="167" t="s">
        <v>73</v>
      </c>
      <c r="C12" s="144"/>
      <c r="D12" s="144"/>
      <c r="E12" s="144"/>
      <c r="F12" s="144"/>
      <c r="G12" s="144"/>
      <c r="H12" s="144"/>
      <c r="I12" s="160"/>
      <c r="J12" s="161"/>
      <c r="K12" s="162"/>
      <c r="L12" s="160"/>
      <c r="M12" s="144"/>
      <c r="N12" s="144"/>
      <c r="O12" s="144"/>
    </row>
    <row r="13" spans="1:256">
      <c r="B13" s="168" t="str">
        <v>גליל</v>
      </c>
      <c r="I13" s="164"/>
      <c r="J13" s="165"/>
      <c r="K13" s="166"/>
      <c r="L13" s="164"/>
    </row>
    <row r="14" spans="1:256">
      <c r="B14" s="169" t="str">
        <v>5472 גליל</v>
      </c>
      <c r="C14" s="170">
        <v>9547233</v>
      </c>
      <c r="D14" s="170" t="s">
        <v>74</v>
      </c>
      <c r="E14" s="170" t="s">
        <v>75</v>
      </c>
      <c r="F14" s="170"/>
      <c r="G14" s="170" t="s">
        <v>76</v>
      </c>
      <c r="H14" s="171">
        <v>0.05</v>
      </c>
      <c r="I14" s="164">
        <v>1.53</v>
      </c>
      <c r="J14" s="165">
        <v>-0.0014</v>
      </c>
      <c r="K14" s="166">
        <v>50990429</v>
      </c>
      <c r="L14" s="164">
        <v>147.49</v>
      </c>
      <c r="M14" s="166">
        <v>75205.78</v>
      </c>
      <c r="N14" s="165">
        <v>0.0037</v>
      </c>
      <c r="O14" s="165">
        <f>+M14/'סיכום נכסי השקעה'!$C$52</f>
        <v>0.0495774336420274</v>
      </c>
    </row>
    <row r="15" spans="1:256">
      <c r="B15" s="169" t="str">
        <v>5903 גליל</v>
      </c>
      <c r="C15" s="170">
        <v>9590332</v>
      </c>
      <c r="D15" s="170" t="s">
        <v>74</v>
      </c>
      <c r="E15" s="170" t="s">
        <v>75</v>
      </c>
      <c r="F15" s="170"/>
      <c r="G15" s="170" t="s">
        <v>76</v>
      </c>
      <c r="H15" s="171">
        <v>0.04</v>
      </c>
      <c r="I15" s="164">
        <v>6.94</v>
      </c>
      <c r="J15" s="165">
        <v>0.0121</v>
      </c>
      <c r="K15" s="166">
        <v>9952759</v>
      </c>
      <c r="L15" s="164">
        <v>158.82</v>
      </c>
      <c r="M15" s="166">
        <v>15806.97</v>
      </c>
      <c r="N15" s="165">
        <v>0.0007</v>
      </c>
      <c r="O15" s="165">
        <f>+M15/'סיכום נכסי השקעה'!$C$52</f>
        <v>0.0104203294780869</v>
      </c>
    </row>
    <row r="16" spans="1:256">
      <c r="B16" s="169" t="str">
        <v>5904 גליל</v>
      </c>
      <c r="C16" s="170">
        <v>9590431</v>
      </c>
      <c r="D16" s="170" t="s">
        <v>74</v>
      </c>
      <c r="E16" s="170" t="s">
        <v>75</v>
      </c>
      <c r="F16" s="170"/>
      <c r="G16" s="170" t="s">
        <v>76</v>
      </c>
      <c r="H16" s="171">
        <v>0.04</v>
      </c>
      <c r="I16" s="164">
        <v>9.16</v>
      </c>
      <c r="J16" s="165">
        <v>0.0174</v>
      </c>
      <c r="K16" s="166">
        <v>230909</v>
      </c>
      <c r="L16" s="164">
        <v>152.04</v>
      </c>
      <c r="M16" s="166">
        <v>351.07</v>
      </c>
      <c r="N16" s="165">
        <v>0</v>
      </c>
      <c r="O16" s="165">
        <f>+M16/'סיכום נכסי השקעה'!$C$52</f>
        <v>0.000231433669442782</v>
      </c>
    </row>
    <row r="17" spans="1:256">
      <c r="B17" s="169" t="str">
        <v>ממשל צמוד 0614</v>
      </c>
      <c r="C17" s="170">
        <v>1113646</v>
      </c>
      <c r="D17" s="170" t="s">
        <v>74</v>
      </c>
      <c r="E17" s="170" t="s">
        <v>75</v>
      </c>
      <c r="F17" s="170"/>
      <c r="G17" s="170" t="s">
        <v>76</v>
      </c>
      <c r="H17" s="171">
        <v>0.015</v>
      </c>
      <c r="I17" s="164">
        <v>0.75</v>
      </c>
      <c r="J17" s="165">
        <v>0.0019</v>
      </c>
      <c r="K17" s="166">
        <v>28232937</v>
      </c>
      <c r="L17" s="164">
        <v>115.04</v>
      </c>
      <c r="M17" s="166">
        <v>32479.17</v>
      </c>
      <c r="N17" s="165">
        <v>0.0018</v>
      </c>
      <c r="O17" s="165">
        <f>+M17/'סיכום נכסי השקעה'!$C$52</f>
        <v>0.0214110390906541</v>
      </c>
    </row>
    <row r="18" spans="1:256">
      <c r="B18" s="169" t="str">
        <v>ממשל צמוד 418</v>
      </c>
      <c r="C18" s="170">
        <v>1108927</v>
      </c>
      <c r="D18" s="170" t="s">
        <v>74</v>
      </c>
      <c r="E18" s="170" t="s">
        <v>75</v>
      </c>
      <c r="F18" s="170"/>
      <c r="G18" s="170" t="s">
        <v>76</v>
      </c>
      <c r="H18" s="171">
        <v>0.035</v>
      </c>
      <c r="I18" s="164">
        <v>4.28</v>
      </c>
      <c r="J18" s="165">
        <v>0.0023</v>
      </c>
      <c r="K18" s="166">
        <v>12832523</v>
      </c>
      <c r="L18" s="164">
        <v>137.05</v>
      </c>
      <c r="M18" s="166">
        <v>17586.97</v>
      </c>
      <c r="N18" s="165">
        <v>0.0007</v>
      </c>
      <c r="O18" s="165">
        <f>+M18/'סיכום נכסי השקעה'!$C$52</f>
        <v>0.0115937476898628</v>
      </c>
    </row>
    <row r="19" spans="1:256">
      <c r="B19" s="169" t="str">
        <v>ממשלתי צמוד 0536</v>
      </c>
      <c r="C19" s="170">
        <v>1097708</v>
      </c>
      <c r="D19" s="170" t="s">
        <v>74</v>
      </c>
      <c r="E19" s="170" t="s">
        <v>75</v>
      </c>
      <c r="F19" s="170"/>
      <c r="G19" s="170" t="s">
        <v>76</v>
      </c>
      <c r="H19" s="171">
        <v>0.04</v>
      </c>
      <c r="I19" s="164">
        <v>16.07</v>
      </c>
      <c r="J19" s="165">
        <v>0.0242</v>
      </c>
      <c r="K19" s="166">
        <v>1573948</v>
      </c>
      <c r="L19" s="164">
        <v>153.35</v>
      </c>
      <c r="M19" s="166">
        <v>2413.65</v>
      </c>
      <c r="N19" s="165">
        <v>0.0001</v>
      </c>
      <c r="O19" s="165">
        <f>+M19/'סיכום נכסי השקעה'!$C$52</f>
        <v>0.00159113531845663</v>
      </c>
    </row>
    <row r="20" spans="1:256">
      <c r="B20" s="169" t="str">
        <v>ממשלתי צמוד 0841</v>
      </c>
      <c r="C20" s="170">
        <v>1120583</v>
      </c>
      <c r="D20" s="170" t="s">
        <v>74</v>
      </c>
      <c r="E20" s="170" t="s">
        <v>75</v>
      </c>
      <c r="F20" s="170"/>
      <c r="G20" s="170" t="s">
        <v>76</v>
      </c>
      <c r="H20" s="171">
        <v>0.028</v>
      </c>
      <c r="I20" s="164">
        <v>19.93</v>
      </c>
      <c r="J20" s="165">
        <v>0.0261</v>
      </c>
      <c r="K20" s="166">
        <v>6000000</v>
      </c>
      <c r="L20" s="164">
        <v>110.58</v>
      </c>
      <c r="M20" s="166">
        <v>6634.8</v>
      </c>
      <c r="N20" s="165">
        <v>0.0005</v>
      </c>
      <c r="O20" s="165">
        <f>+M20/'סיכום נכסי השקעה'!$C$52</f>
        <v>0.00437381750083735</v>
      </c>
    </row>
    <row r="21" spans="1:256">
      <c r="B21" s="169" t="str">
        <v>ממשלתי צמוד 1019</v>
      </c>
      <c r="C21" s="170">
        <v>1114750</v>
      </c>
      <c r="D21" s="170" t="s">
        <v>74</v>
      </c>
      <c r="E21" s="170" t="s">
        <v>75</v>
      </c>
      <c r="F21" s="170"/>
      <c r="G21" s="170" t="s">
        <v>76</v>
      </c>
      <c r="H21" s="171">
        <v>0.03</v>
      </c>
      <c r="I21" s="164">
        <v>5.55</v>
      </c>
      <c r="J21" s="165">
        <v>0.007</v>
      </c>
      <c r="K21" s="166">
        <v>40477486</v>
      </c>
      <c r="L21" s="164">
        <v>128.54</v>
      </c>
      <c r="M21" s="166">
        <v>52029.76</v>
      </c>
      <c r="N21" s="165">
        <v>0.0031</v>
      </c>
      <c r="O21" s="165">
        <f>+M21/'סיכום נכסי השקעה'!$C$52</f>
        <v>0.0342992516507457</v>
      </c>
    </row>
    <row r="22" spans="1:256">
      <c r="B22" s="169" t="str">
        <v>ממשלתי צמוד 922</v>
      </c>
      <c r="C22" s="170">
        <v>1124056</v>
      </c>
      <c r="D22" s="170" t="s">
        <v>74</v>
      </c>
      <c r="E22" s="170" t="s">
        <v>75</v>
      </c>
      <c r="F22" s="170"/>
      <c r="G22" s="170" t="s">
        <v>76</v>
      </c>
      <c r="H22" s="171">
        <v>0.028</v>
      </c>
      <c r="I22" s="164">
        <v>8.15</v>
      </c>
      <c r="J22" s="165">
        <v>0.0143</v>
      </c>
      <c r="K22" s="166">
        <v>2351531</v>
      </c>
      <c r="L22" s="164">
        <v>115.4</v>
      </c>
      <c r="M22" s="166">
        <v>2713.67</v>
      </c>
      <c r="N22" s="165">
        <v>0.0001</v>
      </c>
      <c r="O22" s="165">
        <f>+M22/'סיכום נכסי השקעה'!$C$52</f>
        <v>0.00178891561727517</v>
      </c>
    </row>
    <row r="23" spans="1:256">
      <c r="B23" s="169" t="str">
        <v>ממשלתית צמודה 0517</v>
      </c>
      <c r="C23" s="170">
        <v>1125905</v>
      </c>
      <c r="D23" s="170" t="s">
        <v>74</v>
      </c>
      <c r="E23" s="170" t="s">
        <v>75</v>
      </c>
      <c r="F23" s="170"/>
      <c r="G23" s="170" t="s">
        <v>76</v>
      </c>
      <c r="H23" s="171">
        <v>0.01</v>
      </c>
      <c r="I23" s="164">
        <v>3.61</v>
      </c>
      <c r="J23" s="165">
        <v>-0.0003</v>
      </c>
      <c r="K23" s="166">
        <v>3420000</v>
      </c>
      <c r="L23" s="164">
        <v>107.75</v>
      </c>
      <c r="M23" s="166">
        <v>3685.05</v>
      </c>
      <c r="N23" s="165">
        <v>0.0002</v>
      </c>
      <c r="O23" s="165">
        <f>+M23/'סיכום נכסי השקעה'!$C$52</f>
        <v>0.00242927234904755</v>
      </c>
    </row>
    <row r="24" spans="1:256">
      <c r="B24" s="172"/>
      <c r="I24" s="164"/>
      <c r="J24" s="165"/>
      <c r="K24" s="166"/>
      <c r="L24" s="164"/>
    </row>
    <row r="25" spans="1:256">
      <c r="B25" s="167" t="s">
        <v>77</v>
      </c>
      <c r="C25" s="144"/>
      <c r="D25" s="144"/>
      <c r="E25" s="144"/>
      <c r="F25" s="144"/>
      <c r="G25" s="144"/>
      <c r="H25" s="173"/>
      <c r="I25" s="160">
        <v>3.94</v>
      </c>
      <c r="J25" s="161">
        <v>0.004</v>
      </c>
      <c r="K25" s="162"/>
      <c r="L25" s="160"/>
      <c r="M25" s="162">
        <f>SUM(M14:M24)</f>
        <v>208906.89</v>
      </c>
      <c r="N25" s="161"/>
      <c r="O25" s="161">
        <f>+M25/'סיכום נכסי השקעה'!$C$52</f>
        <v>0.137716376006436</v>
      </c>
    </row>
    <row r="26" spans="1:256">
      <c r="B26" s="174"/>
      <c r="I26" s="164"/>
      <c r="J26" s="165"/>
      <c r="K26" s="166"/>
      <c r="L26" s="164"/>
    </row>
    <row r="27" spans="1:256">
      <c r="B27" s="167" t="s">
        <v>78</v>
      </c>
      <c r="C27" s="144"/>
      <c r="D27" s="144"/>
      <c r="E27" s="144"/>
      <c r="F27" s="144"/>
      <c r="G27" s="144"/>
      <c r="H27" s="144"/>
      <c r="I27" s="160"/>
      <c r="J27" s="161"/>
      <c r="K27" s="162"/>
      <c r="L27" s="160"/>
      <c r="M27" s="144"/>
      <c r="N27" s="144"/>
      <c r="O27" s="144"/>
    </row>
    <row r="28" spans="1:256">
      <c r="B28" s="168" t="str">
        <v>גילון</v>
      </c>
      <c r="I28" s="164"/>
      <c r="J28" s="165"/>
      <c r="K28" s="166"/>
      <c r="L28" s="164"/>
    </row>
    <row r="29" spans="1:256">
      <c r="B29" s="169" t="str">
        <v>ממשל משתנה 0817</v>
      </c>
      <c r="C29" s="170">
        <v>1106970</v>
      </c>
      <c r="D29" s="170" t="s">
        <v>74</v>
      </c>
      <c r="E29" s="170" t="s">
        <v>75</v>
      </c>
      <c r="F29" s="170"/>
      <c r="G29" s="170" t="s">
        <v>76</v>
      </c>
      <c r="H29" s="171">
        <v>0.013</v>
      </c>
      <c r="I29" s="164">
        <v>3.84</v>
      </c>
      <c r="J29" s="165">
        <v>0.0111</v>
      </c>
      <c r="K29" s="166">
        <v>12195337</v>
      </c>
      <c r="L29" s="164">
        <v>99.77</v>
      </c>
      <c r="M29" s="166">
        <v>12167.29</v>
      </c>
      <c r="N29" s="165">
        <v>0.0008</v>
      </c>
      <c r="O29" s="165">
        <f>+M29/'סיכום נכסי השקעה'!$C$52</f>
        <v>0.00802096610896535</v>
      </c>
    </row>
    <row r="30" spans="1:256">
      <c r="B30" s="169" t="str">
        <v>ממשלתי משתנה 0520  גילון</v>
      </c>
      <c r="C30" s="170">
        <v>1116193</v>
      </c>
      <c r="D30" s="170" t="s">
        <v>74</v>
      </c>
      <c r="E30" s="170" t="s">
        <v>75</v>
      </c>
      <c r="F30" s="170"/>
      <c r="G30" s="170" t="s">
        <v>76</v>
      </c>
      <c r="H30" s="171">
        <v>0.013</v>
      </c>
      <c r="I30" s="164">
        <v>6.45</v>
      </c>
      <c r="J30" s="165">
        <v>0.0116</v>
      </c>
      <c r="K30" s="166">
        <v>2978077</v>
      </c>
      <c r="L30" s="164">
        <v>99.21</v>
      </c>
      <c r="M30" s="166">
        <v>2954.55</v>
      </c>
      <c r="N30" s="165">
        <v>0.0002</v>
      </c>
      <c r="O30" s="165">
        <f>+M30/'סיכום נכסי השקעה'!$C$52</f>
        <v>0.00194770942561931</v>
      </c>
    </row>
    <row r="31" spans="1:256">
      <c r="B31" s="168"/>
      <c r="I31" s="164"/>
      <c r="J31" s="165"/>
      <c r="K31" s="166"/>
      <c r="L31" s="164"/>
    </row>
    <row r="32" spans="1:256">
      <c r="B32" s="168" t="str">
        <v>מלווה קצר מועד (מק"מ)</v>
      </c>
      <c r="I32" s="164"/>
      <c r="J32" s="165"/>
      <c r="K32" s="166"/>
      <c r="L32" s="164"/>
    </row>
    <row r="33" spans="1:256">
      <c r="B33" s="169" t="str">
        <v>מקמ 414</v>
      </c>
      <c r="C33" s="170">
        <v>8140410</v>
      </c>
      <c r="D33" s="170" t="s">
        <v>74</v>
      </c>
      <c r="E33" s="170" t="s">
        <v>75</v>
      </c>
      <c r="F33" s="170"/>
      <c r="G33" s="170" t="s">
        <v>76</v>
      </c>
      <c r="H33" s="171">
        <v>0</v>
      </c>
      <c r="I33" s="164">
        <v>0.5</v>
      </c>
      <c r="J33" s="165">
        <v>0.0098</v>
      </c>
      <c r="K33" s="166">
        <v>1001800</v>
      </c>
      <c r="L33" s="164">
        <v>99.51</v>
      </c>
      <c r="M33" s="166">
        <v>996.89</v>
      </c>
      <c r="N33" s="165">
        <v>0.0001</v>
      </c>
      <c r="O33" s="165">
        <f>+M33/'סיכום נכסי השקעה'!$C$52</f>
        <v>0.000657173528728786</v>
      </c>
    </row>
    <row r="34" spans="1:256">
      <c r="B34" s="168"/>
      <c r="I34" s="164"/>
      <c r="J34" s="165"/>
      <c r="K34" s="166"/>
      <c r="L34" s="164"/>
    </row>
    <row r="35" spans="1:256">
      <c r="B35" s="168" t="str">
        <v>שחר</v>
      </c>
      <c r="I35" s="164"/>
      <c r="J35" s="165"/>
      <c r="K35" s="166"/>
      <c r="L35" s="164"/>
    </row>
    <row r="36" spans="1:256">
      <c r="A36" s="144"/>
      <c r="B36" s="169" t="str">
        <v>2682 שחר</v>
      </c>
      <c r="C36" s="170">
        <v>9268236</v>
      </c>
      <c r="D36" s="170" t="s">
        <v>74</v>
      </c>
      <c r="E36" s="170" t="s">
        <v>75</v>
      </c>
      <c r="F36" s="170"/>
      <c r="G36" s="170" t="s">
        <v>76</v>
      </c>
      <c r="H36" s="171">
        <v>0.075</v>
      </c>
      <c r="I36" s="164">
        <v>0.5</v>
      </c>
      <c r="J36" s="165">
        <v>0.0104</v>
      </c>
      <c r="K36" s="166">
        <v>23942445</v>
      </c>
      <c r="L36" s="164">
        <v>106.95</v>
      </c>
      <c r="M36" s="166">
        <v>25606.44</v>
      </c>
      <c r="N36" s="165">
        <v>0.0016</v>
      </c>
      <c r="O36" s="165">
        <f>+M36/'סיכום נכסי השקעה'!$C$52</f>
        <v>0.0168803724914303</v>
      </c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  <c r="BA36" s="144"/>
      <c r="BB36" s="144"/>
      <c r="BC36" s="144"/>
      <c r="BD36" s="144"/>
      <c r="BE36" s="144"/>
      <c r="BF36" s="144"/>
      <c r="BG36" s="144"/>
      <c r="BH36" s="144"/>
      <c r="BI36" s="144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  <c r="CT36" s="144"/>
      <c r="CU36" s="144"/>
      <c r="CV36" s="144"/>
      <c r="CW36" s="144"/>
      <c r="CX36" s="144"/>
      <c r="CY36" s="144"/>
      <c r="CZ36" s="144"/>
      <c r="DA36" s="144"/>
      <c r="DB36" s="144"/>
      <c r="DC36" s="144"/>
      <c r="DD36" s="144"/>
      <c r="DE36" s="144"/>
      <c r="DF36" s="144"/>
      <c r="DG36" s="144"/>
      <c r="DH36" s="144"/>
      <c r="DI36" s="144"/>
      <c r="DJ36" s="144"/>
      <c r="DK36" s="144"/>
      <c r="DL36" s="144"/>
      <c r="DM36" s="144"/>
      <c r="DN36" s="144"/>
      <c r="DO36" s="144"/>
      <c r="DP36" s="144"/>
      <c r="DQ36" s="144"/>
      <c r="DR36" s="144"/>
      <c r="DS36" s="144"/>
      <c r="DT36" s="144"/>
      <c r="DU36" s="144"/>
      <c r="DV36" s="144"/>
      <c r="DW36" s="144"/>
      <c r="DX36" s="144"/>
      <c r="DY36" s="144"/>
      <c r="DZ36" s="144"/>
      <c r="EA36" s="144"/>
      <c r="EB36" s="144"/>
      <c r="EC36" s="144"/>
      <c r="ED36" s="144"/>
      <c r="EE36" s="144"/>
      <c r="EF36" s="144"/>
      <c r="EG36" s="144"/>
      <c r="EH36" s="144"/>
      <c r="EI36" s="144"/>
      <c r="EJ36" s="144"/>
      <c r="EK36" s="144"/>
      <c r="EL36" s="144"/>
      <c r="EM36" s="144"/>
      <c r="EN36" s="144"/>
      <c r="EO36" s="144"/>
      <c r="EP36" s="144"/>
      <c r="EQ36" s="144"/>
      <c r="ER36" s="144"/>
      <c r="ES36" s="144"/>
      <c r="ET36" s="144"/>
      <c r="EU36" s="144"/>
      <c r="EV36" s="144"/>
      <c r="EW36" s="144"/>
      <c r="EX36" s="144"/>
      <c r="EY36" s="144"/>
      <c r="EZ36" s="144"/>
      <c r="FA36" s="144"/>
      <c r="FB36" s="144"/>
      <c r="FC36" s="144"/>
      <c r="FD36" s="144"/>
      <c r="FE36" s="144"/>
      <c r="FF36" s="144"/>
      <c r="FG36" s="144"/>
      <c r="FH36" s="144"/>
      <c r="FI36" s="144"/>
      <c r="FJ36" s="144"/>
      <c r="FK36" s="144"/>
      <c r="FL36" s="144"/>
      <c r="FM36" s="144"/>
      <c r="FN36" s="144"/>
      <c r="FO36" s="144"/>
      <c r="FP36" s="144"/>
      <c r="FQ36" s="144"/>
      <c r="FR36" s="144"/>
      <c r="FS36" s="144"/>
      <c r="FT36" s="144"/>
      <c r="FU36" s="144"/>
      <c r="FV36" s="144"/>
      <c r="FW36" s="144"/>
      <c r="FX36" s="144"/>
      <c r="FY36" s="144"/>
      <c r="FZ36" s="144"/>
      <c r="GA36" s="144"/>
      <c r="GB36" s="144"/>
      <c r="GC36" s="144"/>
      <c r="GD36" s="144"/>
      <c r="GE36" s="144"/>
      <c r="GF36" s="144"/>
      <c r="GG36" s="144"/>
      <c r="GH36" s="144"/>
      <c r="GI36" s="144"/>
      <c r="GJ36" s="144"/>
      <c r="GK36" s="144"/>
      <c r="GL36" s="144"/>
      <c r="GM36" s="144"/>
      <c r="GN36" s="144"/>
      <c r="GO36" s="144"/>
      <c r="GP36" s="144"/>
      <c r="GQ36" s="144"/>
      <c r="GR36" s="144"/>
      <c r="GS36" s="144"/>
      <c r="GT36" s="144"/>
      <c r="GU36" s="144"/>
      <c r="GV36" s="144"/>
      <c r="GW36" s="144"/>
      <c r="GX36" s="144"/>
      <c r="GY36" s="144"/>
      <c r="GZ36" s="144"/>
      <c r="HA36" s="144"/>
      <c r="HB36" s="144"/>
      <c r="HC36" s="144"/>
      <c r="HD36" s="144"/>
      <c r="HE36" s="144"/>
      <c r="HF36" s="144"/>
      <c r="HG36" s="144"/>
      <c r="HH36" s="144"/>
      <c r="HI36" s="144"/>
      <c r="HJ36" s="144"/>
      <c r="HK36" s="144"/>
      <c r="HL36" s="144"/>
      <c r="HM36" s="144"/>
      <c r="HN36" s="144"/>
      <c r="HO36" s="144"/>
      <c r="HP36" s="144"/>
      <c r="HQ36" s="144"/>
      <c r="HR36" s="144"/>
      <c r="HS36" s="144"/>
      <c r="HT36" s="144"/>
      <c r="HU36" s="144"/>
      <c r="HV36" s="144"/>
      <c r="HW36" s="144"/>
      <c r="HX36" s="144"/>
      <c r="HY36" s="144"/>
      <c r="HZ36" s="144"/>
      <c r="IA36" s="144"/>
      <c r="IB36" s="144"/>
      <c r="IC36" s="144"/>
      <c r="ID36" s="144"/>
      <c r="IE36" s="144"/>
      <c r="IF36" s="144"/>
      <c r="IG36" s="144"/>
      <c r="IH36" s="144"/>
      <c r="II36" s="144"/>
      <c r="IJ36" s="144"/>
      <c r="IK36" s="144"/>
      <c r="IL36" s="144"/>
      <c r="IM36" s="144"/>
      <c r="IN36" s="144"/>
      <c r="IO36" s="144"/>
      <c r="IP36" s="144"/>
      <c r="IQ36" s="144"/>
      <c r="IR36" s="144"/>
      <c r="IS36" s="144"/>
      <c r="IT36" s="144"/>
      <c r="IU36" s="144"/>
      <c r="IV36" s="144"/>
    </row>
    <row r="37" spans="1:256">
      <c r="B37" s="169" t="str">
        <v>ממשל שקל  0217</v>
      </c>
      <c r="C37" s="170">
        <v>1101575</v>
      </c>
      <c r="D37" s="170" t="s">
        <v>74</v>
      </c>
      <c r="E37" s="170" t="s">
        <v>75</v>
      </c>
      <c r="F37" s="170"/>
      <c r="G37" s="170" t="s">
        <v>76</v>
      </c>
      <c r="H37" s="171">
        <v>0.055</v>
      </c>
      <c r="I37" s="164">
        <v>3.13</v>
      </c>
      <c r="J37" s="165">
        <v>0.019</v>
      </c>
      <c r="K37" s="166">
        <v>600753</v>
      </c>
      <c r="L37" s="164">
        <v>115.01</v>
      </c>
      <c r="M37" s="166">
        <v>690.93</v>
      </c>
      <c r="N37" s="165">
        <v>0</v>
      </c>
      <c r="O37" s="165">
        <f>+M37/'סיכום נכסי השקעה'!$C$52</f>
        <v>0.000455477441046234</v>
      </c>
    </row>
    <row r="38" spans="1:256">
      <c r="A38" s="144"/>
      <c r="B38" s="169" t="str">
        <v>ממשלתי  שיקלית 219</v>
      </c>
      <c r="C38" s="170">
        <v>1110907</v>
      </c>
      <c r="D38" s="170" t="s">
        <v>74</v>
      </c>
      <c r="E38" s="170" t="s">
        <v>75</v>
      </c>
      <c r="F38" s="170"/>
      <c r="G38" s="170" t="s">
        <v>76</v>
      </c>
      <c r="H38" s="171">
        <v>0.06</v>
      </c>
      <c r="I38" s="164">
        <v>4.7</v>
      </c>
      <c r="J38" s="165">
        <v>0.0261</v>
      </c>
      <c r="K38" s="166">
        <v>12119</v>
      </c>
      <c r="L38" s="164">
        <v>120.43</v>
      </c>
      <c r="M38" s="166">
        <v>14.59</v>
      </c>
      <c r="N38" s="165">
        <v>0</v>
      </c>
      <c r="O38" s="165">
        <f>+M38/'סיכום נכסי השקעה'!$C$52</f>
        <v>9.61807399427518e-06</v>
      </c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4"/>
      <c r="BA38" s="144"/>
      <c r="BB38" s="144"/>
      <c r="BC38" s="144"/>
      <c r="BD38" s="144"/>
      <c r="BE38" s="144"/>
      <c r="BF38" s="144"/>
      <c r="BG38" s="144"/>
      <c r="BH38" s="144"/>
      <c r="BI38" s="144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  <c r="CT38" s="144"/>
      <c r="CU38" s="144"/>
      <c r="CV38" s="144"/>
      <c r="CW38" s="144"/>
      <c r="CX38" s="144"/>
      <c r="CY38" s="144"/>
      <c r="CZ38" s="144"/>
      <c r="DA38" s="144"/>
      <c r="DB38" s="144"/>
      <c r="DC38" s="144"/>
      <c r="DD38" s="144"/>
      <c r="DE38" s="144"/>
      <c r="DF38" s="144"/>
      <c r="DG38" s="144"/>
      <c r="DH38" s="144"/>
      <c r="DI38" s="144"/>
      <c r="DJ38" s="144"/>
      <c r="DK38" s="144"/>
      <c r="DL38" s="144"/>
      <c r="DM38" s="144"/>
      <c r="DN38" s="144"/>
      <c r="DO38" s="144"/>
      <c r="DP38" s="144"/>
      <c r="DQ38" s="144"/>
      <c r="DR38" s="144"/>
      <c r="DS38" s="144"/>
      <c r="DT38" s="144"/>
      <c r="DU38" s="144"/>
      <c r="DV38" s="144"/>
      <c r="DW38" s="144"/>
      <c r="DX38" s="144"/>
      <c r="DY38" s="144"/>
      <c r="DZ38" s="144"/>
      <c r="EA38" s="144"/>
      <c r="EB38" s="144"/>
      <c r="EC38" s="144"/>
      <c r="ED38" s="144"/>
      <c r="EE38" s="144"/>
      <c r="EF38" s="144"/>
      <c r="EG38" s="144"/>
      <c r="EH38" s="144"/>
      <c r="EI38" s="144"/>
      <c r="EJ38" s="144"/>
      <c r="EK38" s="144"/>
      <c r="EL38" s="144"/>
      <c r="EM38" s="144"/>
      <c r="EN38" s="144"/>
      <c r="EO38" s="144"/>
      <c r="EP38" s="144"/>
      <c r="EQ38" s="144"/>
      <c r="ER38" s="144"/>
      <c r="ES38" s="144"/>
      <c r="ET38" s="144"/>
      <c r="EU38" s="144"/>
      <c r="EV38" s="144"/>
      <c r="EW38" s="144"/>
      <c r="EX38" s="144"/>
      <c r="EY38" s="144"/>
      <c r="EZ38" s="144"/>
      <c r="FA38" s="144"/>
      <c r="FB38" s="144"/>
      <c r="FC38" s="144"/>
      <c r="FD38" s="144"/>
      <c r="FE38" s="144"/>
      <c r="FF38" s="144"/>
      <c r="FG38" s="144"/>
      <c r="FH38" s="144"/>
      <c r="FI38" s="144"/>
      <c r="FJ38" s="144"/>
      <c r="FK38" s="144"/>
      <c r="FL38" s="144"/>
      <c r="FM38" s="144"/>
      <c r="FN38" s="144"/>
      <c r="FO38" s="144"/>
      <c r="FP38" s="144"/>
      <c r="FQ38" s="144"/>
      <c r="FR38" s="144"/>
      <c r="FS38" s="144"/>
      <c r="FT38" s="144"/>
      <c r="FU38" s="144"/>
      <c r="FV38" s="144"/>
      <c r="FW38" s="144"/>
      <c r="FX38" s="144"/>
      <c r="FY38" s="144"/>
      <c r="FZ38" s="144"/>
      <c r="GA38" s="144"/>
      <c r="GB38" s="144"/>
      <c r="GC38" s="144"/>
      <c r="GD38" s="144"/>
      <c r="GE38" s="144"/>
      <c r="GF38" s="144"/>
      <c r="GG38" s="144"/>
      <c r="GH38" s="144"/>
      <c r="GI38" s="144"/>
      <c r="GJ38" s="144"/>
      <c r="GK38" s="144"/>
      <c r="GL38" s="144"/>
      <c r="GM38" s="144"/>
      <c r="GN38" s="144"/>
      <c r="GO38" s="144"/>
      <c r="GP38" s="144"/>
      <c r="GQ38" s="144"/>
      <c r="GR38" s="144"/>
      <c r="GS38" s="144"/>
      <c r="GT38" s="144"/>
      <c r="GU38" s="144"/>
      <c r="GV38" s="144"/>
      <c r="GW38" s="144"/>
      <c r="GX38" s="144"/>
      <c r="GY38" s="144"/>
      <c r="GZ38" s="144"/>
      <c r="HA38" s="144"/>
      <c r="HB38" s="144"/>
      <c r="HC38" s="144"/>
      <c r="HD38" s="144"/>
      <c r="HE38" s="144"/>
      <c r="HF38" s="144"/>
      <c r="HG38" s="144"/>
      <c r="HH38" s="144"/>
      <c r="HI38" s="144"/>
      <c r="HJ38" s="144"/>
      <c r="HK38" s="144"/>
      <c r="HL38" s="144"/>
      <c r="HM38" s="144"/>
      <c r="HN38" s="144"/>
      <c r="HO38" s="144"/>
      <c r="HP38" s="144"/>
      <c r="HQ38" s="144"/>
      <c r="HR38" s="144"/>
      <c r="HS38" s="144"/>
      <c r="HT38" s="144"/>
      <c r="HU38" s="144"/>
      <c r="HV38" s="144"/>
      <c r="HW38" s="144"/>
      <c r="HX38" s="144"/>
      <c r="HY38" s="144"/>
      <c r="HZ38" s="144"/>
      <c r="IA38" s="144"/>
      <c r="IB38" s="144"/>
      <c r="IC38" s="144"/>
      <c r="ID38" s="144"/>
      <c r="IE38" s="144"/>
      <c r="IF38" s="144"/>
      <c r="IG38" s="144"/>
      <c r="IH38" s="144"/>
      <c r="II38" s="144"/>
      <c r="IJ38" s="144"/>
      <c r="IK38" s="144"/>
      <c r="IL38" s="144"/>
      <c r="IM38" s="144"/>
      <c r="IN38" s="144"/>
      <c r="IO38" s="144"/>
      <c r="IP38" s="144"/>
      <c r="IQ38" s="144"/>
      <c r="IR38" s="144"/>
      <c r="IS38" s="144"/>
      <c r="IT38" s="144"/>
      <c r="IU38" s="144"/>
      <c r="IV38" s="144"/>
    </row>
    <row r="39" spans="1:256">
      <c r="B39" s="169" t="str">
        <v>ממשלתי שקלי 0516</v>
      </c>
      <c r="C39" s="170">
        <v>1127166</v>
      </c>
      <c r="D39" s="170" t="s">
        <v>74</v>
      </c>
      <c r="E39" s="170" t="s">
        <v>75</v>
      </c>
      <c r="F39" s="170"/>
      <c r="G39" s="170" t="s">
        <v>76</v>
      </c>
      <c r="H39" s="171">
        <v>0.025</v>
      </c>
      <c r="I39" s="164">
        <v>2.59</v>
      </c>
      <c r="J39" s="165">
        <v>0.0161</v>
      </c>
      <c r="K39" s="166">
        <v>200000</v>
      </c>
      <c r="L39" s="164">
        <v>103.15</v>
      </c>
      <c r="M39" s="166">
        <v>206.3</v>
      </c>
      <c r="N39" s="165">
        <v>0</v>
      </c>
      <c r="O39" s="165">
        <f>+M39/'סיכום נכסי השקעה'!$C$52</f>
        <v>0.000135997852297393</v>
      </c>
    </row>
    <row r="40" spans="1:256">
      <c r="B40" s="169" t="str">
        <v>ממשלתי שקלי 115</v>
      </c>
      <c r="C40" s="170">
        <v>1114297</v>
      </c>
      <c r="D40" s="170" t="s">
        <v>74</v>
      </c>
      <c r="E40" s="170" t="s">
        <v>75</v>
      </c>
      <c r="F40" s="170"/>
      <c r="G40" s="170" t="s">
        <v>76</v>
      </c>
      <c r="H40" s="171">
        <v>0.045</v>
      </c>
      <c r="I40" s="164">
        <v>1.29</v>
      </c>
      <c r="J40" s="165">
        <v>0.0111</v>
      </c>
      <c r="K40" s="166">
        <v>703082</v>
      </c>
      <c r="L40" s="164">
        <v>107.44</v>
      </c>
      <c r="M40" s="166">
        <v>755.39</v>
      </c>
      <c r="N40" s="165">
        <v>0.0001</v>
      </c>
      <c r="O40" s="165">
        <f>+M40/'סיכום נכסי השקעה'!$C$52</f>
        <v>0.000497971001681668</v>
      </c>
    </row>
    <row r="41" spans="1:256">
      <c r="B41" s="169" t="str">
        <v>ממשלתי שקלי 118</v>
      </c>
      <c r="C41" s="170">
        <v>1126218</v>
      </c>
      <c r="D41" s="170" t="s">
        <v>74</v>
      </c>
      <c r="E41" s="170" t="s">
        <v>75</v>
      </c>
      <c r="F41" s="170"/>
      <c r="G41" s="170" t="s">
        <v>76</v>
      </c>
      <c r="H41" s="171">
        <v>0.04</v>
      </c>
      <c r="I41" s="164">
        <v>3.98</v>
      </c>
      <c r="J41" s="165">
        <v>0.0229</v>
      </c>
      <c r="K41" s="166">
        <v>1261200</v>
      </c>
      <c r="L41" s="164">
        <v>109.62</v>
      </c>
      <c r="M41" s="166">
        <v>1382.53</v>
      </c>
      <c r="N41" s="165">
        <v>0.0001</v>
      </c>
      <c r="O41" s="165">
        <f>+M41/'סיכום נכסי השקעה'!$C$52</f>
        <v>0.00091139656198117</v>
      </c>
    </row>
    <row r="42" spans="1:256">
      <c r="B42" s="169" t="str">
        <v>ממשלתי שקלי 122</v>
      </c>
      <c r="C42" s="170">
        <v>1123272</v>
      </c>
      <c r="D42" s="170" t="s">
        <v>74</v>
      </c>
      <c r="E42" s="170" t="s">
        <v>75</v>
      </c>
      <c r="F42" s="170"/>
      <c r="G42" s="170" t="s">
        <v>76</v>
      </c>
      <c r="H42" s="171">
        <v>0.055</v>
      </c>
      <c r="I42" s="164">
        <v>6.8</v>
      </c>
      <c r="J42" s="165">
        <v>0.0353</v>
      </c>
      <c r="K42" s="166">
        <v>27642668</v>
      </c>
      <c r="L42" s="164">
        <v>117.64</v>
      </c>
      <c r="M42" s="166">
        <v>32518.84</v>
      </c>
      <c r="N42" s="165">
        <v>0.0016</v>
      </c>
      <c r="O42" s="165">
        <f>+M42/'סיכום נכסי השקעה'!$C$52</f>
        <v>0.0214371904954075</v>
      </c>
    </row>
    <row r="43" spans="1:256">
      <c r="B43" s="169" t="str">
        <v>ממשלתי שקלי 323</v>
      </c>
      <c r="C43" s="170">
        <v>1126747</v>
      </c>
      <c r="D43" s="170" t="s">
        <v>74</v>
      </c>
      <c r="E43" s="170" t="s">
        <v>75</v>
      </c>
      <c r="F43" s="170"/>
      <c r="G43" s="170" t="s">
        <v>76</v>
      </c>
      <c r="H43" s="171">
        <v>0.043</v>
      </c>
      <c r="I43" s="164">
        <v>7.89</v>
      </c>
      <c r="J43" s="165">
        <v>0.0377</v>
      </c>
      <c r="K43" s="166">
        <v>4645300</v>
      </c>
      <c r="L43" s="164">
        <v>105.9</v>
      </c>
      <c r="M43" s="166">
        <v>4919.37</v>
      </c>
      <c r="N43" s="165">
        <v>0.0003</v>
      </c>
      <c r="O43" s="165">
        <f>+M43/'סיכום נכסי השקעה'!$C$52</f>
        <v>0.00324296536430552</v>
      </c>
    </row>
    <row r="44" spans="1:256">
      <c r="B44" s="169" t="str">
        <v>ממשלתי שקלי 814</v>
      </c>
      <c r="C44" s="170">
        <v>1124486</v>
      </c>
      <c r="D44" s="170" t="s">
        <v>74</v>
      </c>
      <c r="E44" s="170" t="s">
        <v>75</v>
      </c>
      <c r="F44" s="170"/>
      <c r="G44" s="170" t="s">
        <v>76</v>
      </c>
      <c r="H44" s="171">
        <v>0.035</v>
      </c>
      <c r="I44" s="164">
        <v>0.92</v>
      </c>
      <c r="J44" s="165">
        <v>0.0104</v>
      </c>
      <c r="K44" s="166">
        <v>22603500</v>
      </c>
      <c r="L44" s="164">
        <v>102.53</v>
      </c>
      <c r="M44" s="166">
        <v>23175.37</v>
      </c>
      <c r="N44" s="165">
        <v>0.0015</v>
      </c>
      <c r="O44" s="165">
        <f>+M44/'סיכום נכסי השקעה'!$C$52</f>
        <v>0.0152777534958674</v>
      </c>
    </row>
    <row r="45" spans="1:256">
      <c r="B45" s="169" t="str">
        <v>ממשק0120</v>
      </c>
      <c r="C45" s="170">
        <v>1115773</v>
      </c>
      <c r="D45" s="170" t="s">
        <v>74</v>
      </c>
      <c r="E45" s="170" t="s">
        <v>75</v>
      </c>
      <c r="F45" s="170"/>
      <c r="G45" s="170" t="s">
        <v>76</v>
      </c>
      <c r="H45" s="171">
        <v>0.05</v>
      </c>
      <c r="I45" s="164">
        <v>5.47</v>
      </c>
      <c r="J45" s="165">
        <v>0.0296</v>
      </c>
      <c r="K45" s="166">
        <v>41151</v>
      </c>
      <c r="L45" s="164">
        <v>114.92</v>
      </c>
      <c r="M45" s="166">
        <v>47.29</v>
      </c>
      <c r="N45" s="165">
        <v>0</v>
      </c>
      <c r="O45" s="165">
        <f>+M45/'סיכום נכסי השקעה'!$C$52</f>
        <v>3.1174689457798e-05</v>
      </c>
    </row>
    <row r="46" spans="1:256">
      <c r="B46" s="169" t="str">
        <v>ממשק0142</v>
      </c>
      <c r="C46" s="170">
        <v>1125400</v>
      </c>
      <c r="D46" s="170" t="s">
        <v>74</v>
      </c>
      <c r="E46" s="170" t="s">
        <v>75</v>
      </c>
      <c r="F46" s="170"/>
      <c r="G46" s="170" t="s">
        <v>76</v>
      </c>
      <c r="H46" s="171">
        <v>0.055</v>
      </c>
      <c r="I46" s="164">
        <v>14.77</v>
      </c>
      <c r="J46" s="165">
        <v>0.0517</v>
      </c>
      <c r="K46" s="166">
        <v>7000000</v>
      </c>
      <c r="L46" s="164">
        <v>108.44</v>
      </c>
      <c r="M46" s="166">
        <v>7590.8</v>
      </c>
      <c r="N46" s="165">
        <v>0.001</v>
      </c>
      <c r="O46" s="165">
        <f>+M46/'סיכום נכסי השקעה'!$C$52</f>
        <v>0.00500403537188102</v>
      </c>
    </row>
    <row r="47" spans="1:256">
      <c r="B47" s="169" t="str">
        <v>ממשק0816</v>
      </c>
      <c r="C47" s="170">
        <v>1122019</v>
      </c>
      <c r="D47" s="170" t="s">
        <v>74</v>
      </c>
      <c r="E47" s="170" t="s">
        <v>75</v>
      </c>
      <c r="F47" s="170"/>
      <c r="G47" s="170" t="s">
        <v>76</v>
      </c>
      <c r="H47" s="171">
        <v>0.043</v>
      </c>
      <c r="I47" s="164">
        <v>2.8</v>
      </c>
      <c r="J47" s="165">
        <v>0.0171</v>
      </c>
      <c r="K47" s="166">
        <v>9989430</v>
      </c>
      <c r="L47" s="164">
        <v>107.55</v>
      </c>
      <c r="M47" s="166">
        <v>10743.63</v>
      </c>
      <c r="N47" s="165">
        <v>0.0006</v>
      </c>
      <c r="O47" s="165">
        <f>+M47/'סיכום נכסי השקעה'!$C$52</f>
        <v>0.00708245567560758</v>
      </c>
    </row>
    <row r="48" spans="1:256">
      <c r="B48" s="169" t="str">
        <v>שחר2683</v>
      </c>
      <c r="C48" s="170">
        <v>9268335</v>
      </c>
      <c r="D48" s="170" t="s">
        <v>74</v>
      </c>
      <c r="E48" s="170" t="s">
        <v>75</v>
      </c>
      <c r="F48" s="170"/>
      <c r="G48" s="170" t="s">
        <v>76</v>
      </c>
      <c r="H48" s="171">
        <v>0.065</v>
      </c>
      <c r="I48" s="164">
        <v>2.17</v>
      </c>
      <c r="J48" s="165">
        <v>0.0146</v>
      </c>
      <c r="K48" s="166">
        <v>8691293</v>
      </c>
      <c r="L48" s="164">
        <v>115.8</v>
      </c>
      <c r="M48" s="166">
        <v>10064.52</v>
      </c>
      <c r="N48" s="165">
        <v>0.0008</v>
      </c>
      <c r="O48" s="165">
        <f>+M48/'סיכום נכסי השקעה'!$C$52</f>
        <v>0.00663477025886651</v>
      </c>
    </row>
    <row r="49" spans="1:256">
      <c r="A49" s="144"/>
      <c r="B49" s="168"/>
      <c r="I49" s="164"/>
      <c r="J49" s="165"/>
      <c r="K49" s="166"/>
      <c r="L49" s="16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4"/>
      <c r="BG49" s="144"/>
      <c r="BH49" s="144"/>
      <c r="BI49" s="144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  <c r="CT49" s="144"/>
      <c r="CU49" s="144"/>
      <c r="CV49" s="144"/>
      <c r="CW49" s="144"/>
      <c r="CX49" s="144"/>
      <c r="CY49" s="144"/>
      <c r="CZ49" s="144"/>
      <c r="DA49" s="144"/>
      <c r="DB49" s="144"/>
      <c r="DC49" s="144"/>
      <c r="DD49" s="144"/>
      <c r="DE49" s="144"/>
      <c r="DF49" s="144"/>
      <c r="DG49" s="144"/>
      <c r="DH49" s="144"/>
      <c r="DI49" s="144"/>
      <c r="DJ49" s="144"/>
      <c r="DK49" s="144"/>
      <c r="DL49" s="144"/>
      <c r="DM49" s="144"/>
      <c r="DN49" s="144"/>
      <c r="DO49" s="144"/>
      <c r="DP49" s="144"/>
      <c r="DQ49" s="144"/>
      <c r="DR49" s="144"/>
      <c r="DS49" s="144"/>
      <c r="DT49" s="144"/>
      <c r="DU49" s="144"/>
      <c r="DV49" s="144"/>
      <c r="DW49" s="144"/>
      <c r="DX49" s="144"/>
      <c r="DY49" s="144"/>
      <c r="DZ49" s="144"/>
      <c r="EA49" s="144"/>
      <c r="EB49" s="144"/>
      <c r="EC49" s="144"/>
      <c r="ED49" s="144"/>
      <c r="EE49" s="144"/>
      <c r="EF49" s="144"/>
      <c r="EG49" s="144"/>
      <c r="EH49" s="144"/>
      <c r="EI49" s="144"/>
      <c r="EJ49" s="144"/>
      <c r="EK49" s="144"/>
      <c r="EL49" s="144"/>
      <c r="EM49" s="144"/>
      <c r="EN49" s="144"/>
      <c r="EO49" s="144"/>
      <c r="EP49" s="144"/>
      <c r="EQ49" s="144"/>
      <c r="ER49" s="144"/>
      <c r="ES49" s="144"/>
      <c r="ET49" s="144"/>
      <c r="EU49" s="144"/>
      <c r="EV49" s="144"/>
      <c r="EW49" s="144"/>
      <c r="EX49" s="144"/>
      <c r="EY49" s="144"/>
      <c r="EZ49" s="144"/>
      <c r="FA49" s="144"/>
      <c r="FB49" s="144"/>
      <c r="FC49" s="144"/>
      <c r="FD49" s="144"/>
      <c r="FE49" s="144"/>
      <c r="FF49" s="144"/>
      <c r="FG49" s="144"/>
      <c r="FH49" s="144"/>
      <c r="FI49" s="144"/>
      <c r="FJ49" s="144"/>
      <c r="FK49" s="144"/>
      <c r="FL49" s="144"/>
      <c r="FM49" s="144"/>
      <c r="FN49" s="144"/>
      <c r="FO49" s="144"/>
      <c r="FP49" s="144"/>
      <c r="FQ49" s="144"/>
      <c r="FR49" s="144"/>
      <c r="FS49" s="144"/>
      <c r="FT49" s="144"/>
      <c r="FU49" s="144"/>
      <c r="FV49" s="144"/>
      <c r="FW49" s="144"/>
      <c r="FX49" s="144"/>
      <c r="FY49" s="144"/>
      <c r="FZ49" s="144"/>
      <c r="GA49" s="144"/>
      <c r="GB49" s="144"/>
      <c r="GC49" s="144"/>
      <c r="GD49" s="144"/>
      <c r="GE49" s="144"/>
      <c r="GF49" s="144"/>
      <c r="GG49" s="144"/>
      <c r="GH49" s="144"/>
      <c r="GI49" s="144"/>
      <c r="GJ49" s="144"/>
      <c r="GK49" s="144"/>
      <c r="GL49" s="144"/>
      <c r="GM49" s="144"/>
      <c r="GN49" s="144"/>
      <c r="GO49" s="144"/>
      <c r="GP49" s="144"/>
      <c r="GQ49" s="144"/>
      <c r="GR49" s="144"/>
      <c r="GS49" s="144"/>
      <c r="GT49" s="144"/>
      <c r="GU49" s="144"/>
      <c r="GV49" s="144"/>
      <c r="GW49" s="144"/>
      <c r="GX49" s="144"/>
      <c r="GY49" s="144"/>
      <c r="GZ49" s="144"/>
      <c r="HA49" s="144"/>
      <c r="HB49" s="144"/>
      <c r="HC49" s="144"/>
      <c r="HD49" s="144"/>
      <c r="HE49" s="144"/>
      <c r="HF49" s="144"/>
      <c r="HG49" s="144"/>
      <c r="HH49" s="144"/>
      <c r="HI49" s="144"/>
      <c r="HJ49" s="144"/>
      <c r="HK49" s="144"/>
      <c r="HL49" s="144"/>
      <c r="HM49" s="144"/>
      <c r="HN49" s="144"/>
      <c r="HO49" s="144"/>
      <c r="HP49" s="144"/>
      <c r="HQ49" s="144"/>
      <c r="HR49" s="144"/>
      <c r="HS49" s="144"/>
      <c r="HT49" s="144"/>
      <c r="HU49" s="144"/>
      <c r="HV49" s="144"/>
      <c r="HW49" s="144"/>
      <c r="HX49" s="144"/>
      <c r="HY49" s="144"/>
      <c r="HZ49" s="144"/>
      <c r="IA49" s="144"/>
      <c r="IB49" s="144"/>
      <c r="IC49" s="144"/>
      <c r="ID49" s="144"/>
      <c r="IE49" s="144"/>
      <c r="IF49" s="144"/>
      <c r="IG49" s="144"/>
      <c r="IH49" s="144"/>
      <c r="II49" s="144"/>
      <c r="IJ49" s="144"/>
      <c r="IK49" s="144"/>
      <c r="IL49" s="144"/>
      <c r="IM49" s="144"/>
      <c r="IN49" s="144"/>
      <c r="IO49" s="144"/>
      <c r="IP49" s="144"/>
      <c r="IQ49" s="144"/>
      <c r="IR49" s="144"/>
      <c r="IS49" s="144"/>
      <c r="IT49" s="144"/>
      <c r="IU49" s="144"/>
      <c r="IV49" s="144"/>
    </row>
    <row r="50" spans="1:256">
      <c r="B50" s="167" t="s">
        <v>79</v>
      </c>
      <c r="C50" s="144"/>
      <c r="D50" s="144"/>
      <c r="E50" s="144"/>
      <c r="F50" s="144"/>
      <c r="G50" s="144"/>
      <c r="H50" s="173"/>
      <c r="I50" s="160">
        <v>3.99</v>
      </c>
      <c r="J50" s="161">
        <v>0.0209</v>
      </c>
      <c r="K50" s="162"/>
      <c r="L50" s="160"/>
      <c r="M50" s="162">
        <f>SUM(M29:M48)</f>
        <v>133834.73</v>
      </c>
      <c r="N50" s="161"/>
      <c r="O50" s="161">
        <f>+M50/'סיכום נכסי השקעה'!$C$52</f>
        <v>0.0882270278371378</v>
      </c>
    </row>
    <row r="51" spans="1:256">
      <c r="B51" s="172"/>
      <c r="I51" s="164"/>
      <c r="J51" s="165"/>
      <c r="K51" s="166"/>
      <c r="L51" s="164"/>
    </row>
    <row r="52" spans="1:256">
      <c r="B52" s="163" t="s">
        <v>80</v>
      </c>
      <c r="C52" s="144"/>
      <c r="D52" s="144"/>
      <c r="E52" s="144"/>
      <c r="F52" s="144"/>
      <c r="G52" s="144"/>
      <c r="H52" s="173"/>
      <c r="I52" s="160">
        <v>3.96</v>
      </c>
      <c r="J52" s="161">
        <v>0.0106</v>
      </c>
      <c r="K52" s="162"/>
      <c r="L52" s="160"/>
      <c r="M52" s="162">
        <f>+M50+M25</f>
        <v>342741.62</v>
      </c>
      <c r="N52" s="161"/>
      <c r="O52" s="161">
        <f>+M52/'סיכום נכסי השקעה'!$C$52</f>
        <v>0.225943403843574</v>
      </c>
    </row>
    <row r="53" spans="1:256">
      <c r="B53" s="175"/>
      <c r="I53" s="164"/>
      <c r="J53" s="165"/>
      <c r="K53" s="166"/>
      <c r="L53" s="164"/>
    </row>
    <row r="54" spans="1:256">
      <c r="B54" s="159" t="s">
        <v>81</v>
      </c>
      <c r="C54" s="144"/>
      <c r="D54" s="144"/>
      <c r="E54" s="144"/>
      <c r="F54" s="144"/>
      <c r="G54" s="144"/>
      <c r="H54" s="173"/>
      <c r="I54" s="160">
        <v>3.96</v>
      </c>
      <c r="J54" s="161">
        <v>0.0106</v>
      </c>
      <c r="K54" s="162"/>
      <c r="L54" s="160"/>
      <c r="M54" s="162">
        <f>+M52</f>
        <v>342741.62</v>
      </c>
      <c r="N54" s="161"/>
      <c r="O54" s="161">
        <f>+M54/'סיכום נכסי השקעה'!$C$52</f>
        <v>0.225943403843574</v>
      </c>
    </row>
    <row r="55" spans="1:256">
      <c r="B55" s="176"/>
      <c r="C55" s="177"/>
      <c r="D55" s="177"/>
      <c r="E55" s="177"/>
      <c r="F55" s="177"/>
      <c r="G55" s="177"/>
      <c r="H55" s="177"/>
      <c r="I55" s="178"/>
      <c r="J55" s="179"/>
      <c r="K55" s="180"/>
      <c r="L55" s="178"/>
      <c r="M55" s="177"/>
      <c r="N55" s="177"/>
      <c r="O55" s="177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3" fitToWidth="1" orientation="landscape" pageOrder="downThenOver" paperSize="9" scale="75" useFirstPageNumber="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241"/>
  <sheetViews>
    <sheetView workbookViewId="0" showGridLines="0" rightToLeft="1">
      <selection activeCell="A1" sqref="A1"/>
    </sheetView>
  </sheetViews>
  <sheetFormatPr defaultRowHeight="14.25"/>
  <cols>
    <col min="1" max="1" style="181" width="4.253365" customWidth="1"/>
    <col min="2" max="2" style="181" width="38.28028" customWidth="1"/>
    <col min="3" max="3" style="181" width="12.38125" customWidth="1"/>
    <col min="4" max="4" style="181" width="35.38731" customWidth="1"/>
    <col min="5" max="5" style="181" width="16.37632" customWidth="1"/>
    <col min="6" max="6" style="181" width="10.17708" customWidth="1"/>
    <col min="7" max="7" style="181" width="10.4526" customWidth="1"/>
    <col min="8" max="8" style="181" width="9.763797" customWidth="1"/>
    <col min="9" max="9" style="181" width="7.559624" customWidth="1"/>
    <col min="10" max="10" style="181" width="10.86588" customWidth="1"/>
    <col min="11" max="11" style="181" width="11.1414" customWidth="1"/>
    <col min="12" max="12" style="181" width="16.37632" customWidth="1"/>
    <col min="13" max="13" style="181" width="9.488275" customWidth="1"/>
    <col min="14" max="14" style="181" width="13.20782" customWidth="1"/>
    <col min="15" max="15" style="181" width="13.48334" customWidth="1"/>
    <col min="16" max="16" style="181" width="13.75886" customWidth="1"/>
    <col min="17" max="17" style="181" width="14.72319" customWidth="1"/>
    <col min="18" max="256" style="181"/>
  </cols>
  <sheetData>
    <row r="1" spans="1:256">
      <c r="B1" s="182" t="s">
        <v>31</v>
      </c>
      <c r="C1" s="183"/>
      <c r="D1" s="184"/>
      <c r="E1" s="185"/>
      <c r="G1" s="186"/>
      <c r="I1" s="187"/>
      <c r="L1" s="186"/>
    </row>
    <row r="2" spans="1:256">
      <c r="B2" s="188" t="s">
        <v>32</v>
      </c>
      <c r="D2" s="189"/>
      <c r="E2" s="190"/>
      <c r="G2" s="186"/>
      <c r="I2" s="187"/>
      <c r="L2" s="186"/>
    </row>
    <row r="3" spans="1:256">
      <c r="B3" s="191" t="s">
        <v>1</v>
      </c>
      <c r="C3" s="192">
        <v>41547</v>
      </c>
      <c r="D3" s="186"/>
      <c r="E3" s="190"/>
      <c r="G3" s="186"/>
      <c r="I3" s="187"/>
      <c r="L3" s="186"/>
    </row>
    <row r="4" spans="1:256">
      <c r="B4" s="191" t="s">
        <v>2</v>
      </c>
      <c r="C4" s="193" t="s">
        <v>3</v>
      </c>
      <c r="D4" s="186"/>
      <c r="E4" s="190"/>
      <c r="G4" s="186"/>
      <c r="I4" s="187"/>
      <c r="L4" s="186"/>
    </row>
    <row r="5" spans="1:256">
      <c r="B5" s="191" t="s">
        <v>4</v>
      </c>
      <c r="C5" s="193" t="s">
        <v>5</v>
      </c>
      <c r="D5" s="186"/>
      <c r="E5" s="190"/>
      <c r="G5" s="186"/>
      <c r="I5" s="187"/>
      <c r="L5" s="186"/>
    </row>
    <row r="6" spans="1:256">
      <c r="B6" s="191" t="s">
        <v>6</v>
      </c>
      <c r="C6" s="194">
        <v>414</v>
      </c>
      <c r="D6" s="186"/>
      <c r="E6" s="190"/>
      <c r="G6" s="186"/>
      <c r="I6" s="187"/>
      <c r="L6" s="186"/>
    </row>
    <row r="8" spans="1:256">
      <c r="A8" s="195"/>
      <c r="B8" s="196" t="s">
        <v>61</v>
      </c>
      <c r="C8" s="197" t="s">
        <v>62</v>
      </c>
      <c r="D8" s="197" t="s">
        <v>63</v>
      </c>
      <c r="E8" s="197" t="s">
        <v>82</v>
      </c>
      <c r="F8" s="197" t="s">
        <v>64</v>
      </c>
      <c r="G8" s="197" t="s">
        <v>39</v>
      </c>
      <c r="H8" s="197" t="s">
        <v>40</v>
      </c>
      <c r="I8" s="198" t="s">
        <v>65</v>
      </c>
      <c r="J8" s="198" t="s">
        <v>66</v>
      </c>
      <c r="K8" s="199" t="s">
        <v>67</v>
      </c>
      <c r="L8" s="200" t="s">
        <v>68</v>
      </c>
      <c r="M8" s="200" t="s">
        <v>69</v>
      </c>
      <c r="N8" s="200" t="s">
        <v>70</v>
      </c>
      <c r="O8" s="200" t="s">
        <v>71</v>
      </c>
      <c r="P8" s="200" t="s">
        <v>34</v>
      </c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95"/>
      <c r="BA8" s="195"/>
      <c r="BB8" s="195"/>
      <c r="BC8" s="195"/>
      <c r="BD8" s="195"/>
      <c r="BE8" s="195"/>
      <c r="BF8" s="195"/>
      <c r="BG8" s="195"/>
      <c r="BH8" s="195"/>
      <c r="BI8" s="195"/>
      <c r="BJ8" s="195"/>
      <c r="BK8" s="195"/>
      <c r="BL8" s="195"/>
      <c r="BM8" s="195"/>
      <c r="BN8" s="195"/>
      <c r="BO8" s="195"/>
      <c r="BP8" s="195"/>
      <c r="BQ8" s="195"/>
      <c r="BR8" s="195"/>
      <c r="BS8" s="195"/>
      <c r="BT8" s="195"/>
      <c r="BU8" s="195"/>
      <c r="BV8" s="195"/>
      <c r="BW8" s="195"/>
      <c r="BX8" s="195"/>
      <c r="BY8" s="195"/>
      <c r="BZ8" s="195"/>
      <c r="CA8" s="195"/>
      <c r="CB8" s="195"/>
      <c r="CC8" s="195"/>
      <c r="CD8" s="195"/>
      <c r="CE8" s="195"/>
      <c r="CF8" s="195"/>
      <c r="CG8" s="195"/>
      <c r="CH8" s="195"/>
      <c r="CI8" s="195"/>
      <c r="CJ8" s="195"/>
      <c r="CK8" s="195"/>
      <c r="CL8" s="195"/>
      <c r="CM8" s="195"/>
      <c r="CN8" s="195"/>
      <c r="CO8" s="195"/>
      <c r="CP8" s="195"/>
      <c r="CQ8" s="195"/>
      <c r="CR8" s="195"/>
      <c r="CS8" s="195"/>
      <c r="CT8" s="195"/>
      <c r="CU8" s="195"/>
      <c r="CV8" s="195"/>
      <c r="CW8" s="195"/>
      <c r="CX8" s="195"/>
      <c r="CY8" s="195"/>
      <c r="CZ8" s="195"/>
      <c r="DA8" s="195"/>
      <c r="DB8" s="195"/>
      <c r="DC8" s="195"/>
      <c r="DD8" s="195"/>
      <c r="DE8" s="195"/>
      <c r="DF8" s="195"/>
      <c r="DG8" s="195"/>
      <c r="DH8" s="195"/>
      <c r="DI8" s="195"/>
      <c r="DJ8" s="195"/>
      <c r="DK8" s="195"/>
      <c r="DL8" s="195"/>
      <c r="DM8" s="195"/>
      <c r="DN8" s="195"/>
      <c r="DO8" s="195"/>
      <c r="DP8" s="195"/>
      <c r="DQ8" s="195"/>
      <c r="DR8" s="195"/>
      <c r="DS8" s="195"/>
      <c r="DT8" s="195"/>
      <c r="DU8" s="195"/>
      <c r="DV8" s="195"/>
      <c r="DW8" s="195"/>
      <c r="DX8" s="195"/>
      <c r="DY8" s="195"/>
      <c r="DZ8" s="195"/>
      <c r="EA8" s="195"/>
      <c r="EB8" s="195"/>
      <c r="EC8" s="195"/>
      <c r="ED8" s="195"/>
      <c r="EE8" s="195"/>
      <c r="EF8" s="195"/>
      <c r="EG8" s="195"/>
      <c r="EH8" s="195"/>
      <c r="EI8" s="195"/>
      <c r="EJ8" s="195"/>
      <c r="EK8" s="195"/>
      <c r="EL8" s="195"/>
      <c r="EM8" s="195"/>
      <c r="EN8" s="195"/>
      <c r="EO8" s="195"/>
      <c r="EP8" s="195"/>
      <c r="EQ8" s="195"/>
      <c r="ER8" s="195"/>
      <c r="ES8" s="195"/>
      <c r="ET8" s="195"/>
      <c r="EU8" s="195"/>
      <c r="EV8" s="195"/>
      <c r="EW8" s="195"/>
      <c r="EX8" s="195"/>
      <c r="EY8" s="195"/>
      <c r="EZ8" s="195"/>
      <c r="FA8" s="195"/>
      <c r="FB8" s="195"/>
      <c r="FC8" s="195"/>
      <c r="FD8" s="195"/>
      <c r="FE8" s="195"/>
      <c r="FF8" s="195"/>
      <c r="FG8" s="195"/>
      <c r="FH8" s="195"/>
      <c r="FI8" s="195"/>
      <c r="FJ8" s="195"/>
      <c r="FK8" s="195"/>
      <c r="FL8" s="195"/>
      <c r="FM8" s="195"/>
      <c r="FN8" s="195"/>
      <c r="FO8" s="195"/>
      <c r="FP8" s="195"/>
      <c r="FQ8" s="195"/>
      <c r="FR8" s="195"/>
      <c r="FS8" s="195"/>
      <c r="FT8" s="195"/>
      <c r="FU8" s="195"/>
      <c r="FV8" s="195"/>
      <c r="FW8" s="195"/>
      <c r="FX8" s="195"/>
      <c r="FY8" s="195"/>
      <c r="FZ8" s="195"/>
      <c r="GA8" s="195"/>
      <c r="GB8" s="195"/>
      <c r="GC8" s="195"/>
      <c r="GD8" s="195"/>
      <c r="GE8" s="195"/>
      <c r="GF8" s="195"/>
      <c r="GG8" s="195"/>
      <c r="GH8" s="195"/>
      <c r="GI8" s="195"/>
      <c r="GJ8" s="195"/>
      <c r="GK8" s="195"/>
      <c r="GL8" s="195"/>
      <c r="GM8" s="195"/>
      <c r="GN8" s="195"/>
      <c r="GO8" s="195"/>
      <c r="GP8" s="195"/>
      <c r="GQ8" s="195"/>
      <c r="GR8" s="195"/>
      <c r="GS8" s="195"/>
      <c r="GT8" s="195"/>
      <c r="GU8" s="195"/>
      <c r="GV8" s="195"/>
      <c r="GW8" s="195"/>
      <c r="GX8" s="195"/>
      <c r="GY8" s="195"/>
      <c r="GZ8" s="195"/>
      <c r="HA8" s="195"/>
      <c r="HB8" s="195"/>
      <c r="HC8" s="195"/>
      <c r="HD8" s="195"/>
      <c r="HE8" s="195"/>
      <c r="HF8" s="195"/>
      <c r="HG8" s="195"/>
      <c r="HH8" s="195"/>
      <c r="HI8" s="195"/>
      <c r="HJ8" s="195"/>
      <c r="HK8" s="195"/>
      <c r="HL8" s="195"/>
      <c r="HM8" s="195"/>
      <c r="HN8" s="195"/>
      <c r="HO8" s="195"/>
      <c r="HP8" s="195"/>
      <c r="HQ8" s="195"/>
      <c r="HR8" s="195"/>
      <c r="HS8" s="195"/>
      <c r="HT8" s="195"/>
      <c r="HU8" s="195"/>
      <c r="HV8" s="195"/>
      <c r="HW8" s="195"/>
      <c r="HX8" s="195"/>
      <c r="HY8" s="195"/>
      <c r="HZ8" s="195"/>
      <c r="IA8" s="195"/>
      <c r="IB8" s="195"/>
      <c r="IC8" s="195"/>
      <c r="ID8" s="195"/>
      <c r="IE8" s="195"/>
      <c r="IF8" s="195"/>
      <c r="IG8" s="195"/>
      <c r="IH8" s="195"/>
      <c r="II8" s="195"/>
      <c r="IJ8" s="195"/>
      <c r="IK8" s="195"/>
      <c r="IL8" s="195"/>
      <c r="IM8" s="195"/>
      <c r="IN8" s="195"/>
      <c r="IO8" s="195"/>
      <c r="IP8" s="195"/>
      <c r="IQ8" s="195"/>
      <c r="IR8" s="195"/>
      <c r="IS8" s="195"/>
      <c r="IT8" s="195"/>
      <c r="IU8" s="195"/>
      <c r="IV8" s="195"/>
    </row>
    <row r="9" spans="1:256">
      <c r="B9" s="201" t="s">
        <v>8</v>
      </c>
      <c r="C9" s="202"/>
      <c r="D9" s="202"/>
      <c r="E9" s="202"/>
      <c r="F9" s="202"/>
      <c r="G9" s="202"/>
      <c r="H9" s="202"/>
      <c r="I9" s="202"/>
      <c r="J9" s="203"/>
      <c r="K9" s="204"/>
      <c r="L9" s="205"/>
      <c r="M9" s="203"/>
      <c r="N9" s="202"/>
      <c r="O9" s="202"/>
      <c r="P9" s="202"/>
    </row>
    <row r="10" spans="1:256">
      <c r="B10" s="206" t="s">
        <v>11</v>
      </c>
      <c r="C10" s="191"/>
      <c r="D10" s="191"/>
      <c r="E10" s="191"/>
      <c r="F10" s="191"/>
      <c r="G10" s="191"/>
      <c r="H10" s="191"/>
      <c r="I10" s="191"/>
      <c r="J10" s="207"/>
      <c r="K10" s="208"/>
      <c r="L10" s="209"/>
      <c r="M10" s="207"/>
      <c r="N10" s="191"/>
      <c r="O10" s="191"/>
      <c r="P10" s="191"/>
    </row>
    <row r="11" spans="1:256">
      <c r="A11" s="191"/>
      <c r="B11" s="210" t="s">
        <v>72</v>
      </c>
      <c r="C11" s="191"/>
      <c r="D11" s="191"/>
      <c r="E11" s="191"/>
      <c r="F11" s="191"/>
      <c r="G11" s="191"/>
      <c r="H11" s="191"/>
      <c r="J11" s="211"/>
      <c r="K11" s="212"/>
      <c r="L11" s="213"/>
      <c r="M11" s="21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  <c r="BJ11" s="191"/>
      <c r="BK11" s="191"/>
      <c r="BL11" s="191"/>
      <c r="BM11" s="191"/>
      <c r="BN11" s="191"/>
      <c r="BO11" s="191"/>
      <c r="BP11" s="191"/>
      <c r="BQ11" s="191"/>
      <c r="BR11" s="191"/>
      <c r="BS11" s="191"/>
      <c r="BT11" s="191"/>
      <c r="BU11" s="191"/>
      <c r="BV11" s="191"/>
      <c r="BW11" s="191"/>
      <c r="BX11" s="191"/>
      <c r="BY11" s="191"/>
      <c r="BZ11" s="191"/>
      <c r="CA11" s="191"/>
      <c r="CB11" s="191"/>
      <c r="CC11" s="191"/>
      <c r="CD11" s="191"/>
      <c r="CE11" s="191"/>
      <c r="CF11" s="191"/>
      <c r="CG11" s="191"/>
      <c r="CH11" s="191"/>
      <c r="CI11" s="191"/>
      <c r="CJ11" s="191"/>
      <c r="CK11" s="191"/>
      <c r="CL11" s="191"/>
      <c r="CM11" s="191"/>
      <c r="CN11" s="191"/>
      <c r="CO11" s="191"/>
      <c r="CP11" s="191"/>
      <c r="CQ11" s="191"/>
      <c r="CR11" s="191"/>
      <c r="CS11" s="191"/>
      <c r="CT11" s="191"/>
      <c r="CU11" s="191"/>
      <c r="CV11" s="191"/>
      <c r="CW11" s="191"/>
      <c r="CX11" s="191"/>
      <c r="CY11" s="191"/>
      <c r="CZ11" s="191"/>
      <c r="DA11" s="191"/>
      <c r="DB11" s="191"/>
      <c r="DC11" s="191"/>
      <c r="DD11" s="191"/>
      <c r="DE11" s="191"/>
      <c r="DF11" s="191"/>
      <c r="DG11" s="191"/>
      <c r="DH11" s="191"/>
      <c r="DI11" s="191"/>
      <c r="DJ11" s="191"/>
      <c r="DK11" s="191"/>
      <c r="DL11" s="191"/>
      <c r="DM11" s="191"/>
      <c r="DN11" s="191"/>
      <c r="DO11" s="191"/>
      <c r="DP11" s="191"/>
      <c r="DQ11" s="191"/>
      <c r="DR11" s="191"/>
      <c r="DS11" s="191"/>
      <c r="DT11" s="191"/>
      <c r="DU11" s="191"/>
      <c r="DV11" s="191"/>
      <c r="DW11" s="191"/>
      <c r="DX11" s="191"/>
      <c r="DY11" s="191"/>
      <c r="DZ11" s="191"/>
      <c r="EA11" s="191"/>
      <c r="EB11" s="191"/>
      <c r="EC11" s="191"/>
      <c r="ED11" s="191"/>
      <c r="EE11" s="191"/>
      <c r="EF11" s="191"/>
      <c r="EG11" s="191"/>
      <c r="EH11" s="191"/>
      <c r="EI11" s="191"/>
      <c r="EJ11" s="191"/>
      <c r="EK11" s="191"/>
      <c r="EL11" s="191"/>
      <c r="EM11" s="191"/>
      <c r="EN11" s="191"/>
      <c r="EO11" s="191"/>
      <c r="EP11" s="191"/>
      <c r="EQ11" s="191"/>
      <c r="ER11" s="191"/>
      <c r="ES11" s="191"/>
      <c r="ET11" s="191"/>
      <c r="EU11" s="191"/>
      <c r="EV11" s="191"/>
      <c r="EW11" s="191"/>
      <c r="EX11" s="191"/>
      <c r="EY11" s="191"/>
      <c r="EZ11" s="191"/>
      <c r="FA11" s="191"/>
      <c r="FB11" s="191"/>
      <c r="FC11" s="191"/>
      <c r="FD11" s="191"/>
      <c r="FE11" s="191"/>
      <c r="FF11" s="191"/>
      <c r="FG11" s="191"/>
      <c r="FH11" s="191"/>
      <c r="FI11" s="191"/>
      <c r="FJ11" s="191"/>
      <c r="FK11" s="191"/>
      <c r="FL11" s="191"/>
      <c r="FM11" s="191"/>
      <c r="FN11" s="191"/>
      <c r="FO11" s="191"/>
      <c r="FP11" s="191"/>
      <c r="FQ11" s="191"/>
      <c r="FR11" s="191"/>
      <c r="FS11" s="191"/>
      <c r="FT11" s="191"/>
      <c r="FU11" s="191"/>
      <c r="FV11" s="191"/>
      <c r="FW11" s="191"/>
      <c r="FX11" s="191"/>
      <c r="FY11" s="191"/>
      <c r="FZ11" s="191"/>
      <c r="GA11" s="191"/>
      <c r="GB11" s="191"/>
      <c r="GC11" s="191"/>
      <c r="GD11" s="191"/>
      <c r="GE11" s="191"/>
      <c r="GF11" s="191"/>
      <c r="GG11" s="191"/>
      <c r="GH11" s="191"/>
      <c r="GI11" s="191"/>
      <c r="GJ11" s="191"/>
      <c r="GK11" s="191"/>
      <c r="GL11" s="191"/>
      <c r="GM11" s="191"/>
      <c r="GN11" s="191"/>
      <c r="GO11" s="191"/>
      <c r="GP11" s="191"/>
      <c r="GQ11" s="191"/>
      <c r="GR11" s="191"/>
      <c r="GS11" s="191"/>
      <c r="GT11" s="191"/>
      <c r="GU11" s="191"/>
      <c r="GV11" s="191"/>
      <c r="GW11" s="191"/>
      <c r="GX11" s="191"/>
      <c r="GY11" s="191"/>
      <c r="GZ11" s="191"/>
      <c r="HA11" s="191"/>
      <c r="HB11" s="191"/>
      <c r="HC11" s="191"/>
      <c r="HD11" s="191"/>
      <c r="HE11" s="191"/>
      <c r="HF11" s="191"/>
      <c r="HG11" s="191"/>
      <c r="HH11" s="191"/>
      <c r="HI11" s="191"/>
      <c r="HJ11" s="191"/>
      <c r="HK11" s="191"/>
      <c r="HL11" s="191"/>
      <c r="HM11" s="191"/>
      <c r="HN11" s="191"/>
      <c r="HO11" s="191"/>
      <c r="HP11" s="191"/>
      <c r="HQ11" s="191"/>
      <c r="HR11" s="191"/>
      <c r="HS11" s="191"/>
      <c r="HT11" s="191"/>
      <c r="HU11" s="191"/>
      <c r="HV11" s="191"/>
      <c r="HW11" s="191"/>
      <c r="HX11" s="191"/>
      <c r="HY11" s="191"/>
      <c r="HZ11" s="191"/>
      <c r="IA11" s="191"/>
      <c r="IB11" s="191"/>
      <c r="IC11" s="191"/>
      <c r="ID11" s="191"/>
      <c r="IE11" s="191"/>
      <c r="IF11" s="191"/>
      <c r="IG11" s="191"/>
      <c r="IH11" s="191"/>
      <c r="II11" s="191"/>
      <c r="IJ11" s="191"/>
      <c r="IK11" s="191"/>
      <c r="IL11" s="191"/>
      <c r="IM11" s="191"/>
      <c r="IN11" s="191"/>
      <c r="IO11" s="191"/>
      <c r="IP11" s="191"/>
      <c r="IQ11" s="191"/>
      <c r="IR11" s="191"/>
      <c r="IS11" s="191"/>
      <c r="IT11" s="191"/>
      <c r="IU11" s="191"/>
      <c r="IV11" s="191"/>
    </row>
    <row r="12" spans="1:256">
      <c r="B12" s="214" t="str">
        <v>צמודות</v>
      </c>
      <c r="C12" s="191"/>
      <c r="D12" s="191"/>
      <c r="E12" s="191"/>
      <c r="F12" s="191"/>
      <c r="G12" s="191"/>
      <c r="H12" s="191"/>
      <c r="I12" s="191"/>
      <c r="J12" s="207"/>
      <c r="K12" s="208"/>
      <c r="L12" s="209"/>
      <c r="M12" s="207"/>
      <c r="N12" s="191"/>
      <c r="O12" s="191"/>
      <c r="P12" s="191"/>
    </row>
    <row r="13" spans="1:256">
      <c r="B13" s="215" t="str">
        <v>טפחות הנפקות אג 29</v>
      </c>
      <c r="C13" s="216">
        <v>2310050</v>
      </c>
      <c r="D13" s="216" t="s">
        <v>83</v>
      </c>
      <c r="E13" s="216" t="s">
        <v>84</v>
      </c>
      <c r="F13" s="216" t="s">
        <v>44</v>
      </c>
      <c r="G13" s="216" t="s">
        <v>45</v>
      </c>
      <c r="H13" s="216" t="s">
        <v>76</v>
      </c>
      <c r="I13" s="217">
        <v>0.042</v>
      </c>
      <c r="J13" s="211">
        <v>1.25</v>
      </c>
      <c r="K13" s="212">
        <v>0.0023</v>
      </c>
      <c r="L13" s="213">
        <v>8017466</v>
      </c>
      <c r="M13" s="211">
        <v>130.85</v>
      </c>
      <c r="N13" s="213">
        <v>10490.85</v>
      </c>
      <c r="O13" s="212">
        <v>0.0059</v>
      </c>
      <c r="P13" s="212">
        <f>+N13/'סיכום נכסי השקעה'!$C$52</f>
        <v>0.00691581710506112</v>
      </c>
      <c r="Q13" s="218"/>
    </row>
    <row r="14" spans="1:256">
      <c r="B14" s="215" t="str">
        <v>כיל 1</v>
      </c>
      <c r="C14" s="216">
        <v>2810208</v>
      </c>
      <c r="D14" s="216" t="s">
        <v>85</v>
      </c>
      <c r="E14" s="216" t="s">
        <v>86</v>
      </c>
      <c r="F14" s="216" t="s">
        <v>44</v>
      </c>
      <c r="G14" s="216" t="s">
        <v>45</v>
      </c>
      <c r="H14" s="216" t="s">
        <v>76</v>
      </c>
      <c r="I14" s="217">
        <v>0.034</v>
      </c>
      <c r="J14" s="211">
        <v>0.57</v>
      </c>
      <c r="K14" s="212">
        <v>0.0026</v>
      </c>
      <c r="L14" s="213">
        <v>49574</v>
      </c>
      <c r="M14" s="211">
        <v>116.61</v>
      </c>
      <c r="N14" s="213">
        <v>57.81</v>
      </c>
      <c r="O14" s="212">
        <v>0.0001</v>
      </c>
      <c r="P14" s="212">
        <f>+N14/'סיכום נכסי השקעה'!$C$52</f>
        <v>3.81097229341363e-05</v>
      </c>
      <c r="Q14" s="218"/>
    </row>
    <row r="15" spans="1:256">
      <c r="B15" s="215" t="str">
        <v>לאומי מימון אג176</v>
      </c>
      <c r="C15" s="216">
        <v>7410087</v>
      </c>
      <c r="D15" s="216" t="s">
        <v>87</v>
      </c>
      <c r="E15" s="216" t="s">
        <v>84</v>
      </c>
      <c r="F15" s="216" t="s">
        <v>44</v>
      </c>
      <c r="G15" s="216" t="s">
        <v>45</v>
      </c>
      <c r="H15" s="216" t="s">
        <v>76</v>
      </c>
      <c r="I15" s="217">
        <v>0.051</v>
      </c>
      <c r="J15" s="211">
        <v>1.8</v>
      </c>
      <c r="K15" s="212">
        <v>0.004</v>
      </c>
      <c r="L15" s="213">
        <v>42375.75</v>
      </c>
      <c r="M15" s="211">
        <v>143.56</v>
      </c>
      <c r="N15" s="213">
        <v>60.83</v>
      </c>
      <c r="O15" s="212">
        <v>0.0001</v>
      </c>
      <c r="P15" s="212">
        <f>+N15/'סיכום נכסי השקעה'!$C$52</f>
        <v>4.01005785518684e-05</v>
      </c>
      <c r="Q15" s="218"/>
    </row>
    <row r="16" spans="1:256">
      <c r="B16" s="215" t="str">
        <v>מזרחי טפחות 35</v>
      </c>
      <c r="C16" s="216">
        <v>2310118</v>
      </c>
      <c r="D16" s="216" t="s">
        <v>83</v>
      </c>
      <c r="E16" s="216" t="s">
        <v>84</v>
      </c>
      <c r="F16" s="216" t="s">
        <v>44</v>
      </c>
      <c r="G16" s="216" t="s">
        <v>45</v>
      </c>
      <c r="H16" s="216" t="s">
        <v>76</v>
      </c>
      <c r="I16" s="217">
        <v>0.026</v>
      </c>
      <c r="J16" s="211">
        <v>4.96</v>
      </c>
      <c r="K16" s="212">
        <v>0.0123</v>
      </c>
      <c r="L16" s="213">
        <v>700000</v>
      </c>
      <c r="M16" s="211">
        <v>112.48</v>
      </c>
      <c r="N16" s="213">
        <v>787.36</v>
      </c>
      <c r="O16" s="212">
        <v>0.0003</v>
      </c>
      <c r="P16" s="212">
        <f>+N16/'סיכום נכסי השקעה'!$C$52</f>
        <v>0.000519046383833619</v>
      </c>
      <c r="Q16" s="218"/>
    </row>
    <row r="17" spans="1:256">
      <c r="B17" s="215" t="str">
        <v>מזרחי טפחות סדרה 33</v>
      </c>
      <c r="C17" s="216">
        <v>2310092</v>
      </c>
      <c r="D17" s="216" t="s">
        <v>83</v>
      </c>
      <c r="E17" s="216" t="s">
        <v>84</v>
      </c>
      <c r="F17" s="216" t="s">
        <v>44</v>
      </c>
      <c r="G17" s="216" t="s">
        <v>45</v>
      </c>
      <c r="H17" s="216" t="s">
        <v>76</v>
      </c>
      <c r="I17" s="217">
        <v>0.026</v>
      </c>
      <c r="J17" s="211">
        <v>2.46</v>
      </c>
      <c r="K17" s="212">
        <v>0.0052</v>
      </c>
      <c r="L17" s="213">
        <v>5598031</v>
      </c>
      <c r="M17" s="211">
        <v>111.97</v>
      </c>
      <c r="N17" s="213">
        <v>6268.12</v>
      </c>
      <c r="O17" s="212">
        <v>0.0024</v>
      </c>
      <c r="P17" s="212">
        <f>+N17/'סיכום נכסי השקעה'!$C$52</f>
        <v>0.00413209334921153</v>
      </c>
      <c r="Q17" s="218"/>
    </row>
    <row r="18" spans="1:256">
      <c r="B18" s="215" t="str">
        <v>פועלים הנפקות 25</v>
      </c>
      <c r="C18" s="216">
        <v>1940360</v>
      </c>
      <c r="D18" s="216" t="s">
        <v>88</v>
      </c>
      <c r="E18" s="216" t="s">
        <v>84</v>
      </c>
      <c r="F18" s="216" t="s">
        <v>44</v>
      </c>
      <c r="G18" s="216" t="s">
        <v>45</v>
      </c>
      <c r="H18" s="216" t="s">
        <v>76</v>
      </c>
      <c r="I18" s="217">
        <v>0.044</v>
      </c>
      <c r="J18" s="211">
        <v>1.59</v>
      </c>
      <c r="K18" s="212">
        <v>0.0037</v>
      </c>
      <c r="L18" s="213">
        <v>13800</v>
      </c>
      <c r="M18" s="211">
        <v>133.68</v>
      </c>
      <c r="N18" s="213">
        <v>18.45</v>
      </c>
      <c r="O18" s="212">
        <v>0</v>
      </c>
      <c r="P18" s="212">
        <f>+N18/'סיכום נכסי השקעה'!$C$52</f>
        <v>1.21626775321711e-05</v>
      </c>
      <c r="Q18" s="218"/>
    </row>
    <row r="19" spans="1:256">
      <c r="B19" s="215" t="str">
        <v>פעלה.ק31</v>
      </c>
      <c r="C19" s="216">
        <v>1940527</v>
      </c>
      <c r="D19" s="216" t="s">
        <v>88</v>
      </c>
      <c r="E19" s="216" t="s">
        <v>84</v>
      </c>
      <c r="F19" s="216" t="s">
        <v>44</v>
      </c>
      <c r="G19" s="216" t="s">
        <v>45</v>
      </c>
      <c r="H19" s="216" t="s">
        <v>76</v>
      </c>
      <c r="I19" s="217">
        <v>0.045</v>
      </c>
      <c r="J19" s="211">
        <v>3.17</v>
      </c>
      <c r="K19" s="212">
        <v>0.0041</v>
      </c>
      <c r="L19" s="213">
        <v>1396935</v>
      </c>
      <c r="M19" s="211">
        <v>118.24</v>
      </c>
      <c r="N19" s="213">
        <v>1651.74</v>
      </c>
      <c r="O19" s="212">
        <v>0.0022</v>
      </c>
      <c r="P19" s="212">
        <f>+N19/'סיכום נכסי השקעה'!$C$52</f>
        <v>0.00108886617815655</v>
      </c>
      <c r="Q19" s="218"/>
    </row>
    <row r="20" spans="1:256">
      <c r="B20" s="215" t="str">
        <v>בזק אגח סד 5</v>
      </c>
      <c r="C20" s="216">
        <v>2300069</v>
      </c>
      <c r="D20" s="216" t="s">
        <v>89</v>
      </c>
      <c r="E20" s="216" t="s">
        <v>90</v>
      </c>
      <c r="F20" s="216" t="s">
        <v>91</v>
      </c>
      <c r="G20" s="216" t="s">
        <v>45</v>
      </c>
      <c r="H20" s="216" t="s">
        <v>76</v>
      </c>
      <c r="I20" s="217">
        <v>0.053</v>
      </c>
      <c r="J20" s="211">
        <v>1.63</v>
      </c>
      <c r="K20" s="212">
        <v>0.0023</v>
      </c>
      <c r="L20" s="213">
        <v>941352.6</v>
      </c>
      <c r="M20" s="211">
        <v>136.72</v>
      </c>
      <c r="N20" s="213">
        <v>1287.02</v>
      </c>
      <c r="O20" s="212">
        <v>0.0008</v>
      </c>
      <c r="P20" s="212">
        <f>+N20/'סיכום נכסי השקעה'!$C$52</f>
        <v>0.000848434105011106</v>
      </c>
      <c r="Q20" s="218"/>
    </row>
    <row r="21" spans="1:256">
      <c r="B21" s="215" t="str">
        <v>בינל הנפק התח כ</v>
      </c>
      <c r="C21" s="216">
        <v>1121953</v>
      </c>
      <c r="D21" s="216" t="s">
        <v>92</v>
      </c>
      <c r="E21" s="216" t="s">
        <v>84</v>
      </c>
      <c r="F21" s="216" t="s">
        <v>91</v>
      </c>
      <c r="G21" s="216" t="s">
        <v>49</v>
      </c>
      <c r="H21" s="216" t="s">
        <v>76</v>
      </c>
      <c r="I21" s="217">
        <v>0.031</v>
      </c>
      <c r="J21" s="211">
        <v>4.93</v>
      </c>
      <c r="K21" s="212">
        <v>0.0122</v>
      </c>
      <c r="L21" s="213">
        <v>793972</v>
      </c>
      <c r="M21" s="211">
        <v>118.53</v>
      </c>
      <c r="N21" s="213">
        <v>941.1</v>
      </c>
      <c r="O21" s="212">
        <v>0.0009</v>
      </c>
      <c r="P21" s="212">
        <f>+N21/'סיכום נכסי השקעה'!$C$52</f>
        <v>0.000620395437697901</v>
      </c>
      <c r="Q21" s="218"/>
    </row>
    <row r="22" spans="1:256">
      <c r="B22" s="215" t="str">
        <v>בינלאומי הנפקות 21</v>
      </c>
      <c r="C22" s="216">
        <v>1126598</v>
      </c>
      <c r="D22" s="216" t="s">
        <v>92</v>
      </c>
      <c r="E22" s="216" t="s">
        <v>84</v>
      </c>
      <c r="F22" s="216" t="s">
        <v>91</v>
      </c>
      <c r="G22" s="216" t="s">
        <v>49</v>
      </c>
      <c r="H22" s="216" t="s">
        <v>76</v>
      </c>
      <c r="I22" s="217">
        <v>0.028</v>
      </c>
      <c r="J22" s="211">
        <v>5.4</v>
      </c>
      <c r="K22" s="212">
        <v>0.0136</v>
      </c>
      <c r="L22" s="213">
        <v>721795</v>
      </c>
      <c r="M22" s="211">
        <v>110.96</v>
      </c>
      <c r="N22" s="213">
        <v>800.9</v>
      </c>
      <c r="O22" s="212">
        <v>0.0007</v>
      </c>
      <c r="P22" s="212">
        <f>+N22/'סיכום נכסי השקעה'!$C$52</f>
        <v>0.00052797227292769</v>
      </c>
      <c r="Q22" s="218"/>
    </row>
    <row r="23" spans="1:256">
      <c r="B23" s="215" t="str">
        <v>גלילה.ק3</v>
      </c>
      <c r="C23" s="216">
        <v>1092139</v>
      </c>
      <c r="D23" s="216" t="str">
        <v>גלילה הפקדות בע"מ</v>
      </c>
      <c r="E23" s="216" t="s">
        <v>93</v>
      </c>
      <c r="F23" s="216" t="s">
        <v>91</v>
      </c>
      <c r="G23" s="216" t="s">
        <v>45</v>
      </c>
      <c r="H23" s="216" t="s">
        <v>76</v>
      </c>
      <c r="I23" s="217">
        <v>0.044</v>
      </c>
      <c r="J23" s="211">
        <v>1.33</v>
      </c>
      <c r="K23" s="212">
        <v>0.0058</v>
      </c>
      <c r="L23" s="213">
        <v>1356272</v>
      </c>
      <c r="M23" s="211">
        <v>130.9</v>
      </c>
      <c r="N23" s="213">
        <v>1775.36</v>
      </c>
      <c r="O23" s="212">
        <v>0.0005</v>
      </c>
      <c r="P23" s="212">
        <f>+N23/'סיכום נכסי השקעה'!$C$52</f>
        <v>0.00117035941374067</v>
      </c>
      <c r="Q23" s="218"/>
    </row>
    <row r="24" spans="1:256">
      <c r="B24" s="215" t="str">
        <v>הראל בטוח אגח</v>
      </c>
      <c r="C24" s="216">
        <v>1099738</v>
      </c>
      <c r="D24" s="216" t="s">
        <v>94</v>
      </c>
      <c r="E24" s="216" t="s">
        <v>95</v>
      </c>
      <c r="F24" s="216" t="s">
        <v>91</v>
      </c>
      <c r="G24" s="216" t="s">
        <v>45</v>
      </c>
      <c r="H24" s="216" t="s">
        <v>76</v>
      </c>
      <c r="I24" s="217">
        <v>0.047</v>
      </c>
      <c r="J24" s="211">
        <v>3.95</v>
      </c>
      <c r="K24" s="212">
        <v>0.0079</v>
      </c>
      <c r="L24" s="213">
        <v>298596.3</v>
      </c>
      <c r="M24" s="211">
        <v>144.33</v>
      </c>
      <c r="N24" s="213">
        <v>430.96</v>
      </c>
      <c r="O24" s="212">
        <v>0.0006</v>
      </c>
      <c r="P24" s="212">
        <f>+N24/'סיכום נכסי השקעה'!$C$52</f>
        <v>0.000284099051992655</v>
      </c>
      <c r="Q24" s="218"/>
    </row>
    <row r="25" spans="1:256">
      <c r="B25" s="215" t="str">
        <v>טפחות הנפקות אגח 27</v>
      </c>
      <c r="C25" s="216">
        <v>2310035</v>
      </c>
      <c r="D25" s="216" t="s">
        <v>83</v>
      </c>
      <c r="E25" s="216" t="s">
        <v>84</v>
      </c>
      <c r="F25" s="216" t="s">
        <v>91</v>
      </c>
      <c r="G25" s="216" t="s">
        <v>45</v>
      </c>
      <c r="H25" s="216" t="s">
        <v>76</v>
      </c>
      <c r="I25" s="217">
        <v>0.055</v>
      </c>
      <c r="J25" s="211">
        <v>2.89</v>
      </c>
      <c r="K25" s="212">
        <v>0.0041</v>
      </c>
      <c r="L25" s="213">
        <v>92191</v>
      </c>
      <c r="M25" s="211">
        <v>156.77</v>
      </c>
      <c r="N25" s="213">
        <v>144.53</v>
      </c>
      <c r="O25" s="212">
        <v>0.0005</v>
      </c>
      <c r="P25" s="212">
        <f>+N25/'סיכום נכסי השקעה'!$C$52</f>
        <v>9.52776034539131e-05</v>
      </c>
      <c r="Q25" s="218"/>
    </row>
    <row r="26" spans="1:256">
      <c r="B26" s="215" t="str">
        <v>כתב התח נדחה פועלים סד י</v>
      </c>
      <c r="C26" s="216">
        <v>1940402</v>
      </c>
      <c r="D26" s="216" t="s">
        <v>88</v>
      </c>
      <c r="E26" s="216" t="s">
        <v>84</v>
      </c>
      <c r="F26" s="216" t="s">
        <v>91</v>
      </c>
      <c r="G26" s="216" t="s">
        <v>45</v>
      </c>
      <c r="H26" s="216" t="s">
        <v>76</v>
      </c>
      <c r="I26" s="217">
        <v>0.041</v>
      </c>
      <c r="J26" s="211">
        <v>4.99</v>
      </c>
      <c r="K26" s="212">
        <v>0.013</v>
      </c>
      <c r="L26" s="213">
        <v>3163273</v>
      </c>
      <c r="M26" s="211">
        <v>142</v>
      </c>
      <c r="N26" s="213">
        <v>4491.85</v>
      </c>
      <c r="O26" s="212">
        <v>0.0008</v>
      </c>
      <c r="P26" s="212">
        <f>+N26/'סיכום נכסי השקעה'!$C$52</f>
        <v>0.00296113404189068</v>
      </c>
      <c r="Q26" s="218"/>
    </row>
    <row r="27" spans="1:256">
      <c r="B27" s="215" t="str">
        <v>לאומי מימ הת10</v>
      </c>
      <c r="C27" s="216">
        <v>7410186</v>
      </c>
      <c r="D27" s="216" t="s">
        <v>87</v>
      </c>
      <c r="E27" s="216" t="s">
        <v>84</v>
      </c>
      <c r="F27" s="216" t="s">
        <v>91</v>
      </c>
      <c r="G27" s="216" t="s">
        <v>45</v>
      </c>
      <c r="H27" s="216" t="s">
        <v>76</v>
      </c>
      <c r="I27" s="217">
        <v>0.053</v>
      </c>
      <c r="J27" s="211">
        <v>1.26</v>
      </c>
      <c r="K27" s="212">
        <v>0.0031</v>
      </c>
      <c r="L27" s="213">
        <v>338347</v>
      </c>
      <c r="M27" s="211">
        <v>124.64</v>
      </c>
      <c r="N27" s="213">
        <v>421.72</v>
      </c>
      <c r="O27" s="212">
        <v>0.0002</v>
      </c>
      <c r="P27" s="212">
        <f>+N27/'סיכום נכסי השקעה'!$C$52</f>
        <v>0.000278007824870852</v>
      </c>
      <c r="Q27" s="218"/>
    </row>
    <row r="28" spans="1:256">
      <c r="B28" s="215" t="str">
        <v>לאומי מימון אג7</v>
      </c>
      <c r="C28" s="216">
        <v>7410152</v>
      </c>
      <c r="D28" s="216" t="s">
        <v>87</v>
      </c>
      <c r="E28" s="216" t="s">
        <v>84</v>
      </c>
      <c r="F28" s="216" t="s">
        <v>91</v>
      </c>
      <c r="G28" s="216" t="s">
        <v>45</v>
      </c>
      <c r="H28" s="216" t="s">
        <v>76</v>
      </c>
      <c r="I28" s="217">
        <v>0.041</v>
      </c>
      <c r="J28" s="211">
        <v>1.44</v>
      </c>
      <c r="K28" s="212">
        <v>0.0045</v>
      </c>
      <c r="L28" s="213">
        <v>768340</v>
      </c>
      <c r="M28" s="211">
        <v>130.71</v>
      </c>
      <c r="N28" s="213">
        <v>1004.3</v>
      </c>
      <c r="O28" s="212">
        <v>0.0004</v>
      </c>
      <c r="P28" s="212">
        <f>+N28/'סיכום נכסי השקעה'!$C$52</f>
        <v>0.000662058376453089</v>
      </c>
      <c r="Q28" s="218"/>
    </row>
    <row r="29" spans="1:256">
      <c r="B29" s="215" t="str">
        <v>לאומי מימון הת אג3</v>
      </c>
      <c r="C29" s="216">
        <v>7410061</v>
      </c>
      <c r="D29" s="216" t="s">
        <v>87</v>
      </c>
      <c r="E29" s="216" t="s">
        <v>84</v>
      </c>
      <c r="F29" s="216" t="s">
        <v>91</v>
      </c>
      <c r="G29" s="216" t="s">
        <v>45</v>
      </c>
      <c r="H29" s="216" t="s">
        <v>76</v>
      </c>
      <c r="I29" s="217">
        <v>0.049</v>
      </c>
      <c r="J29" s="211">
        <v>2.62</v>
      </c>
      <c r="K29" s="212">
        <v>0.0056</v>
      </c>
      <c r="L29" s="213">
        <v>2135000</v>
      </c>
      <c r="M29" s="211">
        <v>148.9</v>
      </c>
      <c r="N29" s="213">
        <v>3179.02</v>
      </c>
      <c r="O29" s="212">
        <v>0.0042</v>
      </c>
      <c r="P29" s="212">
        <f>+N29/'סיכום נכסי השקעה'!$C$52</f>
        <v>0.00209568537280882</v>
      </c>
      <c r="Q29" s="218"/>
    </row>
    <row r="30" spans="1:256">
      <c r="B30" s="215" t="str">
        <v>לאומי מימון הת יב</v>
      </c>
      <c r="C30" s="216">
        <v>7410228</v>
      </c>
      <c r="D30" s="216" t="s">
        <v>87</v>
      </c>
      <c r="E30" s="216" t="s">
        <v>84</v>
      </c>
      <c r="F30" s="216" t="s">
        <v>91</v>
      </c>
      <c r="G30" s="216" t="s">
        <v>45</v>
      </c>
      <c r="H30" s="216" t="s">
        <v>76</v>
      </c>
      <c r="I30" s="217">
        <v>0.026</v>
      </c>
      <c r="J30" s="211">
        <v>3.8</v>
      </c>
      <c r="K30" s="212">
        <v>0.0081</v>
      </c>
      <c r="L30" s="213">
        <v>5484168</v>
      </c>
      <c r="M30" s="211">
        <v>114.9</v>
      </c>
      <c r="N30" s="213">
        <v>6301.31</v>
      </c>
      <c r="O30" s="212">
        <v>0.0017</v>
      </c>
      <c r="P30" s="212">
        <f>+N30/'סיכום נכסי השקעה'!$C$52</f>
        <v>0.00415397298429514</v>
      </c>
      <c r="Q30" s="218"/>
    </row>
    <row r="31" spans="1:256">
      <c r="B31" s="215" t="str">
        <v>לאומי מימון הת יד</v>
      </c>
      <c r="C31" s="216">
        <v>7410244</v>
      </c>
      <c r="D31" s="216" t="s">
        <v>87</v>
      </c>
      <c r="E31" s="216" t="s">
        <v>84</v>
      </c>
      <c r="F31" s="216" t="s">
        <v>91</v>
      </c>
      <c r="G31" s="216" t="s">
        <v>45</v>
      </c>
      <c r="H31" s="216" t="s">
        <v>76</v>
      </c>
      <c r="I31" s="217">
        <v>0.034</v>
      </c>
      <c r="J31" s="211">
        <v>6.31</v>
      </c>
      <c r="K31" s="212">
        <v>0.0181</v>
      </c>
      <c r="L31" s="213">
        <v>143541</v>
      </c>
      <c r="M31" s="211">
        <v>117.51</v>
      </c>
      <c r="N31" s="213">
        <v>168.68</v>
      </c>
      <c r="O31" s="212">
        <v>0.0001</v>
      </c>
      <c r="P31" s="212">
        <f>+N31/'סיכום נכסי השקעה'!$C$52</f>
        <v>0.000111197856158625</v>
      </c>
      <c r="Q31" s="218"/>
    </row>
    <row r="32" spans="1:256">
      <c r="B32" s="215" t="str">
        <v>לאומי מימון התח ח</v>
      </c>
      <c r="C32" s="216">
        <v>7410160</v>
      </c>
      <c r="D32" s="216" t="s">
        <v>87</v>
      </c>
      <c r="E32" s="216" t="s">
        <v>84</v>
      </c>
      <c r="F32" s="216" t="s">
        <v>91</v>
      </c>
      <c r="G32" s="216" t="s">
        <v>45</v>
      </c>
      <c r="H32" s="216" t="s">
        <v>76</v>
      </c>
      <c r="I32" s="217">
        <v>0.044</v>
      </c>
      <c r="J32" s="211">
        <v>2.88</v>
      </c>
      <c r="K32" s="212">
        <v>0.0064</v>
      </c>
      <c r="L32" s="213">
        <v>6640165</v>
      </c>
      <c r="M32" s="211">
        <v>136.63</v>
      </c>
      <c r="N32" s="213">
        <v>9072.46</v>
      </c>
      <c r="O32" s="212">
        <v>0.0034</v>
      </c>
      <c r="P32" s="212">
        <f>+N32/'סיכום נכסי השקעה'!$C$52</f>
        <v>0.00598078078067867</v>
      </c>
      <c r="Q32" s="218"/>
    </row>
    <row r="33" spans="1:256">
      <c r="B33" s="215" t="str">
        <v>מזרחי אגח הנפקות 30</v>
      </c>
      <c r="C33" s="216">
        <v>2310068</v>
      </c>
      <c r="D33" s="216" t="s">
        <v>83</v>
      </c>
      <c r="E33" s="216" t="s">
        <v>84</v>
      </c>
      <c r="F33" s="216" t="s">
        <v>91</v>
      </c>
      <c r="G33" s="216" t="s">
        <v>45</v>
      </c>
      <c r="H33" s="216" t="s">
        <v>76</v>
      </c>
      <c r="I33" s="217">
        <v>0.039</v>
      </c>
      <c r="J33" s="211">
        <v>3.45</v>
      </c>
      <c r="K33" s="212">
        <v>0.0071</v>
      </c>
      <c r="L33" s="213">
        <v>2681920</v>
      </c>
      <c r="M33" s="211">
        <v>136.2</v>
      </c>
      <c r="N33" s="213">
        <v>3652.78</v>
      </c>
      <c r="O33" s="212">
        <v>0.0018</v>
      </c>
      <c r="P33" s="212">
        <f>+N33/'סיכום נכסי השקעה'!$C$52</f>
        <v>0.00240799919978125</v>
      </c>
      <c r="Q33" s="218"/>
    </row>
    <row r="34" spans="1:256">
      <c r="B34" s="215" t="str">
        <v>מזרחי טפחות הנפקות הת 31</v>
      </c>
      <c r="C34" s="216">
        <v>2310076</v>
      </c>
      <c r="D34" s="216" t="s">
        <v>83</v>
      </c>
      <c r="E34" s="216" t="s">
        <v>84</v>
      </c>
      <c r="F34" s="216" t="s">
        <v>91</v>
      </c>
      <c r="G34" s="216" t="s">
        <v>45</v>
      </c>
      <c r="H34" s="216" t="s">
        <v>76</v>
      </c>
      <c r="I34" s="217">
        <v>0.03</v>
      </c>
      <c r="J34" s="211">
        <v>5.57</v>
      </c>
      <c r="K34" s="212">
        <v>0.0146</v>
      </c>
      <c r="L34" s="213">
        <v>2144441</v>
      </c>
      <c r="M34" s="211">
        <v>116.28</v>
      </c>
      <c r="N34" s="213">
        <v>2493.56</v>
      </c>
      <c r="O34" s="212">
        <v>0.0045</v>
      </c>
      <c r="P34" s="212">
        <f>+N34/'סיכום נכסי השקעה'!$C$52</f>
        <v>0.0016438138854808</v>
      </c>
      <c r="Q34" s="218"/>
    </row>
    <row r="35" spans="1:256">
      <c r="B35" s="215" t="str">
        <v>נצבא      ד</v>
      </c>
      <c r="C35" s="216">
        <v>1116169</v>
      </c>
      <c r="D35" s="216" t="s">
        <v>96</v>
      </c>
      <c r="E35" s="216" t="s">
        <v>97</v>
      </c>
      <c r="F35" s="216" t="s">
        <v>91</v>
      </c>
      <c r="G35" s="216" t="s">
        <v>45</v>
      </c>
      <c r="H35" s="216" t="s">
        <v>76</v>
      </c>
      <c r="I35" s="217">
        <v>0.032</v>
      </c>
      <c r="J35" s="211">
        <v>1.35</v>
      </c>
      <c r="K35" s="212">
        <v>0.0037</v>
      </c>
      <c r="L35" s="213">
        <v>251916.67</v>
      </c>
      <c r="M35" s="211">
        <v>113.49</v>
      </c>
      <c r="N35" s="213">
        <v>285.9</v>
      </c>
      <c r="O35" s="212">
        <v>0.0013</v>
      </c>
      <c r="P35" s="212">
        <f>+N35/'סיכום נכסי השקעה'!$C$52</f>
        <v>0.000188472059970067</v>
      </c>
      <c r="Q35" s="218"/>
    </row>
    <row r="36" spans="1:256">
      <c r="B36" s="215" t="str">
        <v>נצבא אג 6</v>
      </c>
      <c r="C36" s="216">
        <v>1128032</v>
      </c>
      <c r="D36" s="216" t="s">
        <v>96</v>
      </c>
      <c r="E36" s="216" t="s">
        <v>97</v>
      </c>
      <c r="F36" s="216" t="s">
        <v>91</v>
      </c>
      <c r="G36" s="216" t="s">
        <v>45</v>
      </c>
      <c r="H36" s="216" t="s">
        <v>76</v>
      </c>
      <c r="I36" s="217">
        <v>0.031</v>
      </c>
      <c r="J36" s="211">
        <v>6.27</v>
      </c>
      <c r="K36" s="212">
        <v>0.0257</v>
      </c>
      <c r="L36" s="213">
        <v>431740</v>
      </c>
      <c r="M36" s="211">
        <v>106.81</v>
      </c>
      <c r="N36" s="213">
        <v>461.14</v>
      </c>
      <c r="O36" s="212">
        <v>0.0012</v>
      </c>
      <c r="P36" s="212">
        <f>+N36/'סיכום נכסי השקעה'!$C$52</f>
        <v>0.000303994423695686</v>
      </c>
      <c r="Q36" s="218"/>
    </row>
    <row r="37" spans="1:256">
      <c r="B37" s="215" t="str">
        <v>נצבא ה</v>
      </c>
      <c r="C37" s="216">
        <v>1120468</v>
      </c>
      <c r="D37" s="216" t="s">
        <v>96</v>
      </c>
      <c r="E37" s="216" t="s">
        <v>97</v>
      </c>
      <c r="F37" s="216" t="s">
        <v>91</v>
      </c>
      <c r="G37" s="216" t="s">
        <v>45</v>
      </c>
      <c r="H37" s="216" t="s">
        <v>76</v>
      </c>
      <c r="I37" s="217">
        <v>0.03</v>
      </c>
      <c r="J37" s="211">
        <v>4.56</v>
      </c>
      <c r="K37" s="212">
        <v>0.0145</v>
      </c>
      <c r="L37" s="213">
        <v>3025734.89</v>
      </c>
      <c r="M37" s="211">
        <v>115.48</v>
      </c>
      <c r="N37" s="213">
        <v>3494.12</v>
      </c>
      <c r="O37" s="212">
        <v>0.0029</v>
      </c>
      <c r="P37" s="212">
        <f>+N37/'סיכום נכסי השקעה'!$C$52</f>
        <v>0.00230340676524173</v>
      </c>
      <c r="Q37" s="218"/>
    </row>
    <row r="38" spans="1:256">
      <c r="B38" s="215" t="str">
        <v>פועלים 14</v>
      </c>
      <c r="C38" s="216">
        <v>1940501</v>
      </c>
      <c r="D38" s="216" t="s">
        <v>88</v>
      </c>
      <c r="E38" s="216" t="s">
        <v>84</v>
      </c>
      <c r="F38" s="216" t="s">
        <v>91</v>
      </c>
      <c r="G38" s="216" t="s">
        <v>45</v>
      </c>
      <c r="H38" s="216" t="s">
        <v>76</v>
      </c>
      <c r="I38" s="217">
        <v>0.04</v>
      </c>
      <c r="J38" s="211">
        <v>6.7</v>
      </c>
      <c r="K38" s="212">
        <v>0.0199</v>
      </c>
      <c r="L38" s="213">
        <v>4021003</v>
      </c>
      <c r="M38" s="211">
        <v>122.78</v>
      </c>
      <c r="N38" s="213">
        <v>4936.99</v>
      </c>
      <c r="O38" s="212">
        <v>0.0014</v>
      </c>
      <c r="P38" s="212">
        <f>+N38/'סיכום נכסי השקעה'!$C$52</f>
        <v>0.00325458088615467</v>
      </c>
      <c r="Q38" s="218"/>
    </row>
    <row r="39" spans="1:256">
      <c r="B39" s="215" t="str">
        <v>פועלים הנפ אג4</v>
      </c>
      <c r="C39" s="216">
        <v>1940105</v>
      </c>
      <c r="D39" s="216" t="s">
        <v>88</v>
      </c>
      <c r="E39" s="216" t="s">
        <v>84</v>
      </c>
      <c r="F39" s="216" t="s">
        <v>91</v>
      </c>
      <c r="G39" s="216" t="s">
        <v>45</v>
      </c>
      <c r="H39" s="216" t="s">
        <v>76</v>
      </c>
      <c r="I39" s="217">
        <v>0.052</v>
      </c>
      <c r="J39" s="211">
        <v>2.58</v>
      </c>
      <c r="K39" s="212">
        <v>0.0052</v>
      </c>
      <c r="L39" s="213">
        <v>650000</v>
      </c>
      <c r="M39" s="211">
        <v>150.8</v>
      </c>
      <c r="N39" s="213">
        <v>980.2</v>
      </c>
      <c r="O39" s="212">
        <v>0.0022</v>
      </c>
      <c r="P39" s="212">
        <f>+N39/'סיכום נכסי השקעה'!$C$52</f>
        <v>0.000646171084934101</v>
      </c>
      <c r="Q39" s="218"/>
    </row>
    <row r="40" spans="1:256">
      <c r="B40" s="215" t="str">
        <v>פועלים הנפקות סדרה ט</v>
      </c>
      <c r="C40" s="216">
        <v>1940386</v>
      </c>
      <c r="D40" s="216" t="s">
        <v>88</v>
      </c>
      <c r="E40" s="216" t="s">
        <v>84</v>
      </c>
      <c r="F40" s="216" t="s">
        <v>91</v>
      </c>
      <c r="G40" s="216" t="s">
        <v>45</v>
      </c>
      <c r="H40" s="216" t="s">
        <v>76</v>
      </c>
      <c r="I40" s="217">
        <v>0.047</v>
      </c>
      <c r="J40" s="211">
        <v>2.13</v>
      </c>
      <c r="K40" s="212">
        <v>0.0046</v>
      </c>
      <c r="L40" s="213">
        <v>111982.16</v>
      </c>
      <c r="M40" s="211">
        <v>136.4</v>
      </c>
      <c r="N40" s="213">
        <v>152.74</v>
      </c>
      <c r="O40" s="212">
        <v>0.0002</v>
      </c>
      <c r="P40" s="212">
        <f>+N40/'סיכום נכסי השקעה'!$C$52</f>
        <v>0.000100689830149801</v>
      </c>
      <c r="Q40" s="218"/>
    </row>
    <row r="41" spans="1:256">
      <c r="B41" s="215" t="str">
        <v>פניקס הון הת א</v>
      </c>
      <c r="C41" s="216">
        <v>1115104</v>
      </c>
      <c r="D41" s="216" t="s">
        <v>98</v>
      </c>
      <c r="E41" s="216" t="s">
        <v>95</v>
      </c>
      <c r="F41" s="216" t="s">
        <v>91</v>
      </c>
      <c r="G41" s="216" t="s">
        <v>49</v>
      </c>
      <c r="H41" s="216" t="s">
        <v>76</v>
      </c>
      <c r="I41" s="217">
        <v>0.044</v>
      </c>
      <c r="J41" s="211">
        <v>3.66</v>
      </c>
      <c r="K41" s="212">
        <v>0.0073</v>
      </c>
      <c r="L41" s="213">
        <v>188424</v>
      </c>
      <c r="M41" s="211">
        <v>125.13</v>
      </c>
      <c r="N41" s="213">
        <v>235.77</v>
      </c>
      <c r="O41" s="212">
        <v>0.0004</v>
      </c>
      <c r="P41" s="212">
        <f>+N41/'סיכום נכסי השקעה'!$C$52</f>
        <v>0.000155425175163143</v>
      </c>
      <c r="Q41" s="218"/>
    </row>
    <row r="42" spans="1:256">
      <c r="B42" s="215" t="str">
        <v>פעלה.ק12</v>
      </c>
      <c r="C42" s="216">
        <v>1940428</v>
      </c>
      <c r="D42" s="216" t="s">
        <v>88</v>
      </c>
      <c r="E42" s="216" t="s">
        <v>84</v>
      </c>
      <c r="F42" s="216" t="s">
        <v>91</v>
      </c>
      <c r="G42" s="216" t="s">
        <v>45</v>
      </c>
      <c r="H42" s="216" t="s">
        <v>76</v>
      </c>
      <c r="I42" s="217">
        <v>0.05</v>
      </c>
      <c r="J42" s="211">
        <v>1.64</v>
      </c>
      <c r="K42" s="212">
        <v>0.005</v>
      </c>
      <c r="L42" s="213">
        <v>135027</v>
      </c>
      <c r="M42" s="211">
        <v>122.02</v>
      </c>
      <c r="N42" s="213">
        <v>164.76</v>
      </c>
      <c r="O42" s="212">
        <v>0.0002</v>
      </c>
      <c r="P42" s="212">
        <f>+N42/'סיכום נכסי השקעה'!$C$52</f>
        <v>0.00010861369919786</v>
      </c>
      <c r="Q42" s="218"/>
    </row>
    <row r="43" spans="1:256">
      <c r="B43" s="215" t="str">
        <v>אגוד הנפ אגח ה</v>
      </c>
      <c r="C43" s="216">
        <v>1119817</v>
      </c>
      <c r="D43" s="216" t="s">
        <v>99</v>
      </c>
      <c r="E43" s="216" t="s">
        <v>84</v>
      </c>
      <c r="F43" s="216" t="s">
        <v>46</v>
      </c>
      <c r="G43" s="216" t="s">
        <v>49</v>
      </c>
      <c r="H43" s="216" t="s">
        <v>76</v>
      </c>
      <c r="I43" s="217">
        <v>0.013</v>
      </c>
      <c r="J43" s="211">
        <v>0.72</v>
      </c>
      <c r="K43" s="212">
        <v>0.0042</v>
      </c>
      <c r="L43" s="213">
        <v>76333.33</v>
      </c>
      <c r="M43" s="211">
        <v>109.2</v>
      </c>
      <c r="N43" s="213">
        <v>83.36</v>
      </c>
      <c r="O43" s="212">
        <v>0.0008</v>
      </c>
      <c r="P43" s="212">
        <f>+N43/'סיכום נכסי השקעה'!$C$52</f>
        <v>5.49528888391213e-05</v>
      </c>
      <c r="Q43" s="218"/>
    </row>
    <row r="44" spans="1:256">
      <c r="B44" s="215" t="str">
        <v>אמות.ק3</v>
      </c>
      <c r="C44" s="216">
        <v>1117357</v>
      </c>
      <c r="D44" s="216" t="s">
        <v>100</v>
      </c>
      <c r="E44" s="216" t="s">
        <v>97</v>
      </c>
      <c r="F44" s="216" t="s">
        <v>46</v>
      </c>
      <c r="G44" s="216" t="s">
        <v>49</v>
      </c>
      <c r="H44" s="216" t="s">
        <v>76</v>
      </c>
      <c r="I44" s="217">
        <v>0.049</v>
      </c>
      <c r="J44" s="211">
        <v>3.47</v>
      </c>
      <c r="K44" s="212">
        <v>0.0122</v>
      </c>
      <c r="L44" s="213">
        <v>1018000</v>
      </c>
      <c r="M44" s="211">
        <v>126.94</v>
      </c>
      <c r="N44" s="213">
        <v>1292.25</v>
      </c>
      <c r="O44" s="212">
        <v>0.0015</v>
      </c>
      <c r="P44" s="212">
        <f>+N44/'סיכום נכסי השקעה'!$C$52</f>
        <v>0.000851881845037841</v>
      </c>
      <c r="Q44" s="218"/>
    </row>
    <row r="45" spans="1:256">
      <c r="B45" s="215" t="str">
        <v>ארפט.ק1</v>
      </c>
      <c r="C45" s="216">
        <v>1096320</v>
      </c>
      <c r="D45" s="216" t="str">
        <v>אירפורט סיטי</v>
      </c>
      <c r="E45" s="216" t="s">
        <v>97</v>
      </c>
      <c r="F45" s="216" t="s">
        <v>46</v>
      </c>
      <c r="G45" s="216" t="s">
        <v>45</v>
      </c>
      <c r="H45" s="216" t="s">
        <v>76</v>
      </c>
      <c r="I45" s="217">
        <v>0.05</v>
      </c>
      <c r="J45" s="211">
        <v>0.91</v>
      </c>
      <c r="K45" s="212">
        <v>0.0051</v>
      </c>
      <c r="L45" s="213">
        <v>272272.68</v>
      </c>
      <c r="M45" s="211">
        <v>126.77</v>
      </c>
      <c r="N45" s="213">
        <v>345.16</v>
      </c>
      <c r="O45" s="212">
        <v>0.0011</v>
      </c>
      <c r="P45" s="212">
        <f>+N45/'סיכום נכסי השקעה'!$C$52</f>
        <v>0.0002275376572902</v>
      </c>
      <c r="Q45" s="218"/>
    </row>
    <row r="46" spans="1:256">
      <c r="B46" s="215" t="str">
        <v>בינל אגח ה</v>
      </c>
      <c r="C46" s="216">
        <v>1105576</v>
      </c>
      <c r="D46" s="216" t="s">
        <v>92</v>
      </c>
      <c r="E46" s="216" t="s">
        <v>84</v>
      </c>
      <c r="F46" s="216" t="s">
        <v>46</v>
      </c>
      <c r="G46" s="216" t="s">
        <v>45</v>
      </c>
      <c r="H46" s="216" t="s">
        <v>76</v>
      </c>
      <c r="I46" s="217">
        <v>0.039</v>
      </c>
      <c r="J46" s="211">
        <v>3.02</v>
      </c>
      <c r="K46" s="212">
        <v>0.0064</v>
      </c>
      <c r="L46" s="213">
        <v>1062000</v>
      </c>
      <c r="M46" s="211">
        <v>134.4</v>
      </c>
      <c r="N46" s="213">
        <v>1427.33</v>
      </c>
      <c r="O46" s="212">
        <v>0.0014</v>
      </c>
      <c r="P46" s="212">
        <f>+N46/'סיכום נכסי השקעה'!$C$52</f>
        <v>0.00094092978438991</v>
      </c>
      <c r="Q46" s="218"/>
    </row>
    <row r="47" spans="1:256">
      <c r="B47" s="215" t="str">
        <v>בינלאומי הנפקות התחייבות אגח ד</v>
      </c>
      <c r="C47" s="216">
        <v>1103126</v>
      </c>
      <c r="D47" s="216" t="s">
        <v>92</v>
      </c>
      <c r="E47" s="216" t="s">
        <v>84</v>
      </c>
      <c r="F47" s="216" t="s">
        <v>46</v>
      </c>
      <c r="G47" s="216" t="s">
        <v>45</v>
      </c>
      <c r="H47" s="216" t="s">
        <v>76</v>
      </c>
      <c r="I47" s="217">
        <v>0.042</v>
      </c>
      <c r="J47" s="211">
        <v>3.77</v>
      </c>
      <c r="K47" s="212">
        <v>0.008</v>
      </c>
      <c r="L47" s="213">
        <v>149618.67</v>
      </c>
      <c r="M47" s="211">
        <v>137.8</v>
      </c>
      <c r="N47" s="213">
        <v>206.17</v>
      </c>
      <c r="O47" s="212">
        <v>0.0007</v>
      </c>
      <c r="P47" s="212">
        <f>+N47/'סיכום נכסי השקעה'!$C$52</f>
        <v>0.000135912153214511</v>
      </c>
      <c r="Q47" s="218"/>
    </row>
    <row r="48" spans="1:256">
      <c r="B48" s="215" t="str">
        <v>בנק לאומי שה סדרה 200</v>
      </c>
      <c r="C48" s="216">
        <v>6040141</v>
      </c>
      <c r="D48" s="216" t="s">
        <v>87</v>
      </c>
      <c r="E48" s="216" t="s">
        <v>84</v>
      </c>
      <c r="F48" s="216" t="s">
        <v>46</v>
      </c>
      <c r="G48" s="216" t="s">
        <v>45</v>
      </c>
      <c r="H48" s="216" t="s">
        <v>76</v>
      </c>
      <c r="I48" s="217">
        <v>0.04</v>
      </c>
      <c r="J48" s="211">
        <v>6.44</v>
      </c>
      <c r="K48" s="212">
        <v>0.0212</v>
      </c>
      <c r="L48" s="213">
        <v>211925</v>
      </c>
      <c r="M48" s="211">
        <v>123.18</v>
      </c>
      <c r="N48" s="213">
        <v>261.05</v>
      </c>
      <c r="O48" s="212">
        <v>0.0002</v>
      </c>
      <c r="P48" s="212">
        <f>+N48/'סיכום נכסי השקעה'!$C$52</f>
        <v>0.000172090350665218</v>
      </c>
      <c r="Q48" s="218"/>
    </row>
    <row r="49" spans="1:256">
      <c r="B49" s="215" t="str">
        <v>גזית  גלובאגח 3 4.95%</v>
      </c>
      <c r="C49" s="216">
        <v>1260306</v>
      </c>
      <c r="D49" s="216" t="s">
        <v>101</v>
      </c>
      <c r="E49" s="216" t="s">
        <v>97</v>
      </c>
      <c r="F49" s="216" t="s">
        <v>46</v>
      </c>
      <c r="G49" s="216" t="s">
        <v>49</v>
      </c>
      <c r="H49" s="216" t="s">
        <v>76</v>
      </c>
      <c r="I49" s="217">
        <v>0.05</v>
      </c>
      <c r="J49" s="211">
        <v>3.11</v>
      </c>
      <c r="K49" s="212">
        <v>0.0111</v>
      </c>
      <c r="L49" s="213">
        <v>285944.85</v>
      </c>
      <c r="M49" s="211">
        <v>141.61</v>
      </c>
      <c r="N49" s="213">
        <v>404.93</v>
      </c>
      <c r="O49" s="212">
        <v>0.0003</v>
      </c>
      <c r="P49" s="212">
        <f>+N49/'סיכום נכסי השקעה'!$C$52</f>
        <v>0.000266939458704719</v>
      </c>
      <c r="Q49" s="218"/>
    </row>
    <row r="50" spans="1:256">
      <c r="B50" s="215" t="str">
        <v>גזית גלוב אג10</v>
      </c>
      <c r="C50" s="216">
        <v>1260488</v>
      </c>
      <c r="D50" s="216" t="s">
        <v>101</v>
      </c>
      <c r="E50" s="216" t="s">
        <v>97</v>
      </c>
      <c r="F50" s="216" t="s">
        <v>46</v>
      </c>
      <c r="G50" s="216" t="s">
        <v>49</v>
      </c>
      <c r="H50" s="216" t="s">
        <v>76</v>
      </c>
      <c r="I50" s="217">
        <v>0.065</v>
      </c>
      <c r="J50" s="211">
        <v>5</v>
      </c>
      <c r="K50" s="212">
        <v>0.0151</v>
      </c>
      <c r="L50" s="213">
        <v>538166</v>
      </c>
      <c r="M50" s="211">
        <v>144.29</v>
      </c>
      <c r="N50" s="213">
        <v>776.52</v>
      </c>
      <c r="O50" s="212">
        <v>0.0007</v>
      </c>
      <c r="P50" s="212">
        <f>+N50/'סיכום נכסי השקעה'!$C$52</f>
        <v>0.000511900398768647</v>
      </c>
      <c r="Q50" s="218"/>
    </row>
    <row r="51" spans="1:256">
      <c r="B51" s="215" t="str">
        <v>גזית גלוב ד</v>
      </c>
      <c r="C51" s="216">
        <v>1260397</v>
      </c>
      <c r="D51" s="216" t="s">
        <v>101</v>
      </c>
      <c r="E51" s="216" t="s">
        <v>97</v>
      </c>
      <c r="F51" s="216" t="s">
        <v>46</v>
      </c>
      <c r="G51" s="216" t="s">
        <v>49</v>
      </c>
      <c r="H51" s="216" t="s">
        <v>76</v>
      </c>
      <c r="I51" s="217">
        <v>0.051</v>
      </c>
      <c r="J51" s="211">
        <v>5.71</v>
      </c>
      <c r="K51" s="212">
        <v>0.0266</v>
      </c>
      <c r="L51" s="213">
        <v>2346744</v>
      </c>
      <c r="M51" s="211">
        <v>139.35</v>
      </c>
      <c r="N51" s="213">
        <v>3270.19</v>
      </c>
      <c r="O51" s="212">
        <v>0.0011</v>
      </c>
      <c r="P51" s="212">
        <f>+N51/'סיכום נכסי השקעה'!$C$52</f>
        <v>0.00215578679885804</v>
      </c>
      <c r="Q51" s="218"/>
    </row>
    <row r="52" spans="1:256">
      <c r="B52" s="215" t="str">
        <v>גזית גלוב ט</v>
      </c>
      <c r="C52" s="216">
        <v>1260462</v>
      </c>
      <c r="D52" s="216" t="s">
        <v>101</v>
      </c>
      <c r="E52" s="216" t="s">
        <v>97</v>
      </c>
      <c r="F52" s="216" t="s">
        <v>46</v>
      </c>
      <c r="G52" s="216" t="s">
        <v>49</v>
      </c>
      <c r="H52" s="216" t="s">
        <v>76</v>
      </c>
      <c r="I52" s="217">
        <v>0.053</v>
      </c>
      <c r="J52" s="211">
        <v>3.05</v>
      </c>
      <c r="K52" s="212">
        <v>0.0113</v>
      </c>
      <c r="L52" s="213">
        <v>938709.4</v>
      </c>
      <c r="M52" s="211">
        <v>135.08</v>
      </c>
      <c r="N52" s="213">
        <v>1268.01</v>
      </c>
      <c r="O52" s="212">
        <v>0.0008</v>
      </c>
      <c r="P52" s="212">
        <f>+N52/'סיכום נכסי השקעה'!$C$52</f>
        <v>0.000835902262198826</v>
      </c>
      <c r="Q52" s="218"/>
    </row>
    <row r="53" spans="1:256">
      <c r="B53" s="215" t="str">
        <v>דקאהנ.ק7</v>
      </c>
      <c r="C53" s="216">
        <v>1119825</v>
      </c>
      <c r="D53" s="216" t="s">
        <v>102</v>
      </c>
      <c r="E53" s="216" t="s">
        <v>84</v>
      </c>
      <c r="F53" s="216" t="s">
        <v>46</v>
      </c>
      <c r="G53" s="216" t="s">
        <v>45</v>
      </c>
      <c r="H53" s="216" t="s">
        <v>76</v>
      </c>
      <c r="I53" s="217">
        <v>0.036</v>
      </c>
      <c r="J53" s="211">
        <v>4.99</v>
      </c>
      <c r="K53" s="212">
        <v>0.0122</v>
      </c>
      <c r="L53" s="213">
        <v>3097000</v>
      </c>
      <c r="M53" s="211">
        <v>121.57</v>
      </c>
      <c r="N53" s="213">
        <v>3765.02</v>
      </c>
      <c r="O53" s="212">
        <v>0.0077</v>
      </c>
      <c r="P53" s="212">
        <f>+N53/'סיכום נכסי השקעה'!$C$52</f>
        <v>0.00248199046949458</v>
      </c>
      <c r="Q53" s="218"/>
    </row>
    <row r="54" spans="1:256">
      <c r="B54" s="215" t="str">
        <v>דקסיה הנפקות אג 5</v>
      </c>
      <c r="C54" s="216">
        <v>1114800</v>
      </c>
      <c r="D54" s="216" t="s">
        <v>102</v>
      </c>
      <c r="E54" s="216" t="s">
        <v>84</v>
      </c>
      <c r="F54" s="216" t="s">
        <v>46</v>
      </c>
      <c r="G54" s="216" t="s">
        <v>45</v>
      </c>
      <c r="H54" s="216" t="s">
        <v>76</v>
      </c>
      <c r="I54" s="217">
        <v>0.027</v>
      </c>
      <c r="J54" s="211">
        <v>1.33</v>
      </c>
      <c r="K54" s="212">
        <v>0.003</v>
      </c>
      <c r="L54" s="213">
        <v>497180.67</v>
      </c>
      <c r="M54" s="211">
        <v>114.45</v>
      </c>
      <c r="N54" s="213">
        <v>569.02</v>
      </c>
      <c r="O54" s="212">
        <v>0.001</v>
      </c>
      <c r="P54" s="212">
        <f>+N54/'סיכום נכסי השקעה'!$C$52</f>
        <v>0.000375111478013877</v>
      </c>
      <c r="Q54" s="218"/>
    </row>
    <row r="55" spans="1:256">
      <c r="B55" s="215" t="str">
        <v>דקסיה ישראל אגח 4</v>
      </c>
      <c r="C55" s="216">
        <v>1111160</v>
      </c>
      <c r="D55" s="216" t="s">
        <v>102</v>
      </c>
      <c r="E55" s="216" t="s">
        <v>84</v>
      </c>
      <c r="F55" s="216" t="s">
        <v>46</v>
      </c>
      <c r="G55" s="216" t="s">
        <v>45</v>
      </c>
      <c r="H55" s="216" t="s">
        <v>76</v>
      </c>
      <c r="I55" s="217">
        <v>0.034</v>
      </c>
      <c r="J55" s="211">
        <v>1.14</v>
      </c>
      <c r="K55" s="212">
        <v>0.0028</v>
      </c>
      <c r="L55" s="213">
        <v>69921.5</v>
      </c>
      <c r="M55" s="211">
        <v>120.78</v>
      </c>
      <c r="N55" s="213">
        <v>84.45</v>
      </c>
      <c r="O55" s="212">
        <v>0.0005</v>
      </c>
      <c r="P55" s="212">
        <f>+N55/'סיכום נכסי השקעה'!$C$52</f>
        <v>5.56714426879054e-05</v>
      </c>
      <c r="Q55" s="218"/>
    </row>
    <row r="56" spans="1:256">
      <c r="B56" s="215" t="str">
        <v>דקסיה ישראל אגח א</v>
      </c>
      <c r="C56" s="216">
        <v>1095058</v>
      </c>
      <c r="D56" s="216" t="s">
        <v>102</v>
      </c>
      <c r="E56" s="216" t="s">
        <v>84</v>
      </c>
      <c r="F56" s="216" t="s">
        <v>46</v>
      </c>
      <c r="G56" s="216" t="s">
        <v>45</v>
      </c>
      <c r="H56" s="216" t="s">
        <v>76</v>
      </c>
      <c r="I56" s="217">
        <v>0.043</v>
      </c>
      <c r="J56" s="211">
        <v>0.19</v>
      </c>
      <c r="K56" s="212">
        <v>0.0062</v>
      </c>
      <c r="L56" s="213">
        <v>34066.67</v>
      </c>
      <c r="M56" s="211">
        <v>125.57</v>
      </c>
      <c r="N56" s="213">
        <v>42.78</v>
      </c>
      <c r="O56" s="212">
        <v>0.0005</v>
      </c>
      <c r="P56" s="212">
        <f>+N56/'סיכום נכסי השקעה'!$C$52</f>
        <v>2.82015905054895e-05</v>
      </c>
      <c r="Q56" s="218"/>
    </row>
    <row r="57" spans="1:256">
      <c r="B57" s="215" t="str">
        <v>דקסיה ישראל אגח ב</v>
      </c>
      <c r="C57" s="216">
        <v>1095066</v>
      </c>
      <c r="D57" s="216" t="s">
        <v>102</v>
      </c>
      <c r="E57" s="216" t="s">
        <v>84</v>
      </c>
      <c r="F57" s="216" t="s">
        <v>46</v>
      </c>
      <c r="G57" s="216" t="s">
        <v>45</v>
      </c>
      <c r="H57" s="216" t="s">
        <v>76</v>
      </c>
      <c r="I57" s="217">
        <v>0.047</v>
      </c>
      <c r="J57" s="211">
        <v>3.45</v>
      </c>
      <c r="K57" s="212">
        <v>0.0067</v>
      </c>
      <c r="L57" s="213">
        <v>2536274.77</v>
      </c>
      <c r="M57" s="211">
        <v>142.49</v>
      </c>
      <c r="N57" s="213">
        <v>3613.94</v>
      </c>
      <c r="O57" s="212">
        <v>0.0036</v>
      </c>
      <c r="P57" s="212">
        <f>+N57/'סיכום נכסי השקעה'!$C$52</f>
        <v>0.00238239495071082</v>
      </c>
      <c r="Q57" s="218"/>
    </row>
    <row r="58" spans="1:256">
      <c r="B58" s="215" t="str">
        <v>הראל הנפקות אגח ד</v>
      </c>
      <c r="C58" s="216">
        <v>1119213</v>
      </c>
      <c r="D58" s="216" t="s">
        <v>94</v>
      </c>
      <c r="E58" s="216" t="s">
        <v>95</v>
      </c>
      <c r="F58" s="216" t="s">
        <v>46</v>
      </c>
      <c r="G58" s="216" t="s">
        <v>45</v>
      </c>
      <c r="H58" s="216" t="s">
        <v>76</v>
      </c>
      <c r="I58" s="217">
        <v>0.039</v>
      </c>
      <c r="J58" s="211">
        <v>5.92</v>
      </c>
      <c r="K58" s="212">
        <v>0.0192</v>
      </c>
      <c r="L58" s="213">
        <v>351000</v>
      </c>
      <c r="M58" s="211">
        <v>123.4</v>
      </c>
      <c r="N58" s="213">
        <v>433.13</v>
      </c>
      <c r="O58" s="212">
        <v>0.0018</v>
      </c>
      <c r="P58" s="212">
        <f>+N58/'סיכום נכסי השקעה'!$C$52</f>
        <v>0.000285529567453078</v>
      </c>
      <c r="Q58" s="218"/>
    </row>
    <row r="59" spans="1:256">
      <c r="B59" s="215" t="str">
        <v>הראל הנפקות אגח ה</v>
      </c>
      <c r="C59" s="216">
        <v>1119221</v>
      </c>
      <c r="D59" s="216" t="s">
        <v>94</v>
      </c>
      <c r="E59" s="216" t="s">
        <v>95</v>
      </c>
      <c r="F59" s="216" t="s">
        <v>46</v>
      </c>
      <c r="G59" s="216" t="s">
        <v>45</v>
      </c>
      <c r="H59" s="216" t="s">
        <v>76</v>
      </c>
      <c r="I59" s="217">
        <v>0.039</v>
      </c>
      <c r="J59" s="211">
        <v>6.69</v>
      </c>
      <c r="K59" s="212">
        <v>0.0208</v>
      </c>
      <c r="L59" s="213">
        <v>19124</v>
      </c>
      <c r="M59" s="211">
        <v>124</v>
      </c>
      <c r="N59" s="213">
        <v>23.71</v>
      </c>
      <c r="O59" s="212">
        <v>0</v>
      </c>
      <c r="P59" s="212">
        <f>+N59/'סיכום נכסי השקעה'!$C$52</f>
        <v>1.56301942703403e-05</v>
      </c>
      <c r="Q59" s="218"/>
    </row>
    <row r="60" spans="1:256">
      <c r="B60" s="215" t="str">
        <v>וילאר אג 6</v>
      </c>
      <c r="C60" s="216">
        <v>4160115</v>
      </c>
      <c r="D60" s="216" t="s">
        <v>103</v>
      </c>
      <c r="E60" s="216" t="s">
        <v>97</v>
      </c>
      <c r="F60" s="216" t="s">
        <v>46</v>
      </c>
      <c r="G60" s="216" t="s">
        <v>45</v>
      </c>
      <c r="H60" s="216" t="s">
        <v>76</v>
      </c>
      <c r="I60" s="217">
        <v>0.036</v>
      </c>
      <c r="J60" s="211">
        <v>4.99</v>
      </c>
      <c r="K60" s="212">
        <v>0.0178</v>
      </c>
      <c r="L60" s="213">
        <v>188000</v>
      </c>
      <c r="M60" s="211">
        <v>120</v>
      </c>
      <c r="N60" s="213">
        <v>225.6</v>
      </c>
      <c r="O60" s="212">
        <v>0.0013</v>
      </c>
      <c r="P60" s="212">
        <f>+N60/'סיכום נכסי השקעה'!$C$52</f>
        <v>0.000148720869986873</v>
      </c>
      <c r="Q60" s="218"/>
    </row>
    <row r="61" spans="1:256">
      <c r="B61" s="215" t="str">
        <v>חשמל אגח סדרה 22</v>
      </c>
      <c r="C61" s="216">
        <v>6000020</v>
      </c>
      <c r="D61" s="216" t="s">
        <v>104</v>
      </c>
      <c r="E61" s="216" t="s">
        <v>105</v>
      </c>
      <c r="F61" s="216" t="s">
        <v>46</v>
      </c>
      <c r="G61" s="216" t="s">
        <v>45</v>
      </c>
      <c r="H61" s="216" t="s">
        <v>76</v>
      </c>
      <c r="I61" s="217">
        <v>0.065</v>
      </c>
      <c r="J61" s="211">
        <v>0.75</v>
      </c>
      <c r="K61" s="212">
        <v>0.0078</v>
      </c>
      <c r="L61" s="213">
        <v>27.24</v>
      </c>
      <c r="M61" s="211">
        <v>132.38</v>
      </c>
      <c r="N61" s="213">
        <v>0.04</v>
      </c>
      <c r="O61" s="212">
        <v>0</v>
      </c>
      <c r="P61" s="212">
        <f>+N61/'סיכום נכסי השקעה'!$C$52</f>
        <v>2.63689485792328e-08</v>
      </c>
      <c r="Q61" s="218"/>
    </row>
    <row r="62" spans="1:256">
      <c r="B62" s="215" t="str">
        <v>יואל אגח 3</v>
      </c>
      <c r="C62" s="216">
        <v>5830104</v>
      </c>
      <c r="D62" s="216" t="s">
        <v>106</v>
      </c>
      <c r="E62" s="216" t="s">
        <v>93</v>
      </c>
      <c r="F62" s="216" t="s">
        <v>46</v>
      </c>
      <c r="G62" s="216" t="s">
        <v>45</v>
      </c>
      <c r="H62" s="216" t="s">
        <v>76</v>
      </c>
      <c r="I62" s="217">
        <v>0.013</v>
      </c>
      <c r="J62" s="211">
        <v>2.59</v>
      </c>
      <c r="K62" s="212">
        <v>0.0059</v>
      </c>
      <c r="L62" s="213">
        <v>709700</v>
      </c>
      <c r="M62" s="211">
        <v>103.58</v>
      </c>
      <c r="N62" s="213">
        <v>735.11</v>
      </c>
      <c r="O62" s="212">
        <v>0.0028</v>
      </c>
      <c r="P62" s="212">
        <f>+N62/'סיכום נכסי השקעה'!$C$52</f>
        <v>0.000484601944751996</v>
      </c>
      <c r="Q62" s="218"/>
    </row>
    <row r="63" spans="1:256">
      <c r="B63" s="215" t="str">
        <v>למן.ק300</v>
      </c>
      <c r="C63" s="216">
        <v>7410202</v>
      </c>
      <c r="D63" s="216" t="s">
        <v>87</v>
      </c>
      <c r="E63" s="216" t="s">
        <v>84</v>
      </c>
      <c r="F63" s="216" t="s">
        <v>46</v>
      </c>
      <c r="G63" s="216" t="s">
        <v>45</v>
      </c>
      <c r="H63" s="216" t="s">
        <v>76</v>
      </c>
      <c r="I63" s="217">
        <v>0.05</v>
      </c>
      <c r="J63" s="211">
        <v>5.92</v>
      </c>
      <c r="K63" s="212">
        <v>0.0198</v>
      </c>
      <c r="L63" s="213">
        <v>2831589</v>
      </c>
      <c r="M63" s="211">
        <v>132.66</v>
      </c>
      <c r="N63" s="213">
        <v>3756.39</v>
      </c>
      <c r="O63" s="212">
        <v>0.0028</v>
      </c>
      <c r="P63" s="212">
        <f>+N63/'סיכום נכסי השקעה'!$C$52</f>
        <v>0.00247630136883861</v>
      </c>
      <c r="Q63" s="218"/>
    </row>
    <row r="64" spans="1:256">
      <c r="B64" s="215" t="str">
        <v>פועלים שטר הון  סדרה 1</v>
      </c>
      <c r="C64" s="216">
        <v>1940444</v>
      </c>
      <c r="D64" s="216" t="s">
        <v>88</v>
      </c>
      <c r="E64" s="216" t="s">
        <v>84</v>
      </c>
      <c r="F64" s="216" t="s">
        <v>46</v>
      </c>
      <c r="G64" s="216" t="s">
        <v>45</v>
      </c>
      <c r="H64" s="216" t="s">
        <v>76</v>
      </c>
      <c r="I64" s="217">
        <v>0.065</v>
      </c>
      <c r="J64" s="211">
        <v>5.7</v>
      </c>
      <c r="K64" s="212">
        <v>0.0189</v>
      </c>
      <c r="L64" s="213">
        <v>5975000</v>
      </c>
      <c r="M64" s="211">
        <v>143.93</v>
      </c>
      <c r="N64" s="213">
        <v>8707.98</v>
      </c>
      <c r="O64" s="212">
        <v>0.0038</v>
      </c>
      <c r="P64" s="212">
        <f>+N64/'סיכום נכסי השקעה'!$C$52</f>
        <v>0.0057405069212247</v>
      </c>
      <c r="Q64" s="218"/>
    </row>
    <row r="65" spans="1:256">
      <c r="B65" s="215" t="str">
        <v>פניקס הון אגח ב</v>
      </c>
      <c r="C65" s="216">
        <v>1120799</v>
      </c>
      <c r="D65" s="216" t="s">
        <v>98</v>
      </c>
      <c r="E65" s="216" t="s">
        <v>95</v>
      </c>
      <c r="F65" s="216" t="s">
        <v>46</v>
      </c>
      <c r="G65" s="216" t="s">
        <v>49</v>
      </c>
      <c r="H65" s="216" t="s">
        <v>76</v>
      </c>
      <c r="I65" s="217">
        <v>0.036</v>
      </c>
      <c r="J65" s="211">
        <v>5.49</v>
      </c>
      <c r="K65" s="212">
        <v>0.0168</v>
      </c>
      <c r="L65" s="213">
        <v>2295900</v>
      </c>
      <c r="M65" s="211">
        <v>118.54</v>
      </c>
      <c r="N65" s="213">
        <v>2721.56</v>
      </c>
      <c r="O65" s="212">
        <v>0.0055</v>
      </c>
      <c r="P65" s="212">
        <f>+N65/'סיכום נכסי השקעה'!$C$52</f>
        <v>0.00179411689238242</v>
      </c>
      <c r="Q65" s="218"/>
    </row>
    <row r="66" spans="1:256">
      <c r="B66" s="215" t="str">
        <v>פרטנר     ג</v>
      </c>
      <c r="C66" s="216">
        <v>1118827</v>
      </c>
      <c r="D66" s="216" t="s">
        <v>107</v>
      </c>
      <c r="E66" s="216" t="s">
        <v>90</v>
      </c>
      <c r="F66" s="216" t="s">
        <v>46</v>
      </c>
      <c r="G66" s="216" t="s">
        <v>45</v>
      </c>
      <c r="H66" s="216" t="s">
        <v>76</v>
      </c>
      <c r="I66" s="217">
        <v>0.034</v>
      </c>
      <c r="J66" s="211">
        <v>3.98</v>
      </c>
      <c r="K66" s="212">
        <v>0.0134</v>
      </c>
      <c r="L66" s="213">
        <v>1320000</v>
      </c>
      <c r="M66" s="211">
        <v>119.46</v>
      </c>
      <c r="N66" s="213">
        <v>1576.87</v>
      </c>
      <c r="O66" s="212">
        <v>0.0021</v>
      </c>
      <c r="P66" s="212">
        <f>+N66/'סיכום נכסי השקעה'!$C$52</f>
        <v>0.00103951009865337</v>
      </c>
      <c r="Q66" s="218"/>
    </row>
    <row r="67" spans="1:256">
      <c r="B67" s="215" t="str">
        <v>אגוד הנפקות  יט</v>
      </c>
      <c r="C67" s="216">
        <v>1124080</v>
      </c>
      <c r="D67" s="216" t="s">
        <v>99</v>
      </c>
      <c r="E67" s="216" t="s">
        <v>84</v>
      </c>
      <c r="F67" s="216" t="s">
        <v>108</v>
      </c>
      <c r="G67" s="216" t="s">
        <v>49</v>
      </c>
      <c r="H67" s="216" t="s">
        <v>76</v>
      </c>
      <c r="I67" s="217">
        <v>0.042</v>
      </c>
      <c r="J67" s="211">
        <v>6.04</v>
      </c>
      <c r="K67" s="212">
        <v>0.0186</v>
      </c>
      <c r="L67" s="213">
        <v>106000</v>
      </c>
      <c r="M67" s="211">
        <v>119.9</v>
      </c>
      <c r="N67" s="213">
        <v>127.09</v>
      </c>
      <c r="O67" s="212">
        <v>0.0004</v>
      </c>
      <c r="P67" s="212">
        <f>+N67/'סיכום נכסי השקעה'!$C$52</f>
        <v>8.37807418733676e-05</v>
      </c>
      <c r="Q67" s="218"/>
    </row>
    <row r="68" spans="1:256">
      <c r="B68" s="215" t="str">
        <v>אמות אגח א</v>
      </c>
      <c r="C68" s="216">
        <v>1097385</v>
      </c>
      <c r="D68" s="216" t="s">
        <v>100</v>
      </c>
      <c r="E68" s="216" t="s">
        <v>97</v>
      </c>
      <c r="F68" s="216" t="s">
        <v>108</v>
      </c>
      <c r="G68" s="216" t="s">
        <v>45</v>
      </c>
      <c r="H68" s="216" t="s">
        <v>76</v>
      </c>
      <c r="I68" s="217">
        <v>0.05</v>
      </c>
      <c r="J68" s="211">
        <v>3.11</v>
      </c>
      <c r="K68" s="212">
        <v>0.0099</v>
      </c>
      <c r="L68" s="213">
        <v>138342.53</v>
      </c>
      <c r="M68" s="211">
        <v>135.62</v>
      </c>
      <c r="N68" s="213">
        <v>187.62</v>
      </c>
      <c r="O68" s="212">
        <v>0.0002</v>
      </c>
      <c r="P68" s="212">
        <f>+N68/'סיכום נכסי השקעה'!$C$52</f>
        <v>0.000123683553310892</v>
      </c>
      <c r="Q68" s="218"/>
    </row>
    <row r="69" spans="1:256">
      <c r="B69" s="215" t="str">
        <v>בראק אן וי אגח א</v>
      </c>
      <c r="C69" s="216">
        <v>1122860</v>
      </c>
      <c r="D69" s="216" t="s">
        <v>109</v>
      </c>
      <c r="E69" s="216" t="s">
        <v>97</v>
      </c>
      <c r="F69" s="216" t="s">
        <v>108</v>
      </c>
      <c r="G69" s="216" t="s">
        <v>45</v>
      </c>
      <c r="H69" s="216" t="s">
        <v>76</v>
      </c>
      <c r="I69" s="217">
        <v>0.048</v>
      </c>
      <c r="J69" s="211">
        <v>3.52</v>
      </c>
      <c r="K69" s="212">
        <v>0.0166</v>
      </c>
      <c r="L69" s="213">
        <v>178197</v>
      </c>
      <c r="M69" s="211">
        <v>118.63</v>
      </c>
      <c r="N69" s="213">
        <v>211.4</v>
      </c>
      <c r="O69" s="212">
        <v>0.0004</v>
      </c>
      <c r="P69" s="212">
        <f>+N69/'סיכום נכסי השקעה'!$C$52</f>
        <v>0.000139359893241246</v>
      </c>
      <c r="Q69" s="218"/>
    </row>
    <row r="70" spans="1:256">
      <c r="B70" s="215" t="str">
        <v>בראק אן וי אגח ב</v>
      </c>
      <c r="C70" s="216">
        <v>1128347</v>
      </c>
      <c r="D70" s="216" t="s">
        <v>109</v>
      </c>
      <c r="E70" s="216" t="s">
        <v>97</v>
      </c>
      <c r="F70" s="216" t="s">
        <v>108</v>
      </c>
      <c r="G70" s="216" t="s">
        <v>45</v>
      </c>
      <c r="H70" s="216" t="s">
        <v>76</v>
      </c>
      <c r="I70" s="217">
        <v>0.033</v>
      </c>
      <c r="J70" s="211">
        <v>6.56</v>
      </c>
      <c r="K70" s="212">
        <v>0.0328</v>
      </c>
      <c r="L70" s="213">
        <v>1058483</v>
      </c>
      <c r="M70" s="211">
        <v>102.82</v>
      </c>
      <c r="N70" s="213">
        <v>1088.33</v>
      </c>
      <c r="O70" s="212">
        <v>0.006</v>
      </c>
      <c r="P70" s="212">
        <f>+N70/'סיכום נכסי השקעה'!$C$52</f>
        <v>0.000717452945180912</v>
      </c>
      <c r="Q70" s="218"/>
    </row>
    <row r="71" spans="1:256">
      <c r="B71" s="215" t="str">
        <v>בריטיש ישר אגח א</v>
      </c>
      <c r="C71" s="216">
        <v>1104504</v>
      </c>
      <c r="D71" s="216" t="s">
        <v>110</v>
      </c>
      <c r="E71" s="216" t="s">
        <v>97</v>
      </c>
      <c r="F71" s="216" t="s">
        <v>108</v>
      </c>
      <c r="G71" s="216" t="s">
        <v>45</v>
      </c>
      <c r="H71" s="216" t="s">
        <v>76</v>
      </c>
      <c r="I71" s="217">
        <v>0.055</v>
      </c>
      <c r="J71" s="211">
        <v>2.3</v>
      </c>
      <c r="K71" s="212">
        <v>0.0095</v>
      </c>
      <c r="L71" s="213">
        <v>69800</v>
      </c>
      <c r="M71" s="211">
        <v>135.99</v>
      </c>
      <c r="N71" s="213">
        <v>94.92</v>
      </c>
      <c r="O71" s="212">
        <v>0.0005</v>
      </c>
      <c r="P71" s="212">
        <f>+N71/'סיכום נכסי השקעה'!$C$52</f>
        <v>6.25735149785195e-05</v>
      </c>
      <c r="Q71" s="218"/>
    </row>
    <row r="72" spans="1:256">
      <c r="B72" s="215" t="str">
        <v>בריטיש ישראל סדרה ג</v>
      </c>
      <c r="C72" s="216">
        <v>1117423</v>
      </c>
      <c r="D72" s="216" t="s">
        <v>110</v>
      </c>
      <c r="E72" s="216" t="s">
        <v>97</v>
      </c>
      <c r="F72" s="216" t="s">
        <v>108</v>
      </c>
      <c r="G72" s="216" t="s">
        <v>45</v>
      </c>
      <c r="H72" s="216" t="s">
        <v>76</v>
      </c>
      <c r="I72" s="217">
        <v>0.059</v>
      </c>
      <c r="J72" s="211">
        <v>4.36</v>
      </c>
      <c r="K72" s="212">
        <v>0.0225</v>
      </c>
      <c r="L72" s="213">
        <v>621783</v>
      </c>
      <c r="M72" s="211">
        <v>128.5</v>
      </c>
      <c r="N72" s="213">
        <v>798.99</v>
      </c>
      <c r="O72" s="212">
        <v>0.0003</v>
      </c>
      <c r="P72" s="212">
        <f>+N72/'סיכום נכסי השקעה'!$C$52</f>
        <v>0.000526713155633031</v>
      </c>
      <c r="Q72" s="218"/>
    </row>
    <row r="73" spans="1:256">
      <c r="B73" s="215" t="str">
        <v>גב ים     ה</v>
      </c>
      <c r="C73" s="216">
        <v>7590110</v>
      </c>
      <c r="D73" s="216" t="s">
        <v>111</v>
      </c>
      <c r="E73" s="216" t="s">
        <v>97</v>
      </c>
      <c r="F73" s="216" t="s">
        <v>108</v>
      </c>
      <c r="G73" s="216" t="s">
        <v>45</v>
      </c>
      <c r="H73" s="216" t="s">
        <v>76</v>
      </c>
      <c r="I73" s="217">
        <v>0.046</v>
      </c>
      <c r="J73" s="211">
        <v>2.42</v>
      </c>
      <c r="K73" s="212">
        <v>0.0091</v>
      </c>
      <c r="L73" s="213">
        <v>1329515</v>
      </c>
      <c r="M73" s="211">
        <v>132.47</v>
      </c>
      <c r="N73" s="213">
        <v>1761.21</v>
      </c>
      <c r="O73" s="212">
        <v>0.0019</v>
      </c>
      <c r="P73" s="212">
        <f>+N73/'סיכום נכסי השקעה'!$C$52</f>
        <v>0.00116103139818077</v>
      </c>
      <c r="Q73" s="218"/>
    </row>
    <row r="74" spans="1:256">
      <c r="B74" s="215" t="str">
        <v>דיסק התחייבות י</v>
      </c>
      <c r="C74" s="216">
        <v>6910129</v>
      </c>
      <c r="D74" s="216" t="s">
        <v>112</v>
      </c>
      <c r="E74" s="216" t="s">
        <v>84</v>
      </c>
      <c r="F74" s="216" t="s">
        <v>108</v>
      </c>
      <c r="G74" s="216" t="s">
        <v>45</v>
      </c>
      <c r="H74" s="216" t="s">
        <v>76</v>
      </c>
      <c r="I74" s="217">
        <v>0.039</v>
      </c>
      <c r="J74" s="211">
        <v>6.35</v>
      </c>
      <c r="K74" s="212">
        <v>0.0196</v>
      </c>
      <c r="L74" s="213">
        <v>1300000</v>
      </c>
      <c r="M74" s="211">
        <v>123.07</v>
      </c>
      <c r="N74" s="213">
        <v>1599.91</v>
      </c>
      <c r="O74" s="212">
        <v>0.0031</v>
      </c>
      <c r="P74" s="212">
        <f>+N74/'סיכום נכסי השקעה'!$C$52</f>
        <v>0.00105469861303501</v>
      </c>
      <c r="Q74" s="218"/>
    </row>
    <row r="75" spans="1:256">
      <c r="B75" s="215" t="str">
        <v>דיסקונט מנפיקים 8</v>
      </c>
      <c r="C75" s="216">
        <v>7480072</v>
      </c>
      <c r="D75" s="216" t="s">
        <v>112</v>
      </c>
      <c r="E75" s="216" t="s">
        <v>84</v>
      </c>
      <c r="F75" s="216" t="s">
        <v>108</v>
      </c>
      <c r="G75" s="216" t="s">
        <v>45</v>
      </c>
      <c r="H75" s="216" t="s">
        <v>76</v>
      </c>
      <c r="I75" s="217">
        <v>0.043</v>
      </c>
      <c r="J75" s="211">
        <v>2.33</v>
      </c>
      <c r="K75" s="212">
        <v>0.0059</v>
      </c>
      <c r="L75" s="213">
        <v>772621</v>
      </c>
      <c r="M75" s="211">
        <v>130.35</v>
      </c>
      <c r="N75" s="213">
        <v>1007.11</v>
      </c>
      <c r="O75" s="212">
        <v>0.0009</v>
      </c>
      <c r="P75" s="212">
        <f>+N75/'סיכום נכסי השקעה'!$C$52</f>
        <v>0.00066391079509078</v>
      </c>
      <c r="Q75" s="218"/>
    </row>
    <row r="76" spans="1:256">
      <c r="B76" s="215" t="str">
        <v>דלק קב אגח יח</v>
      </c>
      <c r="C76" s="216">
        <v>1115823</v>
      </c>
      <c r="D76" s="216" t="s">
        <v>113</v>
      </c>
      <c r="E76" s="216" t="s">
        <v>93</v>
      </c>
      <c r="F76" s="216" t="s">
        <v>108</v>
      </c>
      <c r="G76" s="216" t="s">
        <v>49</v>
      </c>
      <c r="H76" s="216" t="s">
        <v>76</v>
      </c>
      <c r="I76" s="217">
        <v>0.061</v>
      </c>
      <c r="J76" s="211">
        <v>5.31</v>
      </c>
      <c r="K76" s="212">
        <v>0.0234</v>
      </c>
      <c r="L76" s="213">
        <v>3622288</v>
      </c>
      <c r="M76" s="211">
        <v>135.45</v>
      </c>
      <c r="N76" s="213">
        <v>4906.39</v>
      </c>
      <c r="O76" s="212">
        <v>0.0034</v>
      </c>
      <c r="P76" s="212">
        <f>+N76/'סיכום נכסי השקעה'!$C$52</f>
        <v>0.00323440864049156</v>
      </c>
      <c r="Q76" s="218"/>
    </row>
    <row r="77" spans="1:256">
      <c r="B77" s="215" t="str">
        <v>דסקמנ.ק4</v>
      </c>
      <c r="C77" s="216">
        <v>7480049</v>
      </c>
      <c r="D77" s="216" t="s">
        <v>112</v>
      </c>
      <c r="E77" s="216" t="s">
        <v>84</v>
      </c>
      <c r="F77" s="216" t="s">
        <v>108</v>
      </c>
      <c r="G77" s="216" t="s">
        <v>45</v>
      </c>
      <c r="H77" s="216" t="s">
        <v>76</v>
      </c>
      <c r="I77" s="217">
        <v>0.048</v>
      </c>
      <c r="J77" s="211">
        <v>4.19</v>
      </c>
      <c r="K77" s="212">
        <v>0.0098</v>
      </c>
      <c r="L77" s="213">
        <v>659200</v>
      </c>
      <c r="M77" s="211">
        <v>143.27</v>
      </c>
      <c r="N77" s="213">
        <v>944.44</v>
      </c>
      <c r="O77" s="212">
        <v>0.0009</v>
      </c>
      <c r="P77" s="212">
        <f>+N77/'סיכום נכסי השקעה'!$C$52</f>
        <v>0.000622597244904267</v>
      </c>
      <c r="Q77" s="218"/>
    </row>
    <row r="78" spans="1:256">
      <c r="B78" s="215" t="str">
        <v>החברה לישראל אגח 6</v>
      </c>
      <c r="C78" s="216">
        <v>5760152</v>
      </c>
      <c r="D78" s="216" t="s">
        <v>114</v>
      </c>
      <c r="E78" s="216" t="s">
        <v>93</v>
      </c>
      <c r="F78" s="216" t="s">
        <v>108</v>
      </c>
      <c r="G78" s="216" t="s">
        <v>45</v>
      </c>
      <c r="H78" s="216" t="s">
        <v>76</v>
      </c>
      <c r="I78" s="217">
        <v>0.046</v>
      </c>
      <c r="J78" s="211">
        <v>1.42</v>
      </c>
      <c r="K78" s="212">
        <v>0.0069</v>
      </c>
      <c r="L78" s="213">
        <v>150822.45</v>
      </c>
      <c r="M78" s="211">
        <v>128.24</v>
      </c>
      <c r="N78" s="213">
        <v>193.41</v>
      </c>
      <c r="O78" s="212">
        <v>0.0001</v>
      </c>
      <c r="P78" s="212">
        <f>+N78/'סיכום נכסי השקעה'!$C$52</f>
        <v>0.000127500458617736</v>
      </c>
      <c r="Q78" s="218"/>
    </row>
    <row r="79" spans="1:256">
      <c r="B79" s="215" t="str">
        <v>חברה לישראל אגח 7</v>
      </c>
      <c r="C79" s="216">
        <v>5760160</v>
      </c>
      <c r="D79" s="216" t="s">
        <v>114</v>
      </c>
      <c r="E79" s="216" t="s">
        <v>93</v>
      </c>
      <c r="F79" s="216" t="s">
        <v>108</v>
      </c>
      <c r="G79" s="216" t="s">
        <v>45</v>
      </c>
      <c r="H79" s="216" t="s">
        <v>76</v>
      </c>
      <c r="I79" s="217">
        <v>0.047</v>
      </c>
      <c r="J79" s="211">
        <v>4.91</v>
      </c>
      <c r="K79" s="212">
        <v>0.0204</v>
      </c>
      <c r="L79" s="213">
        <v>2935566</v>
      </c>
      <c r="M79" s="211">
        <v>138.09</v>
      </c>
      <c r="N79" s="213">
        <v>4053.72</v>
      </c>
      <c r="O79" s="212">
        <v>0.0017</v>
      </c>
      <c r="P79" s="212">
        <f>+N79/'סיכום נכסי השקעה'!$C$52</f>
        <v>0.00267230835586519</v>
      </c>
      <c r="Q79" s="218"/>
    </row>
    <row r="80" spans="1:256">
      <c r="B80" s="215" t="str">
        <v>כלל ביט מימון אגח ג</v>
      </c>
      <c r="C80" s="216">
        <v>1120120</v>
      </c>
      <c r="D80" s="216" t="s">
        <v>115</v>
      </c>
      <c r="E80" s="216" t="s">
        <v>95</v>
      </c>
      <c r="F80" s="216" t="s">
        <v>108</v>
      </c>
      <c r="G80" s="216" t="s">
        <v>45</v>
      </c>
      <c r="H80" s="216" t="s">
        <v>76</v>
      </c>
      <c r="I80" s="217">
        <v>0.038</v>
      </c>
      <c r="J80" s="211">
        <v>6.88</v>
      </c>
      <c r="K80" s="212">
        <v>0.0232</v>
      </c>
      <c r="L80" s="213">
        <v>1760285</v>
      </c>
      <c r="M80" s="211">
        <v>119.59</v>
      </c>
      <c r="N80" s="213">
        <v>2105.12</v>
      </c>
      <c r="O80" s="212">
        <v>0.0023</v>
      </c>
      <c r="P80" s="212">
        <f>+N80/'סיכום נכסי השקעה'!$C$52</f>
        <v>0.00138774502582787</v>
      </c>
      <c r="Q80" s="218"/>
    </row>
    <row r="81" spans="1:256">
      <c r="B81" s="215" t="str">
        <v>מזרחי טפחות שטר הון 1</v>
      </c>
      <c r="C81" s="216">
        <v>6950083</v>
      </c>
      <c r="D81" s="216" t="s">
        <v>83</v>
      </c>
      <c r="E81" s="216" t="s">
        <v>84</v>
      </c>
      <c r="F81" s="216" t="s">
        <v>108</v>
      </c>
      <c r="G81" s="216" t="s">
        <v>45</v>
      </c>
      <c r="H81" s="216" t="s">
        <v>76</v>
      </c>
      <c r="I81" s="217">
        <v>0.045</v>
      </c>
      <c r="J81" s="211">
        <v>7.06</v>
      </c>
      <c r="K81" s="212">
        <v>0.0237</v>
      </c>
      <c r="L81" s="213">
        <v>3417335</v>
      </c>
      <c r="M81" s="211">
        <v>140.25</v>
      </c>
      <c r="N81" s="213">
        <v>4839.26</v>
      </c>
      <c r="O81" s="212">
        <v>0.002</v>
      </c>
      <c r="P81" s="212">
        <f>+N81/'סיכום נכסי השקעה'!$C$52</f>
        <v>0.00319015495253846</v>
      </c>
      <c r="Q81" s="218"/>
    </row>
    <row r="82" spans="1:256">
      <c r="B82" s="215" t="str">
        <v>מכתשים אגן ב</v>
      </c>
      <c r="C82" s="216">
        <v>1110915</v>
      </c>
      <c r="D82" s="216" t="s">
        <v>116</v>
      </c>
      <c r="E82" s="216" t="s">
        <v>86</v>
      </c>
      <c r="F82" s="216" t="s">
        <v>108</v>
      </c>
      <c r="G82" s="216" t="s">
        <v>45</v>
      </c>
      <c r="H82" s="216" t="s">
        <v>76</v>
      </c>
      <c r="I82" s="217">
        <v>0.052</v>
      </c>
      <c r="J82" s="211">
        <v>10.32</v>
      </c>
      <c r="K82" s="212">
        <v>0.0502</v>
      </c>
      <c r="L82" s="213">
        <v>1489105</v>
      </c>
      <c r="M82" s="211">
        <v>125.24</v>
      </c>
      <c r="N82" s="213">
        <v>1864.96</v>
      </c>
      <c r="O82" s="212">
        <v>0.0005</v>
      </c>
      <c r="P82" s="212">
        <f>+N82/'סיכום נכסי השקעה'!$C$52</f>
        <v>0.00122942585855815</v>
      </c>
      <c r="Q82" s="218"/>
    </row>
    <row r="83" spans="1:256">
      <c r="B83" s="215" t="str">
        <v>מליסרון   אגח ה</v>
      </c>
      <c r="C83" s="216">
        <v>3230091</v>
      </c>
      <c r="D83" s="216" t="s">
        <v>117</v>
      </c>
      <c r="E83" s="216" t="s">
        <v>97</v>
      </c>
      <c r="F83" s="216" t="s">
        <v>108</v>
      </c>
      <c r="G83" s="216" t="s">
        <v>45</v>
      </c>
      <c r="H83" s="216" t="s">
        <v>76</v>
      </c>
      <c r="I83" s="217">
        <v>0.051</v>
      </c>
      <c r="J83" s="211">
        <v>5.5</v>
      </c>
      <c r="K83" s="212">
        <v>0.0184</v>
      </c>
      <c r="L83" s="213">
        <v>3864859.23</v>
      </c>
      <c r="M83" s="211">
        <v>134.11</v>
      </c>
      <c r="N83" s="213">
        <v>5183.16</v>
      </c>
      <c r="O83" s="212">
        <v>0.0031</v>
      </c>
      <c r="P83" s="212">
        <f>+N83/'סיכום נכסי השקעה'!$C$52</f>
        <v>0.00341686198794841</v>
      </c>
      <c r="Q83" s="218"/>
    </row>
    <row r="84" spans="1:256">
      <c r="B84" s="215" t="str">
        <v>מליסרון 7</v>
      </c>
      <c r="C84" s="216">
        <v>3230141</v>
      </c>
      <c r="D84" s="216" t="s">
        <v>117</v>
      </c>
      <c r="E84" s="216" t="s">
        <v>97</v>
      </c>
      <c r="F84" s="216" t="s">
        <v>108</v>
      </c>
      <c r="G84" s="216" t="s">
        <v>45</v>
      </c>
      <c r="H84" s="216" t="s">
        <v>76</v>
      </c>
      <c r="I84" s="217">
        <v>0.034</v>
      </c>
      <c r="J84" s="211">
        <v>5.86</v>
      </c>
      <c r="K84" s="212">
        <v>0.0215</v>
      </c>
      <c r="L84" s="213">
        <v>1449420</v>
      </c>
      <c r="M84" s="211">
        <v>111.66</v>
      </c>
      <c r="N84" s="213">
        <v>1618.42</v>
      </c>
      <c r="O84" s="212">
        <v>0.0039</v>
      </c>
      <c r="P84" s="212">
        <f>+N84/'סיכום נכסי השקעה'!$C$52</f>
        <v>0.00106690084399005</v>
      </c>
      <c r="Q84" s="218"/>
    </row>
    <row r="85" spans="1:256">
      <c r="B85" s="215" t="str">
        <v>מליסרון 8</v>
      </c>
      <c r="C85" s="216">
        <v>3230166</v>
      </c>
      <c r="D85" s="216" t="s">
        <v>117</v>
      </c>
      <c r="E85" s="216" t="s">
        <v>97</v>
      </c>
      <c r="F85" s="216" t="s">
        <v>108</v>
      </c>
      <c r="G85" s="216" t="s">
        <v>45</v>
      </c>
      <c r="H85" s="216" t="s">
        <v>76</v>
      </c>
      <c r="I85" s="217">
        <v>0.026</v>
      </c>
      <c r="J85" s="211">
        <v>6.86</v>
      </c>
      <c r="K85" s="212">
        <v>0.0229</v>
      </c>
      <c r="L85" s="213">
        <v>262283</v>
      </c>
      <c r="M85" s="211">
        <v>104.14</v>
      </c>
      <c r="N85" s="213">
        <v>273.14</v>
      </c>
      <c r="O85" s="212">
        <v>0.0009</v>
      </c>
      <c r="P85" s="212">
        <f>+N85/'סיכום נכסי השקעה'!$C$52</f>
        <v>0.000180060365373291</v>
      </c>
      <c r="Q85" s="218"/>
    </row>
    <row r="86" spans="1:256">
      <c r="B86" s="215" t="str">
        <v>מליסרון אגח ו</v>
      </c>
      <c r="C86" s="216">
        <v>3230125</v>
      </c>
      <c r="D86" s="216" t="s">
        <v>117</v>
      </c>
      <c r="E86" s="216" t="s">
        <v>97</v>
      </c>
      <c r="F86" s="216" t="s">
        <v>108</v>
      </c>
      <c r="G86" s="216" t="s">
        <v>45</v>
      </c>
      <c r="H86" s="216" t="s">
        <v>76</v>
      </c>
      <c r="I86" s="217">
        <v>0.049</v>
      </c>
      <c r="J86" s="211">
        <v>5.68</v>
      </c>
      <c r="K86" s="212">
        <v>0.0248</v>
      </c>
      <c r="L86" s="213">
        <v>1930000</v>
      </c>
      <c r="M86" s="211">
        <v>117.88</v>
      </c>
      <c r="N86" s="213">
        <v>2323.92</v>
      </c>
      <c r="O86" s="212">
        <v>0.0026</v>
      </c>
      <c r="P86" s="212">
        <f>+N86/'סיכום נכסי השקעה'!$C$52</f>
        <v>0.00153198317455627</v>
      </c>
      <c r="Q86" s="218"/>
    </row>
    <row r="87" spans="1:256">
      <c r="B87" s="215" t="str">
        <v>מנפיקים התח ב</v>
      </c>
      <c r="C87" s="216">
        <v>7480023</v>
      </c>
      <c r="D87" s="216" t="s">
        <v>112</v>
      </c>
      <c r="E87" s="216" t="s">
        <v>84</v>
      </c>
      <c r="F87" s="216" t="s">
        <v>108</v>
      </c>
      <c r="G87" s="216" t="s">
        <v>45</v>
      </c>
      <c r="H87" s="216" t="s">
        <v>76</v>
      </c>
      <c r="I87" s="217">
        <v>0.053</v>
      </c>
      <c r="J87" s="211">
        <v>3.78</v>
      </c>
      <c r="K87" s="212">
        <v>0.0063</v>
      </c>
      <c r="L87" s="213">
        <v>727600</v>
      </c>
      <c r="M87" s="211">
        <v>152.67</v>
      </c>
      <c r="N87" s="213">
        <v>1110.83</v>
      </c>
      <c r="O87" s="212">
        <v>0.0012</v>
      </c>
      <c r="P87" s="212">
        <f>+N87/'סיכום נכסי השקעה'!$C$52</f>
        <v>0.00073228547875673</v>
      </c>
      <c r="Q87" s="218"/>
    </row>
    <row r="88" spans="1:256">
      <c r="B88" s="215" t="str">
        <v>מנפיקים כ. התחי א 2009/2018</v>
      </c>
      <c r="C88" s="216">
        <v>7480015</v>
      </c>
      <c r="D88" s="216" t="s">
        <v>112</v>
      </c>
      <c r="E88" s="216" t="s">
        <v>84</v>
      </c>
      <c r="F88" s="216" t="s">
        <v>108</v>
      </c>
      <c r="G88" s="216" t="s">
        <v>45</v>
      </c>
      <c r="H88" s="216" t="s">
        <v>76</v>
      </c>
      <c r="I88" s="217">
        <v>0.055</v>
      </c>
      <c r="J88" s="211">
        <v>2.39</v>
      </c>
      <c r="K88" s="212">
        <v>0.0056</v>
      </c>
      <c r="L88" s="213">
        <v>412475.37</v>
      </c>
      <c r="M88" s="211">
        <v>144.05</v>
      </c>
      <c r="N88" s="213">
        <v>594.17</v>
      </c>
      <c r="O88" s="212">
        <v>0.001</v>
      </c>
      <c r="P88" s="212">
        <f>+N88/'סיכום נכסי השקעה'!$C$52</f>
        <v>0.00039169095443307</v>
      </c>
      <c r="Q88" s="218"/>
    </row>
    <row r="89" spans="1:256">
      <c r="B89" s="215" t="str">
        <v>נכסים ובנין 6</v>
      </c>
      <c r="C89" s="216">
        <v>6990188</v>
      </c>
      <c r="D89" s="216" t="s">
        <v>118</v>
      </c>
      <c r="E89" s="216" t="s">
        <v>97</v>
      </c>
      <c r="F89" s="216" t="s">
        <v>108</v>
      </c>
      <c r="G89" s="216" t="s">
        <v>45</v>
      </c>
      <c r="H89" s="216" t="s">
        <v>76</v>
      </c>
      <c r="I89" s="217">
        <v>0.05</v>
      </c>
      <c r="J89" s="211">
        <v>5.47</v>
      </c>
      <c r="K89" s="212">
        <v>0.0327</v>
      </c>
      <c r="L89" s="213">
        <v>1627200</v>
      </c>
      <c r="M89" s="211">
        <v>113.02</v>
      </c>
      <c r="N89" s="213">
        <v>1839.06</v>
      </c>
      <c r="O89" s="212">
        <v>0.0025</v>
      </c>
      <c r="P89" s="212">
        <f>+N89/'סיכום נכסי השקעה'!$C$52</f>
        <v>0.0012123519643531</v>
      </c>
      <c r="Q89" s="218"/>
    </row>
    <row r="90" spans="1:256">
      <c r="B90" s="215" t="str">
        <v>סלקום אגח ד</v>
      </c>
      <c r="C90" s="216">
        <v>1107333</v>
      </c>
      <c r="D90" s="216" t="s">
        <v>119</v>
      </c>
      <c r="E90" s="216" t="s">
        <v>90</v>
      </c>
      <c r="F90" s="216" t="s">
        <v>108</v>
      </c>
      <c r="G90" s="216" t="s">
        <v>45</v>
      </c>
      <c r="H90" s="216" t="s">
        <v>76</v>
      </c>
      <c r="I90" s="217">
        <v>0.052</v>
      </c>
      <c r="J90" s="211">
        <v>2.18</v>
      </c>
      <c r="K90" s="212">
        <v>0.01</v>
      </c>
      <c r="L90" s="213">
        <v>3219100</v>
      </c>
      <c r="M90" s="211">
        <v>130.18</v>
      </c>
      <c r="N90" s="213">
        <v>4190.62</v>
      </c>
      <c r="O90" s="212">
        <v>0.0017</v>
      </c>
      <c r="P90" s="212">
        <f>+N90/'סיכום נכסי השקעה'!$C$52</f>
        <v>0.00276255608237762</v>
      </c>
      <c r="Q90" s="218"/>
    </row>
    <row r="91" spans="1:256">
      <c r="B91" s="215" t="str">
        <v>פזנפט.ק1</v>
      </c>
      <c r="C91" s="216">
        <v>1100056</v>
      </c>
      <c r="D91" s="216" t="s">
        <v>120</v>
      </c>
      <c r="E91" s="216" t="s">
        <v>86</v>
      </c>
      <c r="F91" s="216" t="s">
        <v>108</v>
      </c>
      <c r="G91" s="216" t="s">
        <v>45</v>
      </c>
      <c r="H91" s="216" t="s">
        <v>76</v>
      </c>
      <c r="I91" s="217">
        <v>0.05</v>
      </c>
      <c r="J91" s="211">
        <v>0.57</v>
      </c>
      <c r="K91" s="212">
        <v>0.0022</v>
      </c>
      <c r="L91" s="213">
        <v>351784.6</v>
      </c>
      <c r="M91" s="211">
        <v>125.85</v>
      </c>
      <c r="N91" s="213">
        <v>442.72</v>
      </c>
      <c r="O91" s="212">
        <v>0.0005</v>
      </c>
      <c r="P91" s="212">
        <f>+N91/'סיכום נכסי השקעה'!$C$52</f>
        <v>0.000291851522874949</v>
      </c>
      <c r="Q91" s="218"/>
    </row>
    <row r="92" spans="1:256">
      <c r="B92" s="215" t="str">
        <v>פנקס.ק1</v>
      </c>
      <c r="C92" s="216">
        <v>7670102</v>
      </c>
      <c r="D92" s="216" t="s">
        <v>98</v>
      </c>
      <c r="E92" s="216" t="s">
        <v>95</v>
      </c>
      <c r="F92" s="216" t="s">
        <v>108</v>
      </c>
      <c r="G92" s="216" t="s">
        <v>45</v>
      </c>
      <c r="H92" s="216" t="s">
        <v>76</v>
      </c>
      <c r="I92" s="217">
        <v>0.045</v>
      </c>
      <c r="J92" s="211">
        <v>2.85</v>
      </c>
      <c r="K92" s="212">
        <v>0.0081</v>
      </c>
      <c r="L92" s="213">
        <v>80114</v>
      </c>
      <c r="M92" s="211">
        <v>137.53</v>
      </c>
      <c r="N92" s="213">
        <v>110.18</v>
      </c>
      <c r="O92" s="212">
        <v>0.0003</v>
      </c>
      <c r="P92" s="212">
        <f>+N92/'סיכום נכסי השקעה'!$C$52</f>
        <v>7.26332688614969e-05</v>
      </c>
      <c r="Q92" s="218"/>
    </row>
    <row r="93" spans="1:256">
      <c r="B93" s="215" t="str">
        <v>רבוע נדלן 4</v>
      </c>
      <c r="C93" s="216">
        <v>1119999</v>
      </c>
      <c r="D93" s="216" t="s">
        <v>121</v>
      </c>
      <c r="E93" s="216" t="s">
        <v>97</v>
      </c>
      <c r="F93" s="216" t="s">
        <v>108</v>
      </c>
      <c r="G93" s="216" t="s">
        <v>49</v>
      </c>
      <c r="H93" s="216" t="s">
        <v>76</v>
      </c>
      <c r="I93" s="217">
        <v>0.045</v>
      </c>
      <c r="J93" s="211">
        <v>4.71</v>
      </c>
      <c r="K93" s="212">
        <v>0.0244</v>
      </c>
      <c r="L93" s="213">
        <v>2419062</v>
      </c>
      <c r="M93" s="211">
        <v>120.33</v>
      </c>
      <c r="N93" s="213">
        <v>2910.86</v>
      </c>
      <c r="O93" s="212">
        <v>0.0035</v>
      </c>
      <c r="P93" s="212">
        <f>+N93/'סיכום נכסי השקעה'!$C$52</f>
        <v>0.00191890794153364</v>
      </c>
      <c r="Q93" s="218"/>
    </row>
    <row r="94" spans="1:256">
      <c r="B94" s="215" t="str">
        <v>רבוע נדלן אגח ב</v>
      </c>
      <c r="C94" s="216">
        <v>1098656</v>
      </c>
      <c r="D94" s="216" t="s">
        <v>121</v>
      </c>
      <c r="E94" s="216" t="s">
        <v>97</v>
      </c>
      <c r="F94" s="216" t="s">
        <v>108</v>
      </c>
      <c r="G94" s="216" t="s">
        <v>49</v>
      </c>
      <c r="H94" s="216" t="s">
        <v>76</v>
      </c>
      <c r="I94" s="217">
        <v>0.047</v>
      </c>
      <c r="J94" s="211">
        <v>1.86</v>
      </c>
      <c r="K94" s="212">
        <v>0.0103</v>
      </c>
      <c r="L94" s="213">
        <v>597232.5</v>
      </c>
      <c r="M94" s="211">
        <v>127.71</v>
      </c>
      <c r="N94" s="213">
        <v>762.73</v>
      </c>
      <c r="O94" s="212">
        <v>0.001</v>
      </c>
      <c r="P94" s="212">
        <f>+N94/'סיכום נכסי השקעה'!$C$52</f>
        <v>0.000502809703745957</v>
      </c>
      <c r="Q94" s="218"/>
    </row>
    <row r="95" spans="1:256">
      <c r="B95" s="215" t="str">
        <v>רבוע נדלן אגח ג</v>
      </c>
      <c r="C95" s="216">
        <v>1115724</v>
      </c>
      <c r="D95" s="216" t="s">
        <v>121</v>
      </c>
      <c r="E95" s="216" t="s">
        <v>97</v>
      </c>
      <c r="F95" s="216" t="s">
        <v>108</v>
      </c>
      <c r="G95" s="216" t="s">
        <v>49</v>
      </c>
      <c r="H95" s="216" t="s">
        <v>76</v>
      </c>
      <c r="I95" s="217">
        <v>0.042</v>
      </c>
      <c r="J95" s="211">
        <v>3.29</v>
      </c>
      <c r="K95" s="212">
        <v>0.014</v>
      </c>
      <c r="L95" s="213">
        <v>1480166</v>
      </c>
      <c r="M95" s="211">
        <v>121.03</v>
      </c>
      <c r="N95" s="213">
        <v>1791.44</v>
      </c>
      <c r="O95" s="212">
        <v>0.0058</v>
      </c>
      <c r="P95" s="212">
        <f>+N95/'סיכום נכסי השקעה'!$C$52</f>
        <v>0.00118095973106952</v>
      </c>
      <c r="Q95" s="218"/>
    </row>
    <row r="96" spans="1:256">
      <c r="B96" s="215" t="str">
        <v>1פועלים שה נד אג</v>
      </c>
      <c r="C96" s="216">
        <v>6620207</v>
      </c>
      <c r="D96" s="216" t="s">
        <v>88</v>
      </c>
      <c r="E96" s="216" t="s">
        <v>84</v>
      </c>
      <c r="F96" s="216" t="s">
        <v>122</v>
      </c>
      <c r="G96" s="216" t="s">
        <v>45</v>
      </c>
      <c r="H96" s="216" t="s">
        <v>76</v>
      </c>
      <c r="I96" s="217">
        <v>0.065</v>
      </c>
      <c r="J96" s="211">
        <v>2.98</v>
      </c>
      <c r="K96" s="212">
        <v>0.0099</v>
      </c>
      <c r="L96" s="213">
        <v>470882</v>
      </c>
      <c r="M96" s="211">
        <v>152.97</v>
      </c>
      <c r="N96" s="213">
        <v>720.31</v>
      </c>
      <c r="O96" s="212">
        <v>0.0007</v>
      </c>
      <c r="P96" s="212">
        <f>+N96/'סיכום נכסי השקעה'!$C$52</f>
        <v>0.00047484543377768</v>
      </c>
      <c r="Q96" s="218"/>
    </row>
    <row r="97" spans="1:256">
      <c r="B97" s="215" t="str">
        <v>אבגל אגח 1</v>
      </c>
      <c r="C97" s="216">
        <v>1100973</v>
      </c>
      <c r="D97" s="216" t="s">
        <v>123</v>
      </c>
      <c r="E97" s="216" t="s">
        <v>124</v>
      </c>
      <c r="F97" s="216" t="s">
        <v>122</v>
      </c>
      <c r="G97" s="216" t="s">
        <v>45</v>
      </c>
      <c r="H97" s="216" t="s">
        <v>76</v>
      </c>
      <c r="I97" s="217">
        <v>0.052</v>
      </c>
      <c r="J97" s="211">
        <v>0.74</v>
      </c>
      <c r="K97" s="212">
        <v>0.0117</v>
      </c>
      <c r="L97" s="213">
        <v>75000.02</v>
      </c>
      <c r="M97" s="211">
        <v>126.26</v>
      </c>
      <c r="N97" s="213">
        <v>94.7</v>
      </c>
      <c r="O97" s="212">
        <v>0.0006</v>
      </c>
      <c r="P97" s="212">
        <f>+N97/'סיכום נכסי השקעה'!$C$52</f>
        <v>6.24284857613338e-05</v>
      </c>
      <c r="Q97" s="218"/>
    </row>
    <row r="98" spans="1:256">
      <c r="B98" s="215" t="str">
        <v>אגוד הנפקות שה נד 1</v>
      </c>
      <c r="C98" s="216">
        <v>1115278</v>
      </c>
      <c r="D98" s="216" t="s">
        <v>99</v>
      </c>
      <c r="E98" s="216" t="s">
        <v>84</v>
      </c>
      <c r="F98" s="216" t="s">
        <v>122</v>
      </c>
      <c r="G98" s="216" t="s">
        <v>49</v>
      </c>
      <c r="H98" s="216" t="s">
        <v>76</v>
      </c>
      <c r="I98" s="217">
        <v>0.053</v>
      </c>
      <c r="J98" s="211">
        <v>5.96</v>
      </c>
      <c r="K98" s="212">
        <v>0.0207</v>
      </c>
      <c r="L98" s="213">
        <v>1040000</v>
      </c>
      <c r="M98" s="211">
        <v>132.46</v>
      </c>
      <c r="N98" s="213">
        <v>1377.58</v>
      </c>
      <c r="O98" s="212">
        <v>0.004</v>
      </c>
      <c r="P98" s="212">
        <f>+N98/'סיכום נכסי השקעה'!$C$52</f>
        <v>0.00090813340459449</v>
      </c>
      <c r="Q98" s="218"/>
    </row>
    <row r="99" spans="1:256">
      <c r="B99" s="215" t="str">
        <v>אשטרום נכ אג7</v>
      </c>
      <c r="C99" s="216">
        <v>2510139</v>
      </c>
      <c r="D99" s="216" t="s">
        <v>125</v>
      </c>
      <c r="E99" s="216" t="s">
        <v>97</v>
      </c>
      <c r="F99" s="216" t="s">
        <v>122</v>
      </c>
      <c r="G99" s="216" t="s">
        <v>45</v>
      </c>
      <c r="H99" s="216" t="s">
        <v>76</v>
      </c>
      <c r="I99" s="217">
        <v>0.043</v>
      </c>
      <c r="J99" s="211">
        <v>3.72</v>
      </c>
      <c r="K99" s="212">
        <v>0.0174</v>
      </c>
      <c r="L99" s="213">
        <v>47447.95</v>
      </c>
      <c r="M99" s="211">
        <v>119.28</v>
      </c>
      <c r="N99" s="213">
        <v>56.6</v>
      </c>
      <c r="O99" s="212">
        <v>0.0001</v>
      </c>
      <c r="P99" s="212">
        <f>+N99/'סיכום נכסי השקעה'!$C$52</f>
        <v>3.73120622396145e-05</v>
      </c>
      <c r="Q99" s="218"/>
    </row>
    <row r="100" spans="1:256">
      <c r="B100" s="215" t="str">
        <v>אשטרום נכ אג8</v>
      </c>
      <c r="C100" s="216">
        <v>2510162</v>
      </c>
      <c r="D100" s="216" t="s">
        <v>125</v>
      </c>
      <c r="E100" s="216" t="s">
        <v>97</v>
      </c>
      <c r="F100" s="216" t="s">
        <v>122</v>
      </c>
      <c r="G100" s="216" t="s">
        <v>45</v>
      </c>
      <c r="H100" s="216" t="s">
        <v>76</v>
      </c>
      <c r="I100" s="217">
        <v>0.046</v>
      </c>
      <c r="J100" s="211">
        <v>5.38</v>
      </c>
      <c r="K100" s="212">
        <v>0.0297</v>
      </c>
      <c r="L100" s="213">
        <v>919300</v>
      </c>
      <c r="M100" s="211">
        <v>112.39</v>
      </c>
      <c r="N100" s="213">
        <v>1033.2</v>
      </c>
      <c r="O100" s="212">
        <v>0.0046</v>
      </c>
      <c r="P100" s="212">
        <f>+N100/'סיכום נכסי השקעה'!$C$52</f>
        <v>0.000681109941801584</v>
      </c>
      <c r="Q100" s="218"/>
    </row>
    <row r="101" spans="1:256">
      <c r="B101" s="215" t="str">
        <v>דה לסר אגח 3</v>
      </c>
      <c r="C101" s="216">
        <v>1127299</v>
      </c>
      <c r="D101" s="216" t="s">
        <v>126</v>
      </c>
      <c r="E101" s="216" t="s">
        <v>97</v>
      </c>
      <c r="F101" s="216" t="s">
        <v>122</v>
      </c>
      <c r="G101" s="216" t="s">
        <v>45</v>
      </c>
      <c r="H101" s="216" t="s">
        <v>76</v>
      </c>
      <c r="I101" s="217">
        <v>0.054</v>
      </c>
      <c r="J101" s="211">
        <v>4.72</v>
      </c>
      <c r="K101" s="212">
        <v>0.0409</v>
      </c>
      <c r="L101" s="213">
        <v>991876</v>
      </c>
      <c r="M101" s="211">
        <v>108.64</v>
      </c>
      <c r="N101" s="213">
        <v>1077.57</v>
      </c>
      <c r="O101" s="212">
        <v>0.0044</v>
      </c>
      <c r="P101" s="212">
        <f>+N101/'סיכום נכסי השקעה'!$C$52</f>
        <v>0.000710359698013098</v>
      </c>
      <c r="Q101" s="218"/>
    </row>
    <row r="102" spans="1:256">
      <c r="B102" s="215" t="str">
        <v>דה לסר אגח ב</v>
      </c>
      <c r="C102" s="216">
        <v>1118587</v>
      </c>
      <c r="D102" s="216" t="s">
        <v>126</v>
      </c>
      <c r="E102" s="216" t="s">
        <v>97</v>
      </c>
      <c r="F102" s="216" t="s">
        <v>122</v>
      </c>
      <c r="G102" s="216" t="s">
        <v>45</v>
      </c>
      <c r="H102" s="216" t="s">
        <v>76</v>
      </c>
      <c r="I102" s="217">
        <v>0.064</v>
      </c>
      <c r="J102" s="211">
        <v>3.42</v>
      </c>
      <c r="K102" s="212">
        <v>0.0309</v>
      </c>
      <c r="L102" s="213">
        <v>1180702.87</v>
      </c>
      <c r="M102" s="211">
        <v>124.78</v>
      </c>
      <c r="N102" s="213">
        <v>1473.28</v>
      </c>
      <c r="O102" s="212">
        <v>0.0082</v>
      </c>
      <c r="P102" s="212">
        <f>+N102/'סיכום נכסי השקעה'!$C$52</f>
        <v>0.000971221114070304</v>
      </c>
      <c r="Q102" s="218"/>
    </row>
    <row r="103" spans="1:256">
      <c r="B103" s="215" t="str">
        <v>דלקב.ק22</v>
      </c>
      <c r="C103" s="216">
        <v>1106046</v>
      </c>
      <c r="D103" s="216" t="s">
        <v>113</v>
      </c>
      <c r="E103" s="216" t="s">
        <v>93</v>
      </c>
      <c r="F103" s="216" t="s">
        <v>122</v>
      </c>
      <c r="G103" s="216" t="s">
        <v>45</v>
      </c>
      <c r="H103" s="216" t="s">
        <v>76</v>
      </c>
      <c r="I103" s="217">
        <v>0.045</v>
      </c>
      <c r="J103" s="211">
        <v>6.09</v>
      </c>
      <c r="K103" s="212">
        <v>0.0254</v>
      </c>
      <c r="L103" s="213">
        <v>1122000</v>
      </c>
      <c r="M103" s="211">
        <v>137.28</v>
      </c>
      <c r="N103" s="213">
        <v>1540.28</v>
      </c>
      <c r="O103" s="212">
        <v>0.003</v>
      </c>
      <c r="P103" s="212">
        <f>+N103/'סיכום נכסי השקעה'!$C$52</f>
        <v>0.00101538910294052</v>
      </c>
      <c r="Q103" s="218"/>
    </row>
    <row r="104" spans="1:256">
      <c r="B104" s="215" t="str">
        <v>דן רכב אגח סדרה ו</v>
      </c>
      <c r="C104" s="216">
        <v>4590097</v>
      </c>
      <c r="D104" s="216" t="s">
        <v>127</v>
      </c>
      <c r="E104" s="216" t="s">
        <v>128</v>
      </c>
      <c r="F104" s="216" t="s">
        <v>122</v>
      </c>
      <c r="G104" s="216" t="s">
        <v>45</v>
      </c>
      <c r="H104" s="216" t="s">
        <v>76</v>
      </c>
      <c r="I104" s="217">
        <v>0.052</v>
      </c>
      <c r="J104" s="211">
        <v>1.9</v>
      </c>
      <c r="K104" s="212">
        <v>0.0227</v>
      </c>
      <c r="L104" s="213">
        <v>542266.71</v>
      </c>
      <c r="M104" s="211">
        <v>128.47</v>
      </c>
      <c r="N104" s="213">
        <v>696.65</v>
      </c>
      <c r="O104" s="212">
        <v>0.0018</v>
      </c>
      <c r="P104" s="212">
        <f>+N104/'סיכום נכסי השקעה'!$C$52</f>
        <v>0.000459248200693064</v>
      </c>
      <c r="Q104" s="218"/>
    </row>
    <row r="105" spans="1:256">
      <c r="B105" s="215" t="str">
        <v>דרבן השקעות אגח ח 6.5%</v>
      </c>
      <c r="C105" s="216">
        <v>4110151</v>
      </c>
      <c r="D105" s="216" t="s">
        <v>129</v>
      </c>
      <c r="E105" s="216" t="s">
        <v>97</v>
      </c>
      <c r="F105" s="216" t="s">
        <v>122</v>
      </c>
      <c r="G105" s="216" t="s">
        <v>49</v>
      </c>
      <c r="H105" s="216" t="s">
        <v>76</v>
      </c>
      <c r="I105" s="217">
        <v>0.065</v>
      </c>
      <c r="J105" s="211">
        <v>1.6</v>
      </c>
      <c r="K105" s="212">
        <v>0.0144</v>
      </c>
      <c r="L105" s="213">
        <v>351712.8</v>
      </c>
      <c r="M105" s="211">
        <v>120.2</v>
      </c>
      <c r="N105" s="213">
        <v>422.76</v>
      </c>
      <c r="O105" s="212">
        <v>0.001</v>
      </c>
      <c r="P105" s="212">
        <f>+N105/'סיכום נכסי השקעה'!$C$52</f>
        <v>0.000278693417533912</v>
      </c>
      <c r="Q105" s="218"/>
    </row>
    <row r="106" spans="1:256">
      <c r="B106" s="215" t="str">
        <v>דרבן השקעות בעמ   סדרה ז</v>
      </c>
      <c r="C106" s="216">
        <v>4110128</v>
      </c>
      <c r="D106" s="216" t="s">
        <v>129</v>
      </c>
      <c r="E106" s="216" t="s">
        <v>97</v>
      </c>
      <c r="F106" s="216" t="s">
        <v>122</v>
      </c>
      <c r="G106" s="216" t="s">
        <v>49</v>
      </c>
      <c r="H106" s="216" t="s">
        <v>76</v>
      </c>
      <c r="I106" s="217">
        <v>0.059</v>
      </c>
      <c r="J106" s="211">
        <v>0.67</v>
      </c>
      <c r="K106" s="212">
        <v>0.008</v>
      </c>
      <c r="L106" s="213">
        <v>451875</v>
      </c>
      <c r="M106" s="211">
        <v>121.44</v>
      </c>
      <c r="N106" s="213">
        <v>548.76</v>
      </c>
      <c r="O106" s="212">
        <v>0.0086</v>
      </c>
      <c r="P106" s="212">
        <f>+N106/'סיכום נכסי השקעה'!$C$52</f>
        <v>0.000361755605558495</v>
      </c>
      <c r="Q106" s="218"/>
    </row>
    <row r="107" spans="1:256">
      <c r="B107" s="215" t="str">
        <v>ישפרו אגח סד ב</v>
      </c>
      <c r="C107" s="216">
        <v>7430069</v>
      </c>
      <c r="D107" s="216" t="str">
        <v>ישפרו חברה להשכרת מבנים</v>
      </c>
      <c r="E107" s="216" t="s">
        <v>97</v>
      </c>
      <c r="F107" s="216" t="s">
        <v>122</v>
      </c>
      <c r="G107" s="216" t="s">
        <v>45</v>
      </c>
      <c r="H107" s="216" t="s">
        <v>76</v>
      </c>
      <c r="I107" s="217">
        <v>0.054</v>
      </c>
      <c r="J107" s="211">
        <v>3.5</v>
      </c>
      <c r="K107" s="212">
        <v>0.0138</v>
      </c>
      <c r="L107" s="213">
        <v>1876789.56</v>
      </c>
      <c r="M107" s="211">
        <v>139.83</v>
      </c>
      <c r="N107" s="213">
        <v>2624.31</v>
      </c>
      <c r="O107" s="212">
        <v>0.0046</v>
      </c>
      <c r="P107" s="212">
        <f>+N107/'סיכום נכסי השקעה'!$C$52</f>
        <v>0.00173000738614916</v>
      </c>
      <c r="Q107" s="218"/>
    </row>
    <row r="108" spans="1:256">
      <c r="B108" s="215" t="str">
        <v>מבנה תעשיה אגח ח</v>
      </c>
      <c r="C108" s="216">
        <v>2260131</v>
      </c>
      <c r="D108" s="216" t="s">
        <v>130</v>
      </c>
      <c r="E108" s="216" t="s">
        <v>97</v>
      </c>
      <c r="F108" s="216" t="s">
        <v>122</v>
      </c>
      <c r="G108" s="216" t="s">
        <v>45</v>
      </c>
      <c r="H108" s="216" t="s">
        <v>76</v>
      </c>
      <c r="I108" s="217">
        <v>0.047</v>
      </c>
      <c r="J108" s="211">
        <v>2.76</v>
      </c>
      <c r="K108" s="212">
        <v>0.0203</v>
      </c>
      <c r="L108" s="213">
        <v>1519959.82</v>
      </c>
      <c r="M108" s="211">
        <v>131.33</v>
      </c>
      <c r="N108" s="213">
        <v>1996.16</v>
      </c>
      <c r="O108" s="212">
        <v>0.0025</v>
      </c>
      <c r="P108" s="212">
        <f>+N108/'סיכום נכסי השקעה'!$C$52</f>
        <v>0.00131591600989804</v>
      </c>
      <c r="Q108" s="218"/>
    </row>
    <row r="109" spans="1:256">
      <c r="B109" s="215" t="str">
        <v>מבני תעשיה 14</v>
      </c>
      <c r="C109" s="216">
        <v>2260412</v>
      </c>
      <c r="D109" s="216" t="s">
        <v>130</v>
      </c>
      <c r="E109" s="216" t="s">
        <v>97</v>
      </c>
      <c r="F109" s="216" t="s">
        <v>122</v>
      </c>
      <c r="G109" s="216" t="s">
        <v>45</v>
      </c>
      <c r="H109" s="216" t="s">
        <v>76</v>
      </c>
      <c r="I109" s="217">
        <v>0.061</v>
      </c>
      <c r="J109" s="211">
        <v>4.1</v>
      </c>
      <c r="K109" s="212">
        <v>0.029</v>
      </c>
      <c r="L109" s="213">
        <v>1071500</v>
      </c>
      <c r="M109" s="211">
        <v>118.22</v>
      </c>
      <c r="N109" s="213">
        <v>1266.73</v>
      </c>
      <c r="O109" s="212">
        <v>0.0021</v>
      </c>
      <c r="P109" s="212">
        <f>+N109/'סיכום נכסי השקעה'!$C$52</f>
        <v>0.000835058455844291</v>
      </c>
      <c r="Q109" s="218"/>
    </row>
    <row r="110" spans="1:256">
      <c r="B110" s="215" t="str">
        <v>מבני תעשייה אג  ט צמוד 5.05%</v>
      </c>
      <c r="C110" s="216">
        <v>2260180</v>
      </c>
      <c r="D110" s="216" t="s">
        <v>130</v>
      </c>
      <c r="E110" s="216" t="s">
        <v>97</v>
      </c>
      <c r="F110" s="216" t="s">
        <v>122</v>
      </c>
      <c r="G110" s="216" t="s">
        <v>45</v>
      </c>
      <c r="H110" s="216" t="s">
        <v>76</v>
      </c>
      <c r="I110" s="217">
        <v>0.051</v>
      </c>
      <c r="J110" s="211">
        <v>2.99</v>
      </c>
      <c r="K110" s="212">
        <v>0.02</v>
      </c>
      <c r="L110" s="213">
        <v>4126542</v>
      </c>
      <c r="M110" s="211">
        <v>137.13</v>
      </c>
      <c r="N110" s="213">
        <v>5658.73</v>
      </c>
      <c r="O110" s="212">
        <v>0.0037</v>
      </c>
      <c r="P110" s="212">
        <f>+N110/'סיכום נכסי השקעה'!$C$52</f>
        <v>0.00373036900984406</v>
      </c>
      <c r="Q110" s="218"/>
    </row>
    <row r="111" spans="1:256">
      <c r="B111" s="215" t="str">
        <v>מבני תעשייה אגח 11</v>
      </c>
      <c r="C111" s="216">
        <v>2260206</v>
      </c>
      <c r="D111" s="216" t="s">
        <v>130</v>
      </c>
      <c r="E111" s="216" t="s">
        <v>97</v>
      </c>
      <c r="F111" s="216" t="s">
        <v>122</v>
      </c>
      <c r="G111" s="216" t="s">
        <v>49</v>
      </c>
      <c r="H111" s="216" t="s">
        <v>76</v>
      </c>
      <c r="I111" s="217">
        <v>0.053</v>
      </c>
      <c r="J111" s="211">
        <v>1.38</v>
      </c>
      <c r="K111" s="212">
        <v>0.0103</v>
      </c>
      <c r="L111" s="213">
        <v>963494</v>
      </c>
      <c r="M111" s="211">
        <v>125.35</v>
      </c>
      <c r="N111" s="213">
        <v>1207.74</v>
      </c>
      <c r="O111" s="212">
        <v>0.0021</v>
      </c>
      <c r="P111" s="212">
        <f>+N111/'סיכום נכסי השקעה'!$C$52</f>
        <v>0.000796170848927067</v>
      </c>
      <c r="Q111" s="218"/>
    </row>
    <row r="112" spans="1:256">
      <c r="B112" s="215" t="str">
        <v>נורסטאר החזקות אגח ט (לשעבר גזית)</v>
      </c>
      <c r="C112" s="216">
        <v>7230303</v>
      </c>
      <c r="D112" s="216" t="s">
        <v>131</v>
      </c>
      <c r="E112" s="216" t="s">
        <v>97</v>
      </c>
      <c r="F112" s="216" t="s">
        <v>122</v>
      </c>
      <c r="G112" s="216" t="s">
        <v>45</v>
      </c>
      <c r="H112" s="216" t="s">
        <v>76</v>
      </c>
      <c r="I112" s="217">
        <v>0.047</v>
      </c>
      <c r="J112" s="211">
        <v>4.05</v>
      </c>
      <c r="K112" s="212">
        <v>0.0223</v>
      </c>
      <c r="L112" s="213">
        <v>1077000</v>
      </c>
      <c r="M112" s="211">
        <v>122.24</v>
      </c>
      <c r="N112" s="213">
        <v>1316.52</v>
      </c>
      <c r="O112" s="212">
        <v>0.002</v>
      </c>
      <c r="P112" s="212">
        <f>+N112/'סיכום נכסי השקעה'!$C$52</f>
        <v>0.000867881204588291</v>
      </c>
      <c r="Q112" s="218"/>
    </row>
    <row r="113" spans="1:256">
      <c r="B113" s="215" t="str">
        <v>נורסטאר החזקות ו (לשעבר גזית)</v>
      </c>
      <c r="C113" s="216">
        <v>7230279</v>
      </c>
      <c r="D113" s="216" t="s">
        <v>131</v>
      </c>
      <c r="E113" s="216" t="s">
        <v>97</v>
      </c>
      <c r="F113" s="216" t="s">
        <v>122</v>
      </c>
      <c r="G113" s="216" t="s">
        <v>45</v>
      </c>
      <c r="H113" s="216" t="s">
        <v>76</v>
      </c>
      <c r="I113" s="217">
        <v>0.05</v>
      </c>
      <c r="J113" s="211">
        <v>1.86</v>
      </c>
      <c r="K113" s="212">
        <v>0.0091</v>
      </c>
      <c r="L113" s="213">
        <v>151233.48</v>
      </c>
      <c r="M113" s="211">
        <v>134.81</v>
      </c>
      <c r="N113" s="213">
        <v>203.88</v>
      </c>
      <c r="O113" s="212">
        <v>0.0004</v>
      </c>
      <c r="P113" s="212">
        <f>+N113/'סיכום נכסי השקעה'!$C$52</f>
        <v>0.00013440253090835</v>
      </c>
      <c r="Q113" s="218"/>
    </row>
    <row r="114" spans="1:256">
      <c r="B114" s="215" t="str">
        <v>נכסים ובנין אגח סד 4</v>
      </c>
      <c r="C114" s="216">
        <v>6990154</v>
      </c>
      <c r="D114" s="216" t="s">
        <v>118</v>
      </c>
      <c r="E114" s="216" t="s">
        <v>97</v>
      </c>
      <c r="F114" s="216" t="s">
        <v>122</v>
      </c>
      <c r="G114" s="216" t="s">
        <v>45</v>
      </c>
      <c r="H114" s="216" t="s">
        <v>76</v>
      </c>
      <c r="I114" s="217">
        <v>0.05</v>
      </c>
      <c r="J114" s="211">
        <v>7.78</v>
      </c>
      <c r="K114" s="212">
        <v>0.0443</v>
      </c>
      <c r="L114" s="213">
        <v>3304057</v>
      </c>
      <c r="M114" s="211">
        <v>127.87</v>
      </c>
      <c r="N114" s="213">
        <v>4224.9</v>
      </c>
      <c r="O114" s="212">
        <v>0.0027</v>
      </c>
      <c r="P114" s="212">
        <f>+N114/'סיכום נכסי השקעה'!$C$52</f>
        <v>0.00278515427131002</v>
      </c>
      <c r="Q114" s="218"/>
    </row>
    <row r="115" spans="1:256">
      <c r="B115" s="215" t="str">
        <v>נכסים ובנין בעמ(סדרה ג)</v>
      </c>
      <c r="C115" s="216">
        <v>6990139</v>
      </c>
      <c r="D115" s="216" t="s">
        <v>118</v>
      </c>
      <c r="E115" s="216" t="s">
        <v>97</v>
      </c>
      <c r="F115" s="216" t="s">
        <v>122</v>
      </c>
      <c r="G115" s="216" t="s">
        <v>45</v>
      </c>
      <c r="H115" s="216" t="s">
        <v>76</v>
      </c>
      <c r="I115" s="217">
        <v>0.05</v>
      </c>
      <c r="J115" s="211">
        <v>2.04</v>
      </c>
      <c r="K115" s="212">
        <v>0.0112</v>
      </c>
      <c r="L115" s="213">
        <v>3170152.68</v>
      </c>
      <c r="M115" s="211">
        <v>135.55</v>
      </c>
      <c r="N115" s="213">
        <v>4297.14</v>
      </c>
      <c r="O115" s="212">
        <v>0.0023</v>
      </c>
      <c r="P115" s="212">
        <f>+N115/'סיכום נכסי השקעה'!$C$52</f>
        <v>0.00283277659244412</v>
      </c>
      <c r="Q115" s="218"/>
    </row>
    <row r="116" spans="1:256">
      <c r="B116" s="215" t="str">
        <v>קב דלק אגח 13</v>
      </c>
      <c r="C116" s="216">
        <v>1105543</v>
      </c>
      <c r="D116" s="216" t="s">
        <v>113</v>
      </c>
      <c r="E116" s="216" t="s">
        <v>93</v>
      </c>
      <c r="F116" s="216" t="s">
        <v>122</v>
      </c>
      <c r="G116" s="216" t="s">
        <v>45</v>
      </c>
      <c r="H116" s="216" t="s">
        <v>76</v>
      </c>
      <c r="I116" s="217">
        <v>0.046</v>
      </c>
      <c r="J116" s="211">
        <v>4.79</v>
      </c>
      <c r="K116" s="212">
        <v>0.0179</v>
      </c>
      <c r="L116" s="213">
        <v>2282400</v>
      </c>
      <c r="M116" s="211">
        <v>138.47</v>
      </c>
      <c r="N116" s="213">
        <v>3160.44</v>
      </c>
      <c r="O116" s="212">
        <v>0.0031</v>
      </c>
      <c r="P116" s="212">
        <f>+N116/'סיכום נכסי השקעה'!$C$52</f>
        <v>0.00208343699619377</v>
      </c>
      <c r="Q116" s="218"/>
    </row>
    <row r="117" spans="1:256">
      <c r="B117" s="215" t="str">
        <v>קבוצת דלק כג</v>
      </c>
      <c r="C117" s="216">
        <v>1107465</v>
      </c>
      <c r="D117" s="216" t="s">
        <v>113</v>
      </c>
      <c r="E117" s="216" t="s">
        <v>93</v>
      </c>
      <c r="F117" s="216" t="s">
        <v>122</v>
      </c>
      <c r="G117" s="216" t="s">
        <v>45</v>
      </c>
      <c r="H117" s="216" t="s">
        <v>76</v>
      </c>
      <c r="I117" s="217">
        <v>0.048</v>
      </c>
      <c r="J117" s="211">
        <v>0.56</v>
      </c>
      <c r="K117" s="212">
        <v>0.0024</v>
      </c>
      <c r="L117" s="213">
        <v>2425729.97</v>
      </c>
      <c r="M117" s="211">
        <v>123.81</v>
      </c>
      <c r="N117" s="213">
        <v>3003.29</v>
      </c>
      <c r="O117" s="212">
        <v>0.0038</v>
      </c>
      <c r="P117" s="212">
        <f>+N117/'סיכום נכסי השקעה'!$C$52</f>
        <v>0.00197983998946311</v>
      </c>
      <c r="Q117" s="218"/>
    </row>
    <row r="118" spans="1:256">
      <c r="B118" s="215" t="str">
        <v>קרדן רכב אגח 5</v>
      </c>
      <c r="C118" s="216">
        <v>4590089</v>
      </c>
      <c r="D118" s="216" t="s">
        <v>127</v>
      </c>
      <c r="E118" s="216" t="s">
        <v>128</v>
      </c>
      <c r="F118" s="216" t="s">
        <v>122</v>
      </c>
      <c r="G118" s="216" t="s">
        <v>45</v>
      </c>
      <c r="H118" s="216" t="s">
        <v>76</v>
      </c>
      <c r="I118" s="217">
        <v>0.053</v>
      </c>
      <c r="J118" s="211">
        <v>1.52</v>
      </c>
      <c r="K118" s="212">
        <v>0.0188</v>
      </c>
      <c r="L118" s="213">
        <v>262954.29</v>
      </c>
      <c r="M118" s="211">
        <v>129</v>
      </c>
      <c r="N118" s="213">
        <v>339.21</v>
      </c>
      <c r="O118" s="212">
        <v>0.0009</v>
      </c>
      <c r="P118" s="212">
        <f>+N118/'סיכום נכסי השקעה'!$C$52</f>
        <v>0.000223615276189039</v>
      </c>
      <c r="Q118" s="218"/>
    </row>
    <row r="119" spans="1:256">
      <c r="B119" s="215" t="str">
        <v>שלמה החז אגח י</v>
      </c>
      <c r="C119" s="216">
        <v>1410216</v>
      </c>
      <c r="D119" s="216" t="str">
        <v>שלמה אחזקות - ניו קופל</v>
      </c>
      <c r="E119" s="216" t="s">
        <v>128</v>
      </c>
      <c r="F119" s="216" t="s">
        <v>122</v>
      </c>
      <c r="G119" s="216" t="s">
        <v>45</v>
      </c>
      <c r="H119" s="216" t="s">
        <v>76</v>
      </c>
      <c r="I119" s="217">
        <v>0.034</v>
      </c>
      <c r="J119" s="211">
        <v>0.16</v>
      </c>
      <c r="K119" s="212">
        <v>0.0007</v>
      </c>
      <c r="L119" s="213">
        <v>513333.36</v>
      </c>
      <c r="M119" s="211">
        <v>110.17</v>
      </c>
      <c r="N119" s="213">
        <v>565.54</v>
      </c>
      <c r="O119" s="212">
        <v>0.0018</v>
      </c>
      <c r="P119" s="212">
        <f>+N119/'סיכום נכסי השקעה'!$C$52</f>
        <v>0.000372817379487484</v>
      </c>
      <c r="Q119" s="218"/>
    </row>
    <row r="120" spans="1:256">
      <c r="B120" s="215" t="str">
        <v>אזורים סדרה 9</v>
      </c>
      <c r="C120" s="216">
        <v>7150337</v>
      </c>
      <c r="D120" s="216" t="s">
        <v>132</v>
      </c>
      <c r="E120" s="216" t="s">
        <v>97</v>
      </c>
      <c r="F120" s="216" t="s">
        <v>133</v>
      </c>
      <c r="G120" s="216" t="s">
        <v>45</v>
      </c>
      <c r="H120" s="216" t="s">
        <v>76</v>
      </c>
      <c r="I120" s="217">
        <v>0.054</v>
      </c>
      <c r="J120" s="211">
        <v>4.21</v>
      </c>
      <c r="K120" s="212">
        <v>0.0328</v>
      </c>
      <c r="L120" s="213">
        <v>1441603</v>
      </c>
      <c r="M120" s="211">
        <v>112.55</v>
      </c>
      <c r="N120" s="213">
        <v>1622.52</v>
      </c>
      <c r="O120" s="212">
        <v>0.0031</v>
      </c>
      <c r="P120" s="212">
        <f>+N120/'סיכום נכסי השקעה'!$C$52</f>
        <v>0.00106960366121942</v>
      </c>
      <c r="Q120" s="218"/>
    </row>
    <row r="121" spans="1:256">
      <c r="B121" s="215" t="str">
        <v>אזרם.ק8</v>
      </c>
      <c r="C121" s="216">
        <v>7150246</v>
      </c>
      <c r="D121" s="216" t="s">
        <v>132</v>
      </c>
      <c r="E121" s="216" t="s">
        <v>97</v>
      </c>
      <c r="F121" s="216" t="s">
        <v>133</v>
      </c>
      <c r="G121" s="216" t="s">
        <v>49</v>
      </c>
      <c r="H121" s="216" t="s">
        <v>76</v>
      </c>
      <c r="I121" s="217">
        <v>0.055</v>
      </c>
      <c r="J121" s="211">
        <v>2.14</v>
      </c>
      <c r="K121" s="212">
        <v>0.0205</v>
      </c>
      <c r="L121" s="213">
        <v>6409</v>
      </c>
      <c r="M121" s="211">
        <v>131.45</v>
      </c>
      <c r="N121" s="213">
        <v>8.42</v>
      </c>
      <c r="O121" s="212">
        <v>0</v>
      </c>
      <c r="P121" s="212">
        <f>+N121/'סיכום נכסי השקעה'!$C$52</f>
        <v>5.55066367592851e-06</v>
      </c>
      <c r="Q121" s="218"/>
    </row>
    <row r="122" spans="1:256">
      <c r="B122" s="215" t="str">
        <v>אלבר 11</v>
      </c>
      <c r="C122" s="216">
        <v>1123413</v>
      </c>
      <c r="D122" s="216" t="s">
        <v>134</v>
      </c>
      <c r="E122" s="216" t="s">
        <v>128</v>
      </c>
      <c r="F122" s="216" t="s">
        <v>133</v>
      </c>
      <c r="G122" s="216" t="s">
        <v>49</v>
      </c>
      <c r="H122" s="216" t="s">
        <v>76</v>
      </c>
      <c r="I122" s="217">
        <v>0.028</v>
      </c>
      <c r="J122" s="211">
        <v>1.48</v>
      </c>
      <c r="K122" s="212">
        <v>0.0089</v>
      </c>
      <c r="L122" s="213">
        <v>479432.53</v>
      </c>
      <c r="M122" s="211">
        <v>108.2</v>
      </c>
      <c r="N122" s="213">
        <v>518.75</v>
      </c>
      <c r="O122" s="212">
        <v>0.0017</v>
      </c>
      <c r="P122" s="212">
        <f>+N122/'סיכום נכסי השקעה'!$C$52</f>
        <v>0.000341972301886926</v>
      </c>
      <c r="Q122" s="218"/>
    </row>
    <row r="123" spans="1:256">
      <c r="B123" s="215" t="str">
        <v>אלבר 13</v>
      </c>
      <c r="C123" s="216">
        <v>1127588</v>
      </c>
      <c r="D123" s="216" t="s">
        <v>134</v>
      </c>
      <c r="E123" s="216" t="s">
        <v>128</v>
      </c>
      <c r="F123" s="216" t="s">
        <v>133</v>
      </c>
      <c r="G123" s="216" t="s">
        <v>49</v>
      </c>
      <c r="H123" s="216" t="s">
        <v>76</v>
      </c>
      <c r="I123" s="217">
        <v>0.042</v>
      </c>
      <c r="J123" s="211">
        <v>2.73</v>
      </c>
      <c r="K123" s="212">
        <v>0.0235</v>
      </c>
      <c r="L123" s="213">
        <v>870000</v>
      </c>
      <c r="M123" s="211">
        <v>108.02</v>
      </c>
      <c r="N123" s="213">
        <v>939.77</v>
      </c>
      <c r="O123" s="212">
        <v>0.001</v>
      </c>
      <c r="P123" s="212">
        <f>+N123/'סיכום נכסי השקעה'!$C$52</f>
        <v>0.000619518670157641</v>
      </c>
      <c r="Q123" s="218"/>
    </row>
    <row r="124" spans="1:256">
      <c r="B124" s="215" t="str">
        <v>אספן 1</v>
      </c>
      <c r="C124" s="216">
        <v>3130077</v>
      </c>
      <c r="D124" s="216" t="s">
        <v>135</v>
      </c>
      <c r="E124" s="216" t="s">
        <v>97</v>
      </c>
      <c r="F124" s="216" t="s">
        <v>133</v>
      </c>
      <c r="G124" s="216" t="s">
        <v>49</v>
      </c>
      <c r="H124" s="216" t="s">
        <v>76</v>
      </c>
      <c r="I124" s="217">
        <v>0.065</v>
      </c>
      <c r="J124" s="211">
        <v>0.57</v>
      </c>
      <c r="K124" s="212">
        <v>0.0151</v>
      </c>
      <c r="L124" s="213">
        <v>24174</v>
      </c>
      <c r="M124" s="211">
        <v>124.96</v>
      </c>
      <c r="N124" s="213">
        <v>30.21</v>
      </c>
      <c r="O124" s="212">
        <v>0.0003</v>
      </c>
      <c r="P124" s="212">
        <f>+N124/'סיכום נכסי השקעה'!$C$52</f>
        <v>1.99151484144656e-05</v>
      </c>
      <c r="Q124" s="218"/>
    </row>
    <row r="125" spans="1:256">
      <c r="B125" s="215" t="str">
        <v>גירון 3</v>
      </c>
      <c r="C125" s="216">
        <v>1125681</v>
      </c>
      <c r="D125" s="216" t="str">
        <v>גירון פיתוח ובניה בע"מ</v>
      </c>
      <c r="E125" s="216" t="s">
        <v>97</v>
      </c>
      <c r="F125" s="216" t="s">
        <v>133</v>
      </c>
      <c r="G125" s="216" t="s">
        <v>49</v>
      </c>
      <c r="H125" s="216" t="s">
        <v>76</v>
      </c>
      <c r="I125" s="217">
        <v>0.045</v>
      </c>
      <c r="J125" s="211">
        <v>4.14</v>
      </c>
      <c r="K125" s="212">
        <v>0.0298</v>
      </c>
      <c r="L125" s="213">
        <v>456297</v>
      </c>
      <c r="M125" s="211">
        <v>110.7</v>
      </c>
      <c r="N125" s="213">
        <v>505.12</v>
      </c>
      <c r="O125" s="212">
        <v>0.0036</v>
      </c>
      <c r="P125" s="212">
        <f>+N125/'סיכום נכסי השקעה'!$C$52</f>
        <v>0.000332987082658552</v>
      </c>
      <c r="Q125" s="218"/>
    </row>
    <row r="126" spans="1:256">
      <c r="B126" s="215" t="str">
        <v>דיסקונט מנ שה</v>
      </c>
      <c r="C126" s="216">
        <v>7480098</v>
      </c>
      <c r="D126" s="216" t="s">
        <v>112</v>
      </c>
      <c r="E126" s="216" t="s">
        <v>84</v>
      </c>
      <c r="F126" s="216" t="s">
        <v>133</v>
      </c>
      <c r="G126" s="216" t="s">
        <v>45</v>
      </c>
      <c r="H126" s="216" t="s">
        <v>76</v>
      </c>
      <c r="I126" s="217">
        <v>0.064</v>
      </c>
      <c r="J126" s="211">
        <v>5.51</v>
      </c>
      <c r="K126" s="212">
        <v>0.0195</v>
      </c>
      <c r="L126" s="213">
        <v>3728993</v>
      </c>
      <c r="M126" s="211">
        <v>146.03</v>
      </c>
      <c r="N126" s="213">
        <v>5445.45</v>
      </c>
      <c r="O126" s="212">
        <v>0.003</v>
      </c>
      <c r="P126" s="212">
        <f>+N126/'סיכום נכסי השקעה'!$C$52</f>
        <v>0.00358976977601959</v>
      </c>
      <c r="Q126" s="218"/>
    </row>
    <row r="127" spans="1:256">
      <c r="B127" s="215" t="str">
        <v>דרבן.ק4</v>
      </c>
      <c r="C127" s="216">
        <v>4110094</v>
      </c>
      <c r="D127" s="216" t="s">
        <v>129</v>
      </c>
      <c r="E127" s="216" t="s">
        <v>97</v>
      </c>
      <c r="F127" s="216" t="s">
        <v>133</v>
      </c>
      <c r="G127" s="216" t="s">
        <v>45</v>
      </c>
      <c r="H127" s="216" t="s">
        <v>76</v>
      </c>
      <c r="I127" s="217">
        <v>0.046</v>
      </c>
      <c r="J127" s="211">
        <v>3.9</v>
      </c>
      <c r="K127" s="212">
        <v>0.0314</v>
      </c>
      <c r="L127" s="213">
        <v>863439</v>
      </c>
      <c r="M127" s="211">
        <v>128.86</v>
      </c>
      <c r="N127" s="213">
        <v>1112.63</v>
      </c>
      <c r="O127" s="212">
        <v>0.0016</v>
      </c>
      <c r="P127" s="212">
        <f>+N127/'סיכום נכסי השקעה'!$C$52</f>
        <v>0.000733472081442796</v>
      </c>
      <c r="Q127" s="218"/>
    </row>
    <row r="128" spans="1:256">
      <c r="B128" s="215" t="str">
        <v>כלכלית אגח 5</v>
      </c>
      <c r="C128" s="216">
        <v>1980150</v>
      </c>
      <c r="D128" s="216" t="s">
        <v>136</v>
      </c>
      <c r="E128" s="216" t="s">
        <v>97</v>
      </c>
      <c r="F128" s="216" t="s">
        <v>133</v>
      </c>
      <c r="G128" s="216" t="s">
        <v>45</v>
      </c>
      <c r="H128" s="216" t="s">
        <v>76</v>
      </c>
      <c r="I128" s="217">
        <v>0.048</v>
      </c>
      <c r="J128" s="211">
        <v>1.13</v>
      </c>
      <c r="K128" s="212">
        <v>0.0165</v>
      </c>
      <c r="L128" s="213">
        <v>66083.33</v>
      </c>
      <c r="M128" s="211">
        <v>130.08</v>
      </c>
      <c r="N128" s="213">
        <v>85.96</v>
      </c>
      <c r="O128" s="212">
        <v>0.0002</v>
      </c>
      <c r="P128" s="212">
        <f>+N128/'סיכום נכסי השקעה'!$C$52</f>
        <v>5.66668704967714e-05</v>
      </c>
      <c r="Q128" s="218"/>
    </row>
    <row r="129" spans="1:256">
      <c r="B129" s="215" t="str">
        <v>כלכלית ים אגח ז</v>
      </c>
      <c r="C129" s="216">
        <v>1980200</v>
      </c>
      <c r="D129" s="216" t="s">
        <v>136</v>
      </c>
      <c r="E129" s="216" t="s">
        <v>97</v>
      </c>
      <c r="F129" s="216" t="s">
        <v>133</v>
      </c>
      <c r="G129" s="216" t="s">
        <v>45</v>
      </c>
      <c r="H129" s="216" t="s">
        <v>76</v>
      </c>
      <c r="I129" s="217">
        <v>0.051</v>
      </c>
      <c r="J129" s="211">
        <v>1.13</v>
      </c>
      <c r="K129" s="212">
        <v>0.0154</v>
      </c>
      <c r="L129" s="213">
        <v>553160.52</v>
      </c>
      <c r="M129" s="211">
        <v>125.09</v>
      </c>
      <c r="N129" s="213">
        <v>691.95</v>
      </c>
      <c r="O129" s="212">
        <v>0.0023</v>
      </c>
      <c r="P129" s="212">
        <f>+N129/'סיכום נכסי השקעה'!$C$52</f>
        <v>0.000456149849235004</v>
      </c>
      <c r="Q129" s="218"/>
    </row>
    <row r="130" spans="1:256">
      <c r="B130" s="215" t="str">
        <v>כלכלית ים ד</v>
      </c>
      <c r="C130" s="216">
        <v>1980119</v>
      </c>
      <c r="D130" s="216" t="s">
        <v>136</v>
      </c>
      <c r="E130" s="216" t="s">
        <v>97</v>
      </c>
      <c r="F130" s="216" t="s">
        <v>133</v>
      </c>
      <c r="G130" s="216" t="s">
        <v>45</v>
      </c>
      <c r="H130" s="216" t="s">
        <v>76</v>
      </c>
      <c r="I130" s="217">
        <v>0.055</v>
      </c>
      <c r="J130" s="211">
        <v>0.41</v>
      </c>
      <c r="K130" s="212">
        <v>0.0159</v>
      </c>
      <c r="L130" s="213">
        <v>333.34</v>
      </c>
      <c r="M130" s="211">
        <v>128.19</v>
      </c>
      <c r="N130" s="213">
        <v>0.43</v>
      </c>
      <c r="O130" s="212">
        <v>0</v>
      </c>
      <c r="P130" s="212">
        <f>+N130/'סיכום נכסי השקעה'!$C$52</f>
        <v>2.83466197226753e-07</v>
      </c>
      <c r="Q130" s="218"/>
    </row>
    <row r="131" spans="1:256">
      <c r="B131" s="215" t="str">
        <v>כלכלית ירושלים אגח י</v>
      </c>
      <c r="C131" s="216">
        <v>1980317</v>
      </c>
      <c r="D131" s="216" t="s">
        <v>136</v>
      </c>
      <c r="E131" s="216" t="s">
        <v>97</v>
      </c>
      <c r="F131" s="216" t="s">
        <v>133</v>
      </c>
      <c r="G131" s="216" t="s">
        <v>45</v>
      </c>
      <c r="H131" s="216" t="s">
        <v>76</v>
      </c>
      <c r="I131" s="217">
        <v>0.068</v>
      </c>
      <c r="J131" s="211">
        <v>4.57</v>
      </c>
      <c r="K131" s="212">
        <v>0.0363</v>
      </c>
      <c r="L131" s="213">
        <v>722716</v>
      </c>
      <c r="M131" s="211">
        <v>119.46</v>
      </c>
      <c r="N131" s="213">
        <v>863.36</v>
      </c>
      <c r="O131" s="212">
        <v>0.005</v>
      </c>
      <c r="P131" s="212">
        <f>+N131/'סיכום נכסי השקעה'!$C$52</f>
        <v>0.000569147386134162</v>
      </c>
      <c r="Q131" s="218"/>
    </row>
    <row r="132" spans="1:256">
      <c r="B132" s="215" t="str">
        <v>כלכלית לירושלים אגח סד ו</v>
      </c>
      <c r="C132" s="216">
        <v>1980192</v>
      </c>
      <c r="D132" s="216" t="s">
        <v>136</v>
      </c>
      <c r="E132" s="216" t="s">
        <v>97</v>
      </c>
      <c r="F132" s="216" t="s">
        <v>133</v>
      </c>
      <c r="G132" s="216" t="s">
        <v>45</v>
      </c>
      <c r="H132" s="216" t="s">
        <v>76</v>
      </c>
      <c r="I132" s="217">
        <v>0.054</v>
      </c>
      <c r="J132" s="211">
        <v>2.97</v>
      </c>
      <c r="K132" s="212">
        <v>0.0284</v>
      </c>
      <c r="L132" s="213">
        <v>2030402</v>
      </c>
      <c r="M132" s="211">
        <v>135.17</v>
      </c>
      <c r="N132" s="213">
        <v>2744.49</v>
      </c>
      <c r="O132" s="212">
        <v>0.0027</v>
      </c>
      <c r="P132" s="212">
        <f>+N132/'סיכום נכסי השקעה'!$C$52</f>
        <v>0.00180923289215547</v>
      </c>
      <c r="Q132" s="218"/>
    </row>
    <row r="133" spans="1:256">
      <c r="B133" s="215" t="str">
        <v>כלל תעשיות 14</v>
      </c>
      <c r="C133" s="216">
        <v>6080204</v>
      </c>
      <c r="D133" s="216" t="s">
        <v>137</v>
      </c>
      <c r="E133" s="216" t="s">
        <v>93</v>
      </c>
      <c r="F133" s="216" t="s">
        <v>133</v>
      </c>
      <c r="G133" s="216" t="s">
        <v>45</v>
      </c>
      <c r="H133" s="216" t="s">
        <v>76</v>
      </c>
      <c r="I133" s="217">
        <v>0.049</v>
      </c>
      <c r="J133" s="211">
        <v>5.46</v>
      </c>
      <c r="K133" s="212">
        <v>0.0256</v>
      </c>
      <c r="L133" s="213">
        <v>1450465</v>
      </c>
      <c r="M133" s="211">
        <v>141.41</v>
      </c>
      <c r="N133" s="213">
        <v>2051.1</v>
      </c>
      <c r="O133" s="212">
        <v>0.0025</v>
      </c>
      <c r="P133" s="212">
        <f>+N133/'סיכום נכסי השקעה'!$C$52</f>
        <v>0.00135213376077161</v>
      </c>
      <c r="Q133" s="218"/>
    </row>
    <row r="134" spans="1:256">
      <c r="B134" s="215" t="str">
        <v>כלל תעשיות יג</v>
      </c>
      <c r="C134" s="216">
        <v>6080188</v>
      </c>
      <c r="D134" s="216" t="s">
        <v>137</v>
      </c>
      <c r="E134" s="216" t="s">
        <v>93</v>
      </c>
      <c r="F134" s="216" t="s">
        <v>133</v>
      </c>
      <c r="G134" s="216" t="s">
        <v>45</v>
      </c>
      <c r="H134" s="216" t="s">
        <v>76</v>
      </c>
      <c r="I134" s="217">
        <v>0.045</v>
      </c>
      <c r="J134" s="211">
        <v>2.13</v>
      </c>
      <c r="K134" s="212">
        <v>0.0096</v>
      </c>
      <c r="L134" s="213">
        <v>201038.4</v>
      </c>
      <c r="M134" s="211">
        <v>134.85</v>
      </c>
      <c r="N134" s="213">
        <v>271.1</v>
      </c>
      <c r="O134" s="212">
        <v>0.0004</v>
      </c>
      <c r="P134" s="212">
        <f>+N134/'סיכום נכסי השקעה'!$C$52</f>
        <v>0.000178715548995751</v>
      </c>
      <c r="Q134" s="218"/>
    </row>
    <row r="135" spans="1:256">
      <c r="B135" s="215" t="str">
        <v>אדגר.ק7</v>
      </c>
      <c r="C135" s="216">
        <v>1820158</v>
      </c>
      <c r="D135" s="216" t="s">
        <v>138</v>
      </c>
      <c r="E135" s="216" t="s">
        <v>97</v>
      </c>
      <c r="F135" s="216" t="s">
        <v>139</v>
      </c>
      <c r="G135" s="216" t="s">
        <v>49</v>
      </c>
      <c r="H135" s="216" t="s">
        <v>76</v>
      </c>
      <c r="I135" s="217">
        <v>0.056</v>
      </c>
      <c r="J135" s="211">
        <v>3.41</v>
      </c>
      <c r="K135" s="212">
        <v>0.0304</v>
      </c>
      <c r="L135" s="213">
        <v>1171428</v>
      </c>
      <c r="M135" s="211">
        <v>117.12</v>
      </c>
      <c r="N135" s="213">
        <v>1371.98</v>
      </c>
      <c r="O135" s="212">
        <v>0.0031</v>
      </c>
      <c r="P135" s="212">
        <f>+N135/'סיכום נכסי השקעה'!$C$52</f>
        <v>0.000904441751793397</v>
      </c>
      <c r="Q135" s="218"/>
    </row>
    <row r="136" spans="1:256">
      <c r="B136" s="215" t="str">
        <v>אפריקה נכסים 6</v>
      </c>
      <c r="C136" s="216">
        <v>1129550</v>
      </c>
      <c r="D136" s="216" t="str">
        <v>אפריקה ישראל נכסים</v>
      </c>
      <c r="E136" s="216" t="s">
        <v>97</v>
      </c>
      <c r="F136" s="216" t="s">
        <v>139</v>
      </c>
      <c r="G136" s="216" t="s">
        <v>49</v>
      </c>
      <c r="H136" s="216" t="s">
        <v>76</v>
      </c>
      <c r="I136" s="217">
        <v>0.048</v>
      </c>
      <c r="J136" s="211">
        <v>4.8</v>
      </c>
      <c r="K136" s="212">
        <v>0.0506</v>
      </c>
      <c r="L136" s="213">
        <v>660000</v>
      </c>
      <c r="M136" s="211">
        <v>99.83</v>
      </c>
      <c r="N136" s="213">
        <v>658.88</v>
      </c>
      <c r="O136" s="212">
        <v>0.0052</v>
      </c>
      <c r="P136" s="212">
        <f>+N136/'סיכום נכסי השקעה'!$C$52</f>
        <v>0.000434349320997123</v>
      </c>
      <c r="Q136" s="218"/>
    </row>
    <row r="137" spans="1:256">
      <c r="B137" s="215" t="str">
        <v>בזן ב</v>
      </c>
      <c r="C137" s="216">
        <v>2590263</v>
      </c>
      <c r="D137" s="216" t="s">
        <v>140</v>
      </c>
      <c r="E137" s="216" t="s">
        <v>86</v>
      </c>
      <c r="F137" s="216" t="s">
        <v>139</v>
      </c>
      <c r="G137" s="216" t="s">
        <v>45</v>
      </c>
      <c r="H137" s="216" t="s">
        <v>76</v>
      </c>
      <c r="I137" s="217">
        <v>0.051</v>
      </c>
      <c r="J137" s="211">
        <v>0.96</v>
      </c>
      <c r="K137" s="212">
        <v>0.0596</v>
      </c>
      <c r="L137" s="213">
        <v>1299321.06</v>
      </c>
      <c r="M137" s="211">
        <v>119</v>
      </c>
      <c r="N137" s="213">
        <v>1546.19</v>
      </c>
      <c r="O137" s="212">
        <v>0.0023</v>
      </c>
      <c r="P137" s="212">
        <f>+N137/'סיכום נכסי השקעה'!$C$52</f>
        <v>0.0010192851150931</v>
      </c>
      <c r="Q137" s="218"/>
    </row>
    <row r="138" spans="1:256">
      <c r="B138" s="215" t="str">
        <v>בזן.ק1</v>
      </c>
      <c r="C138" s="216">
        <v>2590255</v>
      </c>
      <c r="D138" s="216" t="s">
        <v>140</v>
      </c>
      <c r="E138" s="216" t="s">
        <v>86</v>
      </c>
      <c r="F138" s="216" t="s">
        <v>139</v>
      </c>
      <c r="G138" s="216" t="s">
        <v>45</v>
      </c>
      <c r="H138" s="216" t="s">
        <v>76</v>
      </c>
      <c r="I138" s="217">
        <v>0.053</v>
      </c>
      <c r="J138" s="211">
        <v>3.06</v>
      </c>
      <c r="K138" s="212">
        <v>0.0652</v>
      </c>
      <c r="L138" s="213">
        <v>3285763</v>
      </c>
      <c r="M138" s="211">
        <v>114.97</v>
      </c>
      <c r="N138" s="213">
        <v>3777.64</v>
      </c>
      <c r="O138" s="212">
        <v>0.004</v>
      </c>
      <c r="P138" s="212">
        <f>+N138/'סיכום נכסי השקעה'!$C$52</f>
        <v>0.00249030987277133</v>
      </c>
      <c r="Q138" s="218"/>
    </row>
    <row r="139" spans="1:256">
      <c r="B139" s="215" t="str">
        <v>דלק ישראל אגח 1</v>
      </c>
      <c r="C139" s="216">
        <v>6360069</v>
      </c>
      <c r="D139" s="216" t="str">
        <v>דלק חברת הדלק' הישראלית בע"מ</v>
      </c>
      <c r="E139" s="216" t="s">
        <v>128</v>
      </c>
      <c r="F139" s="216" t="s">
        <v>139</v>
      </c>
      <c r="G139" s="216" t="s">
        <v>49</v>
      </c>
      <c r="H139" s="216" t="s">
        <v>76</v>
      </c>
      <c r="I139" s="217">
        <v>0.051</v>
      </c>
      <c r="J139" s="211">
        <v>1.79</v>
      </c>
      <c r="K139" s="212">
        <v>0.0132</v>
      </c>
      <c r="L139" s="213">
        <v>467980.07</v>
      </c>
      <c r="M139" s="211">
        <v>129.04</v>
      </c>
      <c r="N139" s="213">
        <v>603.88</v>
      </c>
      <c r="O139" s="212">
        <v>0.0009</v>
      </c>
      <c r="P139" s="212">
        <f>+N139/'סיכום נכסי השקעה'!$C$52</f>
        <v>0.000398092016700678</v>
      </c>
      <c r="Q139" s="218"/>
    </row>
    <row r="140" spans="1:256">
      <c r="B140" s="215" t="str">
        <v>הכשר.ק13</v>
      </c>
      <c r="C140" s="216">
        <v>6120125</v>
      </c>
      <c r="D140" s="216" t="s">
        <v>141</v>
      </c>
      <c r="E140" s="216" t="s">
        <v>93</v>
      </c>
      <c r="F140" s="216" t="s">
        <v>139</v>
      </c>
      <c r="G140" s="216" t="s">
        <v>49</v>
      </c>
      <c r="H140" s="216" t="s">
        <v>76</v>
      </c>
      <c r="I140" s="217">
        <v>0.053</v>
      </c>
      <c r="J140" s="211">
        <v>2.77</v>
      </c>
      <c r="K140" s="212">
        <v>0.0771</v>
      </c>
      <c r="L140" s="213">
        <v>437366</v>
      </c>
      <c r="M140" s="211">
        <v>116.63</v>
      </c>
      <c r="N140" s="213">
        <v>510.1</v>
      </c>
      <c r="O140" s="212">
        <v>0.0022</v>
      </c>
      <c r="P140" s="212">
        <f>+N140/'סיכום נכסי השקעה'!$C$52</f>
        <v>0.000336270016756667</v>
      </c>
      <c r="Q140" s="218"/>
    </row>
    <row r="141" spans="1:256">
      <c r="B141" s="215" t="str">
        <v>הכשרת היישוב 16</v>
      </c>
      <c r="C141" s="216">
        <v>6120166</v>
      </c>
      <c r="D141" s="216" t="s">
        <v>141</v>
      </c>
      <c r="E141" s="216" t="s">
        <v>93</v>
      </c>
      <c r="F141" s="216" t="s">
        <v>139</v>
      </c>
      <c r="G141" s="216" t="s">
        <v>45</v>
      </c>
      <c r="H141" s="216" t="s">
        <v>76</v>
      </c>
      <c r="I141" s="217">
        <v>0.053</v>
      </c>
      <c r="J141" s="211">
        <v>4.19</v>
      </c>
      <c r="K141" s="212">
        <v>0.0525</v>
      </c>
      <c r="L141" s="213">
        <v>459241</v>
      </c>
      <c r="M141" s="211">
        <v>102.63</v>
      </c>
      <c r="N141" s="213">
        <v>471.32</v>
      </c>
      <c r="O141" s="212">
        <v>0.0041</v>
      </c>
      <c r="P141" s="212">
        <f>+N141/'סיכום נכסי השקעה'!$C$52</f>
        <v>0.000310705321109101</v>
      </c>
      <c r="Q141" s="218"/>
    </row>
    <row r="142" spans="1:256">
      <c r="B142" s="215" t="str">
        <v>דיסקונט השקעות סד 6</v>
      </c>
      <c r="C142" s="216">
        <v>6390207</v>
      </c>
      <c r="D142" s="216" t="s">
        <v>142</v>
      </c>
      <c r="E142" s="216" t="s">
        <v>93</v>
      </c>
      <c r="F142" s="216" t="s">
        <v>143</v>
      </c>
      <c r="G142" s="216" t="s">
        <v>45</v>
      </c>
      <c r="H142" s="216" t="s">
        <v>76</v>
      </c>
      <c r="I142" s="217">
        <v>0.05</v>
      </c>
      <c r="J142" s="211">
        <v>6.52</v>
      </c>
      <c r="K142" s="212">
        <v>0.0596</v>
      </c>
      <c r="L142" s="213">
        <v>2535956</v>
      </c>
      <c r="M142" s="211">
        <v>117.87</v>
      </c>
      <c r="N142" s="213">
        <v>2989.13</v>
      </c>
      <c r="O142" s="212">
        <v>0.0014</v>
      </c>
      <c r="P142" s="212">
        <f>+N142/'סיכום נכסי השקעה'!$C$52</f>
        <v>0.00197050538166606</v>
      </c>
      <c r="Q142" s="218"/>
    </row>
    <row r="143" spans="1:256">
      <c r="B143" s="215" t="str">
        <v>דסקונט  השקעות .ק4</v>
      </c>
      <c r="C143" s="216">
        <v>6390157</v>
      </c>
      <c r="D143" s="216" t="s">
        <v>142</v>
      </c>
      <c r="E143" s="216" t="s">
        <v>93</v>
      </c>
      <c r="F143" s="216" t="s">
        <v>143</v>
      </c>
      <c r="G143" s="216" t="s">
        <v>45</v>
      </c>
      <c r="H143" s="216" t="s">
        <v>76</v>
      </c>
      <c r="I143" s="217">
        <v>0.05</v>
      </c>
      <c r="J143" s="211">
        <v>1.5</v>
      </c>
      <c r="K143" s="212">
        <v>0.0252</v>
      </c>
      <c r="L143" s="213">
        <v>1504354.8</v>
      </c>
      <c r="M143" s="211">
        <v>131.71</v>
      </c>
      <c r="N143" s="213">
        <v>1981.39</v>
      </c>
      <c r="O143" s="212">
        <v>0.0013</v>
      </c>
      <c r="P143" s="212">
        <f>+N143/'סיכום נכסי השקעה'!$C$52</f>
        <v>0.00130617927563515</v>
      </c>
      <c r="Q143" s="218"/>
    </row>
    <row r="144" spans="1:256">
      <c r="B144" s="215" t="str">
        <v>דסקש.ק8</v>
      </c>
      <c r="C144" s="216">
        <v>6390223</v>
      </c>
      <c r="D144" s="216" t="s">
        <v>142</v>
      </c>
      <c r="E144" s="216" t="s">
        <v>93</v>
      </c>
      <c r="F144" s="216" t="s">
        <v>143</v>
      </c>
      <c r="G144" s="216" t="s">
        <v>45</v>
      </c>
      <c r="H144" s="216" t="s">
        <v>76</v>
      </c>
      <c r="I144" s="217">
        <v>0.045</v>
      </c>
      <c r="J144" s="211">
        <v>3.02</v>
      </c>
      <c r="K144" s="212">
        <v>0.0391</v>
      </c>
      <c r="L144" s="213">
        <v>302000</v>
      </c>
      <c r="M144" s="211">
        <v>124.02</v>
      </c>
      <c r="N144" s="213">
        <v>374.54</v>
      </c>
      <c r="O144" s="212">
        <v>0.0016</v>
      </c>
      <c r="P144" s="212">
        <f>+N144/'סיכום נכסי השקעה'!$C$52</f>
        <v>0.000246905650021647</v>
      </c>
      <c r="Q144" s="218"/>
    </row>
    <row r="145" spans="1:256">
      <c r="B145" s="215" t="str">
        <v>א. לוי השקעות ובניו סד ד</v>
      </c>
      <c r="C145" s="216">
        <v>7190077</v>
      </c>
      <c r="D145" s="216" t="s">
        <v>144</v>
      </c>
      <c r="E145" s="216" t="s">
        <v>97</v>
      </c>
      <c r="F145" s="216" t="s">
        <v>145</v>
      </c>
      <c r="G145" s="216" t="s">
        <v>49</v>
      </c>
      <c r="H145" s="216" t="s">
        <v>76</v>
      </c>
      <c r="I145" s="217">
        <v>0.061</v>
      </c>
      <c r="J145" s="211">
        <v>0.07</v>
      </c>
      <c r="K145" s="212">
        <v>9.99</v>
      </c>
      <c r="L145" s="213">
        <v>24891.36</v>
      </c>
      <c r="M145" s="211">
        <v>95.5</v>
      </c>
      <c r="N145" s="213">
        <v>23.77</v>
      </c>
      <c r="O145" s="212">
        <v>0.0018</v>
      </c>
      <c r="P145" s="212">
        <f>+N145/'סיכום נכסי השקעה'!$C$52</f>
        <v>1.56697476932091e-05</v>
      </c>
      <c r="Q145" s="218"/>
    </row>
    <row r="146" spans="1:256">
      <c r="B146" s="215" t="str">
        <v>פלאזה 2</v>
      </c>
      <c r="C146" s="216">
        <v>1109503</v>
      </c>
      <c r="D146" s="216" t="s">
        <v>146</v>
      </c>
      <c r="E146" s="216" t="s">
        <v>97</v>
      </c>
      <c r="F146" s="216" t="s">
        <v>147</v>
      </c>
      <c r="G146" s="216" t="s">
        <v>45</v>
      </c>
      <c r="H146" s="216" t="s">
        <v>76</v>
      </c>
      <c r="I146" s="217">
        <v>0.054</v>
      </c>
      <c r="J146" s="211">
        <v>1.13</v>
      </c>
      <c r="K146" s="212">
        <v>0.3705</v>
      </c>
      <c r="L146" s="213">
        <v>142171.33</v>
      </c>
      <c r="M146" s="211">
        <v>87.39</v>
      </c>
      <c r="N146" s="213">
        <v>124.24</v>
      </c>
      <c r="O146" s="212">
        <v>0.0003</v>
      </c>
      <c r="P146" s="212">
        <f>+N146/'סיכום נכסי השקעה'!$C$52</f>
        <v>8.19019542870972e-05</v>
      </c>
      <c r="Q146" s="218"/>
    </row>
    <row r="147" spans="1:256">
      <c r="B147" s="215" t="str">
        <v>פלאזה אגח 1</v>
      </c>
      <c r="C147" s="216">
        <v>1109495</v>
      </c>
      <c r="D147" s="216" t="s">
        <v>146</v>
      </c>
      <c r="E147" s="216" t="s">
        <v>97</v>
      </c>
      <c r="F147" s="216" t="s">
        <v>147</v>
      </c>
      <c r="G147" s="216" t="s">
        <v>45</v>
      </c>
      <c r="H147" s="216" t="s">
        <v>76</v>
      </c>
      <c r="I147" s="217">
        <v>0.045</v>
      </c>
      <c r="J147" s="211">
        <v>1.79</v>
      </c>
      <c r="K147" s="212">
        <v>0.2341</v>
      </c>
      <c r="L147" s="213">
        <v>455600</v>
      </c>
      <c r="M147" s="211">
        <v>88.45</v>
      </c>
      <c r="N147" s="213">
        <v>402.98</v>
      </c>
      <c r="O147" s="212">
        <v>0.0019</v>
      </c>
      <c r="P147" s="212">
        <f>+N147/'סיכום נכסי השקעה'!$C$52</f>
        <v>0.000265653972461481</v>
      </c>
      <c r="Q147" s="218"/>
    </row>
    <row r="148" spans="1:256">
      <c r="B148" s="215" t="str">
        <v>קרנו.ק2</v>
      </c>
      <c r="C148" s="216">
        <v>1113034</v>
      </c>
      <c r="D148" s="216" t="str">
        <v>קרדן</v>
      </c>
      <c r="E148" s="216" t="s">
        <v>93</v>
      </c>
      <c r="F148" s="216" t="s">
        <v>147</v>
      </c>
      <c r="G148" s="216" t="s">
        <v>45</v>
      </c>
      <c r="H148" s="216" t="s">
        <v>76</v>
      </c>
      <c r="I148" s="217">
        <v>0.049</v>
      </c>
      <c r="J148" s="211">
        <v>2.01</v>
      </c>
      <c r="K148" s="212">
        <v>0.3864</v>
      </c>
      <c r="L148" s="213">
        <v>369991</v>
      </c>
      <c r="M148" s="211">
        <v>62.63</v>
      </c>
      <c r="N148" s="213">
        <v>231.73</v>
      </c>
      <c r="O148" s="212">
        <v>0.0003</v>
      </c>
      <c r="P148" s="212">
        <f>+N148/'סיכום נכסי השקעה'!$C$52</f>
        <v>0.000152761911356641</v>
      </c>
      <c r="Q148" s="218"/>
    </row>
    <row r="149" spans="1:256">
      <c r="B149" s="215" t="str">
        <v>אדרי אל אגח ב</v>
      </c>
      <c r="C149" s="216">
        <v>1123371</v>
      </c>
      <c r="D149" s="216" t="str">
        <v>אדרי אל</v>
      </c>
      <c r="E149" s="216" t="s">
        <v>97</v>
      </c>
      <c r="F149" s="216" t="str">
        <v>D</v>
      </c>
      <c r="G149" s="216" t="s">
        <v>45</v>
      </c>
      <c r="H149" s="216" t="s">
        <v>76</v>
      </c>
      <c r="I149" s="217">
        <v>0.054</v>
      </c>
      <c r="J149" s="211">
        <v>3.19</v>
      </c>
      <c r="K149" s="212">
        <v>0.0464</v>
      </c>
      <c r="L149" s="213">
        <v>388228.46</v>
      </c>
      <c r="M149" s="211">
        <v>109.02</v>
      </c>
      <c r="N149" s="213">
        <v>423.25</v>
      </c>
      <c r="O149" s="212">
        <v>0.0014</v>
      </c>
      <c r="P149" s="212">
        <f>+N149/'סיכום נכסי השקעה'!$C$52</f>
        <v>0.000279016437154008</v>
      </c>
      <c r="Q149" s="218"/>
    </row>
    <row r="150" spans="1:256">
      <c r="B150" s="215" t="str">
        <v>דור אלון אגח ב</v>
      </c>
      <c r="C150" s="216">
        <v>1093244</v>
      </c>
      <c r="D150" s="216" t="s">
        <v>148</v>
      </c>
      <c r="E150" s="216" t="s">
        <v>128</v>
      </c>
      <c r="F150" s="216" t="s">
        <v>149</v>
      </c>
      <c r="G150" s="216"/>
      <c r="H150" s="216" t="s">
        <v>76</v>
      </c>
      <c r="I150" s="217">
        <v>0.05</v>
      </c>
      <c r="J150" s="211">
        <v>1.13</v>
      </c>
      <c r="K150" s="212">
        <v>0.0098</v>
      </c>
      <c r="L150" s="213">
        <v>246166.67</v>
      </c>
      <c r="M150" s="211">
        <v>131.51</v>
      </c>
      <c r="N150" s="213">
        <v>323.73</v>
      </c>
      <c r="O150" s="212">
        <v>0.0021</v>
      </c>
      <c r="P150" s="212">
        <f>+N150/'סיכום נכסי השקעה'!$C$52</f>
        <v>0.000213410493088876</v>
      </c>
      <c r="Q150" s="218"/>
    </row>
    <row r="151" spans="1:256">
      <c r="B151" s="215" t="str">
        <v>חלל.ה2</v>
      </c>
      <c r="C151" s="216">
        <v>1092360</v>
      </c>
      <c r="D151" s="216" t="s">
        <v>150</v>
      </c>
      <c r="E151" s="216" t="s">
        <v>90</v>
      </c>
      <c r="F151" s="216" t="s">
        <v>149</v>
      </c>
      <c r="G151" s="216"/>
      <c r="H151" s="216" t="s">
        <v>76</v>
      </c>
      <c r="I151" s="217">
        <v>0.042</v>
      </c>
      <c r="J151" s="211">
        <v>1.05</v>
      </c>
      <c r="K151" s="212">
        <v>0.022</v>
      </c>
      <c r="L151" s="213">
        <v>63750</v>
      </c>
      <c r="M151" s="211">
        <v>129.4</v>
      </c>
      <c r="N151" s="213">
        <v>82.49</v>
      </c>
      <c r="O151" s="212">
        <v>0.0007</v>
      </c>
      <c r="P151" s="212">
        <f>+N151/'סיכום נכסי השקעה'!$C$52</f>
        <v>5.43793642075229e-05</v>
      </c>
      <c r="Q151" s="218"/>
    </row>
    <row r="152" spans="1:256">
      <c r="B152" s="215" t="str">
        <v>חלל.ה3</v>
      </c>
      <c r="C152" s="216">
        <v>1095348</v>
      </c>
      <c r="D152" s="216" t="s">
        <v>150</v>
      </c>
      <c r="E152" s="216" t="s">
        <v>90</v>
      </c>
      <c r="F152" s="216" t="s">
        <v>149</v>
      </c>
      <c r="G152" s="216"/>
      <c r="H152" s="216" t="s">
        <v>76</v>
      </c>
      <c r="I152" s="217">
        <v>0.075</v>
      </c>
      <c r="J152" s="211">
        <v>1.19</v>
      </c>
      <c r="K152" s="212">
        <v>0.0223</v>
      </c>
      <c r="L152" s="213">
        <v>91500</v>
      </c>
      <c r="M152" s="211">
        <v>135.2</v>
      </c>
      <c r="N152" s="213">
        <v>123.71</v>
      </c>
      <c r="O152" s="212">
        <v>0.0007</v>
      </c>
      <c r="P152" s="212">
        <f>+N152/'סיכום נכסי השקעה'!$C$52</f>
        <v>8.15525657184224e-05</v>
      </c>
      <c r="Q152" s="218"/>
    </row>
    <row r="153" spans="1:256">
      <c r="B153" s="215" t="str">
        <v>אלון גז אגח א</v>
      </c>
      <c r="C153" s="216">
        <v>1125590</v>
      </c>
      <c r="D153" s="216" t="s">
        <v>151</v>
      </c>
      <c r="E153" s="216" t="s">
        <v>128</v>
      </c>
      <c r="F153" s="216" t="s">
        <v>149</v>
      </c>
      <c r="G153" s="216"/>
      <c r="H153" s="216" t="s">
        <v>76</v>
      </c>
      <c r="I153" s="217">
        <v>0.081</v>
      </c>
      <c r="J153" s="211">
        <v>3.02</v>
      </c>
      <c r="K153" s="212">
        <v>0.0184</v>
      </c>
      <c r="L153" s="213">
        <v>28852</v>
      </c>
      <c r="M153" s="211">
        <v>125.5</v>
      </c>
      <c r="N153" s="213">
        <v>36.21</v>
      </c>
      <c r="O153" s="212">
        <v>0.0001</v>
      </c>
      <c r="P153" s="212">
        <f>+N153/'סיכום נכסי השקעה'!$C$52</f>
        <v>2.38704907013505e-05</v>
      </c>
      <c r="Q153" s="218"/>
    </row>
    <row r="154" spans="1:256">
      <c r="B154" s="215" t="str">
        <v>אלעזרא אגח ב</v>
      </c>
      <c r="C154" s="216">
        <v>1128289</v>
      </c>
      <c r="D154" s="216" t="str">
        <v>אלעזרא החזקות בע"מ</v>
      </c>
      <c r="E154" s="216" t="s">
        <v>93</v>
      </c>
      <c r="F154" s="216" t="s">
        <v>149</v>
      </c>
      <c r="G154" s="216"/>
      <c r="H154" s="216" t="s">
        <v>76</v>
      </c>
      <c r="I154" s="217">
        <v>0.074</v>
      </c>
      <c r="J154" s="211">
        <v>4.38</v>
      </c>
      <c r="K154" s="212">
        <v>0.0748</v>
      </c>
      <c r="L154" s="213">
        <v>564000</v>
      </c>
      <c r="M154" s="211">
        <v>105.05</v>
      </c>
      <c r="N154" s="213">
        <v>592.48</v>
      </c>
      <c r="O154" s="212">
        <v>0.0027</v>
      </c>
      <c r="P154" s="212">
        <f>+N154/'סיכום נכסי השקעה'!$C$52</f>
        <v>0.000390576866355597</v>
      </c>
      <c r="Q154" s="218"/>
    </row>
    <row r="155" spans="1:256">
      <c r="B155" s="215" t="str">
        <v>נפטא אגח א</v>
      </c>
      <c r="C155" s="216">
        <v>6430102</v>
      </c>
      <c r="D155" s="216" t="s">
        <v>152</v>
      </c>
      <c r="E155" s="216" t="s">
        <v>153</v>
      </c>
      <c r="F155" s="216" t="s">
        <v>149</v>
      </c>
      <c r="G155" s="216"/>
      <c r="H155" s="216" t="s">
        <v>76</v>
      </c>
      <c r="I155" s="217">
        <v>0.042</v>
      </c>
      <c r="J155" s="211">
        <v>1.68</v>
      </c>
      <c r="K155" s="212">
        <v>0.0138</v>
      </c>
      <c r="L155" s="213">
        <v>496440</v>
      </c>
      <c r="M155" s="211">
        <v>109.06</v>
      </c>
      <c r="N155" s="213">
        <v>541.42</v>
      </c>
      <c r="O155" s="212">
        <v>0.0022</v>
      </c>
      <c r="P155" s="212">
        <f>+N155/'סיכום נכסי השקעה'!$C$52</f>
        <v>0.000356916903494206</v>
      </c>
      <c r="Q155" s="218"/>
    </row>
    <row r="156" spans="1:256">
      <c r="B156" s="214" t="str">
        <v>צמודות סה"כ</v>
      </c>
      <c r="C156" s="191"/>
      <c r="D156" s="191"/>
      <c r="E156" s="191"/>
      <c r="F156" s="191"/>
      <c r="G156" s="191"/>
      <c r="H156" s="191"/>
      <c r="I156" s="219"/>
      <c r="J156" s="207">
        <v>4.05</v>
      </c>
      <c r="K156" s="208">
        <v>0.0204</v>
      </c>
      <c r="L156" s="209"/>
      <c r="M156" s="207"/>
      <c r="N156" s="209">
        <f>SUM(N13:N155)</f>
        <v>223726.63</v>
      </c>
      <c r="O156" s="208"/>
      <c r="P156" s="208">
        <f>+N156/'סיכום נכסי השקעה'!$C$52</f>
        <v>0.147485900056876</v>
      </c>
      <c r="Q156" s="218"/>
    </row>
    <row r="157" spans="1:256">
      <c r="B157" s="220"/>
      <c r="J157" s="211"/>
      <c r="K157" s="212"/>
      <c r="L157" s="213"/>
      <c r="M157" s="211"/>
      <c r="Q157" s="218"/>
    </row>
    <row r="158" spans="1:256">
      <c r="B158" s="214" t="s">
        <v>78</v>
      </c>
      <c r="C158" s="191"/>
      <c r="D158" s="191"/>
      <c r="E158" s="191"/>
      <c r="F158" s="191"/>
      <c r="G158" s="191"/>
      <c r="H158" s="191"/>
      <c r="I158" s="191"/>
      <c r="J158" s="207"/>
      <c r="K158" s="208"/>
      <c r="L158" s="209"/>
      <c r="M158" s="207"/>
      <c r="N158" s="191"/>
      <c r="O158" s="191"/>
      <c r="P158" s="191"/>
      <c r="Q158" s="218"/>
    </row>
    <row r="159" spans="1:256">
      <c r="B159" s="215" t="str">
        <v>אלביט א</v>
      </c>
      <c r="C159" s="216">
        <v>1119635</v>
      </c>
      <c r="D159" s="216" t="s">
        <v>154</v>
      </c>
      <c r="E159" s="216" t="s">
        <v>155</v>
      </c>
      <c r="F159" s="216" t="s">
        <v>44</v>
      </c>
      <c r="G159" s="216" t="s">
        <v>49</v>
      </c>
      <c r="H159" s="216" t="s">
        <v>76</v>
      </c>
      <c r="I159" s="217">
        <v>0.048</v>
      </c>
      <c r="J159" s="211">
        <v>3.44</v>
      </c>
      <c r="K159" s="212">
        <v>0.0255</v>
      </c>
      <c r="L159" s="213">
        <v>3722988.89</v>
      </c>
      <c r="M159" s="211">
        <v>109.3</v>
      </c>
      <c r="N159" s="213">
        <v>4069.23</v>
      </c>
      <c r="O159" s="212">
        <v>0.0025</v>
      </c>
      <c r="P159" s="212">
        <f>+N159/'סיכום נכסי השקעה'!$C$52</f>
        <v>0.00268253291567679</v>
      </c>
      <c r="Q159" s="218"/>
    </row>
    <row r="160" spans="1:256">
      <c r="B160" s="215" t="str">
        <v>פועלים הנפק 26</v>
      </c>
      <c r="C160" s="216">
        <v>1940451</v>
      </c>
      <c r="D160" s="216" t="s">
        <v>88</v>
      </c>
      <c r="E160" s="216" t="s">
        <v>84</v>
      </c>
      <c r="F160" s="216" t="s">
        <v>44</v>
      </c>
      <c r="G160" s="216" t="s">
        <v>45</v>
      </c>
      <c r="H160" s="216" t="s">
        <v>76</v>
      </c>
      <c r="I160" s="217">
        <v>0.02</v>
      </c>
      <c r="J160" s="211">
        <v>3.08</v>
      </c>
      <c r="K160" s="212">
        <v>0.0168</v>
      </c>
      <c r="L160" s="213">
        <v>745000</v>
      </c>
      <c r="M160" s="211">
        <v>100.32</v>
      </c>
      <c r="N160" s="213">
        <v>747.38</v>
      </c>
      <c r="O160" s="212">
        <v>0.0009</v>
      </c>
      <c r="P160" s="212">
        <f>+N160/'סיכום נכסי השקעה'!$C$52</f>
        <v>0.000492690619728676</v>
      </c>
      <c r="Q160" s="218"/>
    </row>
    <row r="161" spans="1:256">
      <c r="B161" s="215" t="str">
        <v>פועלים הנפקות אגח 29</v>
      </c>
      <c r="C161" s="216">
        <v>1940485</v>
      </c>
      <c r="D161" s="216" t="s">
        <v>88</v>
      </c>
      <c r="E161" s="216" t="s">
        <v>84</v>
      </c>
      <c r="F161" s="216" t="s">
        <v>44</v>
      </c>
      <c r="G161" s="216" t="s">
        <v>45</v>
      </c>
      <c r="H161" s="216" t="s">
        <v>76</v>
      </c>
      <c r="I161" s="217">
        <v>0.059</v>
      </c>
      <c r="J161" s="211">
        <v>4.11</v>
      </c>
      <c r="K161" s="212">
        <v>0.0275</v>
      </c>
      <c r="L161" s="213">
        <v>2049753</v>
      </c>
      <c r="M161" s="211">
        <v>115.76</v>
      </c>
      <c r="N161" s="213">
        <v>2372.79</v>
      </c>
      <c r="O161" s="212">
        <v>0.0013</v>
      </c>
      <c r="P161" s="212">
        <f>+N161/'סיכום נכסי השקעה'!$C$52</f>
        <v>0.00156419943748295</v>
      </c>
      <c r="Q161" s="218"/>
    </row>
    <row r="162" spans="1:256">
      <c r="A162" s="191"/>
      <c r="B162" s="215" t="str">
        <v>פועלים הנפקות אגח 30</v>
      </c>
      <c r="C162" s="216">
        <v>1940493</v>
      </c>
      <c r="D162" s="216" t="s">
        <v>88</v>
      </c>
      <c r="E162" s="216" t="s">
        <v>84</v>
      </c>
      <c r="F162" s="216" t="s">
        <v>44</v>
      </c>
      <c r="G162" s="216" t="s">
        <v>45</v>
      </c>
      <c r="H162" s="216" t="s">
        <v>76</v>
      </c>
      <c r="I162" s="217">
        <v>0.03</v>
      </c>
      <c r="J162" s="211">
        <v>4.84</v>
      </c>
      <c r="K162" s="212">
        <v>0.0167</v>
      </c>
      <c r="L162" s="213">
        <v>140000</v>
      </c>
      <c r="M162" s="211">
        <v>105.48</v>
      </c>
      <c r="N162" s="213">
        <v>147.67</v>
      </c>
      <c r="O162" s="212">
        <v>0.0002</v>
      </c>
      <c r="P162" s="212">
        <f>+N162/'סיכום נכסי השקעה'!$C$52</f>
        <v>9.73475659173828e-05</v>
      </c>
      <c r="Q162" s="218"/>
      <c r="R162" s="191"/>
      <c r="S162" s="191"/>
      <c r="T162" s="191"/>
      <c r="U162" s="191"/>
      <c r="V162" s="191"/>
      <c r="W162" s="191"/>
      <c r="X162" s="191"/>
      <c r="Y162" s="191"/>
      <c r="Z162" s="191"/>
      <c r="AA162" s="191"/>
      <c r="AB162" s="191"/>
      <c r="AC162" s="191"/>
      <c r="AD162" s="191"/>
      <c r="AE162" s="191"/>
      <c r="AF162" s="191"/>
      <c r="AG162" s="191"/>
      <c r="AH162" s="191"/>
      <c r="AI162" s="191"/>
      <c r="AJ162" s="191"/>
      <c r="AK162" s="191"/>
      <c r="AL162" s="191"/>
      <c r="AM162" s="191"/>
      <c r="AN162" s="191"/>
      <c r="AO162" s="191"/>
      <c r="AP162" s="191"/>
      <c r="AQ162" s="191"/>
      <c r="AR162" s="191"/>
      <c r="AS162" s="191"/>
      <c r="AT162" s="191"/>
      <c r="AU162" s="191"/>
      <c r="AV162" s="191"/>
      <c r="AW162" s="191"/>
      <c r="AX162" s="191"/>
      <c r="AY162" s="191"/>
      <c r="AZ162" s="191"/>
      <c r="BA162" s="191"/>
      <c r="BB162" s="191"/>
      <c r="BC162" s="191"/>
      <c r="BD162" s="191"/>
      <c r="BE162" s="191"/>
      <c r="BF162" s="191"/>
      <c r="BG162" s="191"/>
      <c r="BH162" s="191"/>
      <c r="BI162" s="191"/>
      <c r="BJ162" s="191"/>
      <c r="BK162" s="191"/>
      <c r="BL162" s="191"/>
      <c r="BM162" s="191"/>
      <c r="BN162" s="191"/>
      <c r="BO162" s="191"/>
      <c r="BP162" s="191"/>
      <c r="BQ162" s="191"/>
      <c r="BR162" s="191"/>
      <c r="BS162" s="191"/>
      <c r="BT162" s="191"/>
      <c r="BU162" s="191"/>
      <c r="BV162" s="191"/>
      <c r="BW162" s="191"/>
      <c r="BX162" s="191"/>
      <c r="BY162" s="191"/>
      <c r="BZ162" s="191"/>
      <c r="CA162" s="191"/>
      <c r="CB162" s="191"/>
      <c r="CC162" s="191"/>
      <c r="CD162" s="191"/>
      <c r="CE162" s="191"/>
      <c r="CF162" s="191"/>
      <c r="CG162" s="191"/>
      <c r="CH162" s="191"/>
      <c r="CI162" s="191"/>
      <c r="CJ162" s="191"/>
      <c r="CK162" s="191"/>
      <c r="CL162" s="191"/>
      <c r="CM162" s="191"/>
      <c r="CN162" s="191"/>
      <c r="CO162" s="191"/>
      <c r="CP162" s="191"/>
      <c r="CQ162" s="191"/>
      <c r="CR162" s="191"/>
      <c r="CS162" s="191"/>
      <c r="CT162" s="191"/>
      <c r="CU162" s="191"/>
      <c r="CV162" s="191"/>
      <c r="CW162" s="191"/>
      <c r="CX162" s="191"/>
      <c r="CY162" s="191"/>
      <c r="CZ162" s="191"/>
      <c r="DA162" s="191"/>
      <c r="DB162" s="191"/>
      <c r="DC162" s="191"/>
      <c r="DD162" s="191"/>
      <c r="DE162" s="191"/>
      <c r="DF162" s="191"/>
      <c r="DG162" s="191"/>
      <c r="DH162" s="191"/>
      <c r="DI162" s="191"/>
      <c r="DJ162" s="191"/>
      <c r="DK162" s="191"/>
      <c r="DL162" s="191"/>
      <c r="DM162" s="191"/>
      <c r="DN162" s="191"/>
      <c r="DO162" s="191"/>
      <c r="DP162" s="191"/>
      <c r="DQ162" s="191"/>
      <c r="DR162" s="191"/>
      <c r="DS162" s="191"/>
      <c r="DT162" s="191"/>
      <c r="DU162" s="191"/>
      <c r="DV162" s="191"/>
      <c r="DW162" s="191"/>
      <c r="DX162" s="191"/>
      <c r="DY162" s="191"/>
      <c r="DZ162" s="191"/>
      <c r="EA162" s="191"/>
      <c r="EB162" s="191"/>
      <c r="EC162" s="191"/>
      <c r="ED162" s="191"/>
      <c r="EE162" s="191"/>
      <c r="EF162" s="191"/>
      <c r="EG162" s="191"/>
      <c r="EH162" s="191"/>
      <c r="EI162" s="191"/>
      <c r="EJ162" s="191"/>
      <c r="EK162" s="191"/>
      <c r="EL162" s="191"/>
      <c r="EM162" s="191"/>
      <c r="EN162" s="191"/>
      <c r="EO162" s="191"/>
      <c r="EP162" s="191"/>
      <c r="EQ162" s="191"/>
      <c r="ER162" s="191"/>
      <c r="ES162" s="191"/>
      <c r="ET162" s="191"/>
      <c r="EU162" s="191"/>
      <c r="EV162" s="191"/>
      <c r="EW162" s="191"/>
      <c r="EX162" s="191"/>
      <c r="EY162" s="191"/>
      <c r="EZ162" s="191"/>
      <c r="FA162" s="191"/>
      <c r="FB162" s="191"/>
      <c r="FC162" s="191"/>
      <c r="FD162" s="191"/>
      <c r="FE162" s="191"/>
      <c r="FF162" s="191"/>
      <c r="FG162" s="191"/>
      <c r="FH162" s="191"/>
      <c r="FI162" s="191"/>
      <c r="FJ162" s="191"/>
      <c r="FK162" s="191"/>
      <c r="FL162" s="191"/>
      <c r="FM162" s="191"/>
      <c r="FN162" s="191"/>
      <c r="FO162" s="191"/>
      <c r="FP162" s="191"/>
      <c r="FQ162" s="191"/>
      <c r="FR162" s="191"/>
      <c r="FS162" s="191"/>
      <c r="FT162" s="191"/>
      <c r="FU162" s="191"/>
      <c r="FV162" s="191"/>
      <c r="FW162" s="191"/>
      <c r="FX162" s="191"/>
      <c r="FY162" s="191"/>
      <c r="FZ162" s="191"/>
      <c r="GA162" s="191"/>
      <c r="GB162" s="191"/>
      <c r="GC162" s="191"/>
      <c r="GD162" s="191"/>
      <c r="GE162" s="191"/>
      <c r="GF162" s="191"/>
      <c r="GG162" s="191"/>
      <c r="GH162" s="191"/>
      <c r="GI162" s="191"/>
      <c r="GJ162" s="191"/>
      <c r="GK162" s="191"/>
      <c r="GL162" s="191"/>
      <c r="GM162" s="191"/>
      <c r="GN162" s="191"/>
      <c r="GO162" s="191"/>
      <c r="GP162" s="191"/>
      <c r="GQ162" s="191"/>
      <c r="GR162" s="191"/>
      <c r="GS162" s="191"/>
      <c r="GT162" s="191"/>
      <c r="GU162" s="191"/>
      <c r="GV162" s="191"/>
      <c r="GW162" s="191"/>
      <c r="GX162" s="191"/>
      <c r="GY162" s="191"/>
      <c r="GZ162" s="191"/>
      <c r="HA162" s="191"/>
      <c r="HB162" s="191"/>
      <c r="HC162" s="191"/>
      <c r="HD162" s="191"/>
      <c r="HE162" s="191"/>
      <c r="HF162" s="191"/>
      <c r="HG162" s="191"/>
      <c r="HH162" s="191"/>
      <c r="HI162" s="191"/>
      <c r="HJ162" s="191"/>
      <c r="HK162" s="191"/>
      <c r="HL162" s="191"/>
      <c r="HM162" s="191"/>
      <c r="HN162" s="191"/>
      <c r="HO162" s="191"/>
      <c r="HP162" s="191"/>
      <c r="HQ162" s="191"/>
      <c r="HR162" s="191"/>
      <c r="HS162" s="191"/>
      <c r="HT162" s="191"/>
      <c r="HU162" s="191"/>
      <c r="HV162" s="191"/>
      <c r="HW162" s="191"/>
      <c r="HX162" s="191"/>
      <c r="HY162" s="191"/>
      <c r="HZ162" s="191"/>
      <c r="IA162" s="191"/>
      <c r="IB162" s="191"/>
      <c r="IC162" s="191"/>
      <c r="ID162" s="191"/>
      <c r="IE162" s="191"/>
      <c r="IF162" s="191"/>
      <c r="IG162" s="191"/>
      <c r="IH162" s="191"/>
      <c r="II162" s="191"/>
      <c r="IJ162" s="191"/>
      <c r="IK162" s="191"/>
      <c r="IL162" s="191"/>
      <c r="IM162" s="191"/>
      <c r="IN162" s="191"/>
      <c r="IO162" s="191"/>
      <c r="IP162" s="191"/>
      <c r="IQ162" s="191"/>
      <c r="IR162" s="191"/>
      <c r="IS162" s="191"/>
      <c r="IT162" s="191"/>
      <c r="IU162" s="191"/>
      <c r="IV162" s="191"/>
    </row>
    <row r="163" spans="1:256">
      <c r="B163" s="215" t="str">
        <v>לאומי מימון הת יג</v>
      </c>
      <c r="C163" s="216">
        <v>7410236</v>
      </c>
      <c r="D163" s="216" t="s">
        <v>87</v>
      </c>
      <c r="E163" s="216" t="s">
        <v>84</v>
      </c>
      <c r="F163" s="216" t="s">
        <v>91</v>
      </c>
      <c r="G163" s="216" t="s">
        <v>45</v>
      </c>
      <c r="H163" s="216" t="s">
        <v>76</v>
      </c>
      <c r="I163" s="217">
        <v>0.054</v>
      </c>
      <c r="J163" s="211">
        <v>3.66</v>
      </c>
      <c r="K163" s="212">
        <v>0.0265</v>
      </c>
      <c r="L163" s="213">
        <v>3114900</v>
      </c>
      <c r="M163" s="211">
        <v>110.46</v>
      </c>
      <c r="N163" s="213">
        <v>3440.72</v>
      </c>
      <c r="O163" s="212">
        <v>0.0014</v>
      </c>
      <c r="P163" s="212">
        <f>+N163/'סיכום נכסי השקעה'!$C$52</f>
        <v>0.00226820421888845</v>
      </c>
      <c r="Q163" s="218"/>
    </row>
    <row r="164" spans="1:256">
      <c r="A164" s="191"/>
      <c r="B164" s="215" t="str">
        <v>פועלים כתב התחייבות 2.3 2017</v>
      </c>
      <c r="C164" s="216">
        <v>1940436</v>
      </c>
      <c r="D164" s="216" t="s">
        <v>88</v>
      </c>
      <c r="E164" s="216" t="s">
        <v>84</v>
      </c>
      <c r="F164" s="216" t="s">
        <v>91</v>
      </c>
      <c r="G164" s="216" t="s">
        <v>45</v>
      </c>
      <c r="H164" s="216" t="s">
        <v>76</v>
      </c>
      <c r="I164" s="217">
        <v>0.036</v>
      </c>
      <c r="J164" s="211">
        <v>3.69</v>
      </c>
      <c r="K164" s="212">
        <v>0.0164</v>
      </c>
      <c r="L164" s="213">
        <v>1606000</v>
      </c>
      <c r="M164" s="211">
        <v>106.7</v>
      </c>
      <c r="N164" s="213">
        <v>1713.6</v>
      </c>
      <c r="O164" s="212">
        <v>0.0017</v>
      </c>
      <c r="P164" s="212">
        <f>+N164/'סיכום נכסי השקעה'!$C$52</f>
        <v>0.00112964575713434</v>
      </c>
      <c r="Q164" s="218"/>
      <c r="R164" s="191"/>
      <c r="S164" s="191"/>
      <c r="T164" s="191"/>
      <c r="U164" s="191"/>
      <c r="V164" s="191"/>
      <c r="W164" s="191"/>
      <c r="X164" s="191"/>
      <c r="Y164" s="191"/>
      <c r="Z164" s="191"/>
      <c r="AA164" s="191"/>
      <c r="AB164" s="191"/>
      <c r="AC164" s="191"/>
      <c r="AD164" s="191"/>
      <c r="AE164" s="191"/>
      <c r="AF164" s="191"/>
      <c r="AG164" s="191"/>
      <c r="AH164" s="191"/>
      <c r="AI164" s="191"/>
      <c r="AJ164" s="191"/>
      <c r="AK164" s="191"/>
      <c r="AL164" s="191"/>
      <c r="AM164" s="191"/>
      <c r="AN164" s="191"/>
      <c r="AO164" s="191"/>
      <c r="AP164" s="191"/>
      <c r="AQ164" s="191"/>
      <c r="AR164" s="191"/>
      <c r="AS164" s="191"/>
      <c r="AT164" s="191"/>
      <c r="AU164" s="191"/>
      <c r="AV164" s="191"/>
      <c r="AW164" s="191"/>
      <c r="AX164" s="191"/>
      <c r="AY164" s="191"/>
      <c r="AZ164" s="191"/>
      <c r="BA164" s="191"/>
      <c r="BB164" s="191"/>
      <c r="BC164" s="191"/>
      <c r="BD164" s="191"/>
      <c r="BE164" s="191"/>
      <c r="BF164" s="191"/>
      <c r="BG164" s="191"/>
      <c r="BH164" s="191"/>
      <c r="BI164" s="191"/>
      <c r="BJ164" s="191"/>
      <c r="BK164" s="191"/>
      <c r="BL164" s="191"/>
      <c r="BM164" s="191"/>
      <c r="BN164" s="191"/>
      <c r="BO164" s="191"/>
      <c r="BP164" s="191"/>
      <c r="BQ164" s="191"/>
      <c r="BR164" s="191"/>
      <c r="BS164" s="191"/>
      <c r="BT164" s="191"/>
      <c r="BU164" s="191"/>
      <c r="BV164" s="191"/>
      <c r="BW164" s="191"/>
      <c r="BX164" s="191"/>
      <c r="BY164" s="191"/>
      <c r="BZ164" s="191"/>
      <c r="CA164" s="191"/>
      <c r="CB164" s="191"/>
      <c r="CC164" s="191"/>
      <c r="CD164" s="191"/>
      <c r="CE164" s="191"/>
      <c r="CF164" s="191"/>
      <c r="CG164" s="191"/>
      <c r="CH164" s="191"/>
      <c r="CI164" s="191"/>
      <c r="CJ164" s="191"/>
      <c r="CK164" s="191"/>
      <c r="CL164" s="191"/>
      <c r="CM164" s="191"/>
      <c r="CN164" s="191"/>
      <c r="CO164" s="191"/>
      <c r="CP164" s="191"/>
      <c r="CQ164" s="191"/>
      <c r="CR164" s="191"/>
      <c r="CS164" s="191"/>
      <c r="CT164" s="191"/>
      <c r="CU164" s="191"/>
      <c r="CV164" s="191"/>
      <c r="CW164" s="191"/>
      <c r="CX164" s="191"/>
      <c r="CY164" s="191"/>
      <c r="CZ164" s="191"/>
      <c r="DA164" s="191"/>
      <c r="DB164" s="191"/>
      <c r="DC164" s="191"/>
      <c r="DD164" s="191"/>
      <c r="DE164" s="191"/>
      <c r="DF164" s="191"/>
      <c r="DG164" s="191"/>
      <c r="DH164" s="191"/>
      <c r="DI164" s="191"/>
      <c r="DJ164" s="191"/>
      <c r="DK164" s="191"/>
      <c r="DL164" s="191"/>
      <c r="DM164" s="191"/>
      <c r="DN164" s="191"/>
      <c r="DO164" s="191"/>
      <c r="DP164" s="191"/>
      <c r="DQ164" s="191"/>
      <c r="DR164" s="191"/>
      <c r="DS164" s="191"/>
      <c r="DT164" s="191"/>
      <c r="DU164" s="191"/>
      <c r="DV164" s="191"/>
      <c r="DW164" s="191"/>
      <c r="DX164" s="191"/>
      <c r="DY164" s="191"/>
      <c r="DZ164" s="191"/>
      <c r="EA164" s="191"/>
      <c r="EB164" s="191"/>
      <c r="EC164" s="191"/>
      <c r="ED164" s="191"/>
      <c r="EE164" s="191"/>
      <c r="EF164" s="191"/>
      <c r="EG164" s="191"/>
      <c r="EH164" s="191"/>
      <c r="EI164" s="191"/>
      <c r="EJ164" s="191"/>
      <c r="EK164" s="191"/>
      <c r="EL164" s="191"/>
      <c r="EM164" s="191"/>
      <c r="EN164" s="191"/>
      <c r="EO164" s="191"/>
      <c r="EP164" s="191"/>
      <c r="EQ164" s="191"/>
      <c r="ER164" s="191"/>
      <c r="ES164" s="191"/>
      <c r="ET164" s="191"/>
      <c r="EU164" s="191"/>
      <c r="EV164" s="191"/>
      <c r="EW164" s="191"/>
      <c r="EX164" s="191"/>
      <c r="EY164" s="191"/>
      <c r="EZ164" s="191"/>
      <c r="FA164" s="191"/>
      <c r="FB164" s="191"/>
      <c r="FC164" s="191"/>
      <c r="FD164" s="191"/>
      <c r="FE164" s="191"/>
      <c r="FF164" s="191"/>
      <c r="FG164" s="191"/>
      <c r="FH164" s="191"/>
      <c r="FI164" s="191"/>
      <c r="FJ164" s="191"/>
      <c r="FK164" s="191"/>
      <c r="FL164" s="191"/>
      <c r="FM164" s="191"/>
      <c r="FN164" s="191"/>
      <c r="FO164" s="191"/>
      <c r="FP164" s="191"/>
      <c r="FQ164" s="191"/>
      <c r="FR164" s="191"/>
      <c r="FS164" s="191"/>
      <c r="FT164" s="191"/>
      <c r="FU164" s="191"/>
      <c r="FV164" s="191"/>
      <c r="FW164" s="191"/>
      <c r="FX164" s="191"/>
      <c r="FY164" s="191"/>
      <c r="FZ164" s="191"/>
      <c r="GA164" s="191"/>
      <c r="GB164" s="191"/>
      <c r="GC164" s="191"/>
      <c r="GD164" s="191"/>
      <c r="GE164" s="191"/>
      <c r="GF164" s="191"/>
      <c r="GG164" s="191"/>
      <c r="GH164" s="191"/>
      <c r="GI164" s="191"/>
      <c r="GJ164" s="191"/>
      <c r="GK164" s="191"/>
      <c r="GL164" s="191"/>
      <c r="GM164" s="191"/>
      <c r="GN164" s="191"/>
      <c r="GO164" s="191"/>
      <c r="GP164" s="191"/>
      <c r="GQ164" s="191"/>
      <c r="GR164" s="191"/>
      <c r="GS164" s="191"/>
      <c r="GT164" s="191"/>
      <c r="GU164" s="191"/>
      <c r="GV164" s="191"/>
      <c r="GW164" s="191"/>
      <c r="GX164" s="191"/>
      <c r="GY164" s="191"/>
      <c r="GZ164" s="191"/>
      <c r="HA164" s="191"/>
      <c r="HB164" s="191"/>
      <c r="HC164" s="191"/>
      <c r="HD164" s="191"/>
      <c r="HE164" s="191"/>
      <c r="HF164" s="191"/>
      <c r="HG164" s="191"/>
      <c r="HH164" s="191"/>
      <c r="HI164" s="191"/>
      <c r="HJ164" s="191"/>
      <c r="HK164" s="191"/>
      <c r="HL164" s="191"/>
      <c r="HM164" s="191"/>
      <c r="HN164" s="191"/>
      <c r="HO164" s="191"/>
      <c r="HP164" s="191"/>
      <c r="HQ164" s="191"/>
      <c r="HR164" s="191"/>
      <c r="HS164" s="191"/>
      <c r="HT164" s="191"/>
      <c r="HU164" s="191"/>
      <c r="HV164" s="191"/>
      <c r="HW164" s="191"/>
      <c r="HX164" s="191"/>
      <c r="HY164" s="191"/>
      <c r="HZ164" s="191"/>
      <c r="IA164" s="191"/>
      <c r="IB164" s="191"/>
      <c r="IC164" s="191"/>
      <c r="ID164" s="191"/>
      <c r="IE164" s="191"/>
      <c r="IF164" s="191"/>
      <c r="IG164" s="191"/>
      <c r="IH164" s="191"/>
      <c r="II164" s="191"/>
      <c r="IJ164" s="191"/>
      <c r="IK164" s="191"/>
      <c r="IL164" s="191"/>
      <c r="IM164" s="191"/>
      <c r="IN164" s="191"/>
      <c r="IO164" s="191"/>
      <c r="IP164" s="191"/>
      <c r="IQ164" s="191"/>
      <c r="IR164" s="191"/>
      <c r="IS164" s="191"/>
      <c r="IT164" s="191"/>
      <c r="IU164" s="191"/>
      <c r="IV164" s="191"/>
    </row>
    <row r="165" spans="1:256">
      <c r="B165" s="215" t="str">
        <v>פעלה.ק11</v>
      </c>
      <c r="C165" s="216">
        <v>1940410</v>
      </c>
      <c r="D165" s="216" t="s">
        <v>88</v>
      </c>
      <c r="E165" s="216" t="s">
        <v>84</v>
      </c>
      <c r="F165" s="216" t="s">
        <v>91</v>
      </c>
      <c r="G165" s="216" t="s">
        <v>45</v>
      </c>
      <c r="H165" s="216" t="s">
        <v>76</v>
      </c>
      <c r="I165" s="217">
        <v>0.061</v>
      </c>
      <c r="J165" s="211">
        <v>4.75</v>
      </c>
      <c r="K165" s="212">
        <v>0.0326</v>
      </c>
      <c r="L165" s="213">
        <v>5146500</v>
      </c>
      <c r="M165" s="211">
        <v>117.05</v>
      </c>
      <c r="N165" s="213">
        <v>6023.98</v>
      </c>
      <c r="O165" s="212">
        <v>0.003</v>
      </c>
      <c r="P165" s="212">
        <f>+N165/'סיכום נכסי השקעה'!$C$52</f>
        <v>0.00397115047155818</v>
      </c>
      <c r="Q165" s="218"/>
    </row>
    <row r="166" spans="1:256">
      <c r="B166" s="215" t="str">
        <v>בנק לאומי שה סדרה 201</v>
      </c>
      <c r="C166" s="216">
        <v>6040158</v>
      </c>
      <c r="D166" s="216" t="s">
        <v>87</v>
      </c>
      <c r="E166" s="216" t="s">
        <v>84</v>
      </c>
      <c r="F166" s="216" t="s">
        <v>46</v>
      </c>
      <c r="G166" s="216" t="s">
        <v>45</v>
      </c>
      <c r="H166" s="216" t="s">
        <v>76</v>
      </c>
      <c r="I166" s="217">
        <v>0.026</v>
      </c>
      <c r="J166" s="211">
        <v>6.74</v>
      </c>
      <c r="K166" s="212">
        <v>0.0211</v>
      </c>
      <c r="L166" s="213">
        <v>6776754</v>
      </c>
      <c r="M166" s="211">
        <v>102.53</v>
      </c>
      <c r="N166" s="213">
        <v>6948.21</v>
      </c>
      <c r="O166" s="212">
        <v>0.0071</v>
      </c>
      <c r="P166" s="212">
        <f>+N166/'סיכום נכסי השקעה'!$C$52</f>
        <v>0.00458042480519279</v>
      </c>
      <c r="Q166" s="218"/>
    </row>
    <row r="167" spans="1:256">
      <c r="B167" s="215" t="str">
        <v>גזית גלוב סד ו</v>
      </c>
      <c r="C167" s="216">
        <v>1260405</v>
      </c>
      <c r="D167" s="216" t="s">
        <v>101</v>
      </c>
      <c r="E167" s="216" t="s">
        <v>97</v>
      </c>
      <c r="F167" s="216" t="s">
        <v>46</v>
      </c>
      <c r="G167" s="216" t="s">
        <v>49</v>
      </c>
      <c r="H167" s="216" t="s">
        <v>76</v>
      </c>
      <c r="I167" s="217">
        <v>0.064</v>
      </c>
      <c r="J167" s="211">
        <v>1.81</v>
      </c>
      <c r="K167" s="212">
        <v>0.0215</v>
      </c>
      <c r="L167" s="213">
        <v>978998.4</v>
      </c>
      <c r="M167" s="211">
        <v>112.61</v>
      </c>
      <c r="N167" s="213">
        <v>1102.45</v>
      </c>
      <c r="O167" s="212">
        <v>0.0011</v>
      </c>
      <c r="P167" s="212">
        <f>+N167/'סיכום נכסי השקעה'!$C$52</f>
        <v>0.000726761184029381</v>
      </c>
      <c r="Q167" s="218"/>
    </row>
    <row r="168" spans="1:256">
      <c r="B168" s="215" t="str">
        <v>גלוב.ק5</v>
      </c>
      <c r="C168" s="216">
        <v>1260421</v>
      </c>
      <c r="D168" s="216" t="s">
        <v>101</v>
      </c>
      <c r="E168" s="216" t="s">
        <v>97</v>
      </c>
      <c r="F168" s="216" t="s">
        <v>46</v>
      </c>
      <c r="G168" s="216" t="s">
        <v>49</v>
      </c>
      <c r="H168" s="216" t="s">
        <v>76</v>
      </c>
      <c r="I168" s="217">
        <v>0.019</v>
      </c>
      <c r="J168" s="211">
        <v>3.86</v>
      </c>
      <c r="K168" s="212">
        <v>0.0213</v>
      </c>
      <c r="L168" s="213">
        <v>602293</v>
      </c>
      <c r="M168" s="211">
        <v>99</v>
      </c>
      <c r="N168" s="213">
        <v>596.27</v>
      </c>
      <c r="O168" s="212">
        <v>0.0011</v>
      </c>
      <c r="P168" s="212">
        <f>+N168/'סיכום נכסי השקעה'!$C$52</f>
        <v>0.000393075324233479</v>
      </c>
      <c r="Q168" s="218"/>
    </row>
    <row r="169" spans="1:256">
      <c r="B169" s="215" t="str">
        <v>דקסיה ישראל הנפקות אגח ח</v>
      </c>
      <c r="C169" s="216">
        <v>1125186</v>
      </c>
      <c r="D169" s="216" t="s">
        <v>102</v>
      </c>
      <c r="E169" s="216" t="s">
        <v>84</v>
      </c>
      <c r="F169" s="216" t="s">
        <v>46</v>
      </c>
      <c r="G169" s="216" t="s">
        <v>45</v>
      </c>
      <c r="H169" s="216" t="s">
        <v>76</v>
      </c>
      <c r="I169" s="217">
        <v>0.052</v>
      </c>
      <c r="J169" s="211">
        <v>0.74</v>
      </c>
      <c r="K169" s="212">
        <v>0.0115</v>
      </c>
      <c r="L169" s="213">
        <v>255000</v>
      </c>
      <c r="M169" s="211">
        <v>106.89</v>
      </c>
      <c r="N169" s="213">
        <v>272.57</v>
      </c>
      <c r="O169" s="212">
        <v>0.0009</v>
      </c>
      <c r="P169" s="212">
        <f>+N169/'סיכום נכסי השקעה'!$C$52</f>
        <v>0.000179684607856037</v>
      </c>
      <c r="Q169" s="218"/>
    </row>
    <row r="170" spans="1:256">
      <c r="B170" s="215" t="str">
        <v>דקסיה ישראל הנפקות אגח ט</v>
      </c>
      <c r="C170" s="216">
        <v>1126051</v>
      </c>
      <c r="D170" s="216" t="s">
        <v>102</v>
      </c>
      <c r="E170" s="216" t="s">
        <v>84</v>
      </c>
      <c r="F170" s="216" t="s">
        <v>46</v>
      </c>
      <c r="G170" s="216" t="s">
        <v>45</v>
      </c>
      <c r="H170" s="216" t="s">
        <v>76</v>
      </c>
      <c r="I170" s="217">
        <v>0.022</v>
      </c>
      <c r="J170" s="211">
        <v>2.44</v>
      </c>
      <c r="K170" s="212">
        <v>0.0189</v>
      </c>
      <c r="L170" s="213">
        <v>1271700</v>
      </c>
      <c r="M170" s="211">
        <v>100.8</v>
      </c>
      <c r="N170" s="213">
        <v>1289.75</v>
      </c>
      <c r="O170" s="212">
        <v>0.0058</v>
      </c>
      <c r="P170" s="212">
        <f>+N170/'סיכום נכסי השקעה'!$C$52</f>
        <v>0.000850233785751639</v>
      </c>
      <c r="Q170" s="218"/>
    </row>
    <row r="171" spans="1:256">
      <c r="A171" s="191"/>
      <c r="B171" s="215" t="str">
        <v>הפניקס אגח ג</v>
      </c>
      <c r="C171" s="216">
        <v>1120807</v>
      </c>
      <c r="D171" s="216" t="s">
        <v>98</v>
      </c>
      <c r="E171" s="216" t="s">
        <v>95</v>
      </c>
      <c r="F171" s="216" t="s">
        <v>46</v>
      </c>
      <c r="G171" s="216" t="s">
        <v>49</v>
      </c>
      <c r="H171" s="216" t="s">
        <v>76</v>
      </c>
      <c r="I171" s="217">
        <v>0.06</v>
      </c>
      <c r="J171" s="211">
        <v>3.64</v>
      </c>
      <c r="K171" s="212">
        <v>0.0278</v>
      </c>
      <c r="L171" s="213">
        <v>1350400</v>
      </c>
      <c r="M171" s="211">
        <v>112.17</v>
      </c>
      <c r="N171" s="213">
        <v>1514.74</v>
      </c>
      <c r="O171" s="212">
        <v>0.0039</v>
      </c>
      <c r="P171" s="212">
        <f>+N171/'סיכום נכסי השקעה'!$C$52</f>
        <v>0.000998552529272679</v>
      </c>
      <c r="Q171" s="218"/>
      <c r="R171" s="191"/>
      <c r="S171" s="191"/>
      <c r="T171" s="191"/>
      <c r="U171" s="191"/>
      <c r="V171" s="191"/>
      <c r="W171" s="191"/>
      <c r="X171" s="191"/>
      <c r="Y171" s="191"/>
      <c r="Z171" s="191"/>
      <c r="AA171" s="191"/>
      <c r="AB171" s="191"/>
      <c r="AC171" s="191"/>
      <c r="AD171" s="191"/>
      <c r="AE171" s="191"/>
      <c r="AF171" s="191"/>
      <c r="AG171" s="191"/>
      <c r="AH171" s="191"/>
      <c r="AI171" s="191"/>
      <c r="AJ171" s="191"/>
      <c r="AK171" s="191"/>
      <c r="AL171" s="191"/>
      <c r="AM171" s="191"/>
      <c r="AN171" s="191"/>
      <c r="AO171" s="191"/>
      <c r="AP171" s="191"/>
      <c r="AQ171" s="191"/>
      <c r="AR171" s="191"/>
      <c r="AS171" s="191"/>
      <c r="AT171" s="191"/>
      <c r="AU171" s="191"/>
      <c r="AV171" s="191"/>
      <c r="AW171" s="191"/>
      <c r="AX171" s="191"/>
      <c r="AY171" s="191"/>
      <c r="AZ171" s="191"/>
      <c r="BA171" s="191"/>
      <c r="BB171" s="191"/>
      <c r="BC171" s="191"/>
      <c r="BD171" s="191"/>
      <c r="BE171" s="191"/>
      <c r="BF171" s="191"/>
      <c r="BG171" s="191"/>
      <c r="BH171" s="191"/>
      <c r="BI171" s="191"/>
      <c r="BJ171" s="191"/>
      <c r="BK171" s="191"/>
      <c r="BL171" s="191"/>
      <c r="BM171" s="191"/>
      <c r="BN171" s="191"/>
      <c r="BO171" s="191"/>
      <c r="BP171" s="191"/>
      <c r="BQ171" s="191"/>
      <c r="BR171" s="191"/>
      <c r="BS171" s="191"/>
      <c r="BT171" s="191"/>
      <c r="BU171" s="191"/>
      <c r="BV171" s="191"/>
      <c r="BW171" s="191"/>
      <c r="BX171" s="191"/>
      <c r="BY171" s="191"/>
      <c r="BZ171" s="191"/>
      <c r="CA171" s="191"/>
      <c r="CB171" s="191"/>
      <c r="CC171" s="191"/>
      <c r="CD171" s="191"/>
      <c r="CE171" s="191"/>
      <c r="CF171" s="191"/>
      <c r="CG171" s="191"/>
      <c r="CH171" s="191"/>
      <c r="CI171" s="191"/>
      <c r="CJ171" s="191"/>
      <c r="CK171" s="191"/>
      <c r="CL171" s="191"/>
      <c r="CM171" s="191"/>
      <c r="CN171" s="191"/>
      <c r="CO171" s="191"/>
      <c r="CP171" s="191"/>
      <c r="CQ171" s="191"/>
      <c r="CR171" s="191"/>
      <c r="CS171" s="191"/>
      <c r="CT171" s="191"/>
      <c r="CU171" s="191"/>
      <c r="CV171" s="191"/>
      <c r="CW171" s="191"/>
      <c r="CX171" s="191"/>
      <c r="CY171" s="191"/>
      <c r="CZ171" s="191"/>
      <c r="DA171" s="191"/>
      <c r="DB171" s="191"/>
      <c r="DC171" s="191"/>
      <c r="DD171" s="191"/>
      <c r="DE171" s="191"/>
      <c r="DF171" s="191"/>
      <c r="DG171" s="191"/>
      <c r="DH171" s="191"/>
      <c r="DI171" s="191"/>
      <c r="DJ171" s="191"/>
      <c r="DK171" s="191"/>
      <c r="DL171" s="191"/>
      <c r="DM171" s="191"/>
      <c r="DN171" s="191"/>
      <c r="DO171" s="191"/>
      <c r="DP171" s="191"/>
      <c r="DQ171" s="191"/>
      <c r="DR171" s="191"/>
      <c r="DS171" s="191"/>
      <c r="DT171" s="191"/>
      <c r="DU171" s="191"/>
      <c r="DV171" s="191"/>
      <c r="DW171" s="191"/>
      <c r="DX171" s="191"/>
      <c r="DY171" s="191"/>
      <c r="DZ171" s="191"/>
      <c r="EA171" s="191"/>
      <c r="EB171" s="191"/>
      <c r="EC171" s="191"/>
      <c r="ED171" s="191"/>
      <c r="EE171" s="191"/>
      <c r="EF171" s="191"/>
      <c r="EG171" s="191"/>
      <c r="EH171" s="191"/>
      <c r="EI171" s="191"/>
      <c r="EJ171" s="191"/>
      <c r="EK171" s="191"/>
      <c r="EL171" s="191"/>
      <c r="EM171" s="191"/>
      <c r="EN171" s="191"/>
      <c r="EO171" s="191"/>
      <c r="EP171" s="191"/>
      <c r="EQ171" s="191"/>
      <c r="ER171" s="191"/>
      <c r="ES171" s="191"/>
      <c r="ET171" s="191"/>
      <c r="EU171" s="191"/>
      <c r="EV171" s="191"/>
      <c r="EW171" s="191"/>
      <c r="EX171" s="191"/>
      <c r="EY171" s="191"/>
      <c r="EZ171" s="191"/>
      <c r="FA171" s="191"/>
      <c r="FB171" s="191"/>
      <c r="FC171" s="191"/>
      <c r="FD171" s="191"/>
      <c r="FE171" s="191"/>
      <c r="FF171" s="191"/>
      <c r="FG171" s="191"/>
      <c r="FH171" s="191"/>
      <c r="FI171" s="191"/>
      <c r="FJ171" s="191"/>
      <c r="FK171" s="191"/>
      <c r="FL171" s="191"/>
      <c r="FM171" s="191"/>
      <c r="FN171" s="191"/>
      <c r="FO171" s="191"/>
      <c r="FP171" s="191"/>
      <c r="FQ171" s="191"/>
      <c r="FR171" s="191"/>
      <c r="FS171" s="191"/>
      <c r="FT171" s="191"/>
      <c r="FU171" s="191"/>
      <c r="FV171" s="191"/>
      <c r="FW171" s="191"/>
      <c r="FX171" s="191"/>
      <c r="FY171" s="191"/>
      <c r="FZ171" s="191"/>
      <c r="GA171" s="191"/>
      <c r="GB171" s="191"/>
      <c r="GC171" s="191"/>
      <c r="GD171" s="191"/>
      <c r="GE171" s="191"/>
      <c r="GF171" s="191"/>
      <c r="GG171" s="191"/>
      <c r="GH171" s="191"/>
      <c r="GI171" s="191"/>
      <c r="GJ171" s="191"/>
      <c r="GK171" s="191"/>
      <c r="GL171" s="191"/>
      <c r="GM171" s="191"/>
      <c r="GN171" s="191"/>
      <c r="GO171" s="191"/>
      <c r="GP171" s="191"/>
      <c r="GQ171" s="191"/>
      <c r="GR171" s="191"/>
      <c r="GS171" s="191"/>
      <c r="GT171" s="191"/>
      <c r="GU171" s="191"/>
      <c r="GV171" s="191"/>
      <c r="GW171" s="191"/>
      <c r="GX171" s="191"/>
      <c r="GY171" s="191"/>
      <c r="GZ171" s="191"/>
      <c r="HA171" s="191"/>
      <c r="HB171" s="191"/>
      <c r="HC171" s="191"/>
      <c r="HD171" s="191"/>
      <c r="HE171" s="191"/>
      <c r="HF171" s="191"/>
      <c r="HG171" s="191"/>
      <c r="HH171" s="191"/>
      <c r="HI171" s="191"/>
      <c r="HJ171" s="191"/>
      <c r="HK171" s="191"/>
      <c r="HL171" s="191"/>
      <c r="HM171" s="191"/>
      <c r="HN171" s="191"/>
      <c r="HO171" s="191"/>
      <c r="HP171" s="191"/>
      <c r="HQ171" s="191"/>
      <c r="HR171" s="191"/>
      <c r="HS171" s="191"/>
      <c r="HT171" s="191"/>
      <c r="HU171" s="191"/>
      <c r="HV171" s="191"/>
      <c r="HW171" s="191"/>
      <c r="HX171" s="191"/>
      <c r="HY171" s="191"/>
      <c r="HZ171" s="191"/>
      <c r="IA171" s="191"/>
      <c r="IB171" s="191"/>
      <c r="IC171" s="191"/>
      <c r="ID171" s="191"/>
      <c r="IE171" s="191"/>
      <c r="IF171" s="191"/>
      <c r="IG171" s="191"/>
      <c r="IH171" s="191"/>
      <c r="II171" s="191"/>
      <c r="IJ171" s="191"/>
      <c r="IK171" s="191"/>
      <c r="IL171" s="191"/>
      <c r="IM171" s="191"/>
      <c r="IN171" s="191"/>
      <c r="IO171" s="191"/>
      <c r="IP171" s="191"/>
      <c r="IQ171" s="191"/>
      <c r="IR171" s="191"/>
      <c r="IS171" s="191"/>
      <c r="IT171" s="191"/>
      <c r="IU171" s="191"/>
      <c r="IV171" s="191"/>
    </row>
    <row r="172" spans="1:256">
      <c r="B172" s="215" t="str">
        <v>הראל הנפקות אגח ב</v>
      </c>
      <c r="C172" s="216">
        <v>1119197</v>
      </c>
      <c r="D172" s="216" t="s">
        <v>94</v>
      </c>
      <c r="E172" s="216" t="s">
        <v>95</v>
      </c>
      <c r="F172" s="216" t="s">
        <v>46</v>
      </c>
      <c r="G172" s="216" t="s">
        <v>45</v>
      </c>
      <c r="H172" s="216" t="s">
        <v>76</v>
      </c>
      <c r="I172" s="217">
        <v>0.03</v>
      </c>
      <c r="J172" s="211">
        <v>4.38</v>
      </c>
      <c r="K172" s="212">
        <v>0.021</v>
      </c>
      <c r="L172" s="213">
        <v>1103600</v>
      </c>
      <c r="M172" s="211">
        <v>103.51</v>
      </c>
      <c r="N172" s="213">
        <v>1142.34</v>
      </c>
      <c r="O172" s="212">
        <v>0.0074</v>
      </c>
      <c r="P172" s="212">
        <f>+N172/'סיכום נכסי השקעה'!$C$52</f>
        <v>0.000753057618000021</v>
      </c>
      <c r="Q172" s="218"/>
    </row>
    <row r="173" spans="1:256">
      <c r="B173" s="215" t="str">
        <v>הראל הנפקות אגח ג</v>
      </c>
      <c r="C173" s="216">
        <v>1119205</v>
      </c>
      <c r="D173" s="216" t="s">
        <v>94</v>
      </c>
      <c r="E173" s="216" t="s">
        <v>95</v>
      </c>
      <c r="F173" s="216" t="s">
        <v>46</v>
      </c>
      <c r="G173" s="216" t="s">
        <v>45</v>
      </c>
      <c r="H173" s="216" t="s">
        <v>76</v>
      </c>
      <c r="I173" s="217">
        <v>0.03</v>
      </c>
      <c r="J173" s="211">
        <v>5.26</v>
      </c>
      <c r="K173" s="212">
        <v>0.0191</v>
      </c>
      <c r="L173" s="213">
        <v>2174400</v>
      </c>
      <c r="M173" s="211">
        <v>105.19</v>
      </c>
      <c r="N173" s="213">
        <v>2287.25</v>
      </c>
      <c r="O173" s="212">
        <v>0.0145</v>
      </c>
      <c r="P173" s="212">
        <f>+N173/'סיכום נכסי השקעה'!$C$52</f>
        <v>0.00150780944094626</v>
      </c>
      <c r="Q173" s="218"/>
    </row>
    <row r="174" spans="1:256">
      <c r="B174" s="215" t="str">
        <v>וילאר אג 5</v>
      </c>
      <c r="C174" s="216">
        <v>4160107</v>
      </c>
      <c r="D174" s="216" t="s">
        <v>103</v>
      </c>
      <c r="E174" s="216" t="s">
        <v>97</v>
      </c>
      <c r="F174" s="216" t="s">
        <v>46</v>
      </c>
      <c r="G174" s="216" t="s">
        <v>45</v>
      </c>
      <c r="H174" s="216" t="s">
        <v>76</v>
      </c>
      <c r="I174" s="217">
        <v>0.053</v>
      </c>
      <c r="J174" s="211">
        <v>2.74</v>
      </c>
      <c r="K174" s="212">
        <v>0.0281</v>
      </c>
      <c r="L174" s="213">
        <v>139620</v>
      </c>
      <c r="M174" s="211">
        <v>107.2</v>
      </c>
      <c r="N174" s="213">
        <v>149.67</v>
      </c>
      <c r="O174" s="212">
        <v>0.0012</v>
      </c>
      <c r="P174" s="212">
        <f>+N174/'סיכום נכסי השקעה'!$C$52</f>
        <v>9.86660133463445e-05</v>
      </c>
      <c r="Q174" s="218"/>
    </row>
    <row r="175" spans="1:256">
      <c r="B175" s="215" t="str">
        <v>לאומי מימון שטר הון סדרה 301</v>
      </c>
      <c r="C175" s="216">
        <v>7410210</v>
      </c>
      <c r="D175" s="216" t="s">
        <v>87</v>
      </c>
      <c r="E175" s="216" t="s">
        <v>84</v>
      </c>
      <c r="F175" s="216" t="s">
        <v>46</v>
      </c>
      <c r="G175" s="216" t="s">
        <v>45</v>
      </c>
      <c r="H175" s="216" t="s">
        <v>76</v>
      </c>
      <c r="I175" s="217">
        <v>0.031</v>
      </c>
      <c r="J175" s="211">
        <v>6.22</v>
      </c>
      <c r="K175" s="212">
        <v>0.02</v>
      </c>
      <c r="L175" s="213">
        <v>184840</v>
      </c>
      <c r="M175" s="211">
        <v>106.99</v>
      </c>
      <c r="N175" s="213">
        <v>197.76</v>
      </c>
      <c r="O175" s="212">
        <v>0.0002</v>
      </c>
      <c r="P175" s="212">
        <f>+N175/'סיכום נכסי השקעה'!$C$52</f>
        <v>0.000130368081775727</v>
      </c>
      <c r="Q175" s="218"/>
    </row>
    <row r="176" spans="1:256">
      <c r="B176" s="215" t="str">
        <v>פרטנר     ד</v>
      </c>
      <c r="C176" s="216">
        <v>1118835</v>
      </c>
      <c r="D176" s="216" t="s">
        <v>107</v>
      </c>
      <c r="E176" s="216" t="s">
        <v>90</v>
      </c>
      <c r="F176" s="216" t="s">
        <v>46</v>
      </c>
      <c r="G176" s="216" t="s">
        <v>45</v>
      </c>
      <c r="H176" s="216" t="s">
        <v>76</v>
      </c>
      <c r="I176" s="217">
        <v>0.022</v>
      </c>
      <c r="J176" s="211">
        <v>5.84</v>
      </c>
      <c r="K176" s="212">
        <v>0.0226</v>
      </c>
      <c r="L176" s="213">
        <v>1359260</v>
      </c>
      <c r="M176" s="211">
        <v>99.82</v>
      </c>
      <c r="N176" s="213">
        <v>1356.81</v>
      </c>
      <c r="O176" s="212">
        <v>0.0025</v>
      </c>
      <c r="P176" s="212">
        <f>+N176/'סיכום נכסי השקעה'!$C$52</f>
        <v>0.000894441328044723</v>
      </c>
      <c r="Q176" s="218"/>
    </row>
    <row r="177" spans="1:256">
      <c r="B177" s="215" t="str">
        <v>פרטנר     ה</v>
      </c>
      <c r="C177" s="216">
        <v>1118843</v>
      </c>
      <c r="D177" s="216" t="s">
        <v>107</v>
      </c>
      <c r="E177" s="216" t="s">
        <v>90</v>
      </c>
      <c r="F177" s="216" t="s">
        <v>46</v>
      </c>
      <c r="G177" s="216" t="s">
        <v>45</v>
      </c>
      <c r="H177" s="216" t="s">
        <v>76</v>
      </c>
      <c r="I177" s="217">
        <v>0.055</v>
      </c>
      <c r="J177" s="211">
        <v>2.13</v>
      </c>
      <c r="K177" s="212">
        <v>0.0212</v>
      </c>
      <c r="L177" s="213">
        <v>278232</v>
      </c>
      <c r="M177" s="211">
        <v>108.73</v>
      </c>
      <c r="N177" s="213">
        <v>302.52</v>
      </c>
      <c r="O177" s="212">
        <v>0.0003</v>
      </c>
      <c r="P177" s="212">
        <f>+N177/'סיכום נכסי השקעה'!$C$52</f>
        <v>0.000199428358104738</v>
      </c>
    </row>
    <row r="178" spans="1:256">
      <c r="B178" s="215" t="str">
        <v>גבים אגח ז</v>
      </c>
      <c r="C178" s="216">
        <v>7590144</v>
      </c>
      <c r="D178" s="216" t="s">
        <v>111</v>
      </c>
      <c r="E178" s="216" t="s">
        <v>97</v>
      </c>
      <c r="F178" s="216" t="s">
        <v>108</v>
      </c>
      <c r="G178" s="216" t="s">
        <v>45</v>
      </c>
      <c r="H178" s="216" t="s">
        <v>76</v>
      </c>
      <c r="I178" s="217">
        <v>0.064</v>
      </c>
      <c r="J178" s="211">
        <v>1.95</v>
      </c>
      <c r="K178" s="212">
        <v>0.0221</v>
      </c>
      <c r="L178" s="213">
        <v>150479</v>
      </c>
      <c r="M178" s="211">
        <v>111.11</v>
      </c>
      <c r="N178" s="213">
        <v>167.2</v>
      </c>
      <c r="O178" s="212">
        <v>0.0003</v>
      </c>
      <c r="P178" s="212">
        <f>+N178/'סיכום נכסי השקעה'!$C$52</f>
        <v>0.000110222205061193</v>
      </c>
    </row>
    <row r="179" spans="1:256">
      <c r="B179" s="215" t="str">
        <v>דיסקונט מנפיקים הת9</v>
      </c>
      <c r="C179" s="216">
        <v>7480106</v>
      </c>
      <c r="D179" s="216" t="s">
        <v>112</v>
      </c>
      <c r="E179" s="216" t="s">
        <v>84</v>
      </c>
      <c r="F179" s="216" t="s">
        <v>108</v>
      </c>
      <c r="G179" s="216" t="s">
        <v>45</v>
      </c>
      <c r="H179" s="216" t="s">
        <v>76</v>
      </c>
      <c r="I179" s="217">
        <v>0.032</v>
      </c>
      <c r="J179" s="211">
        <v>3.71</v>
      </c>
      <c r="K179" s="212">
        <v>0.018</v>
      </c>
      <c r="L179" s="213">
        <v>1436045</v>
      </c>
      <c r="M179" s="211">
        <v>104.91</v>
      </c>
      <c r="N179" s="213">
        <v>1506.55</v>
      </c>
      <c r="O179" s="212">
        <v>0.0019</v>
      </c>
      <c r="P179" s="212">
        <f>+N179/'סיכום נכסי השקעה'!$C$52</f>
        <v>0.000993153487051081</v>
      </c>
      <c r="Q179" s="218"/>
    </row>
    <row r="180" spans="1:256">
      <c r="B180" s="215" t="str">
        <v>דלק קבוצה טז</v>
      </c>
      <c r="C180" s="216">
        <v>1115385</v>
      </c>
      <c r="D180" s="216" t="s">
        <v>113</v>
      </c>
      <c r="E180" s="216" t="s">
        <v>93</v>
      </c>
      <c r="F180" s="216" t="s">
        <v>108</v>
      </c>
      <c r="G180" s="216" t="s">
        <v>49</v>
      </c>
      <c r="H180" s="216" t="s">
        <v>76</v>
      </c>
      <c r="I180" s="217">
        <v>0.055</v>
      </c>
      <c r="J180" s="211">
        <v>1.61</v>
      </c>
      <c r="K180" s="212">
        <v>0.022</v>
      </c>
      <c r="L180" s="213">
        <v>3749.85</v>
      </c>
      <c r="M180" s="211">
        <v>105.84</v>
      </c>
      <c r="N180" s="213">
        <v>3.97</v>
      </c>
      <c r="O180" s="212">
        <v>0</v>
      </c>
      <c r="P180" s="212">
        <f>+N180/'סיכום נכסי השקעה'!$C$52</f>
        <v>2.61711814648886e-06</v>
      </c>
      <c r="Q180" s="218"/>
    </row>
    <row r="181" spans="1:256">
      <c r="B181" s="215" t="str">
        <v>הוט.ק2</v>
      </c>
      <c r="C181" s="216">
        <v>1123264</v>
      </c>
      <c r="D181" s="216" t="str">
        <v>הוט</v>
      </c>
      <c r="E181" s="216" t="s">
        <v>90</v>
      </c>
      <c r="F181" s="216" t="s">
        <v>108</v>
      </c>
      <c r="G181" s="216" t="s">
        <v>49</v>
      </c>
      <c r="H181" s="216" t="s">
        <v>76</v>
      </c>
      <c r="I181" s="217">
        <v>0.069</v>
      </c>
      <c r="J181" s="211">
        <v>3.51</v>
      </c>
      <c r="K181" s="212">
        <v>0.0457</v>
      </c>
      <c r="L181" s="213">
        <v>569284.32</v>
      </c>
      <c r="M181" s="211">
        <v>108.38</v>
      </c>
      <c r="N181" s="213">
        <v>616.99</v>
      </c>
      <c r="O181" s="212">
        <v>0.001</v>
      </c>
      <c r="P181" s="212">
        <f>+N181/'סיכום נכסי השקעה'!$C$52</f>
        <v>0.000406734439597522</v>
      </c>
      <c r="Q181" s="218"/>
    </row>
    <row r="182" spans="1:256">
      <c r="B182" s="215" t="str">
        <v>ירושלים הנפקות אגח 7</v>
      </c>
      <c r="C182" s="216">
        <v>1115039</v>
      </c>
      <c r="D182" s="216" t="str">
        <v>בנק  ירושלים  בע"מ</v>
      </c>
      <c r="E182" s="216" t="s">
        <v>84</v>
      </c>
      <c r="F182" s="216" t="s">
        <v>108</v>
      </c>
      <c r="G182" s="216" t="s">
        <v>45</v>
      </c>
      <c r="H182" s="216" t="s">
        <v>76</v>
      </c>
      <c r="I182" s="217">
        <v>0.022</v>
      </c>
      <c r="J182" s="211">
        <v>1.63</v>
      </c>
      <c r="K182" s="212">
        <v>0.0178</v>
      </c>
      <c r="L182" s="213">
        <v>770000</v>
      </c>
      <c r="M182" s="211">
        <v>100.54</v>
      </c>
      <c r="N182" s="213">
        <v>774.16</v>
      </c>
      <c r="O182" s="212">
        <v>0.0018</v>
      </c>
      <c r="P182" s="212">
        <f>+N182/'סיכום נכסי השקעה'!$C$52</f>
        <v>0.000510344630802472</v>
      </c>
      <c r="Q182" s="218"/>
    </row>
    <row r="183" spans="1:256">
      <c r="B183" s="215" t="str">
        <v>כללביט אג6</v>
      </c>
      <c r="C183" s="216">
        <v>1120138</v>
      </c>
      <c r="D183" s="216" t="s">
        <v>115</v>
      </c>
      <c r="E183" s="216" t="s">
        <v>95</v>
      </c>
      <c r="F183" s="216" t="s">
        <v>108</v>
      </c>
      <c r="G183" s="216" t="s">
        <v>45</v>
      </c>
      <c r="H183" s="216" t="s">
        <v>76</v>
      </c>
      <c r="I183" s="217">
        <v>0.057</v>
      </c>
      <c r="J183" s="211">
        <v>3.49</v>
      </c>
      <c r="K183" s="212">
        <v>0.0296</v>
      </c>
      <c r="L183" s="213">
        <v>376000</v>
      </c>
      <c r="M183" s="211">
        <v>110.86</v>
      </c>
      <c r="N183" s="213">
        <v>416.83</v>
      </c>
      <c r="O183" s="212">
        <v>0.0005</v>
      </c>
      <c r="P183" s="212">
        <f>+N183/'סיכום נכסי השקעה'!$C$52</f>
        <v>0.000274784220907041</v>
      </c>
      <c r="Q183" s="218"/>
    </row>
    <row r="184" spans="1:256">
      <c r="B184" s="215" t="str">
        <v>כתב התח שקלי (סדרה ה) דיסקונט</v>
      </c>
      <c r="C184" s="216">
        <v>7480031</v>
      </c>
      <c r="D184" s="216" t="s">
        <v>112</v>
      </c>
      <c r="E184" s="216" t="s">
        <v>84</v>
      </c>
      <c r="F184" s="216" t="s">
        <v>108</v>
      </c>
      <c r="G184" s="216" t="s">
        <v>45</v>
      </c>
      <c r="H184" s="216" t="s">
        <v>76</v>
      </c>
      <c r="I184" s="217">
        <v>0.061</v>
      </c>
      <c r="J184" s="211">
        <v>3.13</v>
      </c>
      <c r="K184" s="212">
        <v>0.0252</v>
      </c>
      <c r="L184" s="213">
        <v>1610000</v>
      </c>
      <c r="M184" s="211">
        <v>114.98</v>
      </c>
      <c r="N184" s="213">
        <v>1851.18</v>
      </c>
      <c r="O184" s="212">
        <v>0.0021</v>
      </c>
      <c r="P184" s="212">
        <f>+N184/'סיכום נכסי השקעה'!$C$52</f>
        <v>0.00122034175577261</v>
      </c>
      <c r="Q184" s="218"/>
    </row>
    <row r="185" spans="1:256">
      <c r="B185" s="215" t="str">
        <v>כתב התח שקלי (סדרה ז) דיסקונט</v>
      </c>
      <c r="C185" s="216">
        <v>7480064</v>
      </c>
      <c r="D185" s="216" t="s">
        <v>112</v>
      </c>
      <c r="E185" s="216" t="s">
        <v>84</v>
      </c>
      <c r="F185" s="216" t="s">
        <v>108</v>
      </c>
      <c r="G185" s="216" t="s">
        <v>45</v>
      </c>
      <c r="H185" s="216" t="s">
        <v>76</v>
      </c>
      <c r="I185" s="217">
        <v>0.068</v>
      </c>
      <c r="J185" s="211">
        <v>1.38</v>
      </c>
      <c r="K185" s="212">
        <v>0.0186</v>
      </c>
      <c r="L185" s="213">
        <v>275000</v>
      </c>
      <c r="M185" s="211">
        <v>110.72</v>
      </c>
      <c r="N185" s="213">
        <v>304.48</v>
      </c>
      <c r="O185" s="212">
        <v>0.0003</v>
      </c>
      <c r="P185" s="212">
        <f>+N185/'סיכום נכסי השקעה'!$C$52</f>
        <v>0.00020072043658512</v>
      </c>
      <c r="Q185" s="218"/>
    </row>
    <row r="186" spans="1:256">
      <c r="B186" s="215" t="str">
        <v>כתב התחייבות נדחה סד יח אגוד</v>
      </c>
      <c r="C186" s="216">
        <v>1121854</v>
      </c>
      <c r="D186" s="216" t="s">
        <v>99</v>
      </c>
      <c r="E186" s="216" t="s">
        <v>84</v>
      </c>
      <c r="F186" s="216" t="s">
        <v>108</v>
      </c>
      <c r="G186" s="216" t="s">
        <v>49</v>
      </c>
      <c r="H186" s="216" t="s">
        <v>76</v>
      </c>
      <c r="I186" s="217">
        <v>0.027</v>
      </c>
      <c r="J186" s="211">
        <v>5.74</v>
      </c>
      <c r="K186" s="212">
        <v>0.0208</v>
      </c>
      <c r="L186" s="213">
        <v>2619700</v>
      </c>
      <c r="M186" s="211">
        <v>102.25</v>
      </c>
      <c r="N186" s="213">
        <v>2678.64</v>
      </c>
      <c r="O186" s="212">
        <v>0.0051</v>
      </c>
      <c r="P186" s="212">
        <f>+N186/'סיכום נכסי השקעה'!$C$52</f>
        <v>0.00176582301055691</v>
      </c>
      <c r="Q186" s="218"/>
    </row>
    <row r="187" spans="1:256">
      <c r="B187" s="215" t="str">
        <v>מכתשים אגן אגח ד</v>
      </c>
      <c r="C187" s="216">
        <v>1110931</v>
      </c>
      <c r="D187" s="216" t="s">
        <v>116</v>
      </c>
      <c r="E187" s="216" t="s">
        <v>86</v>
      </c>
      <c r="F187" s="216" t="s">
        <v>108</v>
      </c>
      <c r="G187" s="216" t="s">
        <v>45</v>
      </c>
      <c r="H187" s="216" t="s">
        <v>76</v>
      </c>
      <c r="I187" s="217">
        <v>0.065</v>
      </c>
      <c r="J187" s="211">
        <v>1.59</v>
      </c>
      <c r="K187" s="212">
        <v>0.0219</v>
      </c>
      <c r="L187" s="213">
        <v>154352.02</v>
      </c>
      <c r="M187" s="211">
        <v>109.15</v>
      </c>
      <c r="N187" s="213">
        <v>168.48</v>
      </c>
      <c r="O187" s="212">
        <v>0.0002</v>
      </c>
      <c r="P187" s="212">
        <f>+N187/'סיכום נכסי השקעה'!$C$52</f>
        <v>0.000111066011415729</v>
      </c>
      <c r="Q187" s="218"/>
    </row>
    <row r="188" spans="1:256">
      <c r="B188" s="215" t="str">
        <v>נכסים ובנין 7</v>
      </c>
      <c r="C188" s="216">
        <v>6990196</v>
      </c>
      <c r="D188" s="216" t="s">
        <v>118</v>
      </c>
      <c r="E188" s="216" t="s">
        <v>97</v>
      </c>
      <c r="F188" s="216" t="s">
        <v>108</v>
      </c>
      <c r="G188" s="216" t="s">
        <v>45</v>
      </c>
      <c r="H188" s="216" t="s">
        <v>76</v>
      </c>
      <c r="I188" s="217">
        <v>0.071</v>
      </c>
      <c r="J188" s="211">
        <v>5.6</v>
      </c>
      <c r="K188" s="212">
        <v>0.0548</v>
      </c>
      <c r="L188" s="213">
        <v>441000</v>
      </c>
      <c r="M188" s="211">
        <v>111.07</v>
      </c>
      <c r="N188" s="213">
        <v>489.82</v>
      </c>
      <c r="O188" s="212">
        <v>0.0025</v>
      </c>
      <c r="P188" s="212">
        <f>+N188/'סיכום נכסי השקעה'!$C$52</f>
        <v>0.000322900959826996</v>
      </c>
      <c r="Q188" s="218"/>
    </row>
    <row r="189" spans="1:256">
      <c r="B189" s="215" t="str">
        <v>סלקום אגח ה</v>
      </c>
      <c r="C189" s="216">
        <v>1113661</v>
      </c>
      <c r="D189" s="216" t="s">
        <v>119</v>
      </c>
      <c r="E189" s="216" t="s">
        <v>90</v>
      </c>
      <c r="F189" s="216" t="s">
        <v>108</v>
      </c>
      <c r="G189" s="216" t="s">
        <v>45</v>
      </c>
      <c r="H189" s="216" t="s">
        <v>76</v>
      </c>
      <c r="I189" s="217">
        <v>0.063</v>
      </c>
      <c r="J189" s="211">
        <v>1.67</v>
      </c>
      <c r="K189" s="212">
        <v>0.0234</v>
      </c>
      <c r="L189" s="213">
        <v>1544436.78</v>
      </c>
      <c r="M189" s="211">
        <v>111.21</v>
      </c>
      <c r="N189" s="213">
        <v>1717.57</v>
      </c>
      <c r="O189" s="212">
        <v>0.0013</v>
      </c>
      <c r="P189" s="212">
        <f>+N189/'סיכום נכסי השקעה'!$C$52</f>
        <v>0.00113226287528082</v>
      </c>
      <c r="Q189" s="218"/>
    </row>
    <row r="190" spans="1:256">
      <c r="B190" s="215" t="str">
        <v>פז נפט אג 3</v>
      </c>
      <c r="C190" s="216">
        <v>1114073</v>
      </c>
      <c r="D190" s="216" t="s">
        <v>120</v>
      </c>
      <c r="E190" s="216" t="s">
        <v>86</v>
      </c>
      <c r="F190" s="216" t="s">
        <v>108</v>
      </c>
      <c r="G190" s="216" t="s">
        <v>45</v>
      </c>
      <c r="H190" s="216" t="s">
        <v>76</v>
      </c>
      <c r="I190" s="217">
        <v>0.032</v>
      </c>
      <c r="J190" s="211">
        <v>5.2</v>
      </c>
      <c r="K190" s="212">
        <v>0.0238</v>
      </c>
      <c r="L190" s="213">
        <v>5607536</v>
      </c>
      <c r="M190" s="211">
        <v>104.44</v>
      </c>
      <c r="N190" s="213">
        <v>5856.51</v>
      </c>
      <c r="O190" s="212">
        <v>0.0018</v>
      </c>
      <c r="P190" s="212">
        <f>+N190/'סיכום נכסי השקעה'!$C$52</f>
        <v>0.00386075027609407</v>
      </c>
      <c r="Q190" s="218"/>
    </row>
    <row r="191" spans="1:256">
      <c r="B191" s="215" t="str">
        <v>קבוצת דלק סד יז</v>
      </c>
      <c r="C191" s="216">
        <v>1115401</v>
      </c>
      <c r="D191" s="216" t="s">
        <v>113</v>
      </c>
      <c r="E191" s="216" t="s">
        <v>93</v>
      </c>
      <c r="F191" s="216" t="s">
        <v>108</v>
      </c>
      <c r="G191" s="216" t="s">
        <v>49</v>
      </c>
      <c r="H191" s="216" t="s">
        <v>76</v>
      </c>
      <c r="I191" s="217">
        <v>0.041</v>
      </c>
      <c r="J191" s="211">
        <v>1.62</v>
      </c>
      <c r="K191" s="212">
        <v>0.0141</v>
      </c>
      <c r="L191" s="213">
        <v>17161.34</v>
      </c>
      <c r="M191" s="211">
        <v>104.41</v>
      </c>
      <c r="N191" s="213">
        <v>17.92</v>
      </c>
      <c r="O191" s="212">
        <v>0.0003</v>
      </c>
      <c r="P191" s="212">
        <f>+N191/'סיכום נכסי השקעה'!$C$52</f>
        <v>1.18132889634963e-05</v>
      </c>
      <c r="Q191" s="218"/>
    </row>
    <row r="192" spans="1:256">
      <c r="B192" s="215" t="str">
        <v>קבוצת דלק סדרה טו (15)</v>
      </c>
      <c r="C192" s="216">
        <v>1115070</v>
      </c>
      <c r="D192" s="216" t="s">
        <v>113</v>
      </c>
      <c r="E192" s="216" t="s">
        <v>93</v>
      </c>
      <c r="F192" s="216" t="s">
        <v>108</v>
      </c>
      <c r="G192" s="216" t="s">
        <v>49</v>
      </c>
      <c r="H192" s="216" t="s">
        <v>76</v>
      </c>
      <c r="I192" s="217">
        <v>0.085</v>
      </c>
      <c r="J192" s="211">
        <v>2.69</v>
      </c>
      <c r="K192" s="212">
        <v>0.0274</v>
      </c>
      <c r="L192" s="213">
        <v>4778581</v>
      </c>
      <c r="M192" s="211">
        <v>120.59</v>
      </c>
      <c r="N192" s="213">
        <v>5762.49</v>
      </c>
      <c r="O192" s="212">
        <v>0.0032</v>
      </c>
      <c r="P192" s="212">
        <f>+N192/'סיכום נכסי השקעה'!$C$52</f>
        <v>0.00379877006245859</v>
      </c>
      <c r="Q192" s="218"/>
    </row>
    <row r="193" spans="1:256">
      <c r="B193" s="215" t="str">
        <v>קבוצת דלק סדרה יד (14)</v>
      </c>
      <c r="C193" s="216">
        <v>1115062</v>
      </c>
      <c r="D193" s="216" t="s">
        <v>113</v>
      </c>
      <c r="E193" s="216" t="s">
        <v>93</v>
      </c>
      <c r="F193" s="216" t="s">
        <v>108</v>
      </c>
      <c r="G193" s="216" t="s">
        <v>49</v>
      </c>
      <c r="H193" s="216" t="s">
        <v>76</v>
      </c>
      <c r="I193" s="217">
        <v>0.085</v>
      </c>
      <c r="J193" s="211">
        <v>4.02</v>
      </c>
      <c r="K193" s="212">
        <v>0.0357</v>
      </c>
      <c r="L193" s="213">
        <v>1675598</v>
      </c>
      <c r="M193" s="211">
        <v>123.61</v>
      </c>
      <c r="N193" s="213">
        <v>2071.21</v>
      </c>
      <c r="O193" s="212">
        <v>0.004</v>
      </c>
      <c r="P193" s="212">
        <f>+N193/'סיכום נכסי השקעה'!$C$52</f>
        <v>0.00136539074966982</v>
      </c>
      <c r="Q193" s="218"/>
    </row>
    <row r="194" spans="1:256">
      <c r="B194" s="215" t="str">
        <v>שפרסל.ק3</v>
      </c>
      <c r="C194" s="216">
        <v>7770167</v>
      </c>
      <c r="D194" s="216" t="s">
        <v>156</v>
      </c>
      <c r="E194" s="216" t="s">
        <v>128</v>
      </c>
      <c r="F194" s="216" t="s">
        <v>108</v>
      </c>
      <c r="G194" s="216" t="s">
        <v>45</v>
      </c>
      <c r="H194" s="216" t="s">
        <v>76</v>
      </c>
      <c r="I194" s="217">
        <v>0.055</v>
      </c>
      <c r="J194" s="211">
        <v>1.76</v>
      </c>
      <c r="K194" s="212">
        <v>0.0217</v>
      </c>
      <c r="L194" s="213">
        <v>6266.66</v>
      </c>
      <c r="M194" s="211">
        <v>109.38</v>
      </c>
      <c r="N194" s="213">
        <v>6.85</v>
      </c>
      <c r="O194" s="212">
        <v>0</v>
      </c>
      <c r="P194" s="212">
        <f>+N194/'סיכום נכסי השקעה'!$C$52</f>
        <v>4.51568244419363e-06</v>
      </c>
      <c r="Q194" s="218"/>
    </row>
    <row r="195" spans="1:256">
      <c r="B195" s="215" t="str">
        <v>אבגול אגח ב</v>
      </c>
      <c r="C195" s="216">
        <v>1126317</v>
      </c>
      <c r="D195" s="216" t="s">
        <v>123</v>
      </c>
      <c r="E195" s="216" t="s">
        <v>124</v>
      </c>
      <c r="F195" s="216" t="s">
        <v>122</v>
      </c>
      <c r="G195" s="216" t="s">
        <v>45</v>
      </c>
      <c r="H195" s="216" t="s">
        <v>76</v>
      </c>
      <c r="I195" s="217">
        <v>0.063</v>
      </c>
      <c r="J195" s="211">
        <v>3.37</v>
      </c>
      <c r="K195" s="212">
        <v>0.0328</v>
      </c>
      <c r="L195" s="213">
        <v>933000</v>
      </c>
      <c r="M195" s="211">
        <v>112.17</v>
      </c>
      <c r="N195" s="213">
        <v>1046.55</v>
      </c>
      <c r="O195" s="212">
        <v>0.0025</v>
      </c>
      <c r="P195" s="212">
        <f>+N195/'סיכום נכסי השקעה'!$C$52</f>
        <v>0.000689910578389903</v>
      </c>
      <c r="Q195" s="218"/>
    </row>
    <row r="196" spans="1:256">
      <c r="B196" s="215" t="str">
        <v>גזית אגח ח</v>
      </c>
      <c r="C196" s="216">
        <v>7230295</v>
      </c>
      <c r="D196" s="216" t="s">
        <v>131</v>
      </c>
      <c r="E196" s="216" t="s">
        <v>97</v>
      </c>
      <c r="F196" s="216" t="s">
        <v>122</v>
      </c>
      <c r="G196" s="216" t="s">
        <v>45</v>
      </c>
      <c r="H196" s="216" t="s">
        <v>76</v>
      </c>
      <c r="I196" s="217">
        <v>0.02</v>
      </c>
      <c r="J196" s="211">
        <v>4.62</v>
      </c>
      <c r="K196" s="212">
        <v>0.0282</v>
      </c>
      <c r="L196" s="213">
        <v>580500</v>
      </c>
      <c r="M196" s="211">
        <v>95.93</v>
      </c>
      <c r="N196" s="213">
        <v>556.87</v>
      </c>
      <c r="O196" s="212">
        <v>0.0014</v>
      </c>
      <c r="P196" s="212">
        <f>+N196/'סיכום נכסי השקעה'!$C$52</f>
        <v>0.000367101909882935</v>
      </c>
      <c r="Q196" s="218"/>
    </row>
    <row r="197" spans="1:256">
      <c r="B197" s="215" t="str">
        <v>דור אלון  ד</v>
      </c>
      <c r="C197" s="216">
        <v>1115252</v>
      </c>
      <c r="D197" s="216" t="s">
        <v>148</v>
      </c>
      <c r="E197" s="216" t="s">
        <v>128</v>
      </c>
      <c r="F197" s="216" t="s">
        <v>122</v>
      </c>
      <c r="G197" s="216" t="s">
        <v>49</v>
      </c>
      <c r="H197" s="216" t="s">
        <v>76</v>
      </c>
      <c r="I197" s="217">
        <v>0.067</v>
      </c>
      <c r="J197" s="211">
        <v>1.6</v>
      </c>
      <c r="K197" s="212">
        <v>0.0226</v>
      </c>
      <c r="L197" s="213">
        <v>848750</v>
      </c>
      <c r="M197" s="211">
        <v>107.7</v>
      </c>
      <c r="N197" s="213">
        <v>914.1</v>
      </c>
      <c r="O197" s="212">
        <v>0.0022</v>
      </c>
      <c r="P197" s="212">
        <f>+N197/'סיכום נכסי השקעה'!$C$52</f>
        <v>0.000602596397406919</v>
      </c>
      <c r="Q197" s="218"/>
    </row>
    <row r="198" spans="1:256">
      <c r="B198" s="215" t="str">
        <v>דור אלון אגח ג</v>
      </c>
      <c r="C198" s="216">
        <v>1115245</v>
      </c>
      <c r="D198" s="216" t="s">
        <v>148</v>
      </c>
      <c r="E198" s="216" t="s">
        <v>128</v>
      </c>
      <c r="F198" s="216" t="s">
        <v>122</v>
      </c>
      <c r="G198" s="216" t="s">
        <v>49</v>
      </c>
      <c r="H198" s="216" t="s">
        <v>76</v>
      </c>
      <c r="I198" s="217">
        <v>0.035</v>
      </c>
      <c r="J198" s="211">
        <v>2.1</v>
      </c>
      <c r="K198" s="212">
        <v>0.0169</v>
      </c>
      <c r="L198" s="213">
        <v>51712.2</v>
      </c>
      <c r="M198" s="211">
        <v>103.66</v>
      </c>
      <c r="N198" s="213">
        <v>53.6</v>
      </c>
      <c r="O198" s="212">
        <v>0.0006</v>
      </c>
      <c r="P198" s="212">
        <f>+N198/'סיכום נכסי השקעה'!$C$52</f>
        <v>3.5334391096172e-05</v>
      </c>
      <c r="Q198" s="218"/>
    </row>
    <row r="199" spans="1:256">
      <c r="B199" s="215" t="str">
        <v>טמפו משק  אגח א</v>
      </c>
      <c r="C199" s="216">
        <v>1118306</v>
      </c>
      <c r="D199" s="216" t="str">
        <v>טמפו משקאות</v>
      </c>
      <c r="E199" s="216" t="s">
        <v>157</v>
      </c>
      <c r="F199" s="216" t="s">
        <v>122</v>
      </c>
      <c r="G199" s="216" t="s">
        <v>49</v>
      </c>
      <c r="H199" s="216" t="s">
        <v>76</v>
      </c>
      <c r="I199" s="217">
        <v>0.056</v>
      </c>
      <c r="J199" s="211">
        <v>3.13</v>
      </c>
      <c r="K199" s="212">
        <v>0.0334</v>
      </c>
      <c r="L199" s="213">
        <v>241500</v>
      </c>
      <c r="M199" s="211">
        <v>107.5</v>
      </c>
      <c r="N199" s="213">
        <v>259.61</v>
      </c>
      <c r="O199" s="212">
        <v>0.0029</v>
      </c>
      <c r="P199" s="212">
        <f>+N199/'סיכום נכסי השקעה'!$C$52</f>
        <v>0.000171141068516366</v>
      </c>
      <c r="Q199" s="218"/>
    </row>
    <row r="200" spans="1:256">
      <c r="B200" s="215" t="str">
        <v>מבני תעשיה אגח יג</v>
      </c>
      <c r="C200" s="216">
        <v>2260263</v>
      </c>
      <c r="D200" s="216" t="s">
        <v>130</v>
      </c>
      <c r="E200" s="216" t="s">
        <v>97</v>
      </c>
      <c r="F200" s="216" t="s">
        <v>122</v>
      </c>
      <c r="G200" s="216" t="s">
        <v>49</v>
      </c>
      <c r="H200" s="216" t="s">
        <v>76</v>
      </c>
      <c r="I200" s="217">
        <v>0.055</v>
      </c>
      <c r="J200" s="211">
        <v>1.22</v>
      </c>
      <c r="K200" s="212">
        <v>0.0212</v>
      </c>
      <c r="L200" s="213">
        <v>569379</v>
      </c>
      <c r="M200" s="211">
        <v>104.17</v>
      </c>
      <c r="N200" s="213">
        <v>593.12</v>
      </c>
      <c r="O200" s="212">
        <v>0.0018</v>
      </c>
      <c r="P200" s="212">
        <f>+N200/'סיכום נכסי השקעה'!$C$52</f>
        <v>0.000390998769532865</v>
      </c>
      <c r="Q200" s="218"/>
    </row>
    <row r="201" spans="1:256">
      <c r="B201" s="215" t="str">
        <v>נכסים ובניין ה</v>
      </c>
      <c r="C201" s="216">
        <v>6990170</v>
      </c>
      <c r="D201" s="216" t="s">
        <v>118</v>
      </c>
      <c r="E201" s="216" t="s">
        <v>97</v>
      </c>
      <c r="F201" s="216" t="s">
        <v>122</v>
      </c>
      <c r="G201" s="216" t="s">
        <v>45</v>
      </c>
      <c r="H201" s="216" t="s">
        <v>76</v>
      </c>
      <c r="I201" s="217">
        <v>0.057</v>
      </c>
      <c r="J201" s="211">
        <v>0.64</v>
      </c>
      <c r="K201" s="212">
        <v>0.0185</v>
      </c>
      <c r="L201" s="213">
        <v>2000000</v>
      </c>
      <c r="M201" s="211">
        <v>104.47</v>
      </c>
      <c r="N201" s="213">
        <v>2089.4</v>
      </c>
      <c r="O201" s="212">
        <v>0.006</v>
      </c>
      <c r="P201" s="212">
        <f>+N201/'סיכום נכסי השקעה'!$C$52</f>
        <v>0.00137738202903623</v>
      </c>
      <c r="Q201" s="218"/>
    </row>
    <row r="202" spans="1:256">
      <c r="B202" s="215" t="str">
        <v>אספן אגח ד</v>
      </c>
      <c r="C202" s="216">
        <v>3130119</v>
      </c>
      <c r="D202" s="216" t="s">
        <v>135</v>
      </c>
      <c r="E202" s="216" t="s">
        <v>97</v>
      </c>
      <c r="F202" s="216" t="s">
        <v>133</v>
      </c>
      <c r="G202" s="216" t="s">
        <v>49</v>
      </c>
      <c r="H202" s="216" t="s">
        <v>76</v>
      </c>
      <c r="I202" s="217">
        <v>0.068</v>
      </c>
      <c r="J202" s="211">
        <v>1.59</v>
      </c>
      <c r="K202" s="212">
        <v>0.0311</v>
      </c>
      <c r="L202" s="213">
        <v>148088</v>
      </c>
      <c r="M202" s="211">
        <v>106.09</v>
      </c>
      <c r="N202" s="213">
        <v>157.11</v>
      </c>
      <c r="O202" s="212">
        <v>0.0009</v>
      </c>
      <c r="P202" s="212">
        <f>+N202/'סיכום נכסי השקעה'!$C$52</f>
        <v>0.000103570637782082</v>
      </c>
      <c r="Q202" s="218"/>
    </row>
    <row r="203" spans="1:256">
      <c r="B203" s="215" t="str">
        <v>דרבן.ק5</v>
      </c>
      <c r="C203" s="216">
        <v>4110102</v>
      </c>
      <c r="D203" s="216" t="s">
        <v>129</v>
      </c>
      <c r="E203" s="216" t="s">
        <v>97</v>
      </c>
      <c r="F203" s="216" t="s">
        <v>133</v>
      </c>
      <c r="G203" s="216" t="s">
        <v>45</v>
      </c>
      <c r="H203" s="216" t="s">
        <v>76</v>
      </c>
      <c r="I203" s="217">
        <v>0.059</v>
      </c>
      <c r="J203" s="211">
        <v>1.24</v>
      </c>
      <c r="K203" s="212">
        <v>0.0262</v>
      </c>
      <c r="L203" s="213">
        <v>658743.33</v>
      </c>
      <c r="M203" s="211">
        <v>105.4</v>
      </c>
      <c r="N203" s="213">
        <v>694.32</v>
      </c>
      <c r="O203" s="212">
        <v>0.0085</v>
      </c>
      <c r="P203" s="212">
        <f>+N203/'סיכום נכסי השקעה'!$C$52</f>
        <v>0.000457712209438324</v>
      </c>
      <c r="Q203" s="218"/>
    </row>
    <row r="204" spans="1:256">
      <c r="B204" s="215" t="str">
        <v>כלל תעשיות אג טו</v>
      </c>
      <c r="C204" s="216">
        <v>6080212</v>
      </c>
      <c r="D204" s="216" t="s">
        <v>137</v>
      </c>
      <c r="E204" s="216" t="s">
        <v>93</v>
      </c>
      <c r="F204" s="216" t="s">
        <v>133</v>
      </c>
      <c r="G204" s="216" t="s">
        <v>45</v>
      </c>
      <c r="H204" s="216" t="s">
        <v>76</v>
      </c>
      <c r="I204" s="217">
        <v>0.056</v>
      </c>
      <c r="J204" s="211">
        <v>2.1</v>
      </c>
      <c r="K204" s="212">
        <v>0.0243</v>
      </c>
      <c r="L204" s="213">
        <v>211920</v>
      </c>
      <c r="M204" s="211">
        <v>108.33</v>
      </c>
      <c r="N204" s="213">
        <v>229.57</v>
      </c>
      <c r="O204" s="212">
        <v>0.0008</v>
      </c>
      <c r="P204" s="212">
        <f>+N204/'סיכום נכסי השקעה'!$C$52</f>
        <v>0.000151337988133362</v>
      </c>
      <c r="Q204" s="218"/>
    </row>
    <row r="205" spans="1:256">
      <c r="B205" s="215" t="str">
        <v>בזן 3</v>
      </c>
      <c r="C205" s="216">
        <v>2590271</v>
      </c>
      <c r="D205" s="216" t="s">
        <v>140</v>
      </c>
      <c r="E205" s="216" t="s">
        <v>86</v>
      </c>
      <c r="F205" s="216" t="s">
        <v>139</v>
      </c>
      <c r="G205" s="216" t="s">
        <v>45</v>
      </c>
      <c r="H205" s="216" t="s">
        <v>76</v>
      </c>
      <c r="I205" s="217">
        <v>0.07</v>
      </c>
      <c r="J205" s="211">
        <v>0.49</v>
      </c>
      <c r="K205" s="212">
        <v>0.0605</v>
      </c>
      <c r="L205" s="213">
        <v>548408</v>
      </c>
      <c r="M205" s="211">
        <v>102.38</v>
      </c>
      <c r="N205" s="213">
        <v>561.35</v>
      </c>
      <c r="O205" s="212">
        <v>0.0033</v>
      </c>
      <c r="P205" s="212">
        <f>+N205/'סיכום נכסי השקעה'!$C$52</f>
        <v>0.000370055232123809</v>
      </c>
      <c r="Q205" s="218"/>
    </row>
    <row r="206" spans="1:256">
      <c r="B206" s="215" t="str">
        <v>הכשרת ישוב אג 14</v>
      </c>
      <c r="C206" s="216">
        <v>6120141</v>
      </c>
      <c r="D206" s="216" t="s">
        <v>141</v>
      </c>
      <c r="E206" s="216" t="s">
        <v>93</v>
      </c>
      <c r="F206" s="216" t="s">
        <v>139</v>
      </c>
      <c r="G206" s="216" t="s">
        <v>45</v>
      </c>
      <c r="H206" s="216" t="s">
        <v>76</v>
      </c>
      <c r="I206" s="217">
        <v>0.063</v>
      </c>
      <c r="J206" s="211">
        <v>2.24</v>
      </c>
      <c r="K206" s="212">
        <v>0.042</v>
      </c>
      <c r="L206" s="213">
        <v>457650</v>
      </c>
      <c r="M206" s="211">
        <v>104.89</v>
      </c>
      <c r="N206" s="213">
        <v>480.03</v>
      </c>
      <c r="O206" s="212">
        <v>0.0031</v>
      </c>
      <c r="P206" s="212">
        <f>+N206/'סיכום נכסי השקעה'!$C$52</f>
        <v>0.000316447159662229</v>
      </c>
      <c r="Q206" s="218"/>
    </row>
    <row r="207" spans="1:256">
      <c r="B207" s="215" t="str">
        <v>דיסקונט השקעות סד ט</v>
      </c>
      <c r="C207" s="216">
        <v>6390249</v>
      </c>
      <c r="D207" s="216" t="s">
        <v>142</v>
      </c>
      <c r="E207" s="216" t="s">
        <v>93</v>
      </c>
      <c r="F207" s="216" t="s">
        <v>143</v>
      </c>
      <c r="G207" s="216" t="s">
        <v>45</v>
      </c>
      <c r="H207" s="216" t="s">
        <v>76</v>
      </c>
      <c r="I207" s="217">
        <v>0.067</v>
      </c>
      <c r="J207" s="211">
        <v>2.32</v>
      </c>
      <c r="K207" s="212">
        <v>0.0519</v>
      </c>
      <c r="L207" s="213">
        <v>382720.68</v>
      </c>
      <c r="M207" s="211">
        <v>108.35</v>
      </c>
      <c r="N207" s="213">
        <v>414.68</v>
      </c>
      <c r="O207" s="212">
        <v>0.0004</v>
      </c>
      <c r="P207" s="212">
        <f>+N207/'סיכום נכסי השקעה'!$C$52</f>
        <v>0.000273366889920907</v>
      </c>
    </row>
    <row r="208" spans="1:256">
      <c r="B208" s="214" t="s">
        <v>79</v>
      </c>
      <c r="C208" s="191"/>
      <c r="D208" s="191"/>
      <c r="E208" s="191"/>
      <c r="F208" s="191"/>
      <c r="G208" s="191"/>
      <c r="H208" s="191"/>
      <c r="I208" s="219"/>
      <c r="J208" s="207">
        <v>3.94</v>
      </c>
      <c r="K208" s="208">
        <v>0.0255</v>
      </c>
      <c r="L208" s="209"/>
      <c r="M208" s="207"/>
      <c r="N208" s="209">
        <f>SUM(N159:N207)</f>
        <v>68136.87</v>
      </c>
      <c r="O208" s="208"/>
      <c r="P208" s="208">
        <f>+N208/'סיכום נכסי השקעה'!$C$52</f>
        <v>0.0449174405344968</v>
      </c>
    </row>
    <row r="209" spans="1:256">
      <c r="B209" s="221"/>
      <c r="J209" s="211"/>
      <c r="K209" s="212"/>
      <c r="L209" s="213"/>
      <c r="M209" s="211"/>
      <c r="Q209" s="218"/>
    </row>
    <row r="210" spans="1:256">
      <c r="B210" s="210" t="s">
        <v>80</v>
      </c>
      <c r="C210" s="191"/>
      <c r="D210" s="191"/>
      <c r="E210" s="191"/>
      <c r="F210" s="191"/>
      <c r="G210" s="191"/>
      <c r="H210" s="191"/>
      <c r="I210" s="219"/>
      <c r="J210" s="207">
        <v>4.02</v>
      </c>
      <c r="K210" s="208">
        <v>0.0216</v>
      </c>
      <c r="L210" s="209"/>
      <c r="M210" s="207"/>
      <c r="N210" s="209">
        <f>+N208+N156</f>
        <v>291863.5</v>
      </c>
      <c r="O210" s="208"/>
      <c r="P210" s="208">
        <f>+N210/'סיכום נכסי השקעה'!$C$52</f>
        <v>0.192403340591373</v>
      </c>
      <c r="Q210" s="218"/>
    </row>
    <row r="211" spans="1:256">
      <c r="B211" s="222"/>
      <c r="J211" s="211"/>
      <c r="K211" s="212"/>
      <c r="L211" s="213"/>
      <c r="M211" s="211"/>
      <c r="Q211" s="218"/>
    </row>
    <row r="212" spans="1:256">
      <c r="B212" s="206" t="s">
        <v>158</v>
      </c>
      <c r="C212" s="191"/>
      <c r="D212" s="191"/>
      <c r="E212" s="191"/>
      <c r="F212" s="191"/>
      <c r="G212" s="191"/>
      <c r="H212" s="191"/>
      <c r="I212" s="219"/>
      <c r="J212" s="207">
        <v>4.02</v>
      </c>
      <c r="K212" s="208">
        <v>0.0216</v>
      </c>
      <c r="L212" s="209"/>
      <c r="M212" s="207"/>
      <c r="N212" s="209">
        <f>+N210</f>
        <v>291863.5</v>
      </c>
      <c r="O212" s="208"/>
      <c r="P212" s="208">
        <f>+N212/'סיכום נכסי השקעה'!$C$52</f>
        <v>0.192403340591373</v>
      </c>
      <c r="Q212" s="218"/>
    </row>
    <row r="213" spans="1:256">
      <c r="B213" s="223"/>
      <c r="C213" s="224"/>
      <c r="D213" s="224"/>
      <c r="E213" s="224"/>
      <c r="F213" s="224"/>
      <c r="G213" s="224"/>
      <c r="H213" s="224"/>
      <c r="I213" s="224"/>
      <c r="J213" s="225"/>
      <c r="K213" s="226"/>
      <c r="L213" s="227"/>
      <c r="M213" s="225"/>
      <c r="N213" s="224"/>
      <c r="O213" s="224"/>
      <c r="P213" s="224"/>
      <c r="Q213" s="218"/>
    </row>
    <row r="214" spans="1:256">
      <c r="Q214" s="218"/>
    </row>
    <row r="215" spans="1:256">
      <c r="Q215" s="218"/>
    </row>
    <row r="216" spans="1:256">
      <c r="Q216" s="218"/>
    </row>
    <row r="218" spans="1:256">
      <c r="Q218" s="228"/>
    </row>
    <row r="222" spans="1:256">
      <c r="Q222" s="218"/>
    </row>
    <row r="223" spans="1:256">
      <c r="Q223" s="218"/>
    </row>
    <row r="224" spans="1:256">
      <c r="Q224" s="218"/>
    </row>
    <row r="225" spans="1:256">
      <c r="Q225" s="218"/>
    </row>
    <row r="226" spans="1:256">
      <c r="Q226" s="218"/>
    </row>
    <row r="227" spans="1:256">
      <c r="Q227" s="218"/>
    </row>
    <row r="228" spans="1:256">
      <c r="Q228" s="218"/>
    </row>
    <row r="229" spans="1:256">
      <c r="Q229" s="218"/>
    </row>
    <row r="230" spans="1:256">
      <c r="Q230" s="218"/>
    </row>
    <row r="231" spans="1:256">
      <c r="Q231" s="218"/>
    </row>
    <row r="232" spans="1:256">
      <c r="Q232" s="218"/>
    </row>
    <row r="233" spans="1:256">
      <c r="Q233" s="218"/>
    </row>
    <row r="234" spans="1:256">
      <c r="Q234" s="218"/>
    </row>
    <row r="235" spans="1:256">
      <c r="Q235" s="218"/>
    </row>
    <row r="236" spans="1:256">
      <c r="Q236" s="218"/>
    </row>
    <row r="238" spans="1:256">
      <c r="Q238" s="228"/>
    </row>
    <row r="240" spans="1:256">
      <c r="Q240" s="218"/>
    </row>
    <row r="241" spans="1:256">
      <c r="Q241" s="224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14" fitToWidth="1" orientation="landscape" pageOrder="downThenOver" paperSize="9" scale="58" useFirstPageNumber="1"/>
  <colBreaks count="1">
    <brk id="15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85"/>
  <sheetViews>
    <sheetView workbookViewId="0" showGridLines="0" rightToLeft="1">
      <selection activeCell="A1" sqref="A1"/>
    </sheetView>
  </sheetViews>
  <sheetFormatPr defaultRowHeight="14.25"/>
  <cols>
    <col min="1" max="1" style="229" width="1.911431" customWidth="1"/>
    <col min="2" max="2" style="229" width="50.81652" customWidth="1"/>
    <col min="3" max="3" style="229" width="17.06512" customWidth="1"/>
    <col min="4" max="4" style="229" width="37.31596" customWidth="1"/>
    <col min="5" max="5" style="229" width="35.24954" customWidth="1"/>
    <col min="6" max="6" style="229" width="11.55469" bestFit="1" customWidth="1"/>
    <col min="7" max="7" style="229" width="14.86095" customWidth="1"/>
    <col min="8" max="8" style="229" width="14.03438" customWidth="1"/>
    <col min="9" max="9" style="229" width="13.6211" customWidth="1"/>
    <col min="10" max="10" style="229" width="11.27917" customWidth="1"/>
    <col min="11" max="11" style="229" width="14.58542" customWidth="1"/>
    <col min="12" max="12" style="229" width="19.13153" customWidth="1"/>
    <col min="13" max="14" style="229" width="15.13647" customWidth="1"/>
    <col min="15" max="15" style="229" width="15.96303" customWidth="1"/>
    <col min="16" max="16" style="229"/>
    <col min="17" max="17" style="229" width="15.96303" customWidth="1"/>
    <col min="18" max="256" style="229"/>
  </cols>
  <sheetData>
    <row r="1" spans="1:256">
      <c r="B1" s="230" t="s">
        <v>31</v>
      </c>
      <c r="C1" s="231"/>
      <c r="D1" s="232"/>
      <c r="E1" s="233"/>
      <c r="G1" s="234"/>
      <c r="I1" s="235"/>
      <c r="L1" s="234"/>
    </row>
    <row r="2" spans="1:256">
      <c r="B2" s="236" t="s">
        <v>32</v>
      </c>
      <c r="D2" s="237"/>
      <c r="E2" s="238"/>
      <c r="G2" s="234"/>
      <c r="I2" s="235"/>
      <c r="L2" s="234"/>
    </row>
    <row r="3" spans="1:256">
      <c r="B3" s="239" t="s">
        <v>1</v>
      </c>
      <c r="C3" s="240">
        <v>41547</v>
      </c>
      <c r="D3" s="234"/>
      <c r="E3" s="238"/>
      <c r="G3" s="234"/>
      <c r="I3" s="235"/>
      <c r="L3" s="234"/>
    </row>
    <row r="4" spans="1:256">
      <c r="B4" s="239" t="s">
        <v>2</v>
      </c>
      <c r="C4" s="241" t="s">
        <v>3</v>
      </c>
      <c r="D4" s="234"/>
      <c r="E4" s="238"/>
      <c r="G4" s="234"/>
      <c r="I4" s="235"/>
      <c r="L4" s="234"/>
    </row>
    <row r="5" spans="1:256">
      <c r="B5" s="239" t="s">
        <v>4</v>
      </c>
      <c r="C5" s="241" t="s">
        <v>5</v>
      </c>
      <c r="D5" s="234"/>
      <c r="E5" s="238"/>
      <c r="G5" s="234"/>
      <c r="I5" s="235"/>
      <c r="L5" s="234"/>
    </row>
    <row r="6" spans="1:256">
      <c r="B6" s="239" t="s">
        <v>6</v>
      </c>
      <c r="C6" s="242">
        <v>414</v>
      </c>
      <c r="D6" s="234"/>
      <c r="E6" s="238"/>
      <c r="G6" s="234"/>
      <c r="I6" s="235"/>
      <c r="L6" s="234"/>
    </row>
    <row r="8" spans="1:256">
      <c r="A8" s="243"/>
      <c r="B8" s="244" t="s">
        <v>61</v>
      </c>
      <c r="C8" s="245" t="s">
        <v>62</v>
      </c>
      <c r="D8" s="245" t="s">
        <v>63</v>
      </c>
      <c r="E8" s="245" t="s">
        <v>82</v>
      </c>
      <c r="F8" s="245" t="s">
        <v>40</v>
      </c>
      <c r="G8" s="246" t="s">
        <v>68</v>
      </c>
      <c r="H8" s="247" t="s">
        <v>69</v>
      </c>
      <c r="I8" s="246" t="s">
        <v>70</v>
      </c>
      <c r="J8" s="246" t="s">
        <v>71</v>
      </c>
      <c r="K8" s="246" t="s">
        <v>34</v>
      </c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  <c r="AM8" s="243"/>
      <c r="AN8" s="243"/>
      <c r="AO8" s="243"/>
      <c r="AP8" s="243"/>
      <c r="AQ8" s="243"/>
      <c r="AR8" s="243"/>
      <c r="AS8" s="243"/>
      <c r="AT8" s="243"/>
      <c r="AU8" s="243"/>
      <c r="AV8" s="243"/>
      <c r="AW8" s="243"/>
      <c r="AX8" s="243"/>
      <c r="AY8" s="243"/>
      <c r="AZ8" s="243"/>
      <c r="BA8" s="243"/>
      <c r="BB8" s="243"/>
      <c r="BC8" s="243"/>
      <c r="BD8" s="243"/>
      <c r="BE8" s="243"/>
      <c r="BF8" s="243"/>
      <c r="BG8" s="243"/>
      <c r="BH8" s="243"/>
      <c r="BI8" s="243"/>
      <c r="BJ8" s="243"/>
      <c r="BK8" s="243"/>
      <c r="BL8" s="243"/>
      <c r="BM8" s="243"/>
      <c r="BN8" s="243"/>
      <c r="BO8" s="243"/>
      <c r="BP8" s="243"/>
      <c r="BQ8" s="243"/>
      <c r="BR8" s="243"/>
      <c r="BS8" s="243"/>
      <c r="BT8" s="243"/>
      <c r="BU8" s="243"/>
      <c r="BV8" s="243"/>
      <c r="BW8" s="243"/>
      <c r="BX8" s="243"/>
      <c r="BY8" s="243"/>
      <c r="BZ8" s="243"/>
      <c r="CA8" s="243"/>
      <c r="CB8" s="243"/>
      <c r="CC8" s="243"/>
      <c r="CD8" s="243"/>
      <c r="CE8" s="243"/>
      <c r="CF8" s="243"/>
      <c r="CG8" s="243"/>
      <c r="CH8" s="243"/>
      <c r="CI8" s="243"/>
      <c r="CJ8" s="243"/>
      <c r="CK8" s="243"/>
      <c r="CL8" s="243"/>
      <c r="CM8" s="243"/>
      <c r="CN8" s="243"/>
      <c r="CO8" s="243"/>
      <c r="CP8" s="243"/>
      <c r="CQ8" s="243"/>
      <c r="CR8" s="243"/>
      <c r="CS8" s="243"/>
      <c r="CT8" s="243"/>
      <c r="CU8" s="243"/>
      <c r="CV8" s="243"/>
      <c r="CW8" s="243"/>
      <c r="CX8" s="243"/>
      <c r="CY8" s="243"/>
      <c r="CZ8" s="243"/>
      <c r="DA8" s="243"/>
      <c r="DB8" s="243"/>
      <c r="DC8" s="243"/>
      <c r="DD8" s="243"/>
      <c r="DE8" s="243"/>
      <c r="DF8" s="243"/>
      <c r="DG8" s="243"/>
      <c r="DH8" s="243"/>
      <c r="DI8" s="243"/>
      <c r="DJ8" s="243"/>
      <c r="DK8" s="243"/>
      <c r="DL8" s="243"/>
      <c r="DM8" s="243"/>
      <c r="DN8" s="243"/>
      <c r="DO8" s="243"/>
      <c r="DP8" s="243"/>
      <c r="DQ8" s="243"/>
      <c r="DR8" s="243"/>
      <c r="DS8" s="243"/>
      <c r="DT8" s="243"/>
      <c r="DU8" s="243"/>
      <c r="DV8" s="243"/>
      <c r="DW8" s="243"/>
      <c r="DX8" s="243"/>
      <c r="DY8" s="243"/>
      <c r="DZ8" s="243"/>
      <c r="EA8" s="243"/>
      <c r="EB8" s="243"/>
      <c r="EC8" s="243"/>
      <c r="ED8" s="243"/>
      <c r="EE8" s="243"/>
      <c r="EF8" s="243"/>
      <c r="EG8" s="243"/>
      <c r="EH8" s="243"/>
      <c r="EI8" s="243"/>
      <c r="EJ8" s="243"/>
      <c r="EK8" s="243"/>
      <c r="EL8" s="243"/>
      <c r="EM8" s="243"/>
      <c r="EN8" s="243"/>
      <c r="EO8" s="243"/>
      <c r="EP8" s="243"/>
      <c r="EQ8" s="243"/>
      <c r="ER8" s="243"/>
      <c r="ES8" s="243"/>
      <c r="ET8" s="243"/>
      <c r="EU8" s="243"/>
      <c r="EV8" s="243"/>
      <c r="EW8" s="243"/>
      <c r="EX8" s="243"/>
      <c r="EY8" s="243"/>
      <c r="EZ8" s="243"/>
      <c r="FA8" s="243"/>
      <c r="FB8" s="243"/>
      <c r="FC8" s="243"/>
      <c r="FD8" s="243"/>
      <c r="FE8" s="243"/>
      <c r="FF8" s="243"/>
      <c r="FG8" s="243"/>
      <c r="FH8" s="243"/>
      <c r="FI8" s="243"/>
      <c r="FJ8" s="243"/>
      <c r="FK8" s="243"/>
      <c r="FL8" s="243"/>
      <c r="FM8" s="243"/>
      <c r="FN8" s="243"/>
      <c r="FO8" s="243"/>
      <c r="FP8" s="243"/>
      <c r="FQ8" s="243"/>
      <c r="FR8" s="243"/>
      <c r="FS8" s="243"/>
      <c r="FT8" s="243"/>
      <c r="FU8" s="243"/>
      <c r="FV8" s="243"/>
      <c r="FW8" s="243"/>
      <c r="FX8" s="243"/>
      <c r="FY8" s="243"/>
      <c r="FZ8" s="243"/>
      <c r="GA8" s="243"/>
      <c r="GB8" s="243"/>
      <c r="GC8" s="243"/>
      <c r="GD8" s="243"/>
      <c r="GE8" s="243"/>
      <c r="GF8" s="243"/>
      <c r="GG8" s="243"/>
      <c r="GH8" s="243"/>
      <c r="GI8" s="243"/>
      <c r="GJ8" s="243"/>
      <c r="GK8" s="243"/>
      <c r="GL8" s="243"/>
      <c r="GM8" s="243"/>
      <c r="GN8" s="243"/>
      <c r="GO8" s="243"/>
      <c r="GP8" s="243"/>
      <c r="GQ8" s="243"/>
      <c r="GR8" s="243"/>
      <c r="GS8" s="243"/>
      <c r="GT8" s="243"/>
      <c r="GU8" s="243"/>
      <c r="GV8" s="243"/>
      <c r="GW8" s="243"/>
      <c r="GX8" s="243"/>
      <c r="GY8" s="243"/>
      <c r="GZ8" s="243"/>
      <c r="HA8" s="243"/>
      <c r="HB8" s="243"/>
      <c r="HC8" s="243"/>
      <c r="HD8" s="243"/>
      <c r="HE8" s="243"/>
      <c r="HF8" s="243"/>
      <c r="HG8" s="243"/>
      <c r="HH8" s="243"/>
      <c r="HI8" s="243"/>
      <c r="HJ8" s="243"/>
      <c r="HK8" s="243"/>
      <c r="HL8" s="243"/>
      <c r="HM8" s="243"/>
      <c r="HN8" s="243"/>
      <c r="HO8" s="243"/>
      <c r="HP8" s="243"/>
      <c r="HQ8" s="243"/>
      <c r="HR8" s="243"/>
      <c r="HS8" s="243"/>
      <c r="HT8" s="243"/>
      <c r="HU8" s="243"/>
      <c r="HV8" s="243"/>
      <c r="HW8" s="243"/>
      <c r="HX8" s="243"/>
      <c r="HY8" s="243"/>
      <c r="HZ8" s="243"/>
      <c r="IA8" s="243"/>
      <c r="IB8" s="243"/>
      <c r="IC8" s="243"/>
      <c r="ID8" s="243"/>
      <c r="IE8" s="243"/>
      <c r="IF8" s="243"/>
      <c r="IG8" s="243"/>
      <c r="IH8" s="243"/>
      <c r="II8" s="243"/>
      <c r="IJ8" s="243"/>
      <c r="IK8" s="243"/>
      <c r="IL8" s="243"/>
      <c r="IM8" s="243"/>
      <c r="IN8" s="243"/>
      <c r="IO8" s="243"/>
      <c r="IP8" s="243"/>
      <c r="IQ8" s="243"/>
      <c r="IR8" s="243"/>
      <c r="IS8" s="243"/>
      <c r="IT8" s="243"/>
      <c r="IU8" s="243"/>
      <c r="IV8" s="243"/>
    </row>
    <row r="9" spans="1:256">
      <c r="B9" s="248" t="s">
        <v>8</v>
      </c>
      <c r="C9" s="249"/>
      <c r="D9" s="249"/>
      <c r="E9" s="249"/>
      <c r="F9" s="249"/>
      <c r="G9" s="250"/>
      <c r="H9" s="251"/>
      <c r="I9" s="249"/>
      <c r="J9" s="249"/>
      <c r="K9" s="249"/>
    </row>
    <row r="10" spans="1:256">
      <c r="B10" s="252" t="s">
        <v>12</v>
      </c>
      <c r="C10" s="239"/>
      <c r="D10" s="239"/>
      <c r="E10" s="239"/>
      <c r="F10" s="239"/>
      <c r="G10" s="253"/>
      <c r="H10" s="254"/>
      <c r="I10" s="239"/>
      <c r="J10" s="239"/>
      <c r="K10" s="239"/>
    </row>
    <row r="11" spans="1:256">
      <c r="A11" s="239"/>
      <c r="B11" s="255" t="s">
        <v>72</v>
      </c>
      <c r="C11" s="239"/>
      <c r="D11" s="239"/>
      <c r="E11" s="239"/>
      <c r="F11" s="239"/>
      <c r="G11" s="256"/>
      <c r="H11" s="257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9"/>
      <c r="AJ11" s="239"/>
      <c r="AK11" s="239"/>
      <c r="AL11" s="239"/>
      <c r="AM11" s="239"/>
      <c r="AN11" s="239"/>
      <c r="AO11" s="239"/>
      <c r="AP11" s="239"/>
      <c r="AQ11" s="239"/>
      <c r="AR11" s="239"/>
      <c r="AS11" s="239"/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39"/>
      <c r="BE11" s="239"/>
      <c r="BF11" s="239"/>
      <c r="BG11" s="239"/>
      <c r="BH11" s="239"/>
      <c r="BI11" s="239"/>
      <c r="BJ11" s="239"/>
      <c r="BK11" s="239"/>
      <c r="BL11" s="239"/>
      <c r="BM11" s="239"/>
      <c r="BN11" s="239"/>
      <c r="BO11" s="239"/>
      <c r="BP11" s="239"/>
      <c r="BQ11" s="239"/>
      <c r="BR11" s="239"/>
      <c r="BS11" s="239"/>
      <c r="BT11" s="239"/>
      <c r="BU11" s="239"/>
      <c r="BV11" s="239"/>
      <c r="BW11" s="239"/>
      <c r="BX11" s="239"/>
      <c r="BY11" s="239"/>
      <c r="BZ11" s="239"/>
      <c r="CA11" s="239"/>
      <c r="CB11" s="239"/>
      <c r="CC11" s="239"/>
      <c r="CD11" s="239"/>
      <c r="CE11" s="239"/>
      <c r="CF11" s="239"/>
      <c r="CG11" s="239"/>
      <c r="CH11" s="239"/>
      <c r="CI11" s="239"/>
      <c r="CJ11" s="239"/>
      <c r="CK11" s="239"/>
      <c r="CL11" s="239"/>
      <c r="CM11" s="239"/>
      <c r="CN11" s="239"/>
      <c r="CO11" s="239"/>
      <c r="CP11" s="239"/>
      <c r="CQ11" s="239"/>
      <c r="CR11" s="239"/>
      <c r="CS11" s="239"/>
      <c r="CT11" s="239"/>
      <c r="CU11" s="239"/>
      <c r="CV11" s="239"/>
      <c r="CW11" s="239"/>
      <c r="CX11" s="239"/>
      <c r="CY11" s="239"/>
      <c r="CZ11" s="239"/>
      <c r="DA11" s="239"/>
      <c r="DB11" s="239"/>
      <c r="DC11" s="239"/>
      <c r="DD11" s="239"/>
      <c r="DE11" s="239"/>
      <c r="DF11" s="239"/>
      <c r="DG11" s="239"/>
      <c r="DH11" s="239"/>
      <c r="DI11" s="239"/>
      <c r="DJ11" s="239"/>
      <c r="DK11" s="239"/>
      <c r="DL11" s="239"/>
      <c r="DM11" s="239"/>
      <c r="DN11" s="239"/>
      <c r="DO11" s="239"/>
      <c r="DP11" s="239"/>
      <c r="DQ11" s="239"/>
      <c r="DR11" s="239"/>
      <c r="DS11" s="239"/>
      <c r="DT11" s="239"/>
      <c r="DU11" s="239"/>
      <c r="DV11" s="239"/>
      <c r="DW11" s="239"/>
      <c r="DX11" s="239"/>
      <c r="DY11" s="239"/>
      <c r="DZ11" s="239"/>
      <c r="EA11" s="239"/>
      <c r="EB11" s="239"/>
      <c r="EC11" s="239"/>
      <c r="ED11" s="239"/>
      <c r="EE11" s="239"/>
      <c r="EF11" s="239"/>
      <c r="EG11" s="239"/>
      <c r="EH11" s="239"/>
      <c r="EI11" s="239"/>
      <c r="EJ11" s="239"/>
      <c r="EK11" s="239"/>
      <c r="EL11" s="239"/>
      <c r="EM11" s="239"/>
      <c r="EN11" s="239"/>
      <c r="EO11" s="239"/>
      <c r="EP11" s="239"/>
      <c r="EQ11" s="239"/>
      <c r="ER11" s="239"/>
      <c r="ES11" s="239"/>
      <c r="ET11" s="239"/>
      <c r="EU11" s="239"/>
      <c r="EV11" s="239"/>
      <c r="EW11" s="239"/>
      <c r="EX11" s="239"/>
      <c r="EY11" s="239"/>
      <c r="EZ11" s="239"/>
      <c r="FA11" s="239"/>
      <c r="FB11" s="239"/>
      <c r="FC11" s="239"/>
      <c r="FD11" s="239"/>
      <c r="FE11" s="239"/>
      <c r="FF11" s="239"/>
      <c r="FG11" s="239"/>
      <c r="FH11" s="239"/>
      <c r="FI11" s="239"/>
      <c r="FJ11" s="239"/>
      <c r="FK11" s="239"/>
      <c r="FL11" s="239"/>
      <c r="FM11" s="239"/>
      <c r="FN11" s="239"/>
      <c r="FO11" s="239"/>
      <c r="FP11" s="239"/>
      <c r="FQ11" s="239"/>
      <c r="FR11" s="239"/>
      <c r="FS11" s="239"/>
      <c r="FT11" s="239"/>
      <c r="FU11" s="239"/>
      <c r="FV11" s="239"/>
      <c r="FW11" s="239"/>
      <c r="FX11" s="239"/>
      <c r="FY11" s="239"/>
      <c r="FZ11" s="239"/>
      <c r="GA11" s="239"/>
      <c r="GB11" s="239"/>
      <c r="GC11" s="239"/>
      <c r="GD11" s="239"/>
      <c r="GE11" s="239"/>
      <c r="GF11" s="239"/>
      <c r="GG11" s="239"/>
      <c r="GH11" s="239"/>
      <c r="GI11" s="239"/>
      <c r="GJ11" s="239"/>
      <c r="GK11" s="239"/>
      <c r="GL11" s="239"/>
      <c r="GM11" s="239"/>
      <c r="GN11" s="239"/>
      <c r="GO11" s="239"/>
      <c r="GP11" s="239"/>
      <c r="GQ11" s="239"/>
      <c r="GR11" s="239"/>
      <c r="GS11" s="239"/>
      <c r="GT11" s="239"/>
      <c r="GU11" s="239"/>
      <c r="GV11" s="239"/>
      <c r="GW11" s="239"/>
      <c r="GX11" s="239"/>
      <c r="GY11" s="239"/>
      <c r="GZ11" s="239"/>
      <c r="HA11" s="239"/>
      <c r="HB11" s="239"/>
      <c r="HC11" s="239"/>
      <c r="HD11" s="239"/>
      <c r="HE11" s="239"/>
      <c r="HF11" s="239"/>
      <c r="HG11" s="239"/>
      <c r="HH11" s="239"/>
      <c r="HI11" s="239"/>
      <c r="HJ11" s="239"/>
      <c r="HK11" s="239"/>
      <c r="HL11" s="239"/>
      <c r="HM11" s="239"/>
      <c r="HN11" s="239"/>
      <c r="HO11" s="239"/>
      <c r="HP11" s="239"/>
      <c r="HQ11" s="239"/>
      <c r="HR11" s="239"/>
      <c r="HS11" s="239"/>
      <c r="HT11" s="239"/>
      <c r="HU11" s="239"/>
      <c r="HV11" s="239"/>
      <c r="HW11" s="239"/>
      <c r="HX11" s="239"/>
      <c r="HY11" s="239"/>
      <c r="HZ11" s="239"/>
      <c r="IA11" s="239"/>
      <c r="IB11" s="239"/>
      <c r="IC11" s="239"/>
      <c r="ID11" s="239"/>
      <c r="IE11" s="239"/>
      <c r="IF11" s="239"/>
      <c r="IG11" s="239"/>
      <c r="IH11" s="239"/>
      <c r="II11" s="239"/>
      <c r="IJ11" s="239"/>
      <c r="IK11" s="239"/>
      <c r="IL11" s="239"/>
      <c r="IM11" s="239"/>
      <c r="IN11" s="239"/>
      <c r="IO11" s="239"/>
      <c r="IP11" s="239"/>
      <c r="IQ11" s="239"/>
      <c r="IR11" s="239"/>
      <c r="IS11" s="239"/>
      <c r="IT11" s="239"/>
      <c r="IU11" s="239"/>
      <c r="IV11" s="239"/>
    </row>
    <row r="12" spans="1:256">
      <c r="B12" s="258" t="str">
        <v>תל אביב 25</v>
      </c>
      <c r="C12" s="239"/>
      <c r="D12" s="239"/>
      <c r="E12" s="239"/>
      <c r="F12" s="239"/>
      <c r="G12" s="253"/>
      <c r="H12" s="254"/>
      <c r="I12" s="239"/>
      <c r="J12" s="239"/>
      <c r="K12" s="239"/>
    </row>
    <row r="13" spans="1:256">
      <c r="B13" s="259" t="str">
        <v>אבנר יהש</v>
      </c>
      <c r="C13" s="260">
        <v>268011</v>
      </c>
      <c r="D13" s="260" t="str">
        <v>אבנר חיפושי נפט</v>
      </c>
      <c r="E13" s="260" t="s">
        <v>153</v>
      </c>
      <c r="F13" s="260" t="s">
        <v>76</v>
      </c>
      <c r="G13" s="256">
        <v>249822</v>
      </c>
      <c r="H13" s="257">
        <v>292</v>
      </c>
      <c r="I13" s="256">
        <v>729.48</v>
      </c>
      <c r="J13" s="261">
        <v>0.0001</v>
      </c>
      <c r="K13" s="261">
        <f>+I13/'סיכום נכסי השקעה'!$C$52</f>
        <v>0.000480890515239469</v>
      </c>
    </row>
    <row r="14" spans="1:256">
      <c r="B14" s="259" t="s">
        <v>159</v>
      </c>
      <c r="C14" s="260">
        <v>1129543</v>
      </c>
      <c r="D14" s="260" t="s">
        <v>159</v>
      </c>
      <c r="E14" s="260" t="s">
        <v>160</v>
      </c>
      <c r="F14" s="260" t="s">
        <v>76</v>
      </c>
      <c r="G14" s="256">
        <v>3617.19</v>
      </c>
      <c r="H14" s="257">
        <v>3070</v>
      </c>
      <c r="I14" s="256">
        <v>111.05</v>
      </c>
      <c r="J14" s="261">
        <v>0</v>
      </c>
      <c r="K14" s="261">
        <f>+I14/'סיכום נכסי השקעה'!$C$52</f>
        <v>7.32067934930952e-05</v>
      </c>
    </row>
    <row r="15" spans="1:256">
      <c r="B15" s="259" t="s">
        <v>154</v>
      </c>
      <c r="C15" s="260">
        <v>1081124</v>
      </c>
      <c r="D15" s="260" t="s">
        <v>154</v>
      </c>
      <c r="E15" s="260" t="s">
        <v>155</v>
      </c>
      <c r="F15" s="260" t="s">
        <v>76</v>
      </c>
      <c r="G15" s="256">
        <v>8057</v>
      </c>
      <c r="H15" s="257">
        <v>19000</v>
      </c>
      <c r="I15" s="256">
        <v>1530.83</v>
      </c>
      <c r="J15" s="261">
        <v>0.0002</v>
      </c>
      <c r="K15" s="261">
        <f>+I15/'סיכום נכסי השקעה'!$C$52</f>
        <v>0.00100915943883868</v>
      </c>
    </row>
    <row r="16" spans="1:256">
      <c r="B16" s="259" t="s">
        <v>161</v>
      </c>
      <c r="C16" s="260">
        <v>304014</v>
      </c>
      <c r="D16" s="260" t="s">
        <v>161</v>
      </c>
      <c r="E16" s="260" t="s">
        <v>157</v>
      </c>
      <c r="F16" s="260" t="s">
        <v>76</v>
      </c>
      <c r="G16" s="256">
        <v>9028</v>
      </c>
      <c r="H16" s="257">
        <v>7871</v>
      </c>
      <c r="I16" s="256">
        <v>710.59</v>
      </c>
      <c r="J16" s="261">
        <v>0.0001</v>
      </c>
      <c r="K16" s="261">
        <f>+I16/'סיכום נכסי השקעה'!$C$52</f>
        <v>0.000468437779272927</v>
      </c>
    </row>
    <row r="17" spans="1:256">
      <c r="B17" s="259" t="str">
        <v>בזק</v>
      </c>
      <c r="C17" s="260">
        <v>230011</v>
      </c>
      <c r="D17" s="260" t="s">
        <v>89</v>
      </c>
      <c r="E17" s="260" t="s">
        <v>90</v>
      </c>
      <c r="F17" s="260" t="s">
        <v>76</v>
      </c>
      <c r="G17" s="256">
        <v>381619</v>
      </c>
      <c r="H17" s="257">
        <v>648</v>
      </c>
      <c r="I17" s="256">
        <v>2472.89</v>
      </c>
      <c r="J17" s="261">
        <v>0.0001</v>
      </c>
      <c r="K17" s="261">
        <f>+I17/'סיכום נכסי השקעה'!$C$52</f>
        <v>0.00163018773130248</v>
      </c>
    </row>
    <row r="18" spans="1:256">
      <c r="B18" s="259" t="str">
        <v>בינלאומי 5</v>
      </c>
      <c r="C18" s="260">
        <v>593038</v>
      </c>
      <c r="D18" s="260" t="s">
        <v>92</v>
      </c>
      <c r="E18" s="260" t="s">
        <v>84</v>
      </c>
      <c r="F18" s="260" t="s">
        <v>76</v>
      </c>
      <c r="G18" s="256">
        <v>6724</v>
      </c>
      <c r="H18" s="257">
        <v>5785</v>
      </c>
      <c r="I18" s="256">
        <v>388.98</v>
      </c>
      <c r="J18" s="261">
        <v>0.0001</v>
      </c>
      <c r="K18" s="261">
        <f>+I18/'סיכום נכסי השקעה'!$C$52</f>
        <v>0.00025642484045875</v>
      </c>
    </row>
    <row r="19" spans="1:256">
      <c r="B19" s="259" t="str">
        <v>בתי זיקוק לנפט</v>
      </c>
      <c r="C19" s="260">
        <v>2590248</v>
      </c>
      <c r="D19" s="260" t="s">
        <v>140</v>
      </c>
      <c r="E19" s="260" t="s">
        <v>86</v>
      </c>
      <c r="F19" s="260" t="s">
        <v>76</v>
      </c>
      <c r="G19" s="256">
        <v>378631</v>
      </c>
      <c r="H19" s="257">
        <v>137.7</v>
      </c>
      <c r="I19" s="256">
        <v>521.37</v>
      </c>
      <c r="J19" s="261">
        <v>0.0002</v>
      </c>
      <c r="K19" s="261">
        <f>+I19/'סיכום נכסי השקעה'!$C$52</f>
        <v>0.000343699468018866</v>
      </c>
    </row>
    <row r="20" spans="1:256">
      <c r="B20" s="259" t="str">
        <v>גזית גלוב*</v>
      </c>
      <c r="C20" s="260">
        <v>126011</v>
      </c>
      <c r="D20" s="260" t="s">
        <v>101</v>
      </c>
      <c r="E20" s="260" t="s">
        <v>97</v>
      </c>
      <c r="F20" s="260" t="s">
        <v>76</v>
      </c>
      <c r="G20" s="256">
        <v>52999</v>
      </c>
      <c r="H20" s="257">
        <v>4729</v>
      </c>
      <c r="I20" s="256">
        <v>2529.11</v>
      </c>
      <c r="J20" s="261">
        <v>0.0003</v>
      </c>
      <c r="K20" s="261">
        <f>+I20/'סיכום נכסי השקעה'!$C$52</f>
        <v>0.00166724928853059</v>
      </c>
    </row>
    <row r="21" spans="1:256">
      <c r="B21" s="259" t="str">
        <v>דיסקונט</v>
      </c>
      <c r="C21" s="260">
        <v>691212</v>
      </c>
      <c r="D21" s="260" t="s">
        <v>112</v>
      </c>
      <c r="E21" s="260" t="s">
        <v>84</v>
      </c>
      <c r="F21" s="260" t="s">
        <v>76</v>
      </c>
      <c r="G21" s="256">
        <v>199023</v>
      </c>
      <c r="H21" s="257">
        <v>635</v>
      </c>
      <c r="I21" s="256">
        <v>1263.8</v>
      </c>
      <c r="J21" s="261">
        <v>0.0002</v>
      </c>
      <c r="K21" s="261">
        <f>+I21/'סיכום נכסי השקעה'!$C$52</f>
        <v>0.000833126930360862</v>
      </c>
    </row>
    <row r="22" spans="1:256">
      <c r="B22" s="259" t="str">
        <v>דלק קדוחים</v>
      </c>
      <c r="C22" s="260">
        <v>475020</v>
      </c>
      <c r="D22" s="260" t="str">
        <v>דלק קידוחים</v>
      </c>
      <c r="E22" s="260" t="s">
        <v>153</v>
      </c>
      <c r="F22" s="260" t="s">
        <v>76</v>
      </c>
      <c r="G22" s="256">
        <v>34169</v>
      </c>
      <c r="H22" s="257">
        <v>1737</v>
      </c>
      <c r="I22" s="256">
        <v>593.52</v>
      </c>
      <c r="J22" s="261">
        <v>0.0001</v>
      </c>
      <c r="K22" s="261">
        <f>+I22/'סיכום נכסי השקעה'!$C$52</f>
        <v>0.000391262459018657</v>
      </c>
    </row>
    <row r="23" spans="1:256">
      <c r="B23" s="259" t="str">
        <v>חברה לישראל</v>
      </c>
      <c r="C23" s="260">
        <v>576017</v>
      </c>
      <c r="D23" s="260" t="s">
        <v>114</v>
      </c>
      <c r="E23" s="260" t="s">
        <v>93</v>
      </c>
      <c r="F23" s="260" t="s">
        <v>76</v>
      </c>
      <c r="G23" s="256">
        <v>510</v>
      </c>
      <c r="H23" s="257">
        <v>186100</v>
      </c>
      <c r="I23" s="256">
        <v>949.11</v>
      </c>
      <c r="J23" s="261">
        <v>0.0001</v>
      </c>
      <c r="K23" s="261">
        <f>+I23/'סיכום נכסי השקעה'!$C$52</f>
        <v>0.000625675819650892</v>
      </c>
    </row>
    <row r="24" spans="1:256">
      <c r="B24" s="259" t="s">
        <v>162</v>
      </c>
      <c r="C24" s="260">
        <v>629014</v>
      </c>
      <c r="D24" s="260" t="s">
        <v>162</v>
      </c>
      <c r="E24" s="260" t="s">
        <v>163</v>
      </c>
      <c r="F24" s="260" t="s">
        <v>76</v>
      </c>
      <c r="G24" s="256">
        <v>42033</v>
      </c>
      <c r="H24" s="257">
        <v>13270</v>
      </c>
      <c r="I24" s="256">
        <v>5577.78</v>
      </c>
      <c r="J24" s="261">
        <v>0</v>
      </c>
      <c r="K24" s="261">
        <f>+I24/'סיכום נכסי השקעה'!$C$52</f>
        <v>0.00367700485015683</v>
      </c>
    </row>
    <row r="25" spans="1:256">
      <c r="B25" s="259" t="str">
        <v>ישראמקו*</v>
      </c>
      <c r="C25" s="260">
        <v>232017</v>
      </c>
      <c r="D25" s="260" t="str">
        <v>ישראמקו נגב 2</v>
      </c>
      <c r="E25" s="260" t="s">
        <v>153</v>
      </c>
      <c r="F25" s="260" t="s">
        <v>76</v>
      </c>
      <c r="G25" s="256">
        <v>10108351.86</v>
      </c>
      <c r="H25" s="257">
        <v>64.8</v>
      </c>
      <c r="I25" s="256">
        <v>6550.21</v>
      </c>
      <c r="J25" s="261">
        <v>0.0008</v>
      </c>
      <c r="K25" s="261">
        <f>+I25/'סיכום נכסי השקעה'!$C$52</f>
        <v>0.00431805376682942</v>
      </c>
    </row>
    <row r="26" spans="1:256">
      <c r="B26" s="259" t="str">
        <v>כיל</v>
      </c>
      <c r="C26" s="260">
        <v>281014</v>
      </c>
      <c r="D26" s="260" t="s">
        <v>85</v>
      </c>
      <c r="E26" s="260" t="s">
        <v>86</v>
      </c>
      <c r="F26" s="260" t="s">
        <v>76</v>
      </c>
      <c r="G26" s="256">
        <v>170586</v>
      </c>
      <c r="H26" s="257">
        <v>2974</v>
      </c>
      <c r="I26" s="256">
        <v>5073.23</v>
      </c>
      <c r="J26" s="261">
        <v>0.0001</v>
      </c>
      <c r="K26" s="261">
        <f>+I26/'סיכום נכסי השקעה'!$C$52</f>
        <v>0.00334439352501554</v>
      </c>
    </row>
    <row r="27" spans="1:256">
      <c r="B27" s="259" t="s">
        <v>43</v>
      </c>
      <c r="C27" s="260">
        <v>604611</v>
      </c>
      <c r="D27" s="260" t="s">
        <v>87</v>
      </c>
      <c r="E27" s="260" t="s">
        <v>84</v>
      </c>
      <c r="F27" s="260" t="s">
        <v>76</v>
      </c>
      <c r="G27" s="256">
        <v>407069</v>
      </c>
      <c r="H27" s="257">
        <v>1310</v>
      </c>
      <c r="I27" s="256">
        <v>5332.6</v>
      </c>
      <c r="J27" s="261">
        <v>0.0003</v>
      </c>
      <c r="K27" s="261">
        <f>+I27/'סיכום נכסי השקעה'!$C$52</f>
        <v>0.00351537637984043</v>
      </c>
    </row>
    <row r="28" spans="1:256">
      <c r="B28" s="259" t="str">
        <v>מזרחי</v>
      </c>
      <c r="C28" s="260">
        <v>695437</v>
      </c>
      <c r="D28" s="260" t="s">
        <v>83</v>
      </c>
      <c r="E28" s="260" t="s">
        <v>84</v>
      </c>
      <c r="F28" s="260" t="s">
        <v>76</v>
      </c>
      <c r="G28" s="256">
        <v>53783</v>
      </c>
      <c r="H28" s="257">
        <v>3880</v>
      </c>
      <c r="I28" s="256">
        <v>2086.78</v>
      </c>
      <c r="J28" s="261">
        <v>0.0002</v>
      </c>
      <c r="K28" s="261">
        <f>+I28/'סיכום נכסי השקעה'!$C$52</f>
        <v>0.00137565486290429</v>
      </c>
    </row>
    <row r="29" spans="1:256">
      <c r="B29" s="259" t="s">
        <v>164</v>
      </c>
      <c r="C29" s="260">
        <v>273011</v>
      </c>
      <c r="D29" s="260" t="s">
        <v>164</v>
      </c>
      <c r="E29" s="260" t="s">
        <v>165</v>
      </c>
      <c r="F29" s="260" t="s">
        <v>76</v>
      </c>
      <c r="G29" s="256">
        <v>13877</v>
      </c>
      <c r="H29" s="257">
        <v>14520</v>
      </c>
      <c r="I29" s="256">
        <v>2014.94</v>
      </c>
      <c r="J29" s="261">
        <v>0.0002</v>
      </c>
      <c r="K29" s="261">
        <f>+I29/'סיכום נכסי השקעה'!$C$52</f>
        <v>0.00132829623125599</v>
      </c>
    </row>
    <row r="30" spans="1:256">
      <c r="B30" s="259" t="str">
        <v>סלקום CEL</v>
      </c>
      <c r="C30" s="260">
        <v>1101534</v>
      </c>
      <c r="D30" s="260" t="s">
        <v>119</v>
      </c>
      <c r="E30" s="260" t="s">
        <v>90</v>
      </c>
      <c r="F30" s="260" t="s">
        <v>76</v>
      </c>
      <c r="G30" s="256">
        <v>27900</v>
      </c>
      <c r="H30" s="257">
        <v>3935</v>
      </c>
      <c r="I30" s="256">
        <v>1097.87</v>
      </c>
      <c r="J30" s="261">
        <v>0.0003</v>
      </c>
      <c r="K30" s="261">
        <f>+I30/'סיכום נכסי השקעה'!$C$52</f>
        <v>0.000723741939417059</v>
      </c>
    </row>
    <row r="31" spans="1:256">
      <c r="B31" s="259" t="s">
        <v>52</v>
      </c>
      <c r="C31" s="260">
        <v>662577</v>
      </c>
      <c r="D31" s="260" t="s">
        <v>88</v>
      </c>
      <c r="E31" s="260" t="s">
        <v>84</v>
      </c>
      <c r="F31" s="260" t="s">
        <v>76</v>
      </c>
      <c r="G31" s="256">
        <v>237818</v>
      </c>
      <c r="H31" s="257">
        <v>1782</v>
      </c>
      <c r="I31" s="256">
        <v>4237.92</v>
      </c>
      <c r="J31" s="261">
        <v>0.0002</v>
      </c>
      <c r="K31" s="261">
        <f>+I31/'סיכום נכסי השקעה'!$C$52</f>
        <v>0.00279373736407256</v>
      </c>
    </row>
    <row r="32" spans="1:256">
      <c r="B32" s="259" t="str">
        <v>פז נפט</v>
      </c>
      <c r="C32" s="260">
        <v>1100007</v>
      </c>
      <c r="D32" s="260" t="s">
        <v>120</v>
      </c>
      <c r="E32" s="260" t="s">
        <v>86</v>
      </c>
      <c r="F32" s="260" t="s">
        <v>76</v>
      </c>
      <c r="G32" s="256">
        <v>3590</v>
      </c>
      <c r="H32" s="257">
        <v>57880</v>
      </c>
      <c r="I32" s="256">
        <v>2077.89</v>
      </c>
      <c r="J32" s="261">
        <v>0.0004</v>
      </c>
      <c r="K32" s="261">
        <f>+I32/'סיכום נכסי השקעה'!$C$52</f>
        <v>0.00136979436408255</v>
      </c>
    </row>
    <row r="33" spans="1:256">
      <c r="B33" s="259" t="str">
        <v>פרטנר</v>
      </c>
      <c r="C33" s="260">
        <v>1083484</v>
      </c>
      <c r="D33" s="260" t="s">
        <v>107</v>
      </c>
      <c r="E33" s="260" t="s">
        <v>90</v>
      </c>
      <c r="F33" s="260" t="s">
        <v>76</v>
      </c>
      <c r="G33" s="256">
        <v>123</v>
      </c>
      <c r="H33" s="257">
        <v>2802</v>
      </c>
      <c r="I33" s="256">
        <v>3.45</v>
      </c>
      <c r="J33" s="261">
        <v>0</v>
      </c>
      <c r="K33" s="261">
        <f>+I33/'סיכום נכסי השקעה'!$C$52</f>
        <v>2.27432181495883e-06</v>
      </c>
    </row>
    <row r="34" spans="1:256">
      <c r="B34" s="259" t="s">
        <v>166</v>
      </c>
      <c r="C34" s="260">
        <v>1092428</v>
      </c>
      <c r="D34" s="260" t="s">
        <v>166</v>
      </c>
      <c r="E34" s="260" t="s">
        <v>163</v>
      </c>
      <c r="F34" s="260" t="s">
        <v>76</v>
      </c>
      <c r="G34" s="256">
        <v>18696</v>
      </c>
      <c r="H34" s="257">
        <v>43480</v>
      </c>
      <c r="I34" s="256">
        <v>8129.02</v>
      </c>
      <c r="J34" s="261">
        <v>0.0002</v>
      </c>
      <c r="K34" s="261">
        <f>+I34/'סיכום נכסי השקעה'!$C$52</f>
        <v>0.00535884275948888</v>
      </c>
    </row>
    <row r="35" spans="1:256">
      <c r="B35" s="259" t="s">
        <v>113</v>
      </c>
      <c r="C35" s="260">
        <v>1084128</v>
      </c>
      <c r="D35" s="260" t="s">
        <v>113</v>
      </c>
      <c r="E35" s="260" t="s">
        <v>93</v>
      </c>
      <c r="F35" s="260" t="s">
        <v>76</v>
      </c>
      <c r="G35" s="256">
        <v>700</v>
      </c>
      <c r="H35" s="257">
        <v>115000</v>
      </c>
      <c r="I35" s="256">
        <v>805</v>
      </c>
      <c r="J35" s="261">
        <v>0.0001</v>
      </c>
      <c r="K35" s="261">
        <f>+I35/'סיכום נכסי השקעה'!$C$52</f>
        <v>0.000530675090157061</v>
      </c>
    </row>
    <row r="36" spans="1:256">
      <c r="B36" s="259" t="s">
        <v>167</v>
      </c>
      <c r="C36" s="260">
        <v>1119478</v>
      </c>
      <c r="D36" s="260" t="s">
        <v>167</v>
      </c>
      <c r="E36" s="260" t="s">
        <v>97</v>
      </c>
      <c r="F36" s="260" t="s">
        <v>76</v>
      </c>
      <c r="G36" s="256">
        <v>42958</v>
      </c>
      <c r="H36" s="257">
        <v>11190</v>
      </c>
      <c r="I36" s="256">
        <v>4807</v>
      </c>
      <c r="J36" s="261">
        <v>0.0004</v>
      </c>
      <c r="K36" s="261">
        <f>+I36/'סיכום נכסי השקעה'!$C$52</f>
        <v>0.00316888839550931</v>
      </c>
    </row>
    <row r="37" spans="1:256">
      <c r="B37" s="259" t="str">
        <v>שטראוס עלית*</v>
      </c>
      <c r="C37" s="260">
        <v>746016</v>
      </c>
      <c r="D37" s="260" t="str">
        <v>שטראוס עלית</v>
      </c>
      <c r="E37" s="260" t="s">
        <v>157</v>
      </c>
      <c r="F37" s="260" t="s">
        <v>76</v>
      </c>
      <c r="G37" s="256">
        <v>34190</v>
      </c>
      <c r="H37" s="257">
        <v>6200</v>
      </c>
      <c r="I37" s="256">
        <v>2119.78</v>
      </c>
      <c r="J37" s="261">
        <v>0.0003</v>
      </c>
      <c r="K37" s="261">
        <f>+I37/'סיכום נכסי השקעה'!$C$52</f>
        <v>0.00139740924548216</v>
      </c>
    </row>
    <row r="38" spans="1:256">
      <c r="B38" s="258" t="str">
        <v>תל אביב 25 סה"כ</v>
      </c>
      <c r="C38" s="239"/>
      <c r="D38" s="239"/>
      <c r="E38" s="239"/>
      <c r="F38" s="239"/>
      <c r="G38" s="253"/>
      <c r="H38" s="254"/>
      <c r="I38" s="253">
        <f>SUM(I13:I37)</f>
        <v>61714.2</v>
      </c>
      <c r="J38" s="262"/>
      <c r="K38" s="262">
        <f>+I38/'סיכום נכסי השקעה'!$C$52</f>
        <v>0.0406834641602123</v>
      </c>
    </row>
    <row r="39" spans="1:256">
      <c r="B39" s="263"/>
      <c r="G39" s="256"/>
      <c r="H39" s="257"/>
    </row>
    <row r="40" spans="1:256">
      <c r="B40" s="258" t="str">
        <v>תל אביב 75</v>
      </c>
      <c r="C40" s="239"/>
      <c r="D40" s="239"/>
      <c r="E40" s="239"/>
      <c r="F40" s="239"/>
      <c r="G40" s="253"/>
      <c r="H40" s="254"/>
      <c r="I40" s="239"/>
      <c r="J40" s="239"/>
      <c r="K40" s="239"/>
    </row>
    <row r="41" spans="1:256">
      <c r="B41" s="259" t="str">
        <v>אבגול*</v>
      </c>
      <c r="C41" s="260">
        <v>1100957</v>
      </c>
      <c r="D41" s="260" t="s">
        <v>123</v>
      </c>
      <c r="E41" s="260" t="s">
        <v>124</v>
      </c>
      <c r="F41" s="260" t="s">
        <v>76</v>
      </c>
      <c r="G41" s="256">
        <v>142448</v>
      </c>
      <c r="H41" s="257">
        <v>307.8</v>
      </c>
      <c r="I41" s="256">
        <v>438.45</v>
      </c>
      <c r="J41" s="261">
        <v>0.0005</v>
      </c>
      <c r="K41" s="261">
        <f>+I41/'סיכום נכסי השקעה'!$C$52</f>
        <v>0.000289036637614116</v>
      </c>
    </row>
    <row r="42" spans="1:256">
      <c r="B42" s="259" t="str">
        <v>אבוגן*</v>
      </c>
      <c r="C42" s="260">
        <v>1105055</v>
      </c>
      <c r="D42" s="260" t="str">
        <v>אבוגין</v>
      </c>
      <c r="E42" s="260" t="s">
        <v>168</v>
      </c>
      <c r="F42" s="260" t="s">
        <v>76</v>
      </c>
      <c r="G42" s="256">
        <v>32390</v>
      </c>
      <c r="H42" s="257">
        <v>2739</v>
      </c>
      <c r="I42" s="256">
        <v>887.16</v>
      </c>
      <c r="J42" s="261">
        <v>0.0009</v>
      </c>
      <c r="K42" s="261">
        <f>+I42/'סיכום נכסי השקעה'!$C$52</f>
        <v>0.000584836910538805</v>
      </c>
    </row>
    <row r="43" spans="1:256">
      <c r="B43" s="259" t="str">
        <v>אורמת*</v>
      </c>
      <c r="C43" s="260">
        <v>260018</v>
      </c>
      <c r="D43" s="260" t="str">
        <v>אורמת תעשיות בע"מ</v>
      </c>
      <c r="E43" s="260" t="str">
        <v>קלינטק</v>
      </c>
      <c r="F43" s="260" t="s">
        <v>76</v>
      </c>
      <c r="G43" s="256">
        <v>40923</v>
      </c>
      <c r="H43" s="257">
        <v>2300</v>
      </c>
      <c r="I43" s="256">
        <v>941.23</v>
      </c>
      <c r="J43" s="261">
        <v>0.0004</v>
      </c>
      <c r="K43" s="261">
        <f>+I43/'סיכום נכסי השקעה'!$C$52</f>
        <v>0.000620481136780783</v>
      </c>
    </row>
    <row r="44" spans="1:256">
      <c r="B44" s="259" t="str">
        <v>איזיציפ</v>
      </c>
      <c r="C44" s="260">
        <v>1082544</v>
      </c>
      <c r="D44" s="260" t="str">
        <v>איזיצ'יפ</v>
      </c>
      <c r="E44" s="260" t="s">
        <v>128</v>
      </c>
      <c r="F44" s="260" t="s">
        <v>76</v>
      </c>
      <c r="G44" s="256">
        <v>6533</v>
      </c>
      <c r="H44" s="257">
        <v>8760</v>
      </c>
      <c r="I44" s="256">
        <v>572.29</v>
      </c>
      <c r="J44" s="261">
        <v>0.0002</v>
      </c>
      <c r="K44" s="261">
        <f>+I44/'סיכום נכסי השקעה'!$C$52</f>
        <v>0.000377267139560229</v>
      </c>
    </row>
    <row r="45" spans="1:256">
      <c r="B45" s="259" t="str">
        <v>אלוט תקשורת*</v>
      </c>
      <c r="C45" s="260">
        <v>1099654</v>
      </c>
      <c r="D45" s="260" t="str">
        <v>אלוט תקשורת</v>
      </c>
      <c r="E45" s="260" t="str">
        <v>תוכנה ואינטרנט</v>
      </c>
      <c r="F45" s="260" t="s">
        <v>76</v>
      </c>
      <c r="G45" s="256">
        <v>20017</v>
      </c>
      <c r="H45" s="257">
        <v>4534</v>
      </c>
      <c r="I45" s="256">
        <v>907.57</v>
      </c>
      <c r="J45" s="261">
        <v>0.0006</v>
      </c>
      <c r="K45" s="261">
        <f>+I45/'סיכום נכסי השקעה'!$C$52</f>
        <v>0.000598291666551359</v>
      </c>
    </row>
    <row r="46" spans="1:256">
      <c r="B46" s="259" t="str">
        <v>אלוני חץ</v>
      </c>
      <c r="C46" s="260">
        <v>390013</v>
      </c>
      <c r="D46" s="260" t="str">
        <v>אלוני חץ נכסים והשקעות בע"מ</v>
      </c>
      <c r="E46" s="260" t="s">
        <v>97</v>
      </c>
      <c r="F46" s="260" t="s">
        <v>76</v>
      </c>
      <c r="G46" s="256">
        <v>66</v>
      </c>
      <c r="H46" s="257">
        <v>2271</v>
      </c>
      <c r="I46" s="256">
        <v>1.5</v>
      </c>
      <c r="J46" s="261">
        <v>0</v>
      </c>
      <c r="K46" s="261">
        <f>+I46/'סיכום נכסי השקעה'!$C$52</f>
        <v>9.88835571721232e-07</v>
      </c>
    </row>
    <row r="47" spans="1:256">
      <c r="B47" s="259" t="str">
        <v>אלקו החזקות</v>
      </c>
      <c r="C47" s="260">
        <v>694034</v>
      </c>
      <c r="D47" s="260" t="str">
        <v>אלקו החזקות בע"מ</v>
      </c>
      <c r="E47" s="260" t="s">
        <v>93</v>
      </c>
      <c r="F47" s="260" t="s">
        <v>76</v>
      </c>
      <c r="G47" s="256">
        <v>4576</v>
      </c>
      <c r="H47" s="257">
        <v>3973</v>
      </c>
      <c r="I47" s="256">
        <v>181.8</v>
      </c>
      <c r="J47" s="261">
        <v>0.0002</v>
      </c>
      <c r="K47" s="261">
        <f>+I47/'סיכום נכסי השקעה'!$C$52</f>
        <v>0.000119846871292613</v>
      </c>
    </row>
    <row r="48" spans="1:256">
      <c r="B48" s="259" t="str">
        <v>אלקטרה מוצרי צריכה</v>
      </c>
      <c r="C48" s="260">
        <v>5010129</v>
      </c>
      <c r="D48" s="260" t="str">
        <v>אלקטרה מוצרי צריכה 1951 בע"מ</v>
      </c>
      <c r="E48" s="260" t="s">
        <v>128</v>
      </c>
      <c r="F48" s="260" t="s">
        <v>76</v>
      </c>
      <c r="G48" s="256">
        <v>4790</v>
      </c>
      <c r="H48" s="257">
        <v>4584</v>
      </c>
      <c r="I48" s="256">
        <v>219.57</v>
      </c>
      <c r="J48" s="261">
        <v>0.0002</v>
      </c>
      <c r="K48" s="261">
        <f>+I48/'סיכום נכסי השקעה'!$C$52</f>
        <v>0.000144745750988554</v>
      </c>
    </row>
    <row r="49" spans="1:256">
      <c r="B49" s="259" t="str">
        <v>אלקטרה*</v>
      </c>
      <c r="C49" s="260">
        <v>739037</v>
      </c>
      <c r="D49" s="260" t="str">
        <v>אלקטרה בע"מ</v>
      </c>
      <c r="E49" s="260" t="s">
        <v>93</v>
      </c>
      <c r="F49" s="260" t="s">
        <v>76</v>
      </c>
      <c r="G49" s="256">
        <v>2033</v>
      </c>
      <c r="H49" s="257">
        <v>47110</v>
      </c>
      <c r="I49" s="256">
        <v>957.75</v>
      </c>
      <c r="J49" s="261">
        <v>0.0006</v>
      </c>
      <c r="K49" s="261">
        <f>+I49/'סיכום נכסי השקעה'!$C$52</f>
        <v>0.000631371512544007</v>
      </c>
    </row>
    <row r="50" spans="1:256">
      <c r="B50" s="259" t="str">
        <v>אלרוב ישראל</v>
      </c>
      <c r="C50" s="260">
        <v>146019</v>
      </c>
      <c r="D50" s="260" t="s">
        <v>169</v>
      </c>
      <c r="E50" s="260" t="s">
        <v>97</v>
      </c>
      <c r="F50" s="260" t="s">
        <v>76</v>
      </c>
      <c r="G50" s="256">
        <v>144</v>
      </c>
      <c r="H50" s="257">
        <v>10180</v>
      </c>
      <c r="I50" s="256">
        <v>14.66</v>
      </c>
      <c r="J50" s="261">
        <v>0</v>
      </c>
      <c r="K50" s="261">
        <f>+I50/'סיכום נכסי השקעה'!$C$52</f>
        <v>9.66421965428884e-06</v>
      </c>
    </row>
    <row r="51" spans="1:256">
      <c r="B51" s="259" t="str">
        <v>אלרוב נדלן ומלונאות</v>
      </c>
      <c r="C51" s="260">
        <v>387019</v>
      </c>
      <c r="D51" s="260" t="s">
        <v>169</v>
      </c>
      <c r="E51" s="260" t="s">
        <v>97</v>
      </c>
      <c r="F51" s="260" t="s">
        <v>76</v>
      </c>
      <c r="G51" s="256">
        <v>3174</v>
      </c>
      <c r="H51" s="257">
        <v>9093</v>
      </c>
      <c r="I51" s="256">
        <v>288.61</v>
      </c>
      <c r="J51" s="261">
        <v>0.0001</v>
      </c>
      <c r="K51" s="261">
        <f>+I51/'סיכום נכסי השקעה'!$C$52</f>
        <v>0.00019025855623631</v>
      </c>
    </row>
    <row r="52" spans="1:256">
      <c r="B52" s="259" t="str">
        <v>אמות*</v>
      </c>
      <c r="C52" s="260">
        <v>1097278</v>
      </c>
      <c r="D52" s="260" t="s">
        <v>100</v>
      </c>
      <c r="E52" s="260" t="s">
        <v>97</v>
      </c>
      <c r="F52" s="260" t="s">
        <v>76</v>
      </c>
      <c r="G52" s="256">
        <v>200</v>
      </c>
      <c r="H52" s="257">
        <v>1057</v>
      </c>
      <c r="I52" s="256">
        <v>2.11</v>
      </c>
      <c r="J52" s="261">
        <v>0</v>
      </c>
      <c r="K52" s="261">
        <f>+I52/'סיכום נכסי השקעה'!$C$52</f>
        <v>1.39096203755453e-06</v>
      </c>
    </row>
    <row r="53" spans="1:256">
      <c r="B53" s="259" t="str">
        <v>אפריקה</v>
      </c>
      <c r="C53" s="260">
        <v>611012</v>
      </c>
      <c r="D53" s="260" t="s">
        <v>170</v>
      </c>
      <c r="E53" s="260" t="s">
        <v>97</v>
      </c>
      <c r="F53" s="260" t="s">
        <v>76</v>
      </c>
      <c r="G53" s="256">
        <v>3001.17</v>
      </c>
      <c r="H53" s="257">
        <v>608.6</v>
      </c>
      <c r="I53" s="256">
        <v>18.27</v>
      </c>
      <c r="J53" s="261">
        <v>0</v>
      </c>
      <c r="K53" s="261">
        <f>+I53/'סיכום נכסי השקעה'!$C$52</f>
        <v>1.20440172635646e-05</v>
      </c>
    </row>
    <row r="54" spans="1:256">
      <c r="B54" s="259" t="str">
        <v>ביג</v>
      </c>
      <c r="C54" s="260">
        <v>1097260</v>
      </c>
      <c r="D54" s="260" t="str">
        <v>ביג מרכזי קניות 2004 בע"מ</v>
      </c>
      <c r="E54" s="260" t="s">
        <v>97</v>
      </c>
      <c r="F54" s="260" t="s">
        <v>76</v>
      </c>
      <c r="G54" s="256">
        <v>3318</v>
      </c>
      <c r="H54" s="257">
        <v>13840</v>
      </c>
      <c r="I54" s="256">
        <v>459.21</v>
      </c>
      <c r="J54" s="261">
        <v>0.0003</v>
      </c>
      <c r="K54" s="261">
        <f>+I54/'סיכום נכסי השקעה'!$C$52</f>
        <v>0.000302722121926738</v>
      </c>
    </row>
    <row r="55" spans="1:256">
      <c r="B55" s="259" t="s">
        <v>171</v>
      </c>
      <c r="C55" s="260">
        <v>1081868</v>
      </c>
      <c r="D55" s="260" t="str">
        <v>איתוראן איתור ושליטה בע"מ</v>
      </c>
      <c r="E55" s="260" t="s">
        <v>128</v>
      </c>
      <c r="F55" s="260" t="s">
        <v>76</v>
      </c>
      <c r="G55" s="256">
        <v>4665</v>
      </c>
      <c r="H55" s="257">
        <v>6570</v>
      </c>
      <c r="I55" s="256">
        <v>309.29</v>
      </c>
      <c r="J55" s="261">
        <v>0.0002</v>
      </c>
      <c r="K55" s="261">
        <f>+I55/'סיכום נכסי השקעה'!$C$52</f>
        <v>0.000203891302651773</v>
      </c>
    </row>
    <row r="56" spans="1:256">
      <c r="B56" s="259" t="str">
        <v>גב ים 1</v>
      </c>
      <c r="C56" s="260">
        <v>759019</v>
      </c>
      <c r="D56" s="260" t="s">
        <v>111</v>
      </c>
      <c r="E56" s="260" t="s">
        <v>97</v>
      </c>
      <c r="F56" s="260" t="s">
        <v>76</v>
      </c>
      <c r="G56" s="256">
        <v>203</v>
      </c>
      <c r="H56" s="257">
        <v>94790</v>
      </c>
      <c r="I56" s="256">
        <v>192.42</v>
      </c>
      <c r="J56" s="261">
        <v>0.0001</v>
      </c>
      <c r="K56" s="261">
        <f>+I56/'סיכום נכסי השקעה'!$C$52</f>
        <v>0.0001268478271404</v>
      </c>
    </row>
    <row r="57" spans="1:256">
      <c r="B57" s="259" t="s">
        <v>172</v>
      </c>
      <c r="C57" s="260">
        <v>1086537</v>
      </c>
      <c r="D57" s="260" t="s">
        <v>172</v>
      </c>
      <c r="E57" s="260" t="s">
        <v>173</v>
      </c>
      <c r="F57" s="260" t="s">
        <v>76</v>
      </c>
      <c r="G57" s="256">
        <v>4970</v>
      </c>
      <c r="H57" s="257">
        <v>6811</v>
      </c>
      <c r="I57" s="256">
        <v>338.51</v>
      </c>
      <c r="J57" s="261">
        <v>0.0002</v>
      </c>
      <c r="K57" s="261">
        <f>+I57/'סיכום נכסי השקעה'!$C$52</f>
        <v>0.000223153819588903</v>
      </c>
    </row>
    <row r="58" spans="1:256">
      <c r="B58" s="259" t="str">
        <v>דלק רכב*</v>
      </c>
      <c r="C58" s="260">
        <v>829010</v>
      </c>
      <c r="D58" s="260" t="str">
        <v>דלק רכב</v>
      </c>
      <c r="E58" s="260" t="s">
        <v>128</v>
      </c>
      <c r="F58" s="260" t="s">
        <v>76</v>
      </c>
      <c r="G58" s="256">
        <v>93859</v>
      </c>
      <c r="H58" s="257">
        <v>4098</v>
      </c>
      <c r="I58" s="256">
        <v>3987.13</v>
      </c>
      <c r="J58" s="261">
        <v>0.001</v>
      </c>
      <c r="K58" s="261">
        <f>+I58/'סיכום נכסי השקעה'!$C$52</f>
        <v>0.00262841064871792</v>
      </c>
    </row>
    <row r="59" spans="1:256">
      <c r="B59" s="259" t="str">
        <v>הפניקס 1</v>
      </c>
      <c r="C59" s="260">
        <v>767012</v>
      </c>
      <c r="D59" s="260" t="s">
        <v>98</v>
      </c>
      <c r="E59" s="260" t="s">
        <v>95</v>
      </c>
      <c r="F59" s="260" t="s">
        <v>76</v>
      </c>
      <c r="G59" s="256">
        <v>91319</v>
      </c>
      <c r="H59" s="257">
        <v>1305</v>
      </c>
      <c r="I59" s="256">
        <v>1191.71</v>
      </c>
      <c r="J59" s="261">
        <v>0.0004</v>
      </c>
      <c r="K59" s="261">
        <f>+I59/'סיכום נכסי השקעה'!$C$52</f>
        <v>0.000785603492783939</v>
      </c>
    </row>
    <row r="60" spans="1:256">
      <c r="B60" s="259" t="str">
        <v>הראל</v>
      </c>
      <c r="C60" s="260">
        <v>585018</v>
      </c>
      <c r="D60" s="260" t="s">
        <v>94</v>
      </c>
      <c r="E60" s="260" t="s">
        <v>95</v>
      </c>
      <c r="F60" s="260" t="s">
        <v>76</v>
      </c>
      <c r="G60" s="256">
        <v>60840</v>
      </c>
      <c r="H60" s="257">
        <v>2024</v>
      </c>
      <c r="I60" s="256">
        <v>1231.4</v>
      </c>
      <c r="J60" s="261">
        <v>0.0003</v>
      </c>
      <c r="K60" s="261">
        <f>+I60/'סיכום נכסי השקעה'!$C$52</f>
        <v>0.000811768082011683</v>
      </c>
    </row>
    <row r="61" spans="1:256">
      <c r="B61" s="259" t="s">
        <v>103</v>
      </c>
      <c r="C61" s="260">
        <v>416016</v>
      </c>
      <c r="D61" s="260" t="s">
        <v>103</v>
      </c>
      <c r="E61" s="260" t="s">
        <v>97</v>
      </c>
      <c r="F61" s="260" t="s">
        <v>76</v>
      </c>
      <c r="G61" s="256">
        <v>5100</v>
      </c>
      <c r="H61" s="257">
        <v>5620</v>
      </c>
      <c r="I61" s="256">
        <v>286.62</v>
      </c>
      <c r="J61" s="261">
        <v>0.0003</v>
      </c>
      <c r="K61" s="261">
        <f>+I61/'סיכום נכסי השקעה'!$C$52</f>
        <v>0.000188946701044493</v>
      </c>
    </row>
    <row r="62" spans="1:256">
      <c r="B62" s="259" t="str">
        <v>חלל</v>
      </c>
      <c r="C62" s="260">
        <v>1092345</v>
      </c>
      <c r="D62" s="260" t="s">
        <v>150</v>
      </c>
      <c r="E62" s="260" t="s">
        <v>90</v>
      </c>
      <c r="F62" s="260" t="s">
        <v>76</v>
      </c>
      <c r="G62" s="256">
        <v>6803</v>
      </c>
      <c r="H62" s="257">
        <v>5916</v>
      </c>
      <c r="I62" s="256">
        <v>402.47</v>
      </c>
      <c r="J62" s="261">
        <v>0.0003</v>
      </c>
      <c r="K62" s="261">
        <f>+I62/'סיכום נכסי השקעה'!$C$52</f>
        <v>0.000265317768367096</v>
      </c>
    </row>
    <row r="63" spans="1:256">
      <c r="B63" s="259" t="str">
        <v>חנל יהש</v>
      </c>
      <c r="C63" s="260">
        <v>243014</v>
      </c>
      <c r="D63" s="260" t="str">
        <v>חנל ים המלח שותפות מוגבלת</v>
      </c>
      <c r="E63" s="260" t="s">
        <v>153</v>
      </c>
      <c r="F63" s="260" t="s">
        <v>76</v>
      </c>
      <c r="G63" s="256">
        <v>923</v>
      </c>
      <c r="H63" s="257">
        <v>3076</v>
      </c>
      <c r="I63" s="256">
        <v>28.39</v>
      </c>
      <c r="J63" s="261">
        <v>0</v>
      </c>
      <c r="K63" s="261">
        <f>+I63/'סיכום נכסי השקעה'!$C$52</f>
        <v>1.87153612541105e-05</v>
      </c>
    </row>
    <row r="64" spans="1:256">
      <c r="B64" s="259" t="s">
        <v>174</v>
      </c>
      <c r="C64" s="260">
        <v>1082379</v>
      </c>
      <c r="D64" s="260" t="s">
        <v>174</v>
      </c>
      <c r="E64" s="260" t="s">
        <v>175</v>
      </c>
      <c r="F64" s="260" t="s">
        <v>76</v>
      </c>
      <c r="G64" s="256">
        <v>13751.66</v>
      </c>
      <c r="H64" s="257">
        <v>1740</v>
      </c>
      <c r="I64" s="256">
        <v>239.28</v>
      </c>
      <c r="J64" s="261">
        <v>0.0003</v>
      </c>
      <c r="K64" s="261">
        <f>+I64/'סיכום נכסי השקעה'!$C$52</f>
        <v>0.000157739050400971</v>
      </c>
    </row>
    <row r="65" spans="1:256">
      <c r="B65" s="259" t="s">
        <v>106</v>
      </c>
      <c r="C65" s="260">
        <v>583013</v>
      </c>
      <c r="D65" s="260" t="s">
        <v>106</v>
      </c>
      <c r="E65" s="260" t="s">
        <v>93</v>
      </c>
      <c r="F65" s="260" t="s">
        <v>76</v>
      </c>
      <c r="G65" s="256">
        <v>1812.75</v>
      </c>
      <c r="H65" s="257">
        <v>12390</v>
      </c>
      <c r="I65" s="256">
        <v>224.6</v>
      </c>
      <c r="J65" s="261">
        <v>0.0001</v>
      </c>
      <c r="K65" s="261">
        <f>+I65/'סיכום נכסי השקעה'!$C$52</f>
        <v>0.000148061646272392</v>
      </c>
    </row>
    <row r="66" spans="1:256">
      <c r="B66" s="259" t="str">
        <v>כלכלית</v>
      </c>
      <c r="C66" s="260">
        <v>198010</v>
      </c>
      <c r="D66" s="260" t="s">
        <v>136</v>
      </c>
      <c r="E66" s="260" t="s">
        <v>97</v>
      </c>
      <c r="F66" s="260" t="s">
        <v>76</v>
      </c>
      <c r="G66" s="256">
        <v>100</v>
      </c>
      <c r="H66" s="257">
        <v>3540</v>
      </c>
      <c r="I66" s="256">
        <v>3.54</v>
      </c>
      <c r="J66" s="261">
        <v>0</v>
      </c>
      <c r="K66" s="261">
        <f>+I66/'סיכום נכסי השקעה'!$C$52</f>
        <v>2.33365194926211e-06</v>
      </c>
    </row>
    <row r="67" spans="1:256">
      <c r="B67" s="259" t="str">
        <v>כלל ביוטכנולוגיות בעמ*</v>
      </c>
      <c r="C67" s="260">
        <v>1104280</v>
      </c>
      <c r="D67" s="260" t="str">
        <v>כלל ביוטכנולוגיות</v>
      </c>
      <c r="E67" s="260" t="s">
        <v>160</v>
      </c>
      <c r="F67" s="260" t="s">
        <v>76</v>
      </c>
      <c r="G67" s="256">
        <v>6423.19</v>
      </c>
      <c r="H67" s="257">
        <v>758.1</v>
      </c>
      <c r="I67" s="256">
        <v>48.69</v>
      </c>
      <c r="J67" s="261">
        <v>0.0001</v>
      </c>
      <c r="K67" s="261">
        <f>+I67/'סיכום נכסי השקעה'!$C$52</f>
        <v>3.20976026580712e-05</v>
      </c>
    </row>
    <row r="68" spans="1:256">
      <c r="B68" s="259" t="str">
        <v>כלל ביטוח</v>
      </c>
      <c r="C68" s="260">
        <v>224014</v>
      </c>
      <c r="D68" s="260" t="str">
        <v>כלל החזקות עסקי ביטוח בע"מ</v>
      </c>
      <c r="E68" s="260" t="s">
        <v>95</v>
      </c>
      <c r="F68" s="260" t="s">
        <v>76</v>
      </c>
      <c r="G68" s="256">
        <v>17659</v>
      </c>
      <c r="H68" s="257">
        <v>6369</v>
      </c>
      <c r="I68" s="256">
        <v>1124.7</v>
      </c>
      <c r="J68" s="261">
        <v>0.0003</v>
      </c>
      <c r="K68" s="261">
        <f>+I68/'סיכום נכסי השקעה'!$C$52</f>
        <v>0.00074142891167658</v>
      </c>
    </row>
    <row r="69" spans="1:256">
      <c r="B69" s="259" t="str">
        <v>כלל תעשיות</v>
      </c>
      <c r="C69" s="260">
        <v>608018</v>
      </c>
      <c r="D69" s="260" t="s">
        <v>137</v>
      </c>
      <c r="E69" s="260" t="s">
        <v>93</v>
      </c>
      <c r="F69" s="260" t="s">
        <v>76</v>
      </c>
      <c r="G69" s="256">
        <v>25289</v>
      </c>
      <c r="H69" s="257">
        <v>1530</v>
      </c>
      <c r="I69" s="256">
        <v>386.92</v>
      </c>
      <c r="J69" s="261">
        <v>0.0002</v>
      </c>
      <c r="K69" s="261">
        <f>+I69/'סיכום נכסי השקעה'!$C$52</f>
        <v>0.000255066839606919</v>
      </c>
    </row>
    <row r="70" spans="1:256">
      <c r="B70" s="259" t="s">
        <v>176</v>
      </c>
      <c r="C70" s="260">
        <v>1123017</v>
      </c>
      <c r="D70" s="260" t="s">
        <v>176</v>
      </c>
      <c r="E70" s="260" t="s">
        <v>177</v>
      </c>
      <c r="F70" s="260" t="s">
        <v>76</v>
      </c>
      <c r="G70" s="256">
        <v>4445</v>
      </c>
      <c r="H70" s="257">
        <v>3322</v>
      </c>
      <c r="I70" s="256">
        <v>147.66</v>
      </c>
      <c r="J70" s="261">
        <v>0.0001</v>
      </c>
      <c r="K70" s="261">
        <f>+I70/'סיכום נכסי השקעה'!$C$52</f>
        <v>9.73409736802381e-05</v>
      </c>
    </row>
    <row r="71" spans="1:256">
      <c r="B71" s="259" t="str">
        <v>מטריקס*</v>
      </c>
      <c r="C71" s="260">
        <v>445015</v>
      </c>
      <c r="D71" s="260" t="str">
        <v>מטריקס</v>
      </c>
      <c r="E71" s="260" t="s">
        <v>178</v>
      </c>
      <c r="F71" s="260" t="s">
        <v>76</v>
      </c>
      <c r="G71" s="256">
        <v>36402</v>
      </c>
      <c r="H71" s="257">
        <v>2003</v>
      </c>
      <c r="I71" s="256">
        <v>729.13</v>
      </c>
      <c r="J71" s="261">
        <v>0.0006</v>
      </c>
      <c r="K71" s="261">
        <f>+I71/'סיכום נכסי השקעה'!$C$52</f>
        <v>0.000480659786939401</v>
      </c>
    </row>
    <row r="72" spans="1:256">
      <c r="B72" s="259" t="str">
        <v>מליסרון*</v>
      </c>
      <c r="C72" s="260">
        <v>323014</v>
      </c>
      <c r="D72" s="260" t="s">
        <v>117</v>
      </c>
      <c r="E72" s="260" t="s">
        <v>97</v>
      </c>
      <c r="F72" s="260" t="s">
        <v>76</v>
      </c>
      <c r="G72" s="256">
        <v>31047.8</v>
      </c>
      <c r="H72" s="257">
        <v>9343</v>
      </c>
      <c r="I72" s="256">
        <v>2900.8</v>
      </c>
      <c r="J72" s="261">
        <v>0.0007</v>
      </c>
      <c r="K72" s="261">
        <f>+I72/'סיכום נכסי השקעה'!$C$52</f>
        <v>0.00191227615096597</v>
      </c>
    </row>
    <row r="73" spans="1:256">
      <c r="B73" s="259" t="s">
        <v>179</v>
      </c>
      <c r="C73" s="260">
        <v>566018</v>
      </c>
      <c r="D73" s="260" t="s">
        <v>179</v>
      </c>
      <c r="E73" s="260" t="s">
        <v>95</v>
      </c>
      <c r="F73" s="260" t="s">
        <v>76</v>
      </c>
      <c r="G73" s="256">
        <v>24285</v>
      </c>
      <c r="H73" s="257">
        <v>4159</v>
      </c>
      <c r="I73" s="256">
        <v>1010.01</v>
      </c>
      <c r="J73" s="261">
        <v>0.0004</v>
      </c>
      <c r="K73" s="261">
        <f>+I73/'סיכום נכסי השקעה'!$C$52</f>
        <v>0.000665822543862774</v>
      </c>
    </row>
    <row r="74" spans="1:256">
      <c r="B74" s="259" t="str">
        <v>נובה</v>
      </c>
      <c r="C74" s="260">
        <v>1084557</v>
      </c>
      <c r="D74" s="260" t="str">
        <v>נובה מכשירי מדידה בע"מ</v>
      </c>
      <c r="E74" s="260" t="s">
        <v>180</v>
      </c>
      <c r="F74" s="260" t="s">
        <v>76</v>
      </c>
      <c r="G74" s="256">
        <v>6976</v>
      </c>
      <c r="H74" s="257">
        <v>3153</v>
      </c>
      <c r="I74" s="256">
        <v>219.95</v>
      </c>
      <c r="J74" s="261">
        <v>0.0003</v>
      </c>
      <c r="K74" s="261">
        <f>+I74/'סיכום נכסי השקעה'!$C$52</f>
        <v>0.000144996256000057</v>
      </c>
    </row>
    <row r="75" spans="1:256">
      <c r="B75" s="259" t="str">
        <v>נפטא*</v>
      </c>
      <c r="C75" s="260">
        <v>643015</v>
      </c>
      <c r="D75" s="260" t="s">
        <v>152</v>
      </c>
      <c r="E75" s="260" t="s">
        <v>153</v>
      </c>
      <c r="F75" s="260" t="s">
        <v>76</v>
      </c>
      <c r="G75" s="256">
        <v>41187.25</v>
      </c>
      <c r="H75" s="257">
        <v>2276</v>
      </c>
      <c r="I75" s="256">
        <v>937.42</v>
      </c>
      <c r="J75" s="261">
        <v>0.0004</v>
      </c>
      <c r="K75" s="261">
        <f>+I75/'סיכום נכסי השקעה'!$C$52</f>
        <v>0.000617969494428611</v>
      </c>
    </row>
    <row r="76" spans="1:256">
      <c r="B76" s="259" t="str">
        <v>נצבא</v>
      </c>
      <c r="C76" s="260">
        <v>1081215</v>
      </c>
      <c r="D76" s="260" t="s">
        <v>96</v>
      </c>
      <c r="E76" s="260" t="s">
        <v>97</v>
      </c>
      <c r="F76" s="260" t="s">
        <v>76</v>
      </c>
      <c r="G76" s="256">
        <v>3710.8</v>
      </c>
      <c r="H76" s="257">
        <v>4548</v>
      </c>
      <c r="I76" s="256">
        <v>168.77</v>
      </c>
      <c r="J76" s="261">
        <v>0.0001</v>
      </c>
      <c r="K76" s="261">
        <f>+I76/'סיכום נכסי השקעה'!$C$52</f>
        <v>0.000111257186292928</v>
      </c>
    </row>
    <row r="77" spans="1:256">
      <c r="B77" s="259" t="str">
        <v>סרגון*</v>
      </c>
      <c r="C77" s="260">
        <v>1085166</v>
      </c>
      <c r="D77" s="260" t="str">
        <v>Ceragon Networks Ltd</v>
      </c>
      <c r="E77" s="260" t="s">
        <v>165</v>
      </c>
      <c r="F77" s="260" t="s">
        <v>76</v>
      </c>
      <c r="G77" s="256">
        <v>13079</v>
      </c>
      <c r="H77" s="257">
        <v>1440</v>
      </c>
      <c r="I77" s="256">
        <v>188.34</v>
      </c>
      <c r="J77" s="261">
        <v>0.0004</v>
      </c>
      <c r="K77" s="261">
        <f>+I77/'סיכום נכסי השקעה'!$C$52</f>
        <v>0.000124158194385318</v>
      </c>
    </row>
    <row r="78" spans="1:256">
      <c r="B78" s="259" t="s">
        <v>181</v>
      </c>
      <c r="C78" s="260">
        <v>1087022</v>
      </c>
      <c r="D78" s="260" t="s">
        <v>181</v>
      </c>
      <c r="E78" s="260" t="s">
        <v>182</v>
      </c>
      <c r="F78" s="260" t="s">
        <v>76</v>
      </c>
      <c r="G78" s="256">
        <v>2403</v>
      </c>
      <c r="H78" s="257">
        <v>8172</v>
      </c>
      <c r="I78" s="256">
        <v>196.37</v>
      </c>
      <c r="J78" s="261">
        <v>0.0002</v>
      </c>
      <c r="K78" s="261">
        <f>+I78/'סיכום נכסי השקעה'!$C$52</f>
        <v>0.000129451760812599</v>
      </c>
    </row>
    <row r="79" spans="1:256">
      <c r="B79" s="259" t="s">
        <v>183</v>
      </c>
      <c r="C79" s="260">
        <v>256016</v>
      </c>
      <c r="D79" s="260" t="s">
        <v>183</v>
      </c>
      <c r="E79" s="260" t="s">
        <v>178</v>
      </c>
      <c r="F79" s="260" t="s">
        <v>76</v>
      </c>
      <c r="G79" s="256">
        <v>2946</v>
      </c>
      <c r="H79" s="257">
        <v>8909</v>
      </c>
      <c r="I79" s="256">
        <v>262.46</v>
      </c>
      <c r="J79" s="261">
        <v>0.0002</v>
      </c>
      <c r="K79" s="261">
        <f>+I79/'סיכום נכסי השקעה'!$C$52</f>
        <v>0.000173019856102636</v>
      </c>
    </row>
    <row r="80" spans="1:256">
      <c r="B80" s="259" t="s">
        <v>184</v>
      </c>
      <c r="C80" s="260">
        <v>1081603</v>
      </c>
      <c r="D80" s="260" t="s">
        <v>184</v>
      </c>
      <c r="E80" s="260" t="s">
        <v>86</v>
      </c>
      <c r="F80" s="260" t="s">
        <v>76</v>
      </c>
      <c r="G80" s="256">
        <v>1619</v>
      </c>
      <c r="H80" s="257">
        <v>11160</v>
      </c>
      <c r="I80" s="256">
        <v>180.68</v>
      </c>
      <c r="J80" s="261">
        <v>0.0002</v>
      </c>
      <c r="K80" s="261">
        <f>+I80/'סיכום נכסי השקעה'!$C$52</f>
        <v>0.000119108540732395</v>
      </c>
    </row>
    <row r="81" spans="1:256">
      <c r="B81" s="259" t="s">
        <v>185</v>
      </c>
      <c r="C81" s="260">
        <v>1120609</v>
      </c>
      <c r="D81" s="260" t="s">
        <v>185</v>
      </c>
      <c r="E81" s="260" t="s">
        <v>168</v>
      </c>
      <c r="F81" s="260" t="s">
        <v>76</v>
      </c>
      <c r="G81" s="256">
        <v>404</v>
      </c>
      <c r="H81" s="257">
        <v>1615</v>
      </c>
      <c r="I81" s="256">
        <v>6.52</v>
      </c>
      <c r="J81" s="261">
        <v>0</v>
      </c>
      <c r="K81" s="261">
        <f>+I81/'סיכום נכסי השקעה'!$C$52</f>
        <v>4.29813861841495e-06</v>
      </c>
    </row>
    <row r="82" spans="1:256">
      <c r="B82" s="259" t="s">
        <v>186</v>
      </c>
      <c r="C82" s="260">
        <v>1081082</v>
      </c>
      <c r="D82" s="260" t="s">
        <v>186</v>
      </c>
      <c r="E82" s="260" t="s">
        <v>157</v>
      </c>
      <c r="F82" s="260" t="s">
        <v>76</v>
      </c>
      <c r="G82" s="256">
        <v>8961</v>
      </c>
      <c r="H82" s="257">
        <v>6427</v>
      </c>
      <c r="I82" s="256">
        <v>575.92</v>
      </c>
      <c r="J82" s="261">
        <v>0.0002</v>
      </c>
      <c r="K82" s="261">
        <f>+I82/'סיכום נכסי השקעה'!$C$52</f>
        <v>0.000379660121643795</v>
      </c>
    </row>
    <row r="83" spans="1:256">
      <c r="B83" s="259" t="str">
        <v>קמהדע</v>
      </c>
      <c r="C83" s="260">
        <v>1094119</v>
      </c>
      <c r="D83" s="260" t="s">
        <v>187</v>
      </c>
      <c r="E83" s="260" t="s">
        <v>168</v>
      </c>
      <c r="F83" s="260" t="s">
        <v>76</v>
      </c>
      <c r="G83" s="256">
        <v>9741</v>
      </c>
      <c r="H83" s="257">
        <v>5375</v>
      </c>
      <c r="I83" s="256">
        <v>523.58</v>
      </c>
      <c r="J83" s="261">
        <v>0.0003</v>
      </c>
      <c r="K83" s="261">
        <f>+I83/'סיכום נכסי השקעה'!$C$52</f>
        <v>0.000345156352427868</v>
      </c>
    </row>
    <row r="84" spans="1:256">
      <c r="B84" s="259" t="str">
        <v>קרור 1*</v>
      </c>
      <c r="C84" s="260">
        <v>621011</v>
      </c>
      <c r="D84" s="260" t="str">
        <v>קרור ואספקה</v>
      </c>
      <c r="E84" s="260" t="s">
        <v>157</v>
      </c>
      <c r="F84" s="260" t="s">
        <v>76</v>
      </c>
      <c r="G84" s="256">
        <v>3909</v>
      </c>
      <c r="H84" s="257">
        <v>6002</v>
      </c>
      <c r="I84" s="256">
        <v>234.62</v>
      </c>
      <c r="J84" s="261">
        <v>0.0003</v>
      </c>
      <c r="K84" s="261">
        <f>+I84/'סיכום נכסי השקעה'!$C$52</f>
        <v>0.00015466706789149</v>
      </c>
    </row>
    <row r="85" spans="1:256">
      <c r="B85" s="259" t="str">
        <v>רבוע נדלן</v>
      </c>
      <c r="C85" s="260">
        <v>1098565</v>
      </c>
      <c r="D85" s="260" t="s">
        <v>121</v>
      </c>
      <c r="E85" s="260" t="s">
        <v>97</v>
      </c>
      <c r="F85" s="260" t="s">
        <v>76</v>
      </c>
      <c r="G85" s="256">
        <v>5489</v>
      </c>
      <c r="H85" s="257">
        <v>13470</v>
      </c>
      <c r="I85" s="256">
        <v>739.37</v>
      </c>
      <c r="J85" s="261">
        <v>0.0004</v>
      </c>
      <c r="K85" s="261">
        <f>+I85/'סיכום נכסי השקעה'!$C$52</f>
        <v>0.000487410237775685</v>
      </c>
    </row>
    <row r="86" spans="1:256">
      <c r="B86" s="259" t="s">
        <v>188</v>
      </c>
      <c r="C86" s="260">
        <v>1098920</v>
      </c>
      <c r="D86" s="260" t="s">
        <v>188</v>
      </c>
      <c r="E86" s="260" t="s">
        <v>97</v>
      </c>
      <c r="F86" s="260" t="s">
        <v>76</v>
      </c>
      <c r="G86" s="256">
        <v>55323</v>
      </c>
      <c r="H86" s="257">
        <v>812.4</v>
      </c>
      <c r="I86" s="256">
        <v>449.44</v>
      </c>
      <c r="J86" s="261">
        <v>0.0004</v>
      </c>
      <c r="K86" s="261">
        <f>+I86/'סיכום נכסי השקעה'!$C$52</f>
        <v>0.00029628150623626</v>
      </c>
    </row>
    <row r="87" spans="1:256">
      <c r="B87" s="259" t="s">
        <v>189</v>
      </c>
      <c r="C87" s="260">
        <v>1104249</v>
      </c>
      <c r="D87" s="260" t="s">
        <v>189</v>
      </c>
      <c r="E87" s="260" t="s">
        <v>128</v>
      </c>
      <c r="F87" s="260" t="s">
        <v>76</v>
      </c>
      <c r="G87" s="256">
        <v>2604</v>
      </c>
      <c r="H87" s="257">
        <v>19800</v>
      </c>
      <c r="I87" s="256">
        <v>515.59</v>
      </c>
      <c r="J87" s="261">
        <v>0.0002</v>
      </c>
      <c r="K87" s="261">
        <f>+I87/'סיכום נכסי השקעה'!$C$52</f>
        <v>0.000339889154949167</v>
      </c>
    </row>
    <row r="88" spans="1:256">
      <c r="B88" s="259" t="str">
        <v>רציו יהש</v>
      </c>
      <c r="C88" s="260">
        <v>394015</v>
      </c>
      <c r="D88" s="260" t="s">
        <v>190</v>
      </c>
      <c r="E88" s="260" t="s">
        <v>153</v>
      </c>
      <c r="F88" s="260" t="s">
        <v>76</v>
      </c>
      <c r="G88" s="256">
        <v>1035761</v>
      </c>
      <c r="H88" s="257">
        <v>42.2</v>
      </c>
      <c r="I88" s="256">
        <v>437.09</v>
      </c>
      <c r="J88" s="261">
        <v>0.0001</v>
      </c>
      <c r="K88" s="261">
        <f>+I88/'סיכום נכסי השקעה'!$C$52</f>
        <v>0.000288140093362422</v>
      </c>
    </row>
    <row r="89" spans="1:256">
      <c r="B89" s="259" t="str">
        <v>שופרסל</v>
      </c>
      <c r="C89" s="260">
        <v>777037</v>
      </c>
      <c r="D89" s="260" t="s">
        <v>156</v>
      </c>
      <c r="E89" s="260" t="s">
        <v>128</v>
      </c>
      <c r="F89" s="260" t="s">
        <v>76</v>
      </c>
      <c r="G89" s="256">
        <v>18322.2</v>
      </c>
      <c r="H89" s="257">
        <v>1517</v>
      </c>
      <c r="I89" s="256">
        <v>277.95</v>
      </c>
      <c r="J89" s="261">
        <v>0.0001</v>
      </c>
      <c r="K89" s="261">
        <f>+I89/'סיכום נכסי השקעה'!$C$52</f>
        <v>0.000183231231439944</v>
      </c>
    </row>
    <row r="90" spans="1:256">
      <c r="B90" s="259" t="str">
        <v>שיכון ובינוי*</v>
      </c>
      <c r="C90" s="260">
        <v>1081942</v>
      </c>
      <c r="D90" s="260" t="str">
        <v>שיכון ובינוי בע"מ</v>
      </c>
      <c r="E90" s="260" t="s">
        <v>97</v>
      </c>
      <c r="F90" s="260" t="s">
        <v>76</v>
      </c>
      <c r="G90" s="256">
        <v>97910</v>
      </c>
      <c r="H90" s="257">
        <v>825.7</v>
      </c>
      <c r="I90" s="256">
        <v>822.85</v>
      </c>
      <c r="J90" s="261">
        <v>0.0002</v>
      </c>
      <c r="K90" s="261">
        <f>+I90/'סיכום נכסי השקעה'!$C$52</f>
        <v>0.000542442233460544</v>
      </c>
    </row>
    <row r="91" spans="1:256">
      <c r="B91" s="258" t="str">
        <v>תל אביב 75 סה"כ</v>
      </c>
      <c r="C91" s="239"/>
      <c r="D91" s="239"/>
      <c r="E91" s="239"/>
      <c r="F91" s="239"/>
      <c r="G91" s="253"/>
      <c r="H91" s="254"/>
      <c r="I91" s="253">
        <f>SUM(I41:I90)</f>
        <v>27410.37</v>
      </c>
      <c r="J91" s="262"/>
      <c r="K91" s="262">
        <f>+I91/'סיכום נכסי השקעה'!$C$52</f>
        <v>0.0180695659266937</v>
      </c>
    </row>
    <row r="92" spans="1:256">
      <c r="B92" s="264"/>
      <c r="G92" s="256"/>
      <c r="H92" s="257"/>
    </row>
    <row r="93" spans="1:256">
      <c r="B93" s="258" t="str">
        <v>מניות היתר</v>
      </c>
      <c r="C93" s="239"/>
      <c r="D93" s="239"/>
      <c r="E93" s="239"/>
      <c r="F93" s="239"/>
      <c r="G93" s="253"/>
      <c r="H93" s="254"/>
      <c r="I93" s="239"/>
      <c r="J93" s="239"/>
      <c r="K93" s="239"/>
    </row>
    <row r="94" spans="1:256">
      <c r="B94" s="259" t="str">
        <v>1 אפקון תעשיות</v>
      </c>
      <c r="C94" s="260">
        <v>578013</v>
      </c>
      <c r="D94" s="260" t="str">
        <v>אפקון תעשיות</v>
      </c>
      <c r="E94" s="260" t="s">
        <v>105</v>
      </c>
      <c r="F94" s="260" t="s">
        <v>76</v>
      </c>
      <c r="G94" s="256">
        <v>704</v>
      </c>
      <c r="H94" s="257">
        <v>4910</v>
      </c>
      <c r="I94" s="256">
        <v>34.57</v>
      </c>
      <c r="J94" s="261">
        <v>0.0002</v>
      </c>
      <c r="K94" s="261">
        <f>+I94/'סיכום נכסי השקעה'!$C$52</f>
        <v>2.2789363809602e-05</v>
      </c>
    </row>
    <row r="95" spans="1:256">
      <c r="B95" s="259" t="s">
        <v>138</v>
      </c>
      <c r="C95" s="260">
        <v>1820083</v>
      </c>
      <c r="D95" s="260" t="s">
        <v>138</v>
      </c>
      <c r="E95" s="260" t="s">
        <v>97</v>
      </c>
      <c r="F95" s="260" t="s">
        <v>76</v>
      </c>
      <c r="G95" s="256">
        <v>5383</v>
      </c>
      <c r="H95" s="257">
        <v>562.7</v>
      </c>
      <c r="I95" s="256">
        <v>30.29</v>
      </c>
      <c r="J95" s="261">
        <v>0</v>
      </c>
      <c r="K95" s="261">
        <f>+I95/'סיכום נכסי השקעה'!$C$52</f>
        <v>1.99678863116241e-05</v>
      </c>
    </row>
    <row r="96" spans="1:256">
      <c r="B96" s="259" t="str">
        <v>אוארטי*</v>
      </c>
      <c r="C96" s="260">
        <v>1086230</v>
      </c>
      <c r="D96" s="260" t="str">
        <v>אוארטי</v>
      </c>
      <c r="E96" s="260" t="s">
        <v>191</v>
      </c>
      <c r="F96" s="260" t="s">
        <v>76</v>
      </c>
      <c r="G96" s="256">
        <v>3011</v>
      </c>
      <c r="H96" s="257">
        <v>2931</v>
      </c>
      <c r="I96" s="256">
        <v>88.25</v>
      </c>
      <c r="J96" s="261">
        <v>0.0005</v>
      </c>
      <c r="K96" s="261">
        <f>+I96/'סיכום נכסי השקעה'!$C$52</f>
        <v>5.81764928029325e-05</v>
      </c>
    </row>
    <row r="97" spans="1:256">
      <c r="B97" s="259" t="str">
        <v>אורביט*</v>
      </c>
      <c r="C97" s="260">
        <v>265017</v>
      </c>
      <c r="D97" s="260" t="str">
        <v>אורביט</v>
      </c>
      <c r="E97" s="260" t="s">
        <v>155</v>
      </c>
      <c r="F97" s="260" t="s">
        <v>76</v>
      </c>
      <c r="G97" s="256">
        <v>1711</v>
      </c>
      <c r="H97" s="257">
        <v>1263</v>
      </c>
      <c r="I97" s="256">
        <v>21.61</v>
      </c>
      <c r="J97" s="261">
        <v>0.0002</v>
      </c>
      <c r="K97" s="261">
        <f>+I97/'סיכום נכסי השקעה'!$C$52</f>
        <v>1.42458244699305e-05</v>
      </c>
    </row>
    <row r="98" spans="1:256">
      <c r="B98" s="259" t="str">
        <v>אוריין*</v>
      </c>
      <c r="C98" s="260">
        <v>1103506</v>
      </c>
      <c r="D98" s="260" t="str">
        <v>אוריין ש.מ. בע"מ</v>
      </c>
      <c r="E98" s="260" t="s">
        <v>128</v>
      </c>
      <c r="F98" s="260" t="s">
        <v>76</v>
      </c>
      <c r="G98" s="256">
        <v>4931</v>
      </c>
      <c r="H98" s="257">
        <v>1600</v>
      </c>
      <c r="I98" s="256">
        <v>78.9</v>
      </c>
      <c r="J98" s="261">
        <v>0.0004</v>
      </c>
      <c r="K98" s="261">
        <f>+I98/'סיכום נכסי השקעה'!$C$52</f>
        <v>5.20127510725368e-05</v>
      </c>
    </row>
    <row r="99" spans="1:256">
      <c r="B99" s="259" t="str">
        <v>אזורים*</v>
      </c>
      <c r="C99" s="260">
        <v>715011</v>
      </c>
      <c r="D99" s="260" t="s">
        <v>132</v>
      </c>
      <c r="E99" s="260" t="s">
        <v>97</v>
      </c>
      <c r="F99" s="260" t="s">
        <v>76</v>
      </c>
      <c r="G99" s="256">
        <v>81360.25</v>
      </c>
      <c r="H99" s="257">
        <v>356.1</v>
      </c>
      <c r="I99" s="256">
        <v>289.72</v>
      </c>
      <c r="J99" s="261">
        <v>0.0004</v>
      </c>
      <c r="K99" s="261">
        <f>+I99/'סיכום נכסי השקעה'!$C$52</f>
        <v>0.000190990294559384</v>
      </c>
    </row>
    <row r="100" spans="1:256">
      <c r="B100" s="259" t="str">
        <v>אייסקיור מדיקל*</v>
      </c>
      <c r="C100" s="260">
        <v>1122415</v>
      </c>
      <c r="D100" s="260" t="s">
        <v>192</v>
      </c>
      <c r="E100" s="260" t="s">
        <v>173</v>
      </c>
      <c r="F100" s="260" t="s">
        <v>76</v>
      </c>
      <c r="G100" s="256">
        <v>98624</v>
      </c>
      <c r="H100" s="257">
        <v>38.9</v>
      </c>
      <c r="I100" s="256">
        <v>38.36</v>
      </c>
      <c r="J100" s="261">
        <v>0.0013</v>
      </c>
      <c r="K100" s="261">
        <f>+I100/'סיכום נכסי השקעה'!$C$52</f>
        <v>2.52878216874843e-05</v>
      </c>
    </row>
    <row r="101" spans="1:256">
      <c r="B101" s="259" t="s">
        <v>193</v>
      </c>
      <c r="C101" s="260">
        <v>282012</v>
      </c>
      <c r="D101" s="260" t="s">
        <v>193</v>
      </c>
      <c r="E101" s="260" t="s">
        <v>155</v>
      </c>
      <c r="F101" s="260" t="s">
        <v>76</v>
      </c>
      <c r="G101" s="256">
        <v>658</v>
      </c>
      <c r="H101" s="257">
        <v>2046</v>
      </c>
      <c r="I101" s="256">
        <v>13.46</v>
      </c>
      <c r="J101" s="261">
        <v>0.0001</v>
      </c>
      <c r="K101" s="261">
        <f>+I101/'סיכום נכסי השקעה'!$C$52</f>
        <v>8.87315119691185e-06</v>
      </c>
    </row>
    <row r="102" spans="1:256">
      <c r="B102" s="259" t="str">
        <v>אלספק*</v>
      </c>
      <c r="C102" s="260">
        <v>1090364</v>
      </c>
      <c r="D102" s="260" t="str">
        <v>אלספק</v>
      </c>
      <c r="E102" s="260" t="s">
        <v>105</v>
      </c>
      <c r="F102" s="260" t="s">
        <v>76</v>
      </c>
      <c r="G102" s="256">
        <v>22585</v>
      </c>
      <c r="H102" s="257">
        <v>372.9</v>
      </c>
      <c r="I102" s="256">
        <v>84.22</v>
      </c>
      <c r="J102" s="261">
        <v>0.0012</v>
      </c>
      <c r="K102" s="261">
        <f>+I102/'סיכום נכסי השקעה'!$C$52</f>
        <v>5.55198212335748e-05</v>
      </c>
    </row>
    <row r="103" spans="1:256">
      <c r="B103" s="259" t="s">
        <v>194</v>
      </c>
      <c r="C103" s="260">
        <v>749077</v>
      </c>
      <c r="D103" s="260" t="s">
        <v>194</v>
      </c>
      <c r="E103" s="260" t="s">
        <v>160</v>
      </c>
      <c r="F103" s="260" t="s">
        <v>76</v>
      </c>
      <c r="G103" s="256">
        <v>3714</v>
      </c>
      <c r="H103" s="257">
        <v>2388</v>
      </c>
      <c r="I103" s="256">
        <v>88.69</v>
      </c>
      <c r="J103" s="261">
        <v>0.0001</v>
      </c>
      <c r="K103" s="261">
        <f>+I103/'סיכום נכסי השקעה'!$C$52</f>
        <v>5.8466551237304e-05</v>
      </c>
    </row>
    <row r="104" spans="1:256">
      <c r="B104" s="259" t="str">
        <v>אמנת*</v>
      </c>
      <c r="C104" s="260">
        <v>654012</v>
      </c>
      <c r="D104" s="260" t="str">
        <v>אמנת</v>
      </c>
      <c r="E104" s="260" t="s">
        <v>128</v>
      </c>
      <c r="F104" s="260" t="s">
        <v>76</v>
      </c>
      <c r="G104" s="256">
        <v>2376</v>
      </c>
      <c r="H104" s="257">
        <v>1500</v>
      </c>
      <c r="I104" s="256">
        <v>37.07</v>
      </c>
      <c r="J104" s="261">
        <v>0.0004</v>
      </c>
      <c r="K104" s="261">
        <f>+I104/'סיכום נכסי השקעה'!$C$52</f>
        <v>2.4437423095804e-05</v>
      </c>
    </row>
    <row r="105" spans="1:256">
      <c r="B105" s="259" t="str">
        <v>אפריקה תעשיות</v>
      </c>
      <c r="C105" s="260">
        <v>800011</v>
      </c>
      <c r="D105" s="260" t="str">
        <v>אפריקה ישראל תעשיות בע"מ</v>
      </c>
      <c r="E105" s="260" t="s">
        <v>195</v>
      </c>
      <c r="F105" s="260" t="s">
        <v>76</v>
      </c>
      <c r="G105" s="256">
        <v>165</v>
      </c>
      <c r="H105" s="257">
        <v>27230</v>
      </c>
      <c r="I105" s="256">
        <v>44.93</v>
      </c>
      <c r="J105" s="261">
        <v>0.0001</v>
      </c>
      <c r="K105" s="261">
        <f>+I105/'סיכום נכסי השקעה'!$C$52</f>
        <v>2.96189214916233e-05</v>
      </c>
    </row>
    <row r="106" spans="1:256">
      <c r="B106" s="259" t="str">
        <v>אקסלנז*</v>
      </c>
      <c r="C106" s="260">
        <v>1104868</v>
      </c>
      <c r="D106" s="260" t="s">
        <v>196</v>
      </c>
      <c r="E106" s="260" t="s">
        <v>173</v>
      </c>
      <c r="F106" s="260" t="s">
        <v>76</v>
      </c>
      <c r="G106" s="256">
        <v>467640.55</v>
      </c>
      <c r="H106" s="257">
        <v>16.2</v>
      </c>
      <c r="I106" s="256">
        <v>75.76</v>
      </c>
      <c r="J106" s="261">
        <v>0.0007</v>
      </c>
      <c r="K106" s="261">
        <f>+I106/'סיכום נכסי השקעה'!$C$52</f>
        <v>4.9942788609067e-05</v>
      </c>
    </row>
    <row r="107" spans="1:256">
      <c r="B107" s="259" t="str">
        <v>ארד*</v>
      </c>
      <c r="C107" s="260">
        <v>1091651</v>
      </c>
      <c r="D107" s="260" t="str">
        <v>ארד</v>
      </c>
      <c r="E107" s="260" t="s">
        <v>191</v>
      </c>
      <c r="F107" s="260" t="s">
        <v>76</v>
      </c>
      <c r="G107" s="256">
        <v>13168</v>
      </c>
      <c r="H107" s="257">
        <v>2653</v>
      </c>
      <c r="I107" s="256">
        <v>349.35</v>
      </c>
      <c r="J107" s="261">
        <v>0.0005</v>
      </c>
      <c r="K107" s="261">
        <f>+I107/'סיכום נכסי השקעה'!$C$52</f>
        <v>0.000230299804653875</v>
      </c>
    </row>
    <row r="108" spans="1:256">
      <c r="B108" s="259" t="str">
        <v>ביוליין אר אקס</v>
      </c>
      <c r="C108" s="260">
        <v>1101518</v>
      </c>
      <c r="D108" s="260" t="str">
        <v>ביוליין</v>
      </c>
      <c r="E108" s="260" t="s">
        <v>168</v>
      </c>
      <c r="F108" s="260" t="s">
        <v>76</v>
      </c>
      <c r="G108" s="256">
        <v>21115</v>
      </c>
      <c r="H108" s="257">
        <v>79.8</v>
      </c>
      <c r="I108" s="256">
        <v>16.85</v>
      </c>
      <c r="J108" s="261">
        <v>0.0001</v>
      </c>
      <c r="K108" s="261">
        <f>+I108/'סיכום נכסי השקעה'!$C$52</f>
        <v>1.11079195890018e-05</v>
      </c>
    </row>
    <row r="109" spans="1:256">
      <c r="B109" s="259" t="str">
        <v>ביוסל*</v>
      </c>
      <c r="C109" s="260">
        <v>278010</v>
      </c>
      <c r="D109" s="260" t="str">
        <v>ביוסל</v>
      </c>
      <c r="E109" s="260" t="s">
        <v>168</v>
      </c>
      <c r="F109" s="260" t="s">
        <v>76</v>
      </c>
      <c r="G109" s="256">
        <v>459</v>
      </c>
      <c r="H109" s="257">
        <v>2238</v>
      </c>
      <c r="I109" s="256">
        <v>10.27</v>
      </c>
      <c r="J109" s="261">
        <v>0.0001</v>
      </c>
      <c r="K109" s="261">
        <f>+I109/'סיכום נכסי השקעה'!$C$52</f>
        <v>6.77022754771803e-06</v>
      </c>
    </row>
    <row r="110" spans="1:256">
      <c r="B110" s="259" t="str">
        <v>בריל*</v>
      </c>
      <c r="C110" s="260">
        <v>399014</v>
      </c>
      <c r="D110" s="260" t="s">
        <v>171</v>
      </c>
      <c r="E110" s="260" t="s">
        <v>182</v>
      </c>
      <c r="F110" s="260" t="s">
        <v>76</v>
      </c>
      <c r="G110" s="256">
        <v>3341</v>
      </c>
      <c r="H110" s="257">
        <v>2662</v>
      </c>
      <c r="I110" s="256">
        <v>91.28</v>
      </c>
      <c r="J110" s="261">
        <v>0.0006</v>
      </c>
      <c r="K110" s="261">
        <f>+I110/'סיכום נכסי השקעה'!$C$52</f>
        <v>6.01739406578094e-05</v>
      </c>
    </row>
    <row r="111" spans="1:256">
      <c r="B111" s="259" t="str">
        <v>ברן</v>
      </c>
      <c r="C111" s="260">
        <v>286013</v>
      </c>
      <c r="D111" s="260" t="str">
        <v>קבוצת ברן בע"מ</v>
      </c>
      <c r="E111" s="260" t="s">
        <v>128</v>
      </c>
      <c r="F111" s="260" t="s">
        <v>76</v>
      </c>
      <c r="G111" s="256">
        <v>316</v>
      </c>
      <c r="H111" s="257">
        <v>2470</v>
      </c>
      <c r="I111" s="256">
        <v>7.81</v>
      </c>
      <c r="J111" s="261">
        <v>0</v>
      </c>
      <c r="K111" s="261">
        <f>+I111/'סיכום נכסי השקעה'!$C$52</f>
        <v>5.14853721009521e-06</v>
      </c>
    </row>
    <row r="112" spans="1:256">
      <c r="B112" s="259" t="str">
        <v>גולן פלסטיק*</v>
      </c>
      <c r="C112" s="260">
        <v>1091933</v>
      </c>
      <c r="D112" s="260" t="str">
        <v>גולן פלסטיק בע"מ</v>
      </c>
      <c r="E112" s="260" t="s">
        <v>86</v>
      </c>
      <c r="F112" s="260" t="s">
        <v>76</v>
      </c>
      <c r="G112" s="256">
        <v>8177</v>
      </c>
      <c r="H112" s="257">
        <v>711.1</v>
      </c>
      <c r="I112" s="256">
        <v>58.15</v>
      </c>
      <c r="J112" s="261">
        <v>0.0004</v>
      </c>
      <c r="K112" s="261">
        <f>+I112/'סיכום נכסי השקעה'!$C$52</f>
        <v>3.83338589970597e-05</v>
      </c>
    </row>
    <row r="113" spans="1:256">
      <c r="B113" s="259" t="str">
        <v>גניגר*</v>
      </c>
      <c r="C113" s="260">
        <v>1095892</v>
      </c>
      <c r="D113" s="260" t="str">
        <v>גניגר</v>
      </c>
      <c r="E113" s="260" t="s">
        <v>86</v>
      </c>
      <c r="F113" s="260" t="s">
        <v>76</v>
      </c>
      <c r="G113" s="256">
        <v>6791</v>
      </c>
      <c r="H113" s="257">
        <v>1481</v>
      </c>
      <c r="I113" s="256">
        <v>100.57</v>
      </c>
      <c r="J113" s="261">
        <v>0.0004</v>
      </c>
      <c r="K113" s="261">
        <f>+I113/'סיכום נכסי השקעה'!$C$52</f>
        <v>6.62981289653362e-05</v>
      </c>
    </row>
    <row r="114" spans="1:256">
      <c r="B114" s="259" t="str">
        <v>דנאל כא</v>
      </c>
      <c r="C114" s="260">
        <v>314013</v>
      </c>
      <c r="D114" s="260" t="str">
        <v>דנאל ( אדיר יהושוע ) בע"מ</v>
      </c>
      <c r="E114" s="260" t="s">
        <v>128</v>
      </c>
      <c r="F114" s="260" t="s">
        <v>76</v>
      </c>
      <c r="G114" s="256">
        <v>852</v>
      </c>
      <c r="H114" s="257">
        <v>8962</v>
      </c>
      <c r="I114" s="256">
        <v>76.36</v>
      </c>
      <c r="J114" s="261">
        <v>0.0002</v>
      </c>
      <c r="K114" s="261">
        <f>+I114/'סיכום נכסי השקעה'!$C$52</f>
        <v>5.03383228377555e-05</v>
      </c>
    </row>
    <row r="115" spans="1:256">
      <c r="B115" s="259" t="str">
        <v>המלט*</v>
      </c>
      <c r="C115" s="260">
        <v>1080324</v>
      </c>
      <c r="D115" s="260" t="str">
        <v>המלט</v>
      </c>
      <c r="E115" s="260" t="s">
        <v>195</v>
      </c>
      <c r="F115" s="260" t="s">
        <v>76</v>
      </c>
      <c r="G115" s="256">
        <v>3584</v>
      </c>
      <c r="H115" s="257">
        <v>3314</v>
      </c>
      <c r="I115" s="256">
        <v>127.9</v>
      </c>
      <c r="J115" s="261">
        <v>0.0003</v>
      </c>
      <c r="K115" s="261">
        <f>+I115/'סיכום נכסי השקעה'!$C$52</f>
        <v>8.4314713082097e-05</v>
      </c>
    </row>
    <row r="116" spans="1:256">
      <c r="B116" s="259" t="str">
        <v>וואן תוכנה</v>
      </c>
      <c r="C116" s="260">
        <v>161018</v>
      </c>
      <c r="D116" s="260" t="str">
        <v>וואן טכנולגית תוכנה או.אס.טי בע"מ</v>
      </c>
      <c r="E116" s="260" t="s">
        <v>178</v>
      </c>
      <c r="F116" s="260" t="s">
        <v>76</v>
      </c>
      <c r="G116" s="256">
        <v>533</v>
      </c>
      <c r="H116" s="257">
        <v>7071</v>
      </c>
      <c r="I116" s="256">
        <v>37.69</v>
      </c>
      <c r="J116" s="261">
        <v>0.0001</v>
      </c>
      <c r="K116" s="261">
        <f>+I116/'סיכום נכסי השקעה'!$C$52</f>
        <v>2.48461417987821e-05</v>
      </c>
    </row>
    <row r="117" spans="1:256">
      <c r="B117" s="259" t="str">
        <v>זנלכל*</v>
      </c>
      <c r="C117" s="260">
        <v>130013</v>
      </c>
      <c r="D117" s="260" t="str">
        <v>זנלכל</v>
      </c>
      <c r="E117" s="260" t="s">
        <v>157</v>
      </c>
      <c r="F117" s="260" t="s">
        <v>76</v>
      </c>
      <c r="G117" s="256">
        <v>3532</v>
      </c>
      <c r="H117" s="257">
        <v>800</v>
      </c>
      <c r="I117" s="256">
        <v>28.26</v>
      </c>
      <c r="J117" s="261">
        <v>0.0002</v>
      </c>
      <c r="K117" s="261">
        <f>+I117/'סיכום נכסי השקעה'!$C$52</f>
        <v>1.8629662171228e-05</v>
      </c>
    </row>
    <row r="118" spans="1:256">
      <c r="B118" s="259" t="str">
        <v>חילן טק*</v>
      </c>
      <c r="C118" s="260">
        <v>1084698</v>
      </c>
      <c r="D118" s="260" t="str">
        <v>חילן טק</v>
      </c>
      <c r="E118" s="260" t="s">
        <v>178</v>
      </c>
      <c r="F118" s="260" t="s">
        <v>76</v>
      </c>
      <c r="G118" s="256">
        <v>21272</v>
      </c>
      <c r="H118" s="257">
        <v>2612</v>
      </c>
      <c r="I118" s="256">
        <v>555.62</v>
      </c>
      <c r="J118" s="261">
        <v>0.0009</v>
      </c>
      <c r="K118" s="261">
        <f>+I118/'סיכום נכסי השקעה'!$C$52</f>
        <v>0.000366277880239834</v>
      </c>
    </row>
    <row r="119" spans="1:256">
      <c r="A119" s="239"/>
      <c r="B119" s="259" t="s">
        <v>197</v>
      </c>
      <c r="C119" s="260">
        <v>1094473</v>
      </c>
      <c r="D119" s="260" t="s">
        <v>197</v>
      </c>
      <c r="E119" s="260" t="s">
        <v>173</v>
      </c>
      <c r="F119" s="260" t="s">
        <v>76</v>
      </c>
      <c r="G119" s="256">
        <v>3298</v>
      </c>
      <c r="H119" s="257">
        <v>857.1</v>
      </c>
      <c r="I119" s="256">
        <v>28.27</v>
      </c>
      <c r="J119" s="261">
        <v>0.0002</v>
      </c>
      <c r="K119" s="261">
        <f>+I119/'סיכום נכסי השקעה'!$C$52</f>
        <v>1.86362544083728e-05</v>
      </c>
      <c r="R119" s="239"/>
      <c r="S119" s="239"/>
      <c r="T119" s="239"/>
      <c r="U119" s="239"/>
      <c r="V119" s="239"/>
      <c r="W119" s="239"/>
      <c r="X119" s="239"/>
      <c r="Y119" s="239"/>
      <c r="Z119" s="239"/>
      <c r="AA119" s="239"/>
      <c r="AB119" s="239"/>
      <c r="AC119" s="239"/>
      <c r="AD119" s="239"/>
      <c r="AE119" s="239"/>
      <c r="AF119" s="239"/>
      <c r="AG119" s="239"/>
      <c r="AH119" s="239"/>
      <c r="AI119" s="239"/>
      <c r="AJ119" s="239"/>
      <c r="AK119" s="239"/>
      <c r="AL119" s="239"/>
      <c r="AM119" s="239"/>
      <c r="AN119" s="239"/>
      <c r="AO119" s="239"/>
      <c r="AP119" s="239"/>
      <c r="AQ119" s="239"/>
      <c r="AR119" s="239"/>
      <c r="AS119" s="239"/>
      <c r="AT119" s="239"/>
      <c r="AU119" s="239"/>
      <c r="AV119" s="239"/>
      <c r="AW119" s="239"/>
      <c r="AX119" s="239"/>
      <c r="AY119" s="239"/>
      <c r="AZ119" s="239"/>
      <c r="BA119" s="239"/>
      <c r="BB119" s="239"/>
      <c r="BC119" s="239"/>
      <c r="BD119" s="239"/>
      <c r="BE119" s="239"/>
      <c r="BF119" s="239"/>
      <c r="BG119" s="239"/>
      <c r="BH119" s="239"/>
      <c r="BI119" s="239"/>
      <c r="BJ119" s="239"/>
      <c r="BK119" s="239"/>
      <c r="BL119" s="239"/>
      <c r="BM119" s="239"/>
      <c r="BN119" s="239"/>
      <c r="BO119" s="239"/>
      <c r="BP119" s="239"/>
      <c r="BQ119" s="239"/>
      <c r="BR119" s="239"/>
      <c r="BS119" s="239"/>
      <c r="BT119" s="239"/>
      <c r="BU119" s="239"/>
      <c r="BV119" s="239"/>
      <c r="BW119" s="239"/>
      <c r="BX119" s="239"/>
      <c r="BY119" s="239"/>
      <c r="BZ119" s="239"/>
      <c r="CA119" s="239"/>
      <c r="CB119" s="239"/>
      <c r="CC119" s="239"/>
      <c r="CD119" s="239"/>
      <c r="CE119" s="239"/>
      <c r="CF119" s="239"/>
      <c r="CG119" s="239"/>
      <c r="CH119" s="239"/>
      <c r="CI119" s="239"/>
      <c r="CJ119" s="239"/>
      <c r="CK119" s="239"/>
      <c r="CL119" s="239"/>
      <c r="CM119" s="239"/>
      <c r="CN119" s="239"/>
      <c r="CO119" s="239"/>
      <c r="CP119" s="239"/>
      <c r="CQ119" s="239"/>
      <c r="CR119" s="239"/>
      <c r="CS119" s="239"/>
      <c r="CT119" s="239"/>
      <c r="CU119" s="239"/>
      <c r="CV119" s="239"/>
      <c r="CW119" s="239"/>
      <c r="CX119" s="239"/>
      <c r="CY119" s="239"/>
      <c r="CZ119" s="239"/>
      <c r="DA119" s="239"/>
      <c r="DB119" s="239"/>
      <c r="DC119" s="239"/>
      <c r="DD119" s="239"/>
      <c r="DE119" s="239"/>
      <c r="DF119" s="239"/>
      <c r="DG119" s="239"/>
      <c r="DH119" s="239"/>
      <c r="DI119" s="239"/>
      <c r="DJ119" s="239"/>
      <c r="DK119" s="239"/>
      <c r="DL119" s="239"/>
      <c r="DM119" s="239"/>
      <c r="DN119" s="239"/>
      <c r="DO119" s="239"/>
      <c r="DP119" s="239"/>
      <c r="DQ119" s="239"/>
      <c r="DR119" s="239"/>
      <c r="DS119" s="239"/>
      <c r="DT119" s="239"/>
      <c r="DU119" s="239"/>
      <c r="DV119" s="239"/>
      <c r="DW119" s="239"/>
      <c r="DX119" s="239"/>
      <c r="DY119" s="239"/>
      <c r="DZ119" s="239"/>
      <c r="EA119" s="239"/>
      <c r="EB119" s="239"/>
      <c r="EC119" s="239"/>
      <c r="ED119" s="239"/>
      <c r="EE119" s="239"/>
      <c r="EF119" s="239"/>
      <c r="EG119" s="239"/>
      <c r="EH119" s="239"/>
      <c r="EI119" s="239"/>
      <c r="EJ119" s="239"/>
      <c r="EK119" s="239"/>
      <c r="EL119" s="239"/>
      <c r="EM119" s="239"/>
      <c r="EN119" s="239"/>
      <c r="EO119" s="239"/>
      <c r="EP119" s="239"/>
      <c r="EQ119" s="239"/>
      <c r="ER119" s="239"/>
      <c r="ES119" s="239"/>
      <c r="ET119" s="239"/>
      <c r="EU119" s="239"/>
      <c r="EV119" s="239"/>
      <c r="EW119" s="239"/>
      <c r="EX119" s="239"/>
      <c r="EY119" s="239"/>
      <c r="EZ119" s="239"/>
      <c r="FA119" s="239"/>
      <c r="FB119" s="239"/>
      <c r="FC119" s="239"/>
      <c r="FD119" s="239"/>
      <c r="FE119" s="239"/>
      <c r="FF119" s="239"/>
      <c r="FG119" s="239"/>
      <c r="FH119" s="239"/>
      <c r="FI119" s="239"/>
      <c r="FJ119" s="239"/>
      <c r="FK119" s="239"/>
      <c r="FL119" s="239"/>
      <c r="FM119" s="239"/>
      <c r="FN119" s="239"/>
      <c r="FO119" s="239"/>
      <c r="FP119" s="239"/>
      <c r="FQ119" s="239"/>
      <c r="FR119" s="239"/>
      <c r="FS119" s="239"/>
      <c r="FT119" s="239"/>
      <c r="FU119" s="239"/>
      <c r="FV119" s="239"/>
      <c r="FW119" s="239"/>
      <c r="FX119" s="239"/>
      <c r="FY119" s="239"/>
      <c r="FZ119" s="239"/>
      <c r="GA119" s="239"/>
      <c r="GB119" s="239"/>
      <c r="GC119" s="239"/>
      <c r="GD119" s="239"/>
      <c r="GE119" s="239"/>
      <c r="GF119" s="239"/>
      <c r="GG119" s="239"/>
      <c r="GH119" s="239"/>
      <c r="GI119" s="239"/>
      <c r="GJ119" s="239"/>
      <c r="GK119" s="239"/>
      <c r="GL119" s="239"/>
      <c r="GM119" s="239"/>
      <c r="GN119" s="239"/>
      <c r="GO119" s="239"/>
      <c r="GP119" s="239"/>
      <c r="GQ119" s="239"/>
      <c r="GR119" s="239"/>
      <c r="GS119" s="239"/>
      <c r="GT119" s="239"/>
      <c r="GU119" s="239"/>
      <c r="GV119" s="239"/>
      <c r="GW119" s="239"/>
      <c r="GX119" s="239"/>
      <c r="GY119" s="239"/>
      <c r="GZ119" s="239"/>
      <c r="HA119" s="239"/>
      <c r="HB119" s="239"/>
      <c r="HC119" s="239"/>
      <c r="HD119" s="239"/>
      <c r="HE119" s="239"/>
      <c r="HF119" s="239"/>
      <c r="HG119" s="239"/>
      <c r="HH119" s="239"/>
      <c r="HI119" s="239"/>
      <c r="HJ119" s="239"/>
      <c r="HK119" s="239"/>
      <c r="HL119" s="239"/>
      <c r="HM119" s="239"/>
      <c r="HN119" s="239"/>
      <c r="HO119" s="239"/>
      <c r="HP119" s="239"/>
      <c r="HQ119" s="239"/>
      <c r="HR119" s="239"/>
      <c r="HS119" s="239"/>
      <c r="HT119" s="239"/>
      <c r="HU119" s="239"/>
      <c r="HV119" s="239"/>
      <c r="HW119" s="239"/>
      <c r="HX119" s="239"/>
      <c r="HY119" s="239"/>
      <c r="HZ119" s="239"/>
      <c r="IA119" s="239"/>
      <c r="IB119" s="239"/>
      <c r="IC119" s="239"/>
      <c r="ID119" s="239"/>
      <c r="IE119" s="239"/>
      <c r="IF119" s="239"/>
      <c r="IG119" s="239"/>
      <c r="IH119" s="239"/>
      <c r="II119" s="239"/>
      <c r="IJ119" s="239"/>
      <c r="IK119" s="239"/>
      <c r="IL119" s="239"/>
      <c r="IM119" s="239"/>
      <c r="IN119" s="239"/>
      <c r="IO119" s="239"/>
      <c r="IP119" s="239"/>
      <c r="IQ119" s="239"/>
      <c r="IR119" s="239"/>
      <c r="IS119" s="239"/>
      <c r="IT119" s="239"/>
      <c r="IU119" s="239"/>
      <c r="IV119" s="239"/>
    </row>
    <row r="120" spans="1:256">
      <c r="B120" s="259" t="str">
        <v>לודן*</v>
      </c>
      <c r="C120" s="260">
        <v>1081439</v>
      </c>
      <c r="D120" s="260" t="str">
        <v>לודן</v>
      </c>
      <c r="E120" s="260" t="s">
        <v>128</v>
      </c>
      <c r="F120" s="260" t="s">
        <v>76</v>
      </c>
      <c r="G120" s="256">
        <v>6148</v>
      </c>
      <c r="H120" s="257">
        <v>602.4</v>
      </c>
      <c r="I120" s="256">
        <v>37.04</v>
      </c>
      <c r="J120" s="261">
        <v>0.0005</v>
      </c>
      <c r="K120" s="261">
        <f>+I120/'סיכום נכסי השקעה'!$C$52</f>
        <v>2.44176463843696e-05</v>
      </c>
    </row>
    <row r="121" spans="1:256">
      <c r="A121" s="239"/>
      <c r="B121" s="259" t="str">
        <v>מדטכניקה*</v>
      </c>
      <c r="C121" s="260">
        <v>253013</v>
      </c>
      <c r="D121" s="260" t="str">
        <v>מדטכניקה</v>
      </c>
      <c r="E121" s="260" t="s">
        <v>128</v>
      </c>
      <c r="F121" s="260" t="s">
        <v>76</v>
      </c>
      <c r="G121" s="256">
        <v>3953</v>
      </c>
      <c r="H121" s="257">
        <v>1021</v>
      </c>
      <c r="I121" s="256">
        <v>40.36</v>
      </c>
      <c r="J121" s="261">
        <v>0.0003</v>
      </c>
      <c r="K121" s="261">
        <f>+I121/'סיכום נכסי השקעה'!$C$52</f>
        <v>2.66062691164459e-05</v>
      </c>
      <c r="R121" s="239"/>
      <c r="S121" s="239"/>
      <c r="T121" s="239"/>
      <c r="U121" s="239"/>
      <c r="V121" s="239"/>
      <c r="W121" s="239"/>
      <c r="X121" s="239"/>
      <c r="Y121" s="239"/>
      <c r="Z121" s="239"/>
      <c r="AA121" s="239"/>
      <c r="AB121" s="239"/>
      <c r="AC121" s="239"/>
      <c r="AD121" s="239"/>
      <c r="AE121" s="239"/>
      <c r="AF121" s="239"/>
      <c r="AG121" s="239"/>
      <c r="AH121" s="239"/>
      <c r="AI121" s="239"/>
      <c r="AJ121" s="239"/>
      <c r="AK121" s="239"/>
      <c r="AL121" s="239"/>
      <c r="AM121" s="239"/>
      <c r="AN121" s="239"/>
      <c r="AO121" s="239"/>
      <c r="AP121" s="239"/>
      <c r="AQ121" s="239"/>
      <c r="AR121" s="239"/>
      <c r="AS121" s="239"/>
      <c r="AT121" s="239"/>
      <c r="AU121" s="239"/>
      <c r="AV121" s="239"/>
      <c r="AW121" s="239"/>
      <c r="AX121" s="239"/>
      <c r="AY121" s="239"/>
      <c r="AZ121" s="239"/>
      <c r="BA121" s="239"/>
      <c r="BB121" s="239"/>
      <c r="BC121" s="239"/>
      <c r="BD121" s="239"/>
      <c r="BE121" s="239"/>
      <c r="BF121" s="239"/>
      <c r="BG121" s="239"/>
      <c r="BH121" s="239"/>
      <c r="BI121" s="239"/>
      <c r="BJ121" s="239"/>
      <c r="BK121" s="239"/>
      <c r="BL121" s="239"/>
      <c r="BM121" s="239"/>
      <c r="BN121" s="239"/>
      <c r="BO121" s="239"/>
      <c r="BP121" s="239"/>
      <c r="BQ121" s="239"/>
      <c r="BR121" s="239"/>
      <c r="BS121" s="239"/>
      <c r="BT121" s="239"/>
      <c r="BU121" s="239"/>
      <c r="BV121" s="239"/>
      <c r="BW121" s="239"/>
      <c r="BX121" s="239"/>
      <c r="BY121" s="239"/>
      <c r="BZ121" s="239"/>
      <c r="CA121" s="239"/>
      <c r="CB121" s="239"/>
      <c r="CC121" s="239"/>
      <c r="CD121" s="239"/>
      <c r="CE121" s="239"/>
      <c r="CF121" s="239"/>
      <c r="CG121" s="239"/>
      <c r="CH121" s="239"/>
      <c r="CI121" s="239"/>
      <c r="CJ121" s="239"/>
      <c r="CK121" s="239"/>
      <c r="CL121" s="239"/>
      <c r="CM121" s="239"/>
      <c r="CN121" s="239"/>
      <c r="CO121" s="239"/>
      <c r="CP121" s="239"/>
      <c r="CQ121" s="239"/>
      <c r="CR121" s="239"/>
      <c r="CS121" s="239"/>
      <c r="CT121" s="239"/>
      <c r="CU121" s="239"/>
      <c r="CV121" s="239"/>
      <c r="CW121" s="239"/>
      <c r="CX121" s="239"/>
      <c r="CY121" s="239"/>
      <c r="CZ121" s="239"/>
      <c r="DA121" s="239"/>
      <c r="DB121" s="239"/>
      <c r="DC121" s="239"/>
      <c r="DD121" s="239"/>
      <c r="DE121" s="239"/>
      <c r="DF121" s="239"/>
      <c r="DG121" s="239"/>
      <c r="DH121" s="239"/>
      <c r="DI121" s="239"/>
      <c r="DJ121" s="239"/>
      <c r="DK121" s="239"/>
      <c r="DL121" s="239"/>
      <c r="DM121" s="239"/>
      <c r="DN121" s="239"/>
      <c r="DO121" s="239"/>
      <c r="DP121" s="239"/>
      <c r="DQ121" s="239"/>
      <c r="DR121" s="239"/>
      <c r="DS121" s="239"/>
      <c r="DT121" s="239"/>
      <c r="DU121" s="239"/>
      <c r="DV121" s="239"/>
      <c r="DW121" s="239"/>
      <c r="DX121" s="239"/>
      <c r="DY121" s="239"/>
      <c r="DZ121" s="239"/>
      <c r="EA121" s="239"/>
      <c r="EB121" s="239"/>
      <c r="EC121" s="239"/>
      <c r="ED121" s="239"/>
      <c r="EE121" s="239"/>
      <c r="EF121" s="239"/>
      <c r="EG121" s="239"/>
      <c r="EH121" s="239"/>
      <c r="EI121" s="239"/>
      <c r="EJ121" s="239"/>
      <c r="EK121" s="239"/>
      <c r="EL121" s="239"/>
      <c r="EM121" s="239"/>
      <c r="EN121" s="239"/>
      <c r="EO121" s="239"/>
      <c r="EP121" s="239"/>
      <c r="EQ121" s="239"/>
      <c r="ER121" s="239"/>
      <c r="ES121" s="239"/>
      <c r="ET121" s="239"/>
      <c r="EU121" s="239"/>
      <c r="EV121" s="239"/>
      <c r="EW121" s="239"/>
      <c r="EX121" s="239"/>
      <c r="EY121" s="239"/>
      <c r="EZ121" s="239"/>
      <c r="FA121" s="239"/>
      <c r="FB121" s="239"/>
      <c r="FC121" s="239"/>
      <c r="FD121" s="239"/>
      <c r="FE121" s="239"/>
      <c r="FF121" s="239"/>
      <c r="FG121" s="239"/>
      <c r="FH121" s="239"/>
      <c r="FI121" s="239"/>
      <c r="FJ121" s="239"/>
      <c r="FK121" s="239"/>
      <c r="FL121" s="239"/>
      <c r="FM121" s="239"/>
      <c r="FN121" s="239"/>
      <c r="FO121" s="239"/>
      <c r="FP121" s="239"/>
      <c r="FQ121" s="239"/>
      <c r="FR121" s="239"/>
      <c r="FS121" s="239"/>
      <c r="FT121" s="239"/>
      <c r="FU121" s="239"/>
      <c r="FV121" s="239"/>
      <c r="FW121" s="239"/>
      <c r="FX121" s="239"/>
      <c r="FY121" s="239"/>
      <c r="FZ121" s="239"/>
      <c r="GA121" s="239"/>
      <c r="GB121" s="239"/>
      <c r="GC121" s="239"/>
      <c r="GD121" s="239"/>
      <c r="GE121" s="239"/>
      <c r="GF121" s="239"/>
      <c r="GG121" s="239"/>
      <c r="GH121" s="239"/>
      <c r="GI121" s="239"/>
      <c r="GJ121" s="239"/>
      <c r="GK121" s="239"/>
      <c r="GL121" s="239"/>
      <c r="GM121" s="239"/>
      <c r="GN121" s="239"/>
      <c r="GO121" s="239"/>
      <c r="GP121" s="239"/>
      <c r="GQ121" s="239"/>
      <c r="GR121" s="239"/>
      <c r="GS121" s="239"/>
      <c r="GT121" s="239"/>
      <c r="GU121" s="239"/>
      <c r="GV121" s="239"/>
      <c r="GW121" s="239"/>
      <c r="GX121" s="239"/>
      <c r="GY121" s="239"/>
      <c r="GZ121" s="239"/>
      <c r="HA121" s="239"/>
      <c r="HB121" s="239"/>
      <c r="HC121" s="239"/>
      <c r="HD121" s="239"/>
      <c r="HE121" s="239"/>
      <c r="HF121" s="239"/>
      <c r="HG121" s="239"/>
      <c r="HH121" s="239"/>
      <c r="HI121" s="239"/>
      <c r="HJ121" s="239"/>
      <c r="HK121" s="239"/>
      <c r="HL121" s="239"/>
      <c r="HM121" s="239"/>
      <c r="HN121" s="239"/>
      <c r="HO121" s="239"/>
      <c r="HP121" s="239"/>
      <c r="HQ121" s="239"/>
      <c r="HR121" s="239"/>
      <c r="HS121" s="239"/>
      <c r="HT121" s="239"/>
      <c r="HU121" s="239"/>
      <c r="HV121" s="239"/>
      <c r="HW121" s="239"/>
      <c r="HX121" s="239"/>
      <c r="HY121" s="239"/>
      <c r="HZ121" s="239"/>
      <c r="IA121" s="239"/>
      <c r="IB121" s="239"/>
      <c r="IC121" s="239"/>
      <c r="ID121" s="239"/>
      <c r="IE121" s="239"/>
      <c r="IF121" s="239"/>
      <c r="IG121" s="239"/>
      <c r="IH121" s="239"/>
      <c r="II121" s="239"/>
      <c r="IJ121" s="239"/>
      <c r="IK121" s="239"/>
      <c r="IL121" s="239"/>
      <c r="IM121" s="239"/>
      <c r="IN121" s="239"/>
      <c r="IO121" s="239"/>
      <c r="IP121" s="239"/>
      <c r="IQ121" s="239"/>
      <c r="IR121" s="239"/>
      <c r="IS121" s="239"/>
      <c r="IT121" s="239"/>
      <c r="IU121" s="239"/>
      <c r="IV121" s="239"/>
    </row>
    <row r="122" spans="1:256">
      <c r="B122" s="259" t="str">
        <v>מדיקל קומפרישין סיסטם*</v>
      </c>
      <c r="C122" s="260">
        <v>1096890</v>
      </c>
      <c r="D122" s="260" t="s">
        <v>198</v>
      </c>
      <c r="E122" s="260" t="s">
        <v>173</v>
      </c>
      <c r="F122" s="260" t="s">
        <v>76</v>
      </c>
      <c r="G122" s="256">
        <v>34564.1</v>
      </c>
      <c r="H122" s="257">
        <v>402</v>
      </c>
      <c r="I122" s="256">
        <v>138.95</v>
      </c>
      <c r="J122" s="261">
        <v>0.0007</v>
      </c>
      <c r="K122" s="261">
        <f>+I122/'סיכום נכסי השקעה'!$C$52</f>
        <v>9.15991351271101e-05</v>
      </c>
    </row>
    <row r="123" spans="1:256">
      <c r="B123" s="259" t="str">
        <v>מזור*</v>
      </c>
      <c r="C123" s="260">
        <v>1106855</v>
      </c>
      <c r="D123" s="260" t="str">
        <v>מזור</v>
      </c>
      <c r="E123" s="260" t="s">
        <v>173</v>
      </c>
      <c r="F123" s="260" t="s">
        <v>76</v>
      </c>
      <c r="G123" s="256">
        <v>11329</v>
      </c>
      <c r="H123" s="257">
        <v>3003</v>
      </c>
      <c r="I123" s="256">
        <v>340.21</v>
      </c>
      <c r="J123" s="261">
        <v>0.0003</v>
      </c>
      <c r="K123" s="261">
        <f>+I123/'סיכום נכסי השקעה'!$C$52</f>
        <v>0.00022427449990352</v>
      </c>
    </row>
    <row r="124" spans="1:256">
      <c r="B124" s="259" t="str">
        <v>מיטרוניקס*</v>
      </c>
      <c r="C124" s="260">
        <v>1091065</v>
      </c>
      <c r="D124" s="260" t="str">
        <v>מיטרוניקס</v>
      </c>
      <c r="E124" s="260" t="s">
        <v>191</v>
      </c>
      <c r="F124" s="260" t="s">
        <v>76</v>
      </c>
      <c r="G124" s="256">
        <v>39068</v>
      </c>
      <c r="H124" s="257">
        <v>648</v>
      </c>
      <c r="I124" s="256">
        <v>253.16</v>
      </c>
      <c r="J124" s="261">
        <v>0.0004</v>
      </c>
      <c r="K124" s="261">
        <f>+I124/'סיכום נכסי השקעה'!$C$52</f>
        <v>0.000166889075557965</v>
      </c>
    </row>
    <row r="125" spans="1:256">
      <c r="B125" s="259" t="str">
        <v>מנדלסון תשתיות ותעשיות בעמ</v>
      </c>
      <c r="C125" s="260">
        <v>1129444</v>
      </c>
      <c r="D125" s="260" t="str">
        <v>מנדלסון תשתיות ותעשיות בע"מ</v>
      </c>
      <c r="E125" s="260" t="str">
        <v>מסחר</v>
      </c>
      <c r="F125" s="260" t="s">
        <v>76</v>
      </c>
      <c r="G125" s="256">
        <v>7440</v>
      </c>
      <c r="H125" s="257">
        <v>840</v>
      </c>
      <c r="I125" s="256">
        <v>62.5</v>
      </c>
      <c r="J125" s="261">
        <v>0.0002</v>
      </c>
      <c r="K125" s="261">
        <f>+I125/'סיכום נכסי השקעה'!$C$52</f>
        <v>4.12014821550513e-05</v>
      </c>
    </row>
    <row r="126" spans="1:256">
      <c r="B126" s="259" t="str">
        <v>משביר לצרכן</v>
      </c>
      <c r="C126" s="260">
        <v>1104959</v>
      </c>
      <c r="D126" s="260" t="str">
        <v>365 המשביר</v>
      </c>
      <c r="E126" s="260" t="s">
        <v>128</v>
      </c>
      <c r="F126" s="260" t="s">
        <v>76</v>
      </c>
      <c r="G126" s="256">
        <v>26769</v>
      </c>
      <c r="H126" s="257">
        <v>199.8</v>
      </c>
      <c r="I126" s="256">
        <v>53.48</v>
      </c>
      <c r="J126" s="261">
        <v>0.0002</v>
      </c>
      <c r="K126" s="261">
        <f>+I126/'סיכום נכסי השקעה'!$C$52</f>
        <v>3.52552842504343e-05</v>
      </c>
    </row>
    <row r="127" spans="1:256">
      <c r="B127" s="259" t="str">
        <v>ניסקו חשמל ואלקטרוניקה*</v>
      </c>
      <c r="C127" s="260">
        <v>1103621</v>
      </c>
      <c r="D127" s="260" t="str">
        <v>ניסקו חשמל ואלקטרוניקה בע"מ</v>
      </c>
      <c r="E127" s="260" t="s">
        <v>128</v>
      </c>
      <c r="F127" s="260" t="s">
        <v>76</v>
      </c>
      <c r="G127" s="256">
        <v>1568</v>
      </c>
      <c r="H127" s="257">
        <v>809</v>
      </c>
      <c r="I127" s="256">
        <v>12.69</v>
      </c>
      <c r="J127" s="261">
        <v>0.0002</v>
      </c>
      <c r="K127" s="261">
        <f>+I127/'סיכום נכסי השקעה'!$C$52</f>
        <v>8.36554893676162e-06</v>
      </c>
    </row>
    <row r="128" spans="1:256">
      <c r="B128" s="259" t="str">
        <v>ספאנטק</v>
      </c>
      <c r="C128" s="260">
        <v>1090117</v>
      </c>
      <c r="D128" s="260" t="str">
        <v>נ.ר ספאנטק תעשיות בע"מ</v>
      </c>
      <c r="E128" s="260" t="s">
        <v>124</v>
      </c>
      <c r="F128" s="260" t="s">
        <v>76</v>
      </c>
      <c r="G128" s="256">
        <v>11302</v>
      </c>
      <c r="H128" s="257">
        <v>649.6</v>
      </c>
      <c r="I128" s="256">
        <v>73.42</v>
      </c>
      <c r="J128" s="261">
        <v>0.0002</v>
      </c>
      <c r="K128" s="261">
        <f>+I128/'סיכום נכסי השקעה'!$C$52</f>
        <v>4.84002051171819e-05</v>
      </c>
    </row>
    <row r="129" spans="1:256">
      <c r="B129" s="259" t="str">
        <v>סקופ*</v>
      </c>
      <c r="C129" s="260">
        <v>288019</v>
      </c>
      <c r="D129" s="260" t="str">
        <v>קבוצת סקופ מתכות בע"מ</v>
      </c>
      <c r="E129" s="260" t="s">
        <v>128</v>
      </c>
      <c r="F129" s="260" t="s">
        <v>76</v>
      </c>
      <c r="G129" s="256">
        <v>7637</v>
      </c>
      <c r="H129" s="257">
        <v>3963</v>
      </c>
      <c r="I129" s="256">
        <v>302.65</v>
      </c>
      <c r="J129" s="261">
        <v>0.0007</v>
      </c>
      <c r="K129" s="261">
        <f>+I129/'סיכום נכסי השקעה'!$C$52</f>
        <v>0.000199514057187621</v>
      </c>
    </row>
    <row r="130" spans="1:256">
      <c r="B130" s="259" t="str">
        <v>על בד*</v>
      </c>
      <c r="C130" s="260">
        <v>625012</v>
      </c>
      <c r="D130" s="260" t="str">
        <v>על בד</v>
      </c>
      <c r="E130" s="260" t="s">
        <v>124</v>
      </c>
      <c r="F130" s="260" t="s">
        <v>76</v>
      </c>
      <c r="G130" s="256">
        <v>2062</v>
      </c>
      <c r="H130" s="257">
        <v>6971</v>
      </c>
      <c r="I130" s="256">
        <v>143.74</v>
      </c>
      <c r="J130" s="261">
        <v>0.0003</v>
      </c>
      <c r="K130" s="261">
        <f>+I130/'סיכום נכסי השקעה'!$C$52</f>
        <v>9.47568167194732e-05</v>
      </c>
    </row>
    <row r="131" spans="1:256">
      <c r="B131" s="259" t="str">
        <v>עמיר שיווק*</v>
      </c>
      <c r="C131" s="260">
        <v>1092204</v>
      </c>
      <c r="D131" s="260" t="str">
        <v>עמיר שיווק והשקעות בחקלאות בע"מ</v>
      </c>
      <c r="E131" s="260" t="s">
        <v>128</v>
      </c>
      <c r="F131" s="260" t="s">
        <v>76</v>
      </c>
      <c r="G131" s="256">
        <v>2942</v>
      </c>
      <c r="H131" s="257">
        <v>1300</v>
      </c>
      <c r="I131" s="256">
        <v>38.25</v>
      </c>
      <c r="J131" s="261">
        <v>0.0002</v>
      </c>
      <c r="K131" s="261">
        <f>+I131/'סיכום נכסי השקעה'!$C$52</f>
        <v>2.52153070788914e-05</v>
      </c>
    </row>
    <row r="132" spans="1:256">
      <c r="B132" s="259" t="str">
        <v>פולירם*</v>
      </c>
      <c r="C132" s="260">
        <v>1090943</v>
      </c>
      <c r="D132" s="260" t="str">
        <v>פולירם</v>
      </c>
      <c r="E132" s="260" t="s">
        <v>86</v>
      </c>
      <c r="F132" s="260" t="s">
        <v>76</v>
      </c>
      <c r="G132" s="256">
        <v>8635</v>
      </c>
      <c r="H132" s="257">
        <v>2495</v>
      </c>
      <c r="I132" s="256">
        <v>217.97</v>
      </c>
      <c r="J132" s="261">
        <v>0.0005</v>
      </c>
      <c r="K132" s="261">
        <f>+I132/'סיכום נכסי השקעה'!$C$52</f>
        <v>0.000143690993045385</v>
      </c>
    </row>
    <row r="133" spans="1:256">
      <c r="B133" s="259" t="str">
        <v>פלסטופיל*</v>
      </c>
      <c r="C133" s="260">
        <v>1092840</v>
      </c>
      <c r="D133" s="260" t="str">
        <v>פלסטופיל</v>
      </c>
      <c r="E133" s="260" t="s">
        <v>86</v>
      </c>
      <c r="F133" s="260" t="s">
        <v>76</v>
      </c>
      <c r="G133" s="256">
        <v>3420</v>
      </c>
      <c r="H133" s="257">
        <v>560</v>
      </c>
      <c r="I133" s="256">
        <v>19.15</v>
      </c>
      <c r="J133" s="261">
        <v>0.0003</v>
      </c>
      <c r="K133" s="261">
        <f>+I133/'סיכום נכסי השקעה'!$C$52</f>
        <v>1.26241341323077e-05</v>
      </c>
    </row>
    <row r="134" spans="1:256">
      <c r="B134" s="259" t="s">
        <v>199</v>
      </c>
      <c r="C134" s="260">
        <v>644013</v>
      </c>
      <c r="D134" s="260" t="s">
        <v>199</v>
      </c>
      <c r="E134" s="260" t="s">
        <v>86</v>
      </c>
      <c r="F134" s="260" t="s">
        <v>76</v>
      </c>
      <c r="G134" s="256">
        <v>7630</v>
      </c>
      <c r="H134" s="257">
        <v>1412</v>
      </c>
      <c r="I134" s="256">
        <v>107.74</v>
      </c>
      <c r="J134" s="261">
        <v>0.0003</v>
      </c>
      <c r="K134" s="261">
        <f>+I134/'סיכום נכסי השקעה'!$C$52</f>
        <v>7.10247629981637e-05</v>
      </c>
    </row>
    <row r="135" spans="1:256">
      <c r="B135" s="259" t="str">
        <v>קו מנחה*</v>
      </c>
      <c r="C135" s="260">
        <v>271015</v>
      </c>
      <c r="D135" s="260" t="str">
        <v>קו מנחה שירותי מידע ותקשורת</v>
      </c>
      <c r="E135" s="260" t="s">
        <v>90</v>
      </c>
      <c r="F135" s="260" t="s">
        <v>76</v>
      </c>
      <c r="G135" s="256">
        <v>9003</v>
      </c>
      <c r="H135" s="257">
        <v>1390</v>
      </c>
      <c r="I135" s="256">
        <v>125.14</v>
      </c>
      <c r="J135" s="261">
        <v>0.001</v>
      </c>
      <c r="K135" s="261">
        <f>+I135/'סיכום נכסי השקעה'!$C$52</f>
        <v>8.249525563013e-05</v>
      </c>
    </row>
    <row r="136" spans="1:256">
      <c r="B136" s="259" t="str">
        <v>קליל*</v>
      </c>
      <c r="C136" s="260">
        <v>797035</v>
      </c>
      <c r="D136" s="260" t="str">
        <v>קליל</v>
      </c>
      <c r="E136" s="260" t="s">
        <v>195</v>
      </c>
      <c r="F136" s="260" t="s">
        <v>76</v>
      </c>
      <c r="G136" s="256">
        <v>909</v>
      </c>
      <c r="H136" s="257">
        <v>19990</v>
      </c>
      <c r="I136" s="256">
        <v>181.71</v>
      </c>
      <c r="J136" s="261">
        <v>0.0004</v>
      </c>
      <c r="K136" s="261">
        <f>+I136/'סיכום נכסי השקעה'!$C$52</f>
        <v>0.00011978754115831</v>
      </c>
    </row>
    <row r="137" spans="1:256">
      <c r="B137" s="259" t="str">
        <v>קסטרו*</v>
      </c>
      <c r="C137" s="260">
        <v>280016</v>
      </c>
      <c r="D137" s="260" t="str">
        <v>קסטרו</v>
      </c>
      <c r="E137" s="260" t="s">
        <v>182</v>
      </c>
      <c r="F137" s="260" t="s">
        <v>76</v>
      </c>
      <c r="G137" s="256">
        <v>1154</v>
      </c>
      <c r="H137" s="257">
        <v>13110</v>
      </c>
      <c r="I137" s="256">
        <v>151.29</v>
      </c>
      <c r="J137" s="261">
        <v>0.0002</v>
      </c>
      <c r="K137" s="261">
        <f>+I137/'סיכום נכסי השקעה'!$C$52</f>
        <v>9.97339557638034e-05</v>
      </c>
    </row>
    <row r="138" spans="1:256">
      <c r="B138" s="259" t="str">
        <v>רבל אי.סי.אס בעמ*</v>
      </c>
      <c r="C138" s="260">
        <v>1103878</v>
      </c>
      <c r="D138" s="260" t="str">
        <v>רבל</v>
      </c>
      <c r="E138" s="260" t="s">
        <v>86</v>
      </c>
      <c r="F138" s="260" t="s">
        <v>76</v>
      </c>
      <c r="G138" s="256">
        <v>21115</v>
      </c>
      <c r="H138" s="257">
        <v>639.9</v>
      </c>
      <c r="I138" s="256">
        <v>135.11</v>
      </c>
      <c r="J138" s="261">
        <v>0.0003</v>
      </c>
      <c r="K138" s="261">
        <f>+I138/'סיכום נכסי השקעה'!$C$52</f>
        <v>8.90677160635038e-05</v>
      </c>
    </row>
    <row r="139" spans="1:256">
      <c r="B139" s="259" t="s">
        <v>200</v>
      </c>
      <c r="C139" s="260">
        <v>1080456</v>
      </c>
      <c r="D139" s="260" t="s">
        <v>200</v>
      </c>
      <c r="E139" s="260" t="s">
        <v>86</v>
      </c>
      <c r="F139" s="260" t="s">
        <v>76</v>
      </c>
      <c r="G139" s="256">
        <v>348</v>
      </c>
      <c r="H139" s="257">
        <v>2854</v>
      </c>
      <c r="I139" s="256">
        <v>9.93</v>
      </c>
      <c r="J139" s="261">
        <v>0</v>
      </c>
      <c r="K139" s="261">
        <f>+I139/'סיכום נכסי השקעה'!$C$52</f>
        <v>6.54609148479455e-06</v>
      </c>
    </row>
    <row r="140" spans="1:256">
      <c r="B140" s="259" t="s">
        <v>201</v>
      </c>
      <c r="C140" s="260">
        <v>1125012</v>
      </c>
      <c r="D140" s="260" t="s">
        <v>201</v>
      </c>
      <c r="E140" s="260" t="s">
        <v>153</v>
      </c>
      <c r="F140" s="260" t="s">
        <v>76</v>
      </c>
      <c r="G140" s="256">
        <v>46089.42</v>
      </c>
      <c r="H140" s="257">
        <v>105.7</v>
      </c>
      <c r="I140" s="256">
        <v>48.72</v>
      </c>
      <c r="J140" s="261">
        <v>0.0001</v>
      </c>
      <c r="K140" s="261">
        <f>+I140/'סיכום נכסי השקעה'!$C$52</f>
        <v>3.21173793695056e-05</v>
      </c>
    </row>
    <row r="141" spans="1:256">
      <c r="B141" s="259" t="s">
        <v>202</v>
      </c>
      <c r="C141" s="260">
        <v>1090141</v>
      </c>
      <c r="D141" s="260" t="s">
        <v>202</v>
      </c>
      <c r="E141" s="260" t="s">
        <v>195</v>
      </c>
      <c r="F141" s="260" t="s">
        <v>76</v>
      </c>
      <c r="G141" s="256">
        <v>64260</v>
      </c>
      <c r="H141" s="257">
        <v>93</v>
      </c>
      <c r="I141" s="256">
        <v>59.76</v>
      </c>
      <c r="J141" s="261">
        <v>0.0002</v>
      </c>
      <c r="K141" s="261">
        <f>+I141/'סיכום נכסי השקעה'!$C$52</f>
        <v>3.93952091773739e-05</v>
      </c>
    </row>
    <row r="142" spans="1:256">
      <c r="B142" s="258" t="str">
        <v>מניות היתר סה"כ</v>
      </c>
      <c r="C142" s="239"/>
      <c r="D142" s="239"/>
      <c r="E142" s="239"/>
      <c r="F142" s="239"/>
      <c r="G142" s="253"/>
      <c r="H142" s="254"/>
      <c r="I142" s="253">
        <f>SUM(I94:I141)</f>
        <v>4967.18</v>
      </c>
      <c r="J142" s="262"/>
      <c r="K142" s="262">
        <f>+I142/'סיכום נכסי השקעה'!$C$52</f>
        <v>0.00327448285009485</v>
      </c>
    </row>
    <row r="143" spans="1:256">
      <c r="B143" s="264"/>
      <c r="G143" s="256"/>
      <c r="H143" s="257"/>
    </row>
    <row r="144" spans="1:256">
      <c r="B144" s="255" t="s">
        <v>80</v>
      </c>
      <c r="C144" s="239"/>
      <c r="D144" s="239"/>
      <c r="E144" s="239"/>
      <c r="F144" s="239"/>
      <c r="G144" s="253"/>
      <c r="H144" s="254"/>
      <c r="I144" s="253">
        <f>+I142+I91+I38</f>
        <v>94091.75</v>
      </c>
      <c r="J144" s="262"/>
      <c r="K144" s="262">
        <f>+I144/'סיכום נכסי השקעה'!$C$52</f>
        <v>0.0620275129370008</v>
      </c>
    </row>
    <row r="145" spans="1:256">
      <c r="B145" s="265"/>
      <c r="G145" s="256"/>
      <c r="H145" s="257"/>
    </row>
    <row r="146" spans="1:256">
      <c r="B146" s="255" t="s">
        <v>203</v>
      </c>
      <c r="C146" s="239"/>
      <c r="D146" s="239"/>
      <c r="E146" s="239"/>
      <c r="F146" s="239"/>
      <c r="G146" s="256"/>
      <c r="H146" s="257"/>
    </row>
    <row r="147" spans="1:256">
      <c r="B147" s="258" t="str">
        <v>חברות ישראליות בחו"ל</v>
      </c>
      <c r="C147" s="239"/>
      <c r="D147" s="239"/>
      <c r="E147" s="239"/>
      <c r="F147" s="239"/>
      <c r="G147" s="253"/>
      <c r="H147" s="254"/>
      <c r="I147" s="239"/>
      <c r="J147" s="239"/>
      <c r="K147" s="239"/>
    </row>
    <row r="148" spans="1:256">
      <c r="B148" s="259" t="str">
        <v>AFI DEVELOPMENT GDR REG S</v>
      </c>
      <c r="C148" s="260" t="str">
        <v>US00106J2006</v>
      </c>
      <c r="D148" s="260" t="str">
        <v>Afi Development</v>
      </c>
      <c r="E148" s="260" t="s">
        <v>204</v>
      </c>
      <c r="F148" s="260" t="s">
        <v>35</v>
      </c>
      <c r="G148" s="256">
        <v>133815.32</v>
      </c>
      <c r="H148" s="257">
        <v>61.9</v>
      </c>
      <c r="I148" s="256">
        <v>82.83</v>
      </c>
      <c r="J148" s="261">
        <v>0.0001</v>
      </c>
      <c r="K148" s="261">
        <f>+I148/'סיכום נכסי השקעה'!$C$52</f>
        <v>5.46035002704464e-05</v>
      </c>
    </row>
    <row r="149" spans="1:256">
      <c r="B149" s="259" t="str">
        <v>ATRIUM EUROPEAN REAL ESTATE</v>
      </c>
      <c r="C149" s="260" t="str">
        <v>JE00B3DCF752</v>
      </c>
      <c r="D149" s="260" t="str">
        <v>Atrium European Real Estate</v>
      </c>
      <c r="E149" s="260" t="s">
        <v>204</v>
      </c>
      <c r="F149" s="260" t="s">
        <v>36</v>
      </c>
      <c r="G149" s="256">
        <v>46492.92</v>
      </c>
      <c r="H149" s="257">
        <v>418.3</v>
      </c>
      <c r="I149" s="256">
        <v>194.48</v>
      </c>
      <c r="J149" s="261">
        <v>0</v>
      </c>
      <c r="K149" s="261">
        <f>+I149/'סיכום נכסי השקעה'!$C$52</f>
        <v>0.00012820582799223</v>
      </c>
    </row>
    <row r="150" spans="1:256">
      <c r="B150" s="259" t="str">
        <v>CLICKSOFTWARE</v>
      </c>
      <c r="C150" s="260" t="str">
        <v>IL0010845654</v>
      </c>
      <c r="D150" s="260" t="str">
        <v>Clicksoftware Technologies</v>
      </c>
      <c r="E150" s="260" t="s">
        <v>177</v>
      </c>
      <c r="F150" s="260" t="s">
        <v>35</v>
      </c>
      <c r="G150" s="256">
        <v>6684.93</v>
      </c>
      <c r="H150" s="257">
        <v>609</v>
      </c>
      <c r="I150" s="256">
        <v>40.71</v>
      </c>
      <c r="J150" s="261">
        <v>0.0001</v>
      </c>
      <c r="K150" s="261">
        <f>+I150/'סיכום נכסי השקעה'!$C$52</f>
        <v>2.68369974165142e-05</v>
      </c>
    </row>
    <row r="151" spans="1:256">
      <c r="B151" s="259" t="str">
        <v>COMMTOUCH SOFTWARE  LTD</v>
      </c>
      <c r="C151" s="260" t="str">
        <v>IL0010832371</v>
      </c>
      <c r="D151" s="260" t="str">
        <v>Commtouch Software Ltd</v>
      </c>
      <c r="E151" s="260" t="str">
        <v>Internet Software &amp; Services</v>
      </c>
      <c r="F151" s="260" t="s">
        <v>35</v>
      </c>
      <c r="G151" s="256">
        <v>4315.14</v>
      </c>
      <c r="H151" s="257">
        <v>269</v>
      </c>
      <c r="I151" s="256">
        <v>11.61</v>
      </c>
      <c r="J151" s="261">
        <v>0</v>
      </c>
      <c r="K151" s="261">
        <f>+I151/'סיכום נכסי השקעה'!$C$52</f>
        <v>7.65358732512233e-06</v>
      </c>
    </row>
    <row r="152" spans="1:256">
      <c r="B152" s="259" t="str">
        <v>KAMADA LTD</v>
      </c>
      <c r="C152" s="260" t="str">
        <v>IL0010941198</v>
      </c>
      <c r="D152" s="260" t="s">
        <v>187</v>
      </c>
      <c r="E152" s="260" t="s">
        <v>205</v>
      </c>
      <c r="F152" s="260" t="s">
        <v>35</v>
      </c>
      <c r="G152" s="256">
        <v>13684.65</v>
      </c>
      <c r="H152" s="257">
        <v>1530</v>
      </c>
      <c r="I152" s="256">
        <v>209.38</v>
      </c>
      <c r="J152" s="261">
        <v>0.0001</v>
      </c>
      <c r="K152" s="261">
        <f>+I152/'סיכום נכסי השקעה'!$C$52</f>
        <v>0.000138028261337994</v>
      </c>
    </row>
    <row r="153" spans="1:256">
      <c r="B153" s="259" t="str">
        <v>MELLANOX TECHNOLOGIES LTD</v>
      </c>
      <c r="C153" s="260" t="str">
        <v>IL0011017329</v>
      </c>
      <c r="D153" s="260" t="str">
        <v>מלאנוקס</v>
      </c>
      <c r="E153" s="260" t="s">
        <v>180</v>
      </c>
      <c r="F153" s="260" t="s">
        <v>35</v>
      </c>
      <c r="G153" s="256">
        <v>73658.03</v>
      </c>
      <c r="H153" s="257">
        <v>3797.5</v>
      </c>
      <c r="I153" s="256">
        <v>2797.16</v>
      </c>
      <c r="J153" s="261">
        <v>0.0005</v>
      </c>
      <c r="K153" s="261">
        <f>+I153/'סיכום נכסי השקעה'!$C$52</f>
        <v>0.00184395420519717</v>
      </c>
    </row>
    <row r="154" spans="1:256">
      <c r="B154" s="259" t="str">
        <v>NICE SYSTEMS LTD SPONS ADR</v>
      </c>
      <c r="C154" s="260" t="str">
        <v>US6536561086</v>
      </c>
      <c r="D154" s="260" t="s">
        <v>164</v>
      </c>
      <c r="E154" s="260" t="str">
        <v>Software</v>
      </c>
      <c r="F154" s="260" t="s">
        <v>35</v>
      </c>
      <c r="G154" s="256">
        <v>11074.35</v>
      </c>
      <c r="H154" s="257">
        <v>4137</v>
      </c>
      <c r="I154" s="256">
        <v>458.15</v>
      </c>
      <c r="J154" s="261">
        <v>0.0001</v>
      </c>
      <c r="K154" s="261">
        <f>+I154/'סיכום נכסי השקעה'!$C$52</f>
        <v>0.000302023344789388</v>
      </c>
    </row>
    <row r="155" spans="1:256">
      <c r="B155" s="259" t="str">
        <v>ORBOTECH LTD</v>
      </c>
      <c r="C155" s="260" t="str">
        <v>IL0010823388</v>
      </c>
      <c r="D155" s="260" t="str">
        <v>אורבוטק</v>
      </c>
      <c r="E155" s="260" t="s">
        <v>177</v>
      </c>
      <c r="F155" s="260" t="s">
        <v>35</v>
      </c>
      <c r="G155" s="256">
        <v>32328.18</v>
      </c>
      <c r="H155" s="257">
        <v>1199</v>
      </c>
      <c r="I155" s="256">
        <v>387.61</v>
      </c>
      <c r="J155" s="261">
        <v>0.0002</v>
      </c>
      <c r="K155" s="261">
        <f>+I155/'סיכום נכסי השקעה'!$C$52</f>
        <v>0.000255521703969911</v>
      </c>
    </row>
    <row r="156" spans="1:256">
      <c r="B156" s="259" t="str">
        <v>ORMAT TECHNOLOGIES INC</v>
      </c>
      <c r="C156" s="260" t="str">
        <v>US6866881021</v>
      </c>
      <c r="D156" s="260" t="str">
        <v>ORMAT TECHNOLOGIES</v>
      </c>
      <c r="E156" s="260" t="str">
        <v>UTILITIES</v>
      </c>
      <c r="F156" s="260" t="s">
        <v>35</v>
      </c>
      <c r="G156" s="256">
        <v>29834.6</v>
      </c>
      <c r="H156" s="257">
        <v>2677</v>
      </c>
      <c r="I156" s="256">
        <v>798.67</v>
      </c>
      <c r="J156" s="261">
        <v>0.0002</v>
      </c>
      <c r="K156" s="261">
        <f>+I156/'סיכום נכסי השקעה'!$C$52</f>
        <v>0.000526502204044397</v>
      </c>
    </row>
    <row r="157" spans="1:256">
      <c r="B157" s="259" t="str">
        <v>PLURISTEM THERAPEUT</v>
      </c>
      <c r="C157" s="260" t="str">
        <v>US72940R1023</v>
      </c>
      <c r="D157" s="260" t="str">
        <v>פלוריסטם</v>
      </c>
      <c r="E157" s="260" t="s">
        <v>205</v>
      </c>
      <c r="F157" s="260" t="s">
        <v>35</v>
      </c>
      <c r="G157" s="256">
        <v>57490.4</v>
      </c>
      <c r="H157" s="257">
        <v>337.99</v>
      </c>
      <c r="I157" s="256">
        <v>194.31</v>
      </c>
      <c r="J157" s="261">
        <v>0.0003</v>
      </c>
      <c r="K157" s="261">
        <f>+I157/'סיכום נכסי השקעה'!$C$52</f>
        <v>0.000128093759960768</v>
      </c>
    </row>
    <row r="158" spans="1:256">
      <c r="B158" s="259" t="str">
        <v>RADA ELECTRONIC INDS LTD</v>
      </c>
      <c r="C158" s="260" t="str">
        <v>IL0010826506</v>
      </c>
      <c r="D158" s="260" t="str">
        <v>ראדא תעשיות</v>
      </c>
      <c r="E158" s="260" t="s">
        <v>177</v>
      </c>
      <c r="F158" s="260" t="s">
        <v>35</v>
      </c>
      <c r="G158" s="256">
        <v>5050.84</v>
      </c>
      <c r="H158" s="257">
        <v>144</v>
      </c>
      <c r="I158" s="256">
        <v>7.27</v>
      </c>
      <c r="J158" s="261">
        <v>0.0002</v>
      </c>
      <c r="K158" s="261">
        <f>+I158/'סיכום נכסי השקעה'!$C$52</f>
        <v>4.79255640427557e-06</v>
      </c>
    </row>
    <row r="159" spans="1:256">
      <c r="B159" s="259" t="str">
        <v>RADWARE LTD</v>
      </c>
      <c r="C159" s="260" t="str">
        <v>IL0010834765</v>
      </c>
      <c r="D159" s="260" t="str">
        <v>Radware Ltd.</v>
      </c>
      <c r="E159" s="260" t="s">
        <v>177</v>
      </c>
      <c r="F159" s="260" t="s">
        <v>35</v>
      </c>
      <c r="G159" s="256">
        <v>10328.04</v>
      </c>
      <c r="H159" s="257">
        <v>1395</v>
      </c>
      <c r="I159" s="256">
        <v>144.08</v>
      </c>
      <c r="J159" s="261">
        <v>0.0001</v>
      </c>
      <c r="K159" s="261">
        <f>+I159/'סיכום נכסי השקעה'!$C$52</f>
        <v>9.49809527823967e-05</v>
      </c>
    </row>
    <row r="160" spans="1:256">
      <c r="B160" s="259" t="str">
        <v>SYNERON MEDICAL LTD</v>
      </c>
      <c r="C160" s="260" t="str">
        <v>IL0010909351</v>
      </c>
      <c r="D160" s="260" t="str">
        <v>Syneron</v>
      </c>
      <c r="E160" s="260" t="s">
        <v>163</v>
      </c>
      <c r="F160" s="260" t="s">
        <v>35</v>
      </c>
      <c r="G160" s="256">
        <v>9730.29</v>
      </c>
      <c r="H160" s="257">
        <v>862</v>
      </c>
      <c r="I160" s="256">
        <v>83.88</v>
      </c>
      <c r="J160" s="261">
        <v>0.0001</v>
      </c>
      <c r="K160" s="261">
        <f>+I160/'סיכום נכסי השקעה'!$C$52</f>
        <v>5.52956851706513e-05</v>
      </c>
    </row>
    <row r="161" spans="1:256">
      <c r="B161" s="258" t="str">
        <v>חברות ישראליות בחו"ל סה"כ</v>
      </c>
      <c r="C161" s="239"/>
      <c r="D161" s="239"/>
      <c r="E161" s="239"/>
      <c r="F161" s="239"/>
      <c r="G161" s="253"/>
      <c r="H161" s="254"/>
      <c r="I161" s="253">
        <v>5410.14</v>
      </c>
      <c r="J161" s="262"/>
      <c r="K161" s="262">
        <f>+I161/'סיכום נכסי השקעה'!$C$52</f>
        <v>0.00356649258666127</v>
      </c>
    </row>
    <row r="162" spans="1:256">
      <c r="B162" s="264"/>
      <c r="G162" s="256"/>
      <c r="H162" s="257"/>
    </row>
    <row r="163" spans="1:256">
      <c r="B163" s="258" t="str">
        <v>חברות זרות בחו"ל</v>
      </c>
      <c r="C163" s="239"/>
      <c r="D163" s="239"/>
      <c r="E163" s="239"/>
      <c r="F163" s="239"/>
      <c r="G163" s="253"/>
      <c r="H163" s="254"/>
      <c r="I163" s="239"/>
      <c r="J163" s="239"/>
      <c r="K163" s="239"/>
    </row>
    <row r="164" spans="1:256">
      <c r="B164" s="259" t="str">
        <v>AT&amp;T INC</v>
      </c>
      <c r="C164" s="260" t="str">
        <v>US00206R1023</v>
      </c>
      <c r="D164" s="260" t="str">
        <v>AT&amp;T Inc</v>
      </c>
      <c r="E164" s="260" t="str">
        <v>TELECOMMUNICATION SERVICES</v>
      </c>
      <c r="F164" s="260" t="s">
        <v>35</v>
      </c>
      <c r="G164" s="256">
        <v>12025.8</v>
      </c>
      <c r="H164" s="257">
        <v>3382</v>
      </c>
      <c r="I164" s="256">
        <v>406.71</v>
      </c>
      <c r="J164" s="261">
        <v>0</v>
      </c>
      <c r="K164" s="261">
        <f>+I164/'סיכום נכסי השקעה'!$C$52</f>
        <v>0.000268112876916495</v>
      </c>
    </row>
    <row r="165" spans="1:256">
      <c r="B165" s="259" t="str">
        <v>CITIGROUP INC</v>
      </c>
      <c r="C165" s="260" t="str">
        <v>US1729674242</v>
      </c>
      <c r="D165" s="260" t="str">
        <v>Citigroup</v>
      </c>
      <c r="E165" s="260" t="s">
        <v>204</v>
      </c>
      <c r="F165" s="260" t="s">
        <v>35</v>
      </c>
      <c r="G165" s="256">
        <v>8135.1</v>
      </c>
      <c r="H165" s="257">
        <v>4851</v>
      </c>
      <c r="I165" s="256">
        <v>394.63</v>
      </c>
      <c r="J165" s="261">
        <v>0</v>
      </c>
      <c r="K165" s="261">
        <f>+I165/'סיכום נכסי השקעה'!$C$52</f>
        <v>0.000260149454445566</v>
      </c>
    </row>
    <row r="166" spans="1:256">
      <c r="B166" s="259" t="str">
        <v>GOOGLE INC CL A</v>
      </c>
      <c r="C166" s="260" t="str">
        <v>US38259P5089</v>
      </c>
      <c r="D166" s="260" t="str">
        <v>Google</v>
      </c>
      <c r="E166" s="260" t="s">
        <v>177</v>
      </c>
      <c r="F166" s="260" t="s">
        <v>35</v>
      </c>
      <c r="G166" s="256">
        <v>636.66</v>
      </c>
      <c r="H166" s="257">
        <v>87591</v>
      </c>
      <c r="I166" s="256">
        <v>557.66</v>
      </c>
      <c r="J166" s="261">
        <v>0</v>
      </c>
      <c r="K166" s="261">
        <f>+I166/'סיכום נכסי השקעה'!$C$52</f>
        <v>0.000367622696617375</v>
      </c>
    </row>
    <row r="167" spans="1:256">
      <c r="B167" s="259" t="str">
        <v>MIRLAND DEVELOPMENT CORP</v>
      </c>
      <c r="C167" s="260" t="str">
        <v>CY0100141015</v>
      </c>
      <c r="D167" s="260" t="str">
        <v>Mirland Development Corp</v>
      </c>
      <c r="E167" s="260" t="s">
        <v>204</v>
      </c>
      <c r="F167" s="260" t="s">
        <v>37</v>
      </c>
      <c r="G167" s="256">
        <v>18763.96</v>
      </c>
      <c r="H167" s="257">
        <v>187</v>
      </c>
      <c r="I167" s="256">
        <v>35.09</v>
      </c>
      <c r="J167" s="261">
        <v>0</v>
      </c>
      <c r="K167" s="261">
        <f>+I167/'סיכום נכסי השקעה'!$C$52</f>
        <v>2.3132160141132e-05</v>
      </c>
    </row>
    <row r="168" spans="1:256">
      <c r="B168" s="259" t="str">
        <v>NIEUWE STEEN INVESTMENTS NV</v>
      </c>
      <c r="C168" s="260" t="str">
        <v>NL0000292324</v>
      </c>
      <c r="D168" s="260" t="str">
        <v>Nieuwe Steen Investments NV</v>
      </c>
      <c r="E168" s="260" t="s">
        <v>204</v>
      </c>
      <c r="F168" s="260" t="s">
        <v>36</v>
      </c>
      <c r="G168" s="256">
        <v>12258.09</v>
      </c>
      <c r="H168" s="257">
        <v>522</v>
      </c>
      <c r="I168" s="256">
        <v>63.99</v>
      </c>
      <c r="J168" s="261">
        <v>0</v>
      </c>
      <c r="K168" s="261">
        <f>+I168/'סיכום נכסי השקעה'!$C$52</f>
        <v>4.21837254896277e-05</v>
      </c>
    </row>
    <row r="169" spans="1:256">
      <c r="B169" s="259" t="str">
        <v>NORFOLK SOUTHERN CORP</v>
      </c>
      <c r="C169" s="260" t="str">
        <v>US6558441084</v>
      </c>
      <c r="D169" s="260" t="str">
        <v>Norfolk Southern Corp</v>
      </c>
      <c r="E169" s="260" t="str">
        <v>INDUSTRIALS</v>
      </c>
      <c r="F169" s="260" t="s">
        <v>35</v>
      </c>
      <c r="G169" s="256">
        <v>6366.6</v>
      </c>
      <c r="H169" s="257">
        <v>7735</v>
      </c>
      <c r="I169" s="256">
        <v>492.46</v>
      </c>
      <c r="J169" s="261">
        <v>0</v>
      </c>
      <c r="K169" s="261">
        <f>+I169/'סיכום נכסי השקעה'!$C$52</f>
        <v>0.000324641310433225</v>
      </c>
    </row>
    <row r="170" spans="1:256">
      <c r="B170" s="259" t="str">
        <v>NOVARTIS AG ADR</v>
      </c>
      <c r="C170" s="260" t="str">
        <v>CH0012005267</v>
      </c>
      <c r="D170" s="260" t="str">
        <v>Novartis AG</v>
      </c>
      <c r="E170" s="260" t="s">
        <v>163</v>
      </c>
      <c r="F170" s="260" t="s">
        <v>206</v>
      </c>
      <c r="G170" s="256">
        <v>2734.2</v>
      </c>
      <c r="H170" s="257">
        <v>6950</v>
      </c>
      <c r="I170" s="256">
        <v>190.03</v>
      </c>
      <c r="J170" s="261">
        <v>0</v>
      </c>
      <c r="K170" s="261">
        <f>+I170/'סיכום נכסי השקעה'!$C$52</f>
        <v>0.00012527228246279</v>
      </c>
    </row>
    <row r="171" spans="1:256">
      <c r="B171" s="259" t="str">
        <v>ONYX PHARM</v>
      </c>
      <c r="C171" s="260" t="str">
        <v>US6833991093</v>
      </c>
      <c r="D171" s="260" t="str">
        <v>Onyx Pharmaceuticals Inc</v>
      </c>
      <c r="E171" s="260" t="s">
        <v>207</v>
      </c>
      <c r="F171" s="260" t="s">
        <v>35</v>
      </c>
      <c r="G171" s="256">
        <v>3006.45</v>
      </c>
      <c r="H171" s="257">
        <v>12470</v>
      </c>
      <c r="I171" s="256">
        <v>374.9</v>
      </c>
      <c r="J171" s="261">
        <v>0</v>
      </c>
      <c r="K171" s="261">
        <f>+I171/'סיכום נכסי השקעה'!$C$52</f>
        <v>0.00024714297055886</v>
      </c>
    </row>
    <row r="172" spans="1:256">
      <c r="B172" s="259" t="str">
        <v>PBF ENERGY INC</v>
      </c>
      <c r="C172" s="260" t="str">
        <v>US69318G1067</v>
      </c>
      <c r="D172" s="260" t="str">
        <v>PBF Energy Inc</v>
      </c>
      <c r="E172" s="260" t="str">
        <v>ENERGY</v>
      </c>
      <c r="F172" s="260" t="s">
        <v>35</v>
      </c>
      <c r="G172" s="256">
        <v>12379.5</v>
      </c>
      <c r="H172" s="257">
        <v>2245</v>
      </c>
      <c r="I172" s="256">
        <v>277.92</v>
      </c>
      <c r="J172" s="261">
        <v>0.0001</v>
      </c>
      <c r="K172" s="261">
        <f>+I172/'סיכום נכסי השקעה'!$C$52</f>
        <v>0.00018321145472851</v>
      </c>
    </row>
    <row r="173" spans="1:256">
      <c r="B173" s="259" t="str">
        <v>PROCTER &amp; GAMBLE</v>
      </c>
      <c r="C173" s="260" t="str">
        <v>US7427181091</v>
      </c>
      <c r="D173" s="260" t="str">
        <v>Procter &amp; Gamble Co</v>
      </c>
      <c r="E173" s="260" t="str">
        <v>Consumer Staples</v>
      </c>
      <c r="F173" s="260" t="s">
        <v>35</v>
      </c>
      <c r="G173" s="256">
        <v>1061.1</v>
      </c>
      <c r="H173" s="257">
        <v>7559</v>
      </c>
      <c r="I173" s="256">
        <v>80.21</v>
      </c>
      <c r="J173" s="261">
        <v>0</v>
      </c>
      <c r="K173" s="261">
        <f>+I173/'סיכום נכסי השקעה'!$C$52</f>
        <v>5.28763341385067e-05</v>
      </c>
    </row>
    <row r="174" spans="1:256">
      <c r="B174" s="259" t="str">
        <v>SEAGATE TECHNOLOGY</v>
      </c>
      <c r="C174" s="260" t="str">
        <v>IE00B58JVZ52</v>
      </c>
      <c r="D174" s="260" t="str">
        <v>Seagate Technology</v>
      </c>
      <c r="E174" s="260" t="s">
        <v>177</v>
      </c>
      <c r="F174" s="260" t="s">
        <v>35</v>
      </c>
      <c r="G174" s="256">
        <v>13617.45</v>
      </c>
      <c r="H174" s="257">
        <v>4376</v>
      </c>
      <c r="I174" s="256">
        <v>595.9</v>
      </c>
      <c r="J174" s="261">
        <v>0</v>
      </c>
      <c r="K174" s="261">
        <f>+I174/'סיכום נכסי השקעה'!$C$52</f>
        <v>0.000392831411459121</v>
      </c>
    </row>
    <row r="175" spans="1:256">
      <c r="B175" s="259" t="str">
        <v>TOYOTA IND</v>
      </c>
      <c r="C175" s="260" t="str">
        <v>JP3634600005</v>
      </c>
      <c r="D175" s="260" t="str">
        <v>TOYOTA</v>
      </c>
      <c r="E175" s="260" t="s">
        <v>207</v>
      </c>
      <c r="F175" s="260" t="s">
        <v>208</v>
      </c>
      <c r="G175" s="256">
        <v>39.8728</v>
      </c>
      <c r="H175" s="257">
        <v>423000</v>
      </c>
      <c r="I175" s="256">
        <v>168.66</v>
      </c>
      <c r="J175" s="261">
        <v>0</v>
      </c>
      <c r="K175" s="261">
        <f>+I175/'סיכום נכסי השקעה'!$C$52</f>
        <v>0.000111184671684335</v>
      </c>
    </row>
    <row r="176" spans="1:256">
      <c r="B176" s="259" t="str">
        <v>VISA</v>
      </c>
      <c r="C176" s="260" t="str">
        <v>US92826C8394</v>
      </c>
      <c r="D176" s="260" t="str">
        <v>Visa</v>
      </c>
      <c r="E176" s="260" t="s">
        <v>177</v>
      </c>
      <c r="F176" s="260" t="s">
        <v>35</v>
      </c>
      <c r="G176" s="256">
        <v>2475.9</v>
      </c>
      <c r="H176" s="257">
        <v>19110</v>
      </c>
      <c r="I176" s="256">
        <v>473.14</v>
      </c>
      <c r="J176" s="261">
        <v>0</v>
      </c>
      <c r="K176" s="261">
        <f>+I176/'סיכום נכסי השקעה'!$C$52</f>
        <v>0.000311905108269456</v>
      </c>
    </row>
    <row r="177" spans="1:256">
      <c r="A177" s="239"/>
      <c r="B177" s="258" t="str">
        <v>חברות זרות בחו"ל סה"כ</v>
      </c>
      <c r="C177" s="239"/>
      <c r="D177" s="239"/>
      <c r="E177" s="239"/>
      <c r="F177" s="239"/>
      <c r="G177" s="253"/>
      <c r="H177" s="254"/>
      <c r="I177" s="253">
        <v>4111.3</v>
      </c>
      <c r="J177" s="262"/>
      <c r="K177" s="262">
        <f>+I177/'סיכום נכסי השקעה'!$C$52</f>
        <v>0.002710266457345</v>
      </c>
      <c r="AQ177" s="239"/>
      <c r="AR177" s="239"/>
      <c r="AS177" s="239"/>
      <c r="AT177" s="239"/>
      <c r="AU177" s="239"/>
      <c r="AV177" s="239"/>
      <c r="AW177" s="239"/>
      <c r="AX177" s="239"/>
      <c r="AY177" s="239"/>
      <c r="AZ177" s="239"/>
      <c r="BA177" s="239"/>
      <c r="BB177" s="239"/>
      <c r="BC177" s="239"/>
      <c r="BD177" s="239"/>
      <c r="BE177" s="239"/>
      <c r="BF177" s="239"/>
      <c r="BG177" s="239"/>
      <c r="BH177" s="239"/>
      <c r="BI177" s="239"/>
      <c r="BJ177" s="239"/>
      <c r="BK177" s="239"/>
      <c r="BL177" s="239"/>
      <c r="BM177" s="239"/>
      <c r="BN177" s="239"/>
      <c r="BO177" s="239"/>
      <c r="BP177" s="239"/>
      <c r="BQ177" s="239"/>
      <c r="BR177" s="239"/>
      <c r="BS177" s="239"/>
      <c r="BT177" s="239"/>
      <c r="BU177" s="239"/>
      <c r="BV177" s="239"/>
      <c r="BW177" s="239"/>
      <c r="BX177" s="239"/>
      <c r="BY177" s="239"/>
      <c r="BZ177" s="239"/>
      <c r="CA177" s="239"/>
      <c r="CB177" s="239"/>
      <c r="CC177" s="239"/>
      <c r="CD177" s="239"/>
      <c r="CE177" s="239"/>
      <c r="CF177" s="239"/>
      <c r="CG177" s="239"/>
      <c r="CH177" s="239"/>
      <c r="CI177" s="239"/>
      <c r="CJ177" s="239"/>
      <c r="CK177" s="239"/>
      <c r="CL177" s="239"/>
      <c r="CM177" s="239"/>
      <c r="CN177" s="239"/>
      <c r="CO177" s="239"/>
      <c r="CP177" s="239"/>
      <c r="CQ177" s="239"/>
      <c r="CR177" s="239"/>
      <c r="CS177" s="239"/>
      <c r="CT177" s="239"/>
      <c r="CU177" s="239"/>
      <c r="CV177" s="239"/>
      <c r="CW177" s="239"/>
      <c r="CX177" s="239"/>
      <c r="CY177" s="239"/>
      <c r="CZ177" s="239"/>
      <c r="DA177" s="239"/>
      <c r="DB177" s="239"/>
      <c r="DC177" s="239"/>
      <c r="DD177" s="239"/>
      <c r="DE177" s="239"/>
      <c r="DF177" s="239"/>
      <c r="DG177" s="239"/>
      <c r="DH177" s="239"/>
      <c r="DI177" s="239"/>
      <c r="DJ177" s="239"/>
      <c r="DK177" s="239"/>
      <c r="DL177" s="239"/>
      <c r="DM177" s="239"/>
      <c r="DN177" s="239"/>
      <c r="DO177" s="239"/>
      <c r="DP177" s="239"/>
      <c r="DQ177" s="239"/>
      <c r="DR177" s="239"/>
      <c r="DS177" s="239"/>
      <c r="DT177" s="239"/>
      <c r="DU177" s="239"/>
      <c r="DV177" s="239"/>
      <c r="DW177" s="239"/>
      <c r="DX177" s="239"/>
      <c r="DY177" s="239"/>
      <c r="DZ177" s="239"/>
      <c r="EA177" s="239"/>
      <c r="EB177" s="239"/>
      <c r="EC177" s="239"/>
      <c r="ED177" s="239"/>
      <c r="EE177" s="239"/>
      <c r="EF177" s="239"/>
      <c r="EG177" s="239"/>
      <c r="EH177" s="239"/>
      <c r="EI177" s="239"/>
      <c r="EJ177" s="239"/>
      <c r="EK177" s="239"/>
      <c r="EL177" s="239"/>
      <c r="EM177" s="239"/>
      <c r="EN177" s="239"/>
      <c r="EO177" s="239"/>
      <c r="EP177" s="239"/>
      <c r="EQ177" s="239"/>
      <c r="ER177" s="239"/>
      <c r="ES177" s="239"/>
      <c r="ET177" s="239"/>
      <c r="EU177" s="239"/>
      <c r="EV177" s="239"/>
      <c r="EW177" s="239"/>
      <c r="EX177" s="239"/>
      <c r="EY177" s="239"/>
      <c r="EZ177" s="239"/>
      <c r="FA177" s="239"/>
      <c r="FB177" s="239"/>
      <c r="FC177" s="239"/>
      <c r="FD177" s="239"/>
      <c r="FE177" s="239"/>
      <c r="FF177" s="239"/>
      <c r="FG177" s="239"/>
      <c r="FH177" s="239"/>
      <c r="FI177" s="239"/>
      <c r="FJ177" s="239"/>
      <c r="FK177" s="239"/>
      <c r="FL177" s="239"/>
      <c r="FM177" s="239"/>
      <c r="FN177" s="239"/>
      <c r="FO177" s="239"/>
      <c r="FP177" s="239"/>
      <c r="FQ177" s="239"/>
      <c r="FR177" s="239"/>
      <c r="FS177" s="239"/>
      <c r="FT177" s="239"/>
      <c r="FU177" s="239"/>
      <c r="FV177" s="239"/>
      <c r="FW177" s="239"/>
      <c r="FX177" s="239"/>
      <c r="FY177" s="239"/>
      <c r="FZ177" s="239"/>
      <c r="GA177" s="239"/>
      <c r="GB177" s="239"/>
      <c r="GC177" s="239"/>
      <c r="GD177" s="239"/>
      <c r="GE177" s="239"/>
      <c r="GF177" s="239"/>
      <c r="GG177" s="239"/>
      <c r="GH177" s="239"/>
      <c r="GI177" s="239"/>
      <c r="GJ177" s="239"/>
      <c r="GK177" s="239"/>
      <c r="GL177" s="239"/>
      <c r="GM177" s="239"/>
      <c r="GN177" s="239"/>
      <c r="GO177" s="239"/>
      <c r="GP177" s="239"/>
      <c r="GQ177" s="239"/>
      <c r="GR177" s="239"/>
      <c r="GS177" s="239"/>
      <c r="GT177" s="239"/>
      <c r="GU177" s="239"/>
      <c r="GV177" s="239"/>
      <c r="GW177" s="239"/>
      <c r="GX177" s="239"/>
      <c r="GY177" s="239"/>
      <c r="GZ177" s="239"/>
      <c r="HA177" s="239"/>
      <c r="HB177" s="239"/>
      <c r="HC177" s="239"/>
      <c r="HD177" s="239"/>
      <c r="HE177" s="239"/>
      <c r="HF177" s="239"/>
      <c r="HG177" s="239"/>
      <c r="HH177" s="239"/>
      <c r="HI177" s="239"/>
      <c r="HJ177" s="239"/>
      <c r="HK177" s="239"/>
      <c r="HL177" s="239"/>
      <c r="HM177" s="239"/>
      <c r="HN177" s="239"/>
      <c r="HO177" s="239"/>
      <c r="HP177" s="239"/>
      <c r="HQ177" s="239"/>
      <c r="HR177" s="239"/>
      <c r="HS177" s="239"/>
      <c r="HT177" s="239"/>
      <c r="HU177" s="239"/>
      <c r="HV177" s="239"/>
      <c r="HW177" s="239"/>
      <c r="HX177" s="239"/>
      <c r="HY177" s="239"/>
      <c r="HZ177" s="239"/>
      <c r="IA177" s="239"/>
      <c r="IB177" s="239"/>
      <c r="IC177" s="239"/>
      <c r="ID177" s="239"/>
      <c r="IE177" s="239"/>
      <c r="IF177" s="239"/>
      <c r="IG177" s="239"/>
      <c r="IH177" s="239"/>
      <c r="II177" s="239"/>
      <c r="IJ177" s="239"/>
      <c r="IK177" s="239"/>
      <c r="IL177" s="239"/>
      <c r="IM177" s="239"/>
      <c r="IN177" s="239"/>
      <c r="IO177" s="239"/>
      <c r="IP177" s="239"/>
      <c r="IQ177" s="239"/>
      <c r="IR177" s="239"/>
      <c r="IS177" s="239"/>
      <c r="IT177" s="239"/>
      <c r="IU177" s="239"/>
      <c r="IV177" s="239"/>
    </row>
    <row r="178" spans="1:256">
      <c r="B178" s="264"/>
      <c r="G178" s="256"/>
      <c r="H178" s="257"/>
    </row>
    <row r="179" spans="1:256">
      <c r="B179" s="255" t="s">
        <v>209</v>
      </c>
      <c r="C179" s="239"/>
      <c r="D179" s="239"/>
      <c r="E179" s="239"/>
      <c r="F179" s="239"/>
      <c r="G179" s="253"/>
      <c r="H179" s="254"/>
      <c r="I179" s="253">
        <v>9521.44</v>
      </c>
      <c r="J179" s="262"/>
      <c r="K179" s="262">
        <f>+I179/'סיכום נכסי השקעה'!$C$52</f>
        <v>0.00627675904400627</v>
      </c>
    </row>
    <row r="180" spans="1:256">
      <c r="B180" s="263"/>
      <c r="G180" s="256"/>
      <c r="H180" s="257"/>
    </row>
    <row r="181" spans="1:256">
      <c r="B181" s="252" t="str">
        <v>מניות (4) סה"כ</v>
      </c>
      <c r="C181" s="239"/>
      <c r="D181" s="239"/>
      <c r="E181" s="239"/>
      <c r="F181" s="239"/>
      <c r="G181" s="253"/>
      <c r="H181" s="254"/>
      <c r="I181" s="253">
        <v>103613.2</v>
      </c>
      <c r="J181" s="262"/>
      <c r="K181" s="262">
        <f>+I181/'סיכום נכסי השקעה'!$C$52</f>
        <v>0.0683042785732442</v>
      </c>
    </row>
    <row r="182" spans="1:256">
      <c r="B182" s="266"/>
      <c r="C182" s="267"/>
      <c r="D182" s="267"/>
      <c r="E182" s="267"/>
      <c r="F182" s="267"/>
      <c r="G182" s="268"/>
      <c r="H182" s="269"/>
      <c r="I182" s="267"/>
      <c r="J182" s="267"/>
      <c r="K182" s="267"/>
    </row>
    <row r="185" spans="1:256">
      <c r="B185" s="260" t="str">
        <v>* בעל עניין  / צד קשור</v>
      </c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18" fitToWidth="1" orientation="landscape" pageOrder="downThenOver" paperSize="9" scale="65" useFirstPageNumber="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102"/>
  <sheetViews>
    <sheetView workbookViewId="0" showGridLines="0" rightToLeft="1">
      <selection activeCell="A1" sqref="A1"/>
    </sheetView>
  </sheetViews>
  <sheetFormatPr defaultRowHeight="14.25"/>
  <cols>
    <col min="1" max="1" style="270" width="4.253365" customWidth="1"/>
    <col min="2" max="2" style="270" width="50.12771" customWidth="1"/>
    <col min="3" max="3" style="270" width="16.7896" customWidth="1"/>
    <col min="4" max="4" style="270" width="36.62715" customWidth="1"/>
    <col min="5" max="5" style="270" width="11.41693" customWidth="1"/>
    <col min="6" max="6" style="270" width="13.6211" customWidth="1"/>
    <col min="7" max="8" style="270" width="11.96797" customWidth="1"/>
    <col min="9" max="9" style="270" width="10.86588" customWidth="1"/>
    <col min="10" max="10" style="270" width="12.51901" customWidth="1"/>
    <col min="11" max="11" style="270" width="19.13153" customWidth="1"/>
    <col min="12" max="13" style="270" width="15.13647" customWidth="1"/>
    <col min="14" max="256" style="270"/>
  </cols>
  <sheetData>
    <row r="1" spans="1:256">
      <c r="B1" s="271" t="s">
        <v>31</v>
      </c>
      <c r="C1" s="272"/>
      <c r="D1" s="273"/>
      <c r="E1" s="274"/>
      <c r="G1" s="275"/>
      <c r="I1" s="276"/>
      <c r="L1" s="275"/>
    </row>
    <row r="2" spans="1:256">
      <c r="B2" s="277" t="s">
        <v>32</v>
      </c>
      <c r="D2" s="278"/>
      <c r="E2" s="279"/>
      <c r="G2" s="275"/>
      <c r="I2" s="276"/>
      <c r="L2" s="275"/>
    </row>
    <row r="3" spans="1:256">
      <c r="B3" s="280" t="s">
        <v>1</v>
      </c>
      <c r="C3" s="281">
        <v>41547</v>
      </c>
      <c r="D3" s="275"/>
      <c r="E3" s="279"/>
      <c r="G3" s="275"/>
      <c r="I3" s="276"/>
      <c r="L3" s="275"/>
    </row>
    <row r="4" spans="1:256">
      <c r="B4" s="280" t="s">
        <v>2</v>
      </c>
      <c r="C4" s="282" t="s">
        <v>3</v>
      </c>
      <c r="D4" s="275"/>
      <c r="E4" s="279"/>
      <c r="G4" s="275"/>
      <c r="I4" s="276"/>
      <c r="L4" s="275"/>
    </row>
    <row r="5" spans="1:256">
      <c r="B5" s="280" t="s">
        <v>4</v>
      </c>
      <c r="C5" s="282" t="s">
        <v>5</v>
      </c>
      <c r="D5" s="275"/>
      <c r="E5" s="279"/>
      <c r="G5" s="275"/>
      <c r="I5" s="276"/>
      <c r="L5" s="275"/>
    </row>
    <row r="6" spans="1:256">
      <c r="B6" s="280" t="s">
        <v>6</v>
      </c>
      <c r="C6" s="283">
        <v>414</v>
      </c>
      <c r="D6" s="275"/>
      <c r="E6" s="279"/>
      <c r="G6" s="275"/>
      <c r="I6" s="276"/>
      <c r="L6" s="275"/>
    </row>
    <row r="8" spans="1:256">
      <c r="A8" s="284"/>
      <c r="B8" s="285" t="s">
        <v>61</v>
      </c>
      <c r="C8" s="286" t="s">
        <v>62</v>
      </c>
      <c r="D8" s="286" t="s">
        <v>63</v>
      </c>
      <c r="E8" s="286" t="s">
        <v>40</v>
      </c>
      <c r="F8" s="287" t="s">
        <v>68</v>
      </c>
      <c r="G8" s="287" t="s">
        <v>69</v>
      </c>
      <c r="H8" s="287" t="s">
        <v>70</v>
      </c>
      <c r="I8" s="287" t="s">
        <v>71</v>
      </c>
      <c r="J8" s="287" t="s">
        <v>34</v>
      </c>
      <c r="K8" s="284"/>
      <c r="L8" s="284"/>
      <c r="M8" s="284"/>
      <c r="N8" s="284"/>
      <c r="O8" s="284"/>
      <c r="P8" s="284"/>
      <c r="Q8" s="284"/>
      <c r="R8" s="284"/>
      <c r="S8" s="284"/>
      <c r="T8" s="284"/>
      <c r="U8" s="284"/>
      <c r="V8" s="284"/>
      <c r="W8" s="284"/>
      <c r="X8" s="284"/>
      <c r="Y8" s="284"/>
      <c r="Z8" s="284"/>
      <c r="AA8" s="284"/>
      <c r="AB8" s="284"/>
      <c r="AC8" s="284"/>
      <c r="AD8" s="284"/>
      <c r="AE8" s="284"/>
      <c r="AF8" s="284"/>
      <c r="AG8" s="284"/>
      <c r="AH8" s="284"/>
      <c r="AI8" s="284"/>
      <c r="AJ8" s="284"/>
      <c r="AK8" s="284"/>
      <c r="AL8" s="284"/>
      <c r="AM8" s="284"/>
      <c r="AN8" s="284"/>
      <c r="AO8" s="284"/>
      <c r="AP8" s="284"/>
      <c r="AQ8" s="284"/>
      <c r="AR8" s="284"/>
      <c r="AS8" s="284"/>
      <c r="AT8" s="284"/>
      <c r="AU8" s="284"/>
      <c r="AV8" s="284"/>
      <c r="AW8" s="284"/>
      <c r="AX8" s="284"/>
      <c r="AY8" s="284"/>
      <c r="AZ8" s="284"/>
      <c r="BA8" s="284"/>
      <c r="BB8" s="284"/>
      <c r="BC8" s="284"/>
      <c r="BD8" s="284"/>
      <c r="BE8" s="284"/>
      <c r="BF8" s="284"/>
      <c r="BG8" s="284"/>
      <c r="BH8" s="284"/>
      <c r="BI8" s="284"/>
      <c r="BJ8" s="284"/>
      <c r="BK8" s="284"/>
      <c r="BL8" s="284"/>
      <c r="BM8" s="284"/>
      <c r="BN8" s="284"/>
      <c r="BO8" s="284"/>
      <c r="BP8" s="284"/>
      <c r="BQ8" s="284"/>
      <c r="BR8" s="284"/>
      <c r="BS8" s="284"/>
      <c r="BT8" s="284"/>
      <c r="BU8" s="284"/>
      <c r="BV8" s="284"/>
      <c r="BW8" s="284"/>
      <c r="BX8" s="284"/>
      <c r="BY8" s="284"/>
      <c r="BZ8" s="284"/>
      <c r="CA8" s="284"/>
      <c r="CB8" s="284"/>
      <c r="CC8" s="284"/>
      <c r="CD8" s="284"/>
      <c r="CE8" s="284"/>
      <c r="CF8" s="284"/>
      <c r="CG8" s="284"/>
      <c r="CH8" s="284"/>
      <c r="CI8" s="284"/>
      <c r="CJ8" s="284"/>
      <c r="CK8" s="284"/>
      <c r="CL8" s="284"/>
      <c r="CM8" s="284"/>
      <c r="CN8" s="284"/>
      <c r="CO8" s="284"/>
      <c r="CP8" s="284"/>
      <c r="CQ8" s="284"/>
      <c r="CR8" s="284"/>
      <c r="CS8" s="284"/>
      <c r="CT8" s="284"/>
      <c r="CU8" s="284"/>
      <c r="CV8" s="284"/>
      <c r="CW8" s="284"/>
      <c r="CX8" s="284"/>
      <c r="CY8" s="284"/>
      <c r="CZ8" s="284"/>
      <c r="DA8" s="284"/>
      <c r="DB8" s="284"/>
      <c r="DC8" s="284"/>
      <c r="DD8" s="284"/>
      <c r="DE8" s="284"/>
      <c r="DF8" s="284"/>
      <c r="DG8" s="284"/>
      <c r="DH8" s="284"/>
      <c r="DI8" s="284"/>
      <c r="DJ8" s="284"/>
      <c r="DK8" s="284"/>
      <c r="DL8" s="284"/>
      <c r="DM8" s="284"/>
      <c r="DN8" s="284"/>
      <c r="DO8" s="284"/>
      <c r="DP8" s="284"/>
      <c r="DQ8" s="284"/>
      <c r="DR8" s="284"/>
      <c r="DS8" s="284"/>
      <c r="DT8" s="284"/>
      <c r="DU8" s="284"/>
      <c r="DV8" s="284"/>
      <c r="DW8" s="284"/>
      <c r="DX8" s="284"/>
      <c r="DY8" s="284"/>
      <c r="DZ8" s="284"/>
      <c r="EA8" s="284"/>
      <c r="EB8" s="284"/>
      <c r="EC8" s="284"/>
      <c r="ED8" s="284"/>
      <c r="EE8" s="284"/>
      <c r="EF8" s="284"/>
      <c r="EG8" s="284"/>
      <c r="EH8" s="284"/>
      <c r="EI8" s="284"/>
      <c r="EJ8" s="284"/>
      <c r="EK8" s="284"/>
      <c r="EL8" s="284"/>
      <c r="EM8" s="284"/>
      <c r="EN8" s="284"/>
      <c r="EO8" s="284"/>
      <c r="EP8" s="284"/>
      <c r="EQ8" s="284"/>
      <c r="ER8" s="284"/>
      <c r="ES8" s="284"/>
      <c r="ET8" s="284"/>
      <c r="EU8" s="284"/>
      <c r="EV8" s="284"/>
      <c r="EW8" s="284"/>
      <c r="EX8" s="284"/>
      <c r="EY8" s="284"/>
      <c r="EZ8" s="284"/>
      <c r="FA8" s="284"/>
      <c r="FB8" s="284"/>
      <c r="FC8" s="284"/>
      <c r="FD8" s="284"/>
      <c r="FE8" s="284"/>
      <c r="FF8" s="284"/>
      <c r="FG8" s="284"/>
      <c r="FH8" s="284"/>
      <c r="FI8" s="284"/>
      <c r="FJ8" s="284"/>
      <c r="FK8" s="284"/>
      <c r="FL8" s="284"/>
      <c r="FM8" s="284"/>
      <c r="FN8" s="284"/>
      <c r="FO8" s="284"/>
      <c r="FP8" s="284"/>
      <c r="FQ8" s="284"/>
      <c r="FR8" s="284"/>
      <c r="FS8" s="284"/>
      <c r="FT8" s="284"/>
      <c r="FU8" s="284"/>
      <c r="FV8" s="284"/>
      <c r="FW8" s="284"/>
      <c r="FX8" s="284"/>
      <c r="FY8" s="284"/>
      <c r="FZ8" s="284"/>
      <c r="GA8" s="284"/>
      <c r="GB8" s="284"/>
      <c r="GC8" s="284"/>
      <c r="GD8" s="284"/>
      <c r="GE8" s="284"/>
      <c r="GF8" s="284"/>
      <c r="GG8" s="284"/>
      <c r="GH8" s="284"/>
      <c r="GI8" s="284"/>
      <c r="GJ8" s="284"/>
      <c r="GK8" s="284"/>
      <c r="GL8" s="284"/>
      <c r="GM8" s="284"/>
      <c r="GN8" s="284"/>
      <c r="GO8" s="284"/>
      <c r="GP8" s="284"/>
      <c r="GQ8" s="284"/>
      <c r="GR8" s="284"/>
      <c r="GS8" s="284"/>
      <c r="GT8" s="284"/>
      <c r="GU8" s="284"/>
      <c r="GV8" s="284"/>
      <c r="GW8" s="284"/>
      <c r="GX8" s="284"/>
      <c r="GY8" s="284"/>
      <c r="GZ8" s="284"/>
      <c r="HA8" s="284"/>
      <c r="HB8" s="284"/>
      <c r="HC8" s="284"/>
      <c r="HD8" s="284"/>
      <c r="HE8" s="284"/>
      <c r="HF8" s="284"/>
      <c r="HG8" s="284"/>
      <c r="HH8" s="284"/>
      <c r="HI8" s="284"/>
      <c r="HJ8" s="284"/>
      <c r="HK8" s="284"/>
      <c r="HL8" s="284"/>
      <c r="HM8" s="284"/>
      <c r="HN8" s="284"/>
      <c r="HO8" s="284"/>
      <c r="HP8" s="284"/>
      <c r="HQ8" s="284"/>
      <c r="HR8" s="284"/>
      <c r="HS8" s="284"/>
      <c r="HT8" s="284"/>
      <c r="HU8" s="284"/>
      <c r="HV8" s="284"/>
      <c r="HW8" s="284"/>
      <c r="HX8" s="284"/>
      <c r="HY8" s="284"/>
      <c r="HZ8" s="284"/>
      <c r="IA8" s="284"/>
      <c r="IB8" s="284"/>
      <c r="IC8" s="284"/>
      <c r="ID8" s="284"/>
      <c r="IE8" s="284"/>
      <c r="IF8" s="284"/>
      <c r="IG8" s="284"/>
      <c r="IH8" s="284"/>
      <c r="II8" s="284"/>
      <c r="IJ8" s="284"/>
      <c r="IK8" s="284"/>
      <c r="IL8" s="284"/>
      <c r="IM8" s="284"/>
      <c r="IN8" s="284"/>
      <c r="IO8" s="284"/>
      <c r="IP8" s="284"/>
      <c r="IQ8" s="284"/>
      <c r="IR8" s="284"/>
      <c r="IS8" s="284"/>
      <c r="IT8" s="284"/>
      <c r="IU8" s="284"/>
      <c r="IV8" s="284"/>
    </row>
    <row r="9" spans="1:256">
      <c r="B9" s="288" t="s">
        <v>8</v>
      </c>
      <c r="C9" s="289"/>
      <c r="D9" s="289"/>
      <c r="E9" s="289"/>
      <c r="F9" s="290"/>
      <c r="G9" s="291"/>
      <c r="H9" s="289"/>
      <c r="I9" s="289"/>
      <c r="J9" s="289"/>
    </row>
    <row r="10" spans="1:256">
      <c r="B10" s="292" t="s">
        <v>13</v>
      </c>
      <c r="C10" s="280"/>
      <c r="D10" s="280"/>
      <c r="E10" s="280"/>
      <c r="F10" s="293"/>
      <c r="G10" s="294"/>
      <c r="H10" s="280"/>
      <c r="I10" s="280"/>
      <c r="J10" s="280"/>
    </row>
    <row r="11" spans="1:256">
      <c r="A11" s="280"/>
      <c r="B11" s="295" t="s">
        <v>72</v>
      </c>
      <c r="C11" s="280"/>
      <c r="D11" s="280"/>
      <c r="E11" s="280"/>
      <c r="F11" s="296"/>
      <c r="G11" s="297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  <c r="AJ11" s="280"/>
      <c r="AK11" s="280"/>
      <c r="AL11" s="280"/>
      <c r="AM11" s="280"/>
      <c r="AN11" s="280"/>
      <c r="AO11" s="280"/>
      <c r="AP11" s="280"/>
      <c r="AQ11" s="280"/>
      <c r="AR11" s="280"/>
      <c r="AS11" s="280"/>
      <c r="AT11" s="280"/>
      <c r="AU11" s="280"/>
      <c r="AV11" s="280"/>
      <c r="AW11" s="280"/>
      <c r="AX11" s="280"/>
      <c r="AY11" s="280"/>
      <c r="AZ11" s="280"/>
      <c r="BA11" s="280"/>
      <c r="BB11" s="280"/>
      <c r="BC11" s="280"/>
      <c r="BD11" s="280"/>
      <c r="BE11" s="280"/>
      <c r="BF11" s="280"/>
      <c r="BG11" s="280"/>
      <c r="BH11" s="280"/>
      <c r="BI11" s="280"/>
      <c r="BJ11" s="280"/>
      <c r="BK11" s="280"/>
      <c r="BL11" s="280"/>
      <c r="BM11" s="280"/>
      <c r="BN11" s="280"/>
      <c r="BO11" s="280"/>
      <c r="BP11" s="280"/>
      <c r="BQ11" s="280"/>
      <c r="BR11" s="280"/>
      <c r="BS11" s="280"/>
      <c r="BT11" s="280"/>
      <c r="BU11" s="280"/>
      <c r="BV11" s="280"/>
      <c r="BW11" s="280"/>
      <c r="BX11" s="280"/>
      <c r="BY11" s="280"/>
      <c r="BZ11" s="280"/>
      <c r="CA11" s="280"/>
      <c r="CB11" s="280"/>
      <c r="CC11" s="280"/>
      <c r="CD11" s="280"/>
      <c r="CE11" s="280"/>
      <c r="CF11" s="280"/>
      <c r="CG11" s="280"/>
      <c r="CH11" s="280"/>
      <c r="CI11" s="280"/>
      <c r="CJ11" s="280"/>
      <c r="CK11" s="280"/>
      <c r="CL11" s="280"/>
      <c r="CM11" s="280"/>
      <c r="CN11" s="280"/>
      <c r="CO11" s="280"/>
      <c r="CP11" s="280"/>
      <c r="CQ11" s="280"/>
      <c r="CR11" s="280"/>
      <c r="CS11" s="280"/>
      <c r="CT11" s="280"/>
      <c r="CU11" s="280"/>
      <c r="CV11" s="280"/>
      <c r="CW11" s="280"/>
      <c r="CX11" s="280"/>
      <c r="CY11" s="280"/>
      <c r="CZ11" s="280"/>
      <c r="DA11" s="280"/>
      <c r="DB11" s="280"/>
      <c r="DC11" s="280"/>
      <c r="DD11" s="280"/>
      <c r="DE11" s="280"/>
      <c r="DF11" s="280"/>
      <c r="DG11" s="280"/>
      <c r="DH11" s="280"/>
      <c r="DI11" s="280"/>
      <c r="DJ11" s="280"/>
      <c r="DK11" s="280"/>
      <c r="DL11" s="280"/>
      <c r="DM11" s="280"/>
      <c r="DN11" s="280"/>
      <c r="DO11" s="280"/>
      <c r="DP11" s="280"/>
      <c r="DQ11" s="280"/>
      <c r="DR11" s="280"/>
      <c r="DS11" s="280"/>
      <c r="DT11" s="280"/>
      <c r="DU11" s="280"/>
      <c r="DV11" s="280"/>
      <c r="DW11" s="280"/>
      <c r="DX11" s="280"/>
      <c r="DY11" s="280"/>
      <c r="DZ11" s="280"/>
      <c r="EA11" s="280"/>
      <c r="EB11" s="280"/>
      <c r="EC11" s="280"/>
      <c r="ED11" s="280"/>
      <c r="EE11" s="280"/>
      <c r="EF11" s="280"/>
      <c r="EG11" s="280"/>
      <c r="EH11" s="280"/>
      <c r="EI11" s="280"/>
      <c r="EJ11" s="280"/>
      <c r="EK11" s="280"/>
      <c r="EL11" s="280"/>
      <c r="EM11" s="280"/>
      <c r="EN11" s="280"/>
      <c r="EO11" s="280"/>
      <c r="EP11" s="280"/>
      <c r="EQ11" s="280"/>
      <c r="ER11" s="280"/>
      <c r="ES11" s="280"/>
      <c r="ET11" s="280"/>
      <c r="EU11" s="280"/>
      <c r="EV11" s="280"/>
      <c r="EW11" s="280"/>
      <c r="EX11" s="280"/>
      <c r="EY11" s="280"/>
      <c r="EZ11" s="280"/>
      <c r="FA11" s="280"/>
      <c r="FB11" s="280"/>
      <c r="FC11" s="280"/>
      <c r="FD11" s="280"/>
      <c r="FE11" s="280"/>
      <c r="FF11" s="280"/>
      <c r="FG11" s="280"/>
      <c r="FH11" s="280"/>
      <c r="FI11" s="280"/>
      <c r="FJ11" s="280"/>
      <c r="FK11" s="280"/>
      <c r="FL11" s="280"/>
      <c r="FM11" s="280"/>
      <c r="FN11" s="280"/>
      <c r="FO11" s="280"/>
      <c r="FP11" s="280"/>
      <c r="FQ11" s="280"/>
      <c r="FR11" s="280"/>
      <c r="FS11" s="280"/>
      <c r="FT11" s="280"/>
      <c r="FU11" s="280"/>
      <c r="FV11" s="280"/>
      <c r="FW11" s="280"/>
      <c r="FX11" s="280"/>
      <c r="FY11" s="280"/>
      <c r="FZ11" s="280"/>
      <c r="GA11" s="280"/>
      <c r="GB11" s="280"/>
      <c r="GC11" s="280"/>
      <c r="GD11" s="280"/>
      <c r="GE11" s="280"/>
      <c r="GF11" s="280"/>
      <c r="GG11" s="280"/>
      <c r="GH11" s="280"/>
      <c r="GI11" s="280"/>
      <c r="GJ11" s="280"/>
      <c r="GK11" s="280"/>
      <c r="GL11" s="280"/>
      <c r="GM11" s="280"/>
      <c r="GN11" s="280"/>
      <c r="GO11" s="280"/>
      <c r="GP11" s="280"/>
      <c r="GQ11" s="280"/>
      <c r="GR11" s="280"/>
      <c r="GS11" s="280"/>
      <c r="GT11" s="280"/>
      <c r="GU11" s="280"/>
      <c r="GV11" s="280"/>
      <c r="GW11" s="280"/>
      <c r="GX11" s="280"/>
      <c r="GY11" s="280"/>
      <c r="GZ11" s="280"/>
      <c r="HA11" s="280"/>
      <c r="HB11" s="280"/>
      <c r="HC11" s="280"/>
      <c r="HD11" s="280"/>
      <c r="HE11" s="280"/>
      <c r="HF11" s="280"/>
      <c r="HG11" s="280"/>
      <c r="HH11" s="280"/>
      <c r="HI11" s="280"/>
      <c r="HJ11" s="280"/>
      <c r="HK11" s="280"/>
      <c r="HL11" s="280"/>
      <c r="HM11" s="280"/>
      <c r="HN11" s="280"/>
      <c r="HO11" s="280"/>
      <c r="HP11" s="280"/>
      <c r="HQ11" s="280"/>
      <c r="HR11" s="280"/>
      <c r="HS11" s="280"/>
      <c r="HT11" s="280"/>
      <c r="HU11" s="280"/>
      <c r="HV11" s="280"/>
      <c r="HW11" s="280"/>
      <c r="HX11" s="280"/>
      <c r="HY11" s="280"/>
      <c r="HZ11" s="280"/>
      <c r="IA11" s="280"/>
      <c r="IB11" s="280"/>
      <c r="IC11" s="280"/>
      <c r="ID11" s="280"/>
      <c r="IE11" s="280"/>
      <c r="IF11" s="280"/>
      <c r="IG11" s="280"/>
      <c r="IH11" s="280"/>
      <c r="II11" s="280"/>
      <c r="IJ11" s="280"/>
      <c r="IK11" s="280"/>
      <c r="IL11" s="280"/>
      <c r="IM11" s="280"/>
      <c r="IN11" s="280"/>
      <c r="IO11" s="280"/>
      <c r="IP11" s="280"/>
      <c r="IQ11" s="280"/>
      <c r="IR11" s="280"/>
      <c r="IS11" s="280"/>
      <c r="IT11" s="280"/>
      <c r="IU11" s="280"/>
      <c r="IV11" s="280"/>
    </row>
    <row r="12" spans="1:256">
      <c r="B12" s="298" t="str">
        <v>שמחקות מדדי מניות בישראל</v>
      </c>
      <c r="C12" s="280"/>
      <c r="D12" s="280"/>
      <c r="E12" s="280"/>
      <c r="F12" s="293"/>
      <c r="G12" s="294"/>
      <c r="H12" s="280"/>
      <c r="I12" s="280"/>
      <c r="J12" s="280"/>
    </row>
    <row r="13" spans="1:256">
      <c r="B13" s="299" t="str">
        <v>הראל סל בנקים</v>
      </c>
      <c r="C13" s="300">
        <v>1113752</v>
      </c>
      <c r="D13" s="300" t="s">
        <v>210</v>
      </c>
      <c r="E13" s="300" t="s">
        <v>76</v>
      </c>
      <c r="F13" s="296">
        <v>64296</v>
      </c>
      <c r="G13" s="297">
        <v>1183</v>
      </c>
      <c r="H13" s="296">
        <v>760.62</v>
      </c>
      <c r="I13" s="301">
        <v>0.0009</v>
      </c>
      <c r="J13" s="301">
        <f>+H13/'סיכום נכסי השקעה'!$C$52</f>
        <v>0.000501418741708402</v>
      </c>
    </row>
    <row r="14" spans="1:256">
      <c r="B14" s="299" t="str">
        <v>הראל סל תא 100</v>
      </c>
      <c r="C14" s="300">
        <v>1113232</v>
      </c>
      <c r="D14" s="300" t="s">
        <v>210</v>
      </c>
      <c r="E14" s="300" t="s">
        <v>76</v>
      </c>
      <c r="F14" s="296">
        <v>22960</v>
      </c>
      <c r="G14" s="297">
        <v>1141</v>
      </c>
      <c r="H14" s="296">
        <v>261.97</v>
      </c>
      <c r="I14" s="301">
        <v>0.0001</v>
      </c>
      <c r="J14" s="301">
        <f>+H14/'סיכום נכסי השקעה'!$C$52</f>
        <v>0.000172696836482541</v>
      </c>
    </row>
    <row r="15" spans="1:256">
      <c r="B15" s="299" t="str">
        <v>פסגות 100.ס2</v>
      </c>
      <c r="C15" s="300">
        <v>1125327</v>
      </c>
      <c r="D15" s="300" t="s">
        <v>211</v>
      </c>
      <c r="E15" s="300" t="s">
        <v>76</v>
      </c>
      <c r="F15" s="296">
        <v>72074</v>
      </c>
      <c r="G15" s="297">
        <v>1138</v>
      </c>
      <c r="H15" s="296">
        <v>820.2</v>
      </c>
      <c r="I15" s="301">
        <v>0.0003</v>
      </c>
      <c r="J15" s="301">
        <f>+H15/'סיכום נכסי השקעה'!$C$52</f>
        <v>0.00054069529061717</v>
      </c>
    </row>
    <row r="16" spans="1:256">
      <c r="B16" s="299" t="str">
        <v>פסגות סל בנקים</v>
      </c>
      <c r="C16" s="300">
        <v>1104645</v>
      </c>
      <c r="D16" s="300" t="s">
        <v>211</v>
      </c>
      <c r="E16" s="300" t="s">
        <v>76</v>
      </c>
      <c r="F16" s="296">
        <v>738962</v>
      </c>
      <c r="G16" s="297">
        <v>1180</v>
      </c>
      <c r="H16" s="296">
        <v>8719.75</v>
      </c>
      <c r="I16" s="301">
        <v>0.0047</v>
      </c>
      <c r="J16" s="301">
        <f>+H16/'סיכום נכסי השקעה'!$C$52</f>
        <v>0.00574826598434414</v>
      </c>
    </row>
    <row r="17" spans="1:256">
      <c r="B17" s="299" t="str">
        <v>פסגות תא 100</v>
      </c>
      <c r="C17" s="300">
        <v>1096593</v>
      </c>
      <c r="D17" s="300" t="s">
        <v>211</v>
      </c>
      <c r="E17" s="300" t="s">
        <v>76</v>
      </c>
      <c r="F17" s="296">
        <v>41850</v>
      </c>
      <c r="G17" s="297">
        <v>1140</v>
      </c>
      <c r="H17" s="296">
        <v>477.09</v>
      </c>
      <c r="I17" s="301">
        <v>0.0003</v>
      </c>
      <c r="J17" s="301">
        <f>+H17/'סיכום נכסי השקעה'!$C$52</f>
        <v>0.000314509041941655</v>
      </c>
    </row>
    <row r="18" spans="1:256">
      <c r="B18" s="299" t="str">
        <v>קסם בנקים</v>
      </c>
      <c r="C18" s="300">
        <v>1117290</v>
      </c>
      <c r="D18" s="300" t="s">
        <v>212</v>
      </c>
      <c r="E18" s="300" t="s">
        <v>76</v>
      </c>
      <c r="F18" s="296">
        <v>25670</v>
      </c>
      <c r="G18" s="297">
        <v>11550</v>
      </c>
      <c r="H18" s="296">
        <v>2964.89</v>
      </c>
      <c r="I18" s="301">
        <v>0.0013</v>
      </c>
      <c r="J18" s="301">
        <f>+H18/'סיכום נכסי השקעה'!$C$52</f>
        <v>0.00195452579882704</v>
      </c>
    </row>
    <row r="19" spans="1:256">
      <c r="B19" s="299" t="str">
        <v>קסם סל יתר 120</v>
      </c>
      <c r="C19" s="300">
        <v>1103167</v>
      </c>
      <c r="D19" s="300" t="s">
        <v>212</v>
      </c>
      <c r="E19" s="300" t="s">
        <v>76</v>
      </c>
      <c r="F19" s="296">
        <v>930</v>
      </c>
      <c r="G19" s="297">
        <v>9952</v>
      </c>
      <c r="H19" s="296">
        <v>92.55</v>
      </c>
      <c r="I19" s="301">
        <v>0.0001</v>
      </c>
      <c r="J19" s="301">
        <f>+H19/'סיכום נכסי השקעה'!$C$52</f>
        <v>6.10111547752e-05</v>
      </c>
    </row>
    <row r="20" spans="1:256">
      <c r="B20" s="299" t="str">
        <v>קסם תא100</v>
      </c>
      <c r="C20" s="300">
        <v>1117266</v>
      </c>
      <c r="D20" s="300" t="s">
        <v>212</v>
      </c>
      <c r="E20" s="300" t="s">
        <v>76</v>
      </c>
      <c r="F20" s="296">
        <v>3990</v>
      </c>
      <c r="G20" s="297">
        <v>11420</v>
      </c>
      <c r="H20" s="296">
        <v>455.66</v>
      </c>
      <c r="I20" s="301">
        <v>0</v>
      </c>
      <c r="J20" s="301">
        <f>+H20/'סיכום נכסי השקעה'!$C$52</f>
        <v>0.000300381877740331</v>
      </c>
    </row>
    <row r="21" spans="1:256">
      <c r="B21" s="299" t="str">
        <v>תכלית גלובל י 120</v>
      </c>
      <c r="C21" s="300">
        <v>1108679</v>
      </c>
      <c r="D21" s="300" t="s">
        <v>213</v>
      </c>
      <c r="E21" s="300" t="s">
        <v>76</v>
      </c>
      <c r="F21" s="296">
        <v>54735</v>
      </c>
      <c r="G21" s="297">
        <v>1017</v>
      </c>
      <c r="H21" s="296">
        <v>556.65</v>
      </c>
      <c r="I21" s="301">
        <v>0.0005</v>
      </c>
      <c r="J21" s="301">
        <f>+H21/'סיכום נכסי השקעה'!$C$52</f>
        <v>0.000366956880665749</v>
      </c>
    </row>
    <row r="22" spans="1:256">
      <c r="B22" s="299" t="str">
        <v>תכלית תא 100</v>
      </c>
      <c r="C22" s="300">
        <v>1091818</v>
      </c>
      <c r="D22" s="300" t="s">
        <v>213</v>
      </c>
      <c r="E22" s="300" t="s">
        <v>76</v>
      </c>
      <c r="F22" s="296">
        <v>2842</v>
      </c>
      <c r="G22" s="297">
        <v>11410</v>
      </c>
      <c r="H22" s="296">
        <v>324.27</v>
      </c>
      <c r="I22" s="301">
        <v>0.0001</v>
      </c>
      <c r="J22" s="301">
        <f>+H22/'סיכום נכסי השקעה'!$C$52</f>
        <v>0.000213766473894696</v>
      </c>
    </row>
    <row r="23" spans="1:256">
      <c r="B23" s="299" t="str">
        <v>תכלית תא בנקים</v>
      </c>
      <c r="C23" s="300">
        <v>1095702</v>
      </c>
      <c r="D23" s="300" t="s">
        <v>213</v>
      </c>
      <c r="E23" s="300" t="s">
        <v>76</v>
      </c>
      <c r="F23" s="296">
        <v>59141</v>
      </c>
      <c r="G23" s="297">
        <v>1165</v>
      </c>
      <c r="H23" s="296">
        <v>688.99</v>
      </c>
      <c r="I23" s="301">
        <v>0.0005</v>
      </c>
      <c r="J23" s="301">
        <f>+H23/'סיכום נכסי השקעה'!$C$52</f>
        <v>0.000454198547040141</v>
      </c>
    </row>
    <row r="24" spans="1:256">
      <c r="A24" s="280"/>
      <c r="B24" s="299" t="str">
        <v>פסגות סל יתר 120</v>
      </c>
      <c r="C24" s="300">
        <v>1114263</v>
      </c>
      <c r="D24" s="300" t="s">
        <v>211</v>
      </c>
      <c r="E24" s="300" t="s">
        <v>76</v>
      </c>
      <c r="F24" s="296">
        <v>56900</v>
      </c>
      <c r="G24" s="297">
        <v>1023</v>
      </c>
      <c r="H24" s="296">
        <v>582.09</v>
      </c>
      <c r="I24" s="301">
        <v>0.0011</v>
      </c>
      <c r="J24" s="301">
        <f>+H24/'סיכום נכסי השקעה'!$C$52</f>
        <v>0.000383727531962141</v>
      </c>
      <c r="K24" s="280"/>
      <c r="L24" s="280"/>
      <c r="M24" s="280"/>
      <c r="N24" s="280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  <c r="BJ24" s="280"/>
      <c r="BK24" s="280"/>
      <c r="BL24" s="280"/>
      <c r="BM24" s="280"/>
      <c r="BN24" s="280"/>
      <c r="BO24" s="280"/>
      <c r="BP24" s="280"/>
      <c r="BQ24" s="280"/>
      <c r="BR24" s="280"/>
      <c r="BS24" s="280"/>
      <c r="BT24" s="280"/>
      <c r="BU24" s="280"/>
      <c r="BV24" s="280"/>
      <c r="BW24" s="280"/>
      <c r="BX24" s="280"/>
      <c r="BY24" s="280"/>
      <c r="BZ24" s="280"/>
      <c r="CA24" s="280"/>
      <c r="CB24" s="280"/>
      <c r="CC24" s="280"/>
      <c r="CD24" s="280"/>
      <c r="CE24" s="280"/>
      <c r="CF24" s="280"/>
      <c r="CG24" s="280"/>
      <c r="CH24" s="280"/>
      <c r="CI24" s="280"/>
      <c r="CJ24" s="280"/>
      <c r="CK24" s="280"/>
      <c r="CL24" s="280"/>
      <c r="CM24" s="280"/>
      <c r="CN24" s="280"/>
      <c r="CO24" s="280"/>
      <c r="CP24" s="280"/>
      <c r="CQ24" s="280"/>
      <c r="CR24" s="280"/>
      <c r="CS24" s="280"/>
      <c r="CT24" s="280"/>
      <c r="CU24" s="280"/>
      <c r="CV24" s="280"/>
      <c r="CW24" s="280"/>
      <c r="CX24" s="280"/>
      <c r="CY24" s="280"/>
      <c r="CZ24" s="280"/>
      <c r="DA24" s="280"/>
      <c r="DB24" s="280"/>
      <c r="DC24" s="280"/>
      <c r="DD24" s="280"/>
      <c r="DE24" s="280"/>
      <c r="DF24" s="280"/>
      <c r="DG24" s="280"/>
      <c r="DH24" s="280"/>
      <c r="DI24" s="280"/>
      <c r="DJ24" s="280"/>
      <c r="DK24" s="280"/>
      <c r="DL24" s="280"/>
      <c r="DM24" s="280"/>
      <c r="DN24" s="280"/>
      <c r="DO24" s="280"/>
      <c r="DP24" s="280"/>
      <c r="DQ24" s="280"/>
      <c r="DR24" s="280"/>
      <c r="DS24" s="280"/>
      <c r="DT24" s="280"/>
      <c r="DU24" s="280"/>
      <c r="DV24" s="280"/>
      <c r="DW24" s="280"/>
      <c r="DX24" s="280"/>
      <c r="DY24" s="280"/>
      <c r="DZ24" s="280"/>
      <c r="EA24" s="280"/>
      <c r="EB24" s="280"/>
      <c r="EC24" s="280"/>
      <c r="ED24" s="280"/>
      <c r="EE24" s="280"/>
      <c r="EF24" s="280"/>
      <c r="EG24" s="280"/>
      <c r="EH24" s="280"/>
      <c r="EI24" s="280"/>
      <c r="EJ24" s="280"/>
      <c r="EK24" s="280"/>
      <c r="EL24" s="280"/>
      <c r="EM24" s="280"/>
      <c r="EN24" s="280"/>
      <c r="EO24" s="280"/>
      <c r="EP24" s="280"/>
      <c r="EQ24" s="280"/>
      <c r="ER24" s="280"/>
      <c r="ES24" s="280"/>
      <c r="ET24" s="280"/>
      <c r="EU24" s="280"/>
      <c r="EV24" s="280"/>
      <c r="EW24" s="280"/>
      <c r="EX24" s="280"/>
      <c r="EY24" s="280"/>
      <c r="EZ24" s="280"/>
      <c r="FA24" s="280"/>
      <c r="FB24" s="280"/>
      <c r="FC24" s="280"/>
      <c r="FD24" s="280"/>
      <c r="FE24" s="280"/>
      <c r="FF24" s="280"/>
      <c r="FG24" s="280"/>
      <c r="FH24" s="280"/>
      <c r="FI24" s="280"/>
      <c r="FJ24" s="280"/>
      <c r="FK24" s="280"/>
      <c r="FL24" s="280"/>
      <c r="FM24" s="280"/>
      <c r="FN24" s="280"/>
      <c r="FO24" s="280"/>
      <c r="FP24" s="280"/>
      <c r="FQ24" s="280"/>
      <c r="FR24" s="280"/>
      <c r="FS24" s="280"/>
      <c r="FT24" s="280"/>
      <c r="FU24" s="280"/>
      <c r="FV24" s="280"/>
      <c r="FW24" s="280"/>
      <c r="FX24" s="280"/>
      <c r="FY24" s="280"/>
      <c r="FZ24" s="280"/>
      <c r="GA24" s="280"/>
      <c r="GB24" s="280"/>
      <c r="GC24" s="280"/>
      <c r="GD24" s="280"/>
      <c r="GE24" s="280"/>
      <c r="GF24" s="280"/>
      <c r="GG24" s="280"/>
      <c r="GH24" s="280"/>
      <c r="GI24" s="280"/>
      <c r="GJ24" s="280"/>
      <c r="GK24" s="280"/>
      <c r="GL24" s="280"/>
      <c r="GM24" s="280"/>
      <c r="GN24" s="280"/>
      <c r="GO24" s="280"/>
      <c r="GP24" s="280"/>
      <c r="GQ24" s="280"/>
      <c r="GR24" s="280"/>
      <c r="GS24" s="280"/>
      <c r="GT24" s="280"/>
      <c r="GU24" s="280"/>
      <c r="GV24" s="280"/>
      <c r="GW24" s="280"/>
      <c r="GX24" s="280"/>
      <c r="GY24" s="280"/>
      <c r="GZ24" s="280"/>
      <c r="HA24" s="280"/>
      <c r="HB24" s="280"/>
      <c r="HC24" s="280"/>
      <c r="HD24" s="280"/>
      <c r="HE24" s="280"/>
      <c r="HF24" s="280"/>
      <c r="HG24" s="280"/>
      <c r="HH24" s="280"/>
      <c r="HI24" s="280"/>
      <c r="HJ24" s="280"/>
      <c r="HK24" s="280"/>
      <c r="HL24" s="280"/>
      <c r="HM24" s="280"/>
      <c r="HN24" s="280"/>
      <c r="HO24" s="280"/>
      <c r="HP24" s="280"/>
      <c r="HQ24" s="280"/>
      <c r="HR24" s="280"/>
      <c r="HS24" s="280"/>
      <c r="HT24" s="280"/>
      <c r="HU24" s="280"/>
      <c r="HV24" s="280"/>
      <c r="HW24" s="280"/>
      <c r="HX24" s="280"/>
      <c r="HY24" s="280"/>
      <c r="HZ24" s="280"/>
      <c r="IA24" s="280"/>
      <c r="IB24" s="280"/>
      <c r="IC24" s="280"/>
      <c r="ID24" s="280"/>
      <c r="IE24" s="280"/>
      <c r="IF24" s="280"/>
      <c r="IG24" s="280"/>
      <c r="IH24" s="280"/>
      <c r="II24" s="280"/>
      <c r="IJ24" s="280"/>
      <c r="IK24" s="280"/>
      <c r="IL24" s="280"/>
      <c r="IM24" s="280"/>
      <c r="IN24" s="280"/>
      <c r="IO24" s="280"/>
      <c r="IP24" s="280"/>
      <c r="IQ24" s="280"/>
      <c r="IR24" s="280"/>
      <c r="IS24" s="280"/>
      <c r="IT24" s="280"/>
      <c r="IU24" s="280"/>
      <c r="IV24" s="280"/>
    </row>
    <row r="25" spans="1:256">
      <c r="B25" s="299" t="str">
        <v>פסגות סל תל אביב בנקים</v>
      </c>
      <c r="C25" s="300">
        <v>1096437</v>
      </c>
      <c r="D25" s="300" t="s">
        <v>211</v>
      </c>
      <c r="E25" s="300" t="s">
        <v>76</v>
      </c>
      <c r="F25" s="296">
        <v>110841</v>
      </c>
      <c r="G25" s="297">
        <v>1172</v>
      </c>
      <c r="H25" s="296">
        <v>1299.06</v>
      </c>
      <c r="I25" s="301">
        <v>0.0016</v>
      </c>
      <c r="J25" s="301">
        <f>+H25/'סיכום נכסי השקעה'!$C$52</f>
        <v>0.000856371158533456</v>
      </c>
    </row>
    <row r="26" spans="1:256">
      <c r="A26" s="280"/>
      <c r="B26" s="299" t="str">
        <v>קסם מ ביטוח</v>
      </c>
      <c r="C26" s="300">
        <v>1107762</v>
      </c>
      <c r="D26" s="300" t="s">
        <v>212</v>
      </c>
      <c r="E26" s="300" t="s">
        <v>76</v>
      </c>
      <c r="F26" s="296">
        <v>2975</v>
      </c>
      <c r="G26" s="297">
        <v>14630</v>
      </c>
      <c r="H26" s="296">
        <v>435.24</v>
      </c>
      <c r="I26" s="301">
        <v>0.0004</v>
      </c>
      <c r="J26" s="301">
        <f>+H26/'סיכום נכסי השקעה'!$C$52</f>
        <v>0.000286920529490633</v>
      </c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280"/>
      <c r="BL26" s="280"/>
      <c r="BM26" s="280"/>
      <c r="BN26" s="280"/>
      <c r="BO26" s="280"/>
      <c r="BP26" s="280"/>
      <c r="BQ26" s="280"/>
      <c r="BR26" s="280"/>
      <c r="BS26" s="280"/>
      <c r="BT26" s="280"/>
      <c r="BU26" s="280"/>
      <c r="BV26" s="280"/>
      <c r="BW26" s="280"/>
      <c r="BX26" s="280"/>
      <c r="BY26" s="280"/>
      <c r="BZ26" s="280"/>
      <c r="CA26" s="280"/>
      <c r="CB26" s="280"/>
      <c r="CC26" s="280"/>
      <c r="CD26" s="280"/>
      <c r="CE26" s="280"/>
      <c r="CF26" s="280"/>
      <c r="CG26" s="280"/>
      <c r="CH26" s="280"/>
      <c r="CI26" s="280"/>
      <c r="CJ26" s="280"/>
      <c r="CK26" s="280"/>
      <c r="CL26" s="280"/>
      <c r="CM26" s="280"/>
      <c r="CN26" s="280"/>
      <c r="CO26" s="280"/>
      <c r="CP26" s="280"/>
      <c r="CQ26" s="280"/>
      <c r="CR26" s="280"/>
      <c r="CS26" s="280"/>
      <c r="CT26" s="280"/>
      <c r="CU26" s="280"/>
      <c r="CV26" s="280"/>
      <c r="CW26" s="280"/>
      <c r="CX26" s="280"/>
      <c r="CY26" s="280"/>
      <c r="CZ26" s="280"/>
      <c r="DA26" s="280"/>
      <c r="DB26" s="280"/>
      <c r="DC26" s="280"/>
      <c r="DD26" s="280"/>
      <c r="DE26" s="280"/>
      <c r="DF26" s="280"/>
      <c r="DG26" s="280"/>
      <c r="DH26" s="280"/>
      <c r="DI26" s="280"/>
      <c r="DJ26" s="280"/>
      <c r="DK26" s="280"/>
      <c r="DL26" s="280"/>
      <c r="DM26" s="280"/>
      <c r="DN26" s="280"/>
      <c r="DO26" s="280"/>
      <c r="DP26" s="280"/>
      <c r="DQ26" s="280"/>
      <c r="DR26" s="280"/>
      <c r="DS26" s="280"/>
      <c r="DT26" s="280"/>
      <c r="DU26" s="280"/>
      <c r="DV26" s="280"/>
      <c r="DW26" s="280"/>
      <c r="DX26" s="280"/>
      <c r="DY26" s="280"/>
      <c r="DZ26" s="280"/>
      <c r="EA26" s="280"/>
      <c r="EB26" s="280"/>
      <c r="EC26" s="280"/>
      <c r="ED26" s="280"/>
      <c r="EE26" s="280"/>
      <c r="EF26" s="280"/>
      <c r="EG26" s="280"/>
      <c r="EH26" s="280"/>
      <c r="EI26" s="280"/>
      <c r="EJ26" s="280"/>
      <c r="EK26" s="280"/>
      <c r="EL26" s="280"/>
      <c r="EM26" s="280"/>
      <c r="EN26" s="280"/>
      <c r="EO26" s="280"/>
      <c r="EP26" s="280"/>
      <c r="EQ26" s="280"/>
      <c r="ER26" s="280"/>
      <c r="ES26" s="280"/>
      <c r="ET26" s="280"/>
      <c r="EU26" s="280"/>
      <c r="EV26" s="280"/>
      <c r="EW26" s="280"/>
      <c r="EX26" s="280"/>
      <c r="EY26" s="280"/>
      <c r="EZ26" s="280"/>
      <c r="FA26" s="280"/>
      <c r="FB26" s="280"/>
      <c r="FC26" s="280"/>
      <c r="FD26" s="280"/>
      <c r="FE26" s="280"/>
      <c r="FF26" s="280"/>
      <c r="FG26" s="280"/>
      <c r="FH26" s="280"/>
      <c r="FI26" s="280"/>
      <c r="FJ26" s="280"/>
      <c r="FK26" s="280"/>
      <c r="FL26" s="280"/>
      <c r="FM26" s="280"/>
      <c r="FN26" s="280"/>
      <c r="FO26" s="280"/>
      <c r="FP26" s="280"/>
      <c r="FQ26" s="280"/>
      <c r="FR26" s="280"/>
      <c r="FS26" s="280"/>
      <c r="FT26" s="280"/>
      <c r="FU26" s="280"/>
      <c r="FV26" s="280"/>
      <c r="FW26" s="280"/>
      <c r="FX26" s="280"/>
      <c r="FY26" s="280"/>
      <c r="FZ26" s="280"/>
      <c r="GA26" s="280"/>
      <c r="GB26" s="280"/>
      <c r="GC26" s="280"/>
      <c r="GD26" s="280"/>
      <c r="GE26" s="280"/>
      <c r="GF26" s="280"/>
      <c r="GG26" s="280"/>
      <c r="GH26" s="280"/>
      <c r="GI26" s="280"/>
      <c r="GJ26" s="280"/>
      <c r="GK26" s="280"/>
      <c r="GL26" s="280"/>
      <c r="GM26" s="280"/>
      <c r="GN26" s="280"/>
      <c r="GO26" s="280"/>
      <c r="GP26" s="280"/>
      <c r="GQ26" s="280"/>
      <c r="GR26" s="280"/>
      <c r="GS26" s="280"/>
      <c r="GT26" s="280"/>
      <c r="GU26" s="280"/>
      <c r="GV26" s="280"/>
      <c r="GW26" s="280"/>
      <c r="GX26" s="280"/>
      <c r="GY26" s="280"/>
      <c r="GZ26" s="280"/>
      <c r="HA26" s="280"/>
      <c r="HB26" s="280"/>
      <c r="HC26" s="280"/>
      <c r="HD26" s="280"/>
      <c r="HE26" s="280"/>
      <c r="HF26" s="280"/>
      <c r="HG26" s="280"/>
      <c r="HH26" s="280"/>
      <c r="HI26" s="280"/>
      <c r="HJ26" s="280"/>
      <c r="HK26" s="280"/>
      <c r="HL26" s="280"/>
      <c r="HM26" s="280"/>
      <c r="HN26" s="280"/>
      <c r="HO26" s="280"/>
      <c r="HP26" s="280"/>
      <c r="HQ26" s="280"/>
      <c r="HR26" s="280"/>
      <c r="HS26" s="280"/>
      <c r="HT26" s="280"/>
      <c r="HU26" s="280"/>
      <c r="HV26" s="280"/>
      <c r="HW26" s="280"/>
      <c r="HX26" s="280"/>
      <c r="HY26" s="280"/>
      <c r="HZ26" s="280"/>
      <c r="IA26" s="280"/>
      <c r="IB26" s="280"/>
      <c r="IC26" s="280"/>
      <c r="ID26" s="280"/>
      <c r="IE26" s="280"/>
      <c r="IF26" s="280"/>
      <c r="IG26" s="280"/>
      <c r="IH26" s="280"/>
      <c r="II26" s="280"/>
      <c r="IJ26" s="280"/>
      <c r="IK26" s="280"/>
      <c r="IL26" s="280"/>
      <c r="IM26" s="280"/>
      <c r="IN26" s="280"/>
      <c r="IO26" s="280"/>
      <c r="IP26" s="280"/>
      <c r="IQ26" s="280"/>
      <c r="IR26" s="280"/>
      <c r="IS26" s="280"/>
      <c r="IT26" s="280"/>
      <c r="IU26" s="280"/>
      <c r="IV26" s="280"/>
    </row>
    <row r="27" spans="1:256">
      <c r="B27" s="298" t="str">
        <v>שמחקות מדדי מניות בישראל סה"כ</v>
      </c>
      <c r="C27" s="280"/>
      <c r="D27" s="280"/>
      <c r="E27" s="280"/>
      <c r="F27" s="293"/>
      <c r="G27" s="294"/>
      <c r="H27" s="293">
        <f>SUM(H13:H26)</f>
        <v>18439.03</v>
      </c>
      <c r="I27" s="302"/>
      <c r="J27" s="302">
        <f>+H27/'סיכום נכסי השקעה'!$C$52</f>
        <v>0.0121554458480233</v>
      </c>
    </row>
    <row r="28" spans="1:256">
      <c r="B28" s="303"/>
      <c r="F28" s="296"/>
      <c r="G28" s="297"/>
    </row>
    <row r="29" spans="1:256">
      <c r="B29" s="298" t="str">
        <v>שמחקות מדדי מניות בחו"ל</v>
      </c>
      <c r="C29" s="280"/>
      <c r="D29" s="280"/>
      <c r="E29" s="280"/>
      <c r="F29" s="293"/>
      <c r="G29" s="294"/>
      <c r="H29" s="280"/>
      <c r="I29" s="280"/>
      <c r="J29" s="280"/>
    </row>
    <row r="30" spans="1:256">
      <c r="B30" s="299" t="str">
        <v>תכלית מניות חול MACI SE</v>
      </c>
      <c r="C30" s="300">
        <v>1118710</v>
      </c>
      <c r="D30" s="300" t="s">
        <v>213</v>
      </c>
      <c r="E30" s="300" t="s">
        <v>76</v>
      </c>
      <c r="F30" s="296">
        <v>114976</v>
      </c>
      <c r="G30" s="297">
        <v>1422</v>
      </c>
      <c r="H30" s="296">
        <v>1634.96</v>
      </c>
      <c r="I30" s="301">
        <v>0.0021</v>
      </c>
      <c r="J30" s="301">
        <f>+H30/'סיכום נכסי השקעה'!$C$52</f>
        <v>0.00107780440422756</v>
      </c>
    </row>
    <row r="31" spans="1:256">
      <c r="B31" s="298" t="str">
        <v>שמחקות מדדי מניות בחו"ל סה"כ</v>
      </c>
      <c r="C31" s="280"/>
      <c r="D31" s="280"/>
      <c r="E31" s="280"/>
      <c r="F31" s="293"/>
      <c r="G31" s="294"/>
      <c r="H31" s="293">
        <f>SUM(H30)</f>
        <v>1634.96</v>
      </c>
      <c r="I31" s="302"/>
      <c r="J31" s="302">
        <f>+H31/'סיכום נכסי השקעה'!$C$52</f>
        <v>0.00107780440422756</v>
      </c>
    </row>
    <row r="32" spans="1:256">
      <c r="B32" s="304"/>
      <c r="F32" s="296"/>
      <c r="G32" s="297"/>
    </row>
    <row r="33" spans="1:256">
      <c r="B33" s="298" t="str">
        <v>שמחקות מדדים אחרים בישראל</v>
      </c>
      <c r="C33" s="280"/>
      <c r="D33" s="280"/>
      <c r="E33" s="280"/>
      <c r="F33" s="293"/>
      <c r="G33" s="294"/>
      <c r="H33" s="280"/>
      <c r="I33" s="280"/>
      <c r="J33" s="280"/>
    </row>
    <row r="34" spans="1:256">
      <c r="B34" s="299" t="str">
        <v>פסגות סל בונד 20</v>
      </c>
      <c r="C34" s="300">
        <v>1104603</v>
      </c>
      <c r="D34" s="300" t="s">
        <v>211</v>
      </c>
      <c r="E34" s="300" t="s">
        <v>76</v>
      </c>
      <c r="F34" s="296">
        <v>757600</v>
      </c>
      <c r="G34" s="297">
        <v>303.1</v>
      </c>
      <c r="H34" s="296">
        <v>2296.29</v>
      </c>
      <c r="I34" s="301">
        <v>0.0013</v>
      </c>
      <c r="J34" s="301">
        <f>+H34/'סיכום נכסי השקעה'!$C$52</f>
        <v>0.00151376882332516</v>
      </c>
    </row>
    <row r="35" spans="1:256">
      <c r="B35" s="299" t="str">
        <v>פסגות תל בונד 20</v>
      </c>
      <c r="C35" s="300">
        <v>1101443</v>
      </c>
      <c r="D35" s="300" t="s">
        <v>211</v>
      </c>
      <c r="E35" s="300" t="s">
        <v>76</v>
      </c>
      <c r="F35" s="296">
        <v>2670000</v>
      </c>
      <c r="G35" s="297">
        <v>304.55</v>
      </c>
      <c r="H35" s="296">
        <v>8131.49</v>
      </c>
      <c r="I35" s="301">
        <v>0.0013</v>
      </c>
      <c r="J35" s="301">
        <f>+H35/'סיכום נכסי השקעה'!$C$52</f>
        <v>0.00536047104206365</v>
      </c>
    </row>
    <row r="36" spans="1:256">
      <c r="B36" s="299" t="str">
        <v>פסגות תל בונד 40</v>
      </c>
      <c r="C36" s="300">
        <v>1109461</v>
      </c>
      <c r="D36" s="300" t="s">
        <v>211</v>
      </c>
      <c r="E36" s="300" t="s">
        <v>76</v>
      </c>
      <c r="F36" s="296">
        <v>153000</v>
      </c>
      <c r="G36" s="297">
        <v>295.28</v>
      </c>
      <c r="H36" s="296">
        <v>451.78</v>
      </c>
      <c r="I36" s="301">
        <v>0.0003</v>
      </c>
      <c r="J36" s="301">
        <f>+H36/'סיכום נכסי השקעה'!$C$52</f>
        <v>0.000297824089728145</v>
      </c>
    </row>
    <row r="37" spans="1:256">
      <c r="B37" s="299" t="str">
        <v>פסגות תל בונד 60</v>
      </c>
      <c r="C37" s="300">
        <v>1109479</v>
      </c>
      <c r="D37" s="300" t="s">
        <v>211</v>
      </c>
      <c r="E37" s="300" t="s">
        <v>76</v>
      </c>
      <c r="F37" s="296">
        <v>798000</v>
      </c>
      <c r="G37" s="297">
        <v>301.76</v>
      </c>
      <c r="H37" s="296">
        <v>2408.04</v>
      </c>
      <c r="I37" s="301">
        <v>0.0018</v>
      </c>
      <c r="J37" s="301">
        <f>+H37/'סיכום נכסי השקעה'!$C$52</f>
        <v>0.0015874370734184</v>
      </c>
    </row>
    <row r="38" spans="1:256">
      <c r="B38" s="299" t="str">
        <v>קסם תל בונד 20</v>
      </c>
      <c r="C38" s="300">
        <v>1101633</v>
      </c>
      <c r="D38" s="300" t="s">
        <v>212</v>
      </c>
      <c r="E38" s="300" t="s">
        <v>76</v>
      </c>
      <c r="F38" s="296">
        <v>71119</v>
      </c>
      <c r="G38" s="297">
        <v>3030.04</v>
      </c>
      <c r="H38" s="296">
        <v>2154.93</v>
      </c>
      <c r="I38" s="301">
        <v>0.0005</v>
      </c>
      <c r="J38" s="301">
        <f>+H38/'סיכום נכסי השקעה'!$C$52</f>
        <v>0.00142058095904616</v>
      </c>
    </row>
    <row r="39" spans="1:256">
      <c r="B39" s="299" t="str">
        <v>תכלית תל בונד צמודות יתר</v>
      </c>
      <c r="C39" s="300">
        <v>1127802</v>
      </c>
      <c r="D39" s="300" t="s">
        <v>213</v>
      </c>
      <c r="E39" s="300" t="s">
        <v>76</v>
      </c>
      <c r="F39" s="296">
        <v>4900</v>
      </c>
      <c r="G39" s="297">
        <v>3077.88</v>
      </c>
      <c r="H39" s="296">
        <v>150.82</v>
      </c>
      <c r="I39" s="301">
        <v>0.0003</v>
      </c>
      <c r="J39" s="301">
        <f>+H39/'סיכום נכסי השקעה'!$C$52</f>
        <v>9.94241206179974e-05</v>
      </c>
    </row>
    <row r="40" spans="1:256">
      <c r="B40" s="298" t="str">
        <v>שמחקות מדדים אחרים בישראל סה"כ</v>
      </c>
      <c r="C40" s="280"/>
      <c r="D40" s="280"/>
      <c r="E40" s="280"/>
      <c r="F40" s="293"/>
      <c r="G40" s="294"/>
      <c r="H40" s="293">
        <f>SUM(H34:H39)</f>
        <v>15593.35</v>
      </c>
      <c r="I40" s="302"/>
      <c r="J40" s="302">
        <f>+H40/'סיכום נכסי השקעה'!$C$52</f>
        <v>0.0102795061081995</v>
      </c>
    </row>
    <row r="41" spans="1:256">
      <c r="B41" s="304"/>
      <c r="F41" s="296"/>
      <c r="G41" s="297"/>
    </row>
    <row r="42" spans="1:256">
      <c r="B42" s="295" t="s">
        <v>80</v>
      </c>
      <c r="C42" s="280"/>
      <c r="D42" s="280"/>
      <c r="E42" s="280"/>
      <c r="F42" s="293"/>
      <c r="G42" s="294"/>
      <c r="H42" s="293">
        <f>+H40+H31+H27</f>
        <v>35667.34</v>
      </c>
      <c r="I42" s="302"/>
      <c r="J42" s="302">
        <f>+H42/'סיכום נכסי השקעה'!$C$52</f>
        <v>0.0235127563604504</v>
      </c>
    </row>
    <row r="43" spans="1:256">
      <c r="B43" s="305"/>
      <c r="F43" s="296"/>
      <c r="G43" s="297"/>
    </row>
    <row r="44" spans="1:256">
      <c r="B44" s="295" t="s">
        <v>203</v>
      </c>
      <c r="C44" s="280"/>
      <c r="D44" s="280"/>
      <c r="E44" s="280"/>
      <c r="F44" s="296"/>
      <c r="G44" s="297"/>
    </row>
    <row r="45" spans="1:256">
      <c r="B45" s="298" t="str">
        <v>שמחקות מדדי מניות</v>
      </c>
      <c r="C45" s="280"/>
      <c r="D45" s="280"/>
      <c r="E45" s="280"/>
      <c r="F45" s="293"/>
      <c r="G45" s="294"/>
      <c r="H45" s="280"/>
      <c r="I45" s="280"/>
      <c r="J45" s="280"/>
    </row>
    <row r="46" spans="1:256">
      <c r="B46" s="299" t="str">
        <v>CONSUMER DISCRETIONARY SELT</v>
      </c>
      <c r="C46" s="300" t="str">
        <v>US81369Y4070</v>
      </c>
      <c r="D46" s="300" t="s">
        <v>214</v>
      </c>
      <c r="E46" s="300" t="s">
        <v>35</v>
      </c>
      <c r="F46" s="296">
        <v>43858.8</v>
      </c>
      <c r="G46" s="297">
        <v>6063</v>
      </c>
      <c r="H46" s="296">
        <v>2659.16</v>
      </c>
      <c r="I46" s="301">
        <v>0.0001</v>
      </c>
      <c r="J46" s="301">
        <f>+H46/'סיכום נכסי השקעה'!$C$52</f>
        <v>0.00175298133259882</v>
      </c>
    </row>
    <row r="47" spans="1:256">
      <c r="B47" s="299" t="str">
        <v>CSETF ON SMI</v>
      </c>
      <c r="C47" s="300" t="str">
        <v>CH0008899764</v>
      </c>
      <c r="D47" s="300" t="s">
        <v>215</v>
      </c>
      <c r="E47" s="300" t="s">
        <v>206</v>
      </c>
      <c r="F47" s="296">
        <v>30544.92</v>
      </c>
      <c r="G47" s="297">
        <v>8260</v>
      </c>
      <c r="H47" s="296">
        <v>2523.01</v>
      </c>
      <c r="I47" s="301">
        <v>0.0002</v>
      </c>
      <c r="J47" s="301">
        <f>+H47/'סיכום נכסי השקעה'!$C$52</f>
        <v>0.00166322802387226</v>
      </c>
    </row>
    <row r="48" spans="1:256">
      <c r="B48" s="299" t="str">
        <v>FINANCIAL SELECT SECTOR SPDR</v>
      </c>
      <c r="C48" s="300" t="str">
        <v>US81369Y6059</v>
      </c>
      <c r="D48" s="300" t="s">
        <v>214</v>
      </c>
      <c r="E48" s="300" t="s">
        <v>35</v>
      </c>
      <c r="F48" s="296">
        <v>347687.1</v>
      </c>
      <c r="G48" s="297">
        <v>1990.5</v>
      </c>
      <c r="H48" s="296">
        <v>6920.71</v>
      </c>
      <c r="I48" s="301">
        <v>0.0001</v>
      </c>
      <c r="J48" s="301">
        <f>+H48/'סיכום נכסי השקעה'!$C$52</f>
        <v>0.00456229615304456</v>
      </c>
    </row>
    <row r="49" spans="1:256">
      <c r="B49" s="299" t="str">
        <v>First Trust Internet Index Fund</v>
      </c>
      <c r="C49" s="300" t="str">
        <v>US33733E3027</v>
      </c>
      <c r="D49" s="300" t="str">
        <v>First Trust Portfolios LP</v>
      </c>
      <c r="E49" s="300" t="s">
        <v>35</v>
      </c>
      <c r="F49" s="296">
        <v>50932.8</v>
      </c>
      <c r="G49" s="297">
        <v>5377</v>
      </c>
      <c r="H49" s="296">
        <v>2738.66</v>
      </c>
      <c r="I49" s="301">
        <v>0.0005</v>
      </c>
      <c r="J49" s="301">
        <f>+H49/'סיכום נכסי השקעה'!$C$52</f>
        <v>0.00180538961790005</v>
      </c>
    </row>
    <row r="50" spans="1:256">
      <c r="B50" s="299" t="str">
        <v>FTSE 100 SOURCE ETF GBP</v>
      </c>
      <c r="C50" s="300" t="str">
        <v>IE00B60SWT88</v>
      </c>
      <c r="D50" s="300" t="s">
        <v>216</v>
      </c>
      <c r="E50" s="300" t="s">
        <v>37</v>
      </c>
      <c r="F50" s="296">
        <v>103293.08</v>
      </c>
      <c r="G50" s="297">
        <v>4588</v>
      </c>
      <c r="H50" s="296">
        <v>4739.09</v>
      </c>
      <c r="I50" s="301">
        <v>0.0071</v>
      </c>
      <c r="J50" s="301">
        <f>+H50/'סיכום נכסי השקעה'!$C$52</f>
        <v>0.00312412051305891</v>
      </c>
    </row>
    <row r="51" spans="1:256">
      <c r="B51" s="299" t="str">
        <v>HEALTH CARE SELECT SECTOR</v>
      </c>
      <c r="C51" s="300" t="str">
        <v>US81369Y2090</v>
      </c>
      <c r="D51" s="300" t="s">
        <v>214</v>
      </c>
      <c r="E51" s="300" t="s">
        <v>35</v>
      </c>
      <c r="F51" s="296">
        <v>141480</v>
      </c>
      <c r="G51" s="297">
        <v>5059</v>
      </c>
      <c r="H51" s="296">
        <v>7157.47</v>
      </c>
      <c r="I51" s="301">
        <v>0.0003</v>
      </c>
      <c r="J51" s="301">
        <f>+H51/'סיכום נכסי השקעה'!$C$52</f>
        <v>0.00471837395968504</v>
      </c>
    </row>
    <row r="52" spans="1:256">
      <c r="B52" s="299" t="str">
        <v>INDUSTRIAL SELECT SECT SPDR</v>
      </c>
      <c r="C52" s="300" t="str">
        <v>US81369Y7040</v>
      </c>
      <c r="D52" s="300" t="s">
        <v>214</v>
      </c>
      <c r="E52" s="300" t="s">
        <v>35</v>
      </c>
      <c r="F52" s="296">
        <v>64019.7</v>
      </c>
      <c r="G52" s="297">
        <v>4640.5</v>
      </c>
      <c r="H52" s="296">
        <v>2970.83</v>
      </c>
      <c r="I52" s="301">
        <v>0.0001</v>
      </c>
      <c r="J52" s="301">
        <f>+H52/'סיכום נכסי השקעה'!$C$52</f>
        <v>0.00195844158769106</v>
      </c>
    </row>
    <row r="53" spans="1:256">
      <c r="B53" s="299" t="str">
        <v>ISHARES DAX DE</v>
      </c>
      <c r="C53" s="300" t="str">
        <v>DE0005933931</v>
      </c>
      <c r="D53" s="300" t="s">
        <v>215</v>
      </c>
      <c r="E53" s="300" t="s">
        <v>36</v>
      </c>
      <c r="F53" s="296">
        <v>13365.52</v>
      </c>
      <c r="G53" s="297">
        <v>7724</v>
      </c>
      <c r="H53" s="296">
        <v>1032.35</v>
      </c>
      <c r="I53" s="301">
        <v>0</v>
      </c>
      <c r="J53" s="301">
        <f>+H53/'סיכום נכסי השקעה'!$C$52</f>
        <v>0.000680549601644276</v>
      </c>
    </row>
    <row r="54" spans="1:256">
      <c r="B54" s="299" t="str">
        <v>ISHARES DJ TECH</v>
      </c>
      <c r="C54" s="300" t="str">
        <v>US4642877215</v>
      </c>
      <c r="D54" s="300" t="s">
        <v>215</v>
      </c>
      <c r="E54" s="300" t="s">
        <v>35</v>
      </c>
      <c r="F54" s="296">
        <v>16623.9</v>
      </c>
      <c r="G54" s="297">
        <v>7880</v>
      </c>
      <c r="H54" s="296">
        <v>1309.96</v>
      </c>
      <c r="I54" s="301">
        <v>0.0001</v>
      </c>
      <c r="J54" s="301">
        <f>+H54/'סיכום נכסי השקעה'!$C$52</f>
        <v>0.000863556697021296</v>
      </c>
    </row>
    <row r="55" spans="1:256">
      <c r="B55" s="299" t="str">
        <v>ISHARES DJ US BASIC MATERIAL</v>
      </c>
      <c r="C55" s="300" t="str">
        <v>US4642878387</v>
      </c>
      <c r="D55" s="300" t="s">
        <v>215</v>
      </c>
      <c r="E55" s="300" t="s">
        <v>35</v>
      </c>
      <c r="F55" s="296">
        <v>8842.5</v>
      </c>
      <c r="G55" s="297">
        <v>7398</v>
      </c>
      <c r="H55" s="296">
        <v>654.17</v>
      </c>
      <c r="I55" s="301">
        <v>0.0003</v>
      </c>
      <c r="J55" s="301">
        <f>+H55/'סיכום נכסי השקעה'!$C$52</f>
        <v>0.000431244377301919</v>
      </c>
    </row>
    <row r="56" spans="1:256">
      <c r="B56" s="299" t="str">
        <v>ISHARES DJ US HEALTH CAR</v>
      </c>
      <c r="C56" s="300" t="str">
        <v>US4642888287</v>
      </c>
      <c r="D56" s="300" t="s">
        <v>215</v>
      </c>
      <c r="E56" s="300" t="s">
        <v>35</v>
      </c>
      <c r="F56" s="296">
        <v>14148</v>
      </c>
      <c r="G56" s="297">
        <v>8725</v>
      </c>
      <c r="H56" s="296">
        <v>1234.41</v>
      </c>
      <c r="I56" s="301">
        <v>0.0009</v>
      </c>
      <c r="J56" s="301">
        <f>+H56/'סיכום נכסי השקעה'!$C$52</f>
        <v>0.000813752345392271</v>
      </c>
    </row>
    <row r="57" spans="1:256">
      <c r="B57" s="299" t="str">
        <v>ISHARES DJ US MEDICAL DEVICE</v>
      </c>
      <c r="C57" s="300" t="str">
        <v>US4642888105</v>
      </c>
      <c r="D57" s="300" t="s">
        <v>215</v>
      </c>
      <c r="E57" s="300" t="s">
        <v>35</v>
      </c>
      <c r="F57" s="296">
        <v>6012.9</v>
      </c>
      <c r="G57" s="297">
        <v>8469</v>
      </c>
      <c r="H57" s="296">
        <v>509.23</v>
      </c>
      <c r="I57" s="301">
        <v>0.0003</v>
      </c>
      <c r="J57" s="301">
        <f>+H57/'סיכום נכסי השקעה'!$C$52</f>
        <v>0.000335696492125069</v>
      </c>
    </row>
    <row r="58" spans="1:256">
      <c r="B58" s="299" t="str">
        <v>Ishares FTSE 100</v>
      </c>
      <c r="C58" s="300" t="str">
        <v>IE0005042456</v>
      </c>
      <c r="D58" s="300" t="s">
        <v>215</v>
      </c>
      <c r="E58" s="300" t="s">
        <v>37</v>
      </c>
      <c r="F58" s="296">
        <v>506193.16</v>
      </c>
      <c r="G58" s="297">
        <v>644.7</v>
      </c>
      <c r="H58" s="296">
        <v>3263.43</v>
      </c>
      <c r="I58" s="301">
        <v>0.0001</v>
      </c>
      <c r="J58" s="301">
        <f>+H58/'סיכום נכסי השקעה'!$C$52</f>
        <v>0.00215133044654815</v>
      </c>
    </row>
    <row r="59" spans="1:256">
      <c r="B59" s="299" t="str">
        <v>ISHARES FTSE 250</v>
      </c>
      <c r="C59" s="300" t="str">
        <v>IE00B00FV128</v>
      </c>
      <c r="D59" s="300" t="s">
        <v>215</v>
      </c>
      <c r="E59" s="300" t="s">
        <v>37</v>
      </c>
      <c r="F59" s="296">
        <v>250528.52</v>
      </c>
      <c r="G59" s="297">
        <v>1464</v>
      </c>
      <c r="H59" s="296">
        <v>3667.74</v>
      </c>
      <c r="I59" s="301">
        <v>0.0007</v>
      </c>
      <c r="J59" s="301">
        <f>+H59/'סיכום נכסי השקעה'!$C$52</f>
        <v>0.00241786118654989</v>
      </c>
    </row>
    <row r="60" spans="1:256">
      <c r="B60" s="299" t="str">
        <v>ISHARES FTSE MIB</v>
      </c>
      <c r="C60" s="300" t="str">
        <v>IE00B1XNH568</v>
      </c>
      <c r="D60" s="300" t="s">
        <v>215</v>
      </c>
      <c r="E60" s="300" t="s">
        <v>36</v>
      </c>
      <c r="F60" s="296">
        <v>152748.8</v>
      </c>
      <c r="G60" s="297">
        <v>1065.5</v>
      </c>
      <c r="H60" s="296">
        <v>1627.54</v>
      </c>
      <c r="I60" s="301">
        <v>0.0006</v>
      </c>
      <c r="J60" s="301">
        <f>+H60/'סיכום נכסי השקעה'!$C$52</f>
        <v>0.00107291296426612</v>
      </c>
    </row>
    <row r="61" spans="1:256">
      <c r="B61" s="299" t="str">
        <v>ISHARES MSCI ACWI INDEX FUND</v>
      </c>
      <c r="C61" s="300" t="str">
        <v>US4642882579</v>
      </c>
      <c r="D61" s="300" t="s">
        <v>215</v>
      </c>
      <c r="E61" s="300" t="s">
        <v>35</v>
      </c>
      <c r="F61" s="296">
        <v>5942.16</v>
      </c>
      <c r="G61" s="297">
        <v>5392</v>
      </c>
      <c r="H61" s="296">
        <v>320.4</v>
      </c>
      <c r="I61" s="301">
        <v>0</v>
      </c>
      <c r="J61" s="301">
        <f>+H61/'סיכום נכסי השקעה'!$C$52</f>
        <v>0.000211215278119655</v>
      </c>
    </row>
    <row r="62" spans="1:256">
      <c r="B62" s="299" t="str">
        <v>ISHARES MSCI BRAZIL</v>
      </c>
      <c r="C62" s="300" t="str">
        <v>US4642864007</v>
      </c>
      <c r="D62" s="300" t="s">
        <v>215</v>
      </c>
      <c r="E62" s="300" t="s">
        <v>35</v>
      </c>
      <c r="F62" s="296">
        <v>35016.3</v>
      </c>
      <c r="G62" s="297">
        <v>4791</v>
      </c>
      <c r="H62" s="296">
        <v>1677.63</v>
      </c>
      <c r="I62" s="301">
        <v>0.0001</v>
      </c>
      <c r="J62" s="301">
        <f>+H62/'סיכום נכסי השקעה'!$C$52</f>
        <v>0.00110593348012446</v>
      </c>
    </row>
    <row r="63" spans="1:256">
      <c r="B63" s="299" t="str">
        <v>ISHARES MSCI EMERGING MKT IN</v>
      </c>
      <c r="C63" s="300" t="str">
        <v>US4642872349</v>
      </c>
      <c r="D63" s="300" t="s">
        <v>215</v>
      </c>
      <c r="E63" s="300" t="s">
        <v>35</v>
      </c>
      <c r="F63" s="296">
        <v>17331.3</v>
      </c>
      <c r="G63" s="297">
        <v>4075.5</v>
      </c>
      <c r="H63" s="296">
        <v>706.34</v>
      </c>
      <c r="I63" s="301">
        <v>0</v>
      </c>
      <c r="J63" s="301">
        <f>+H63/'סיכום נכסי השקעה'!$C$52</f>
        <v>0.000465636078486383</v>
      </c>
    </row>
    <row r="64" spans="1:256">
      <c r="B64" s="299" t="str">
        <v>ISHARES MSCI HONG KONG INDEX</v>
      </c>
      <c r="C64" s="300" t="str">
        <v>US4642868719</v>
      </c>
      <c r="D64" s="300" t="s">
        <v>215</v>
      </c>
      <c r="E64" s="300" t="s">
        <v>35</v>
      </c>
      <c r="F64" s="296">
        <v>40675.5</v>
      </c>
      <c r="G64" s="297">
        <v>2003</v>
      </c>
      <c r="H64" s="296">
        <v>814.73</v>
      </c>
      <c r="I64" s="301">
        <v>0.0001</v>
      </c>
      <c r="J64" s="301">
        <f>+H64/'סיכום נכסי השקעה'!$C$52</f>
        <v>0.000537089336898959</v>
      </c>
    </row>
    <row r="65" spans="1:256">
      <c r="B65" s="299" t="str">
        <v>ISHARES MSCI JAPAN INDEX FD</v>
      </c>
      <c r="C65" s="300" t="str">
        <v>US4642868487</v>
      </c>
      <c r="D65" s="300" t="s">
        <v>215</v>
      </c>
      <c r="E65" s="300" t="s">
        <v>35</v>
      </c>
      <c r="F65" s="296">
        <v>39968.1</v>
      </c>
      <c r="G65" s="297">
        <v>1192</v>
      </c>
      <c r="H65" s="296">
        <v>476.42</v>
      </c>
      <c r="I65" s="301">
        <v>0</v>
      </c>
      <c r="J65" s="301">
        <f>+H65/'סיכום נכסי השקעה'!$C$52</f>
        <v>0.000314067362052953</v>
      </c>
    </row>
    <row r="66" spans="1:256">
      <c r="B66" s="299" t="str">
        <v>ISHARES MSCI SINGAPORE</v>
      </c>
      <c r="C66" s="300" t="str">
        <v>US4642866739</v>
      </c>
      <c r="D66" s="300" t="s">
        <v>215</v>
      </c>
      <c r="E66" s="300" t="s">
        <v>35</v>
      </c>
      <c r="F66" s="296">
        <v>30418.2</v>
      </c>
      <c r="G66" s="297">
        <v>1335</v>
      </c>
      <c r="H66" s="296">
        <v>406.08</v>
      </c>
      <c r="I66" s="301">
        <v>0.0001</v>
      </c>
      <c r="J66" s="301">
        <f>+H66/'סיכום נכסי השקעה'!$C$52</f>
        <v>0.000267697565976372</v>
      </c>
    </row>
    <row r="67" spans="1:256">
      <c r="B67" s="299" t="str">
        <v>ISHARES MSCI TAIWAN INDEX FD</v>
      </c>
      <c r="C67" s="300" t="str">
        <v>US4642867315</v>
      </c>
      <c r="D67" s="300" t="s">
        <v>215</v>
      </c>
      <c r="E67" s="300" t="s">
        <v>35</v>
      </c>
      <c r="F67" s="296">
        <v>84180.6</v>
      </c>
      <c r="G67" s="297">
        <v>1392</v>
      </c>
      <c r="H67" s="296">
        <v>1171.79</v>
      </c>
      <c r="I67" s="301">
        <v>0.0001</v>
      </c>
      <c r="J67" s="301">
        <f>+H67/'סיכום נכסי השקעה'!$C$52</f>
        <v>0.000772471756391481</v>
      </c>
    </row>
    <row r="68" spans="1:256">
      <c r="B68" s="299" t="str">
        <v>ISHARES NASDAQ BIOTECH INDX</v>
      </c>
      <c r="C68" s="300" t="str">
        <v>US4642875565</v>
      </c>
      <c r="D68" s="300" t="s">
        <v>215</v>
      </c>
      <c r="E68" s="300" t="s">
        <v>35</v>
      </c>
      <c r="F68" s="296">
        <v>1414.8</v>
      </c>
      <c r="G68" s="297">
        <v>20960</v>
      </c>
      <c r="H68" s="296">
        <v>296.54</v>
      </c>
      <c r="I68" s="301">
        <v>0</v>
      </c>
      <c r="J68" s="301">
        <f>+H68/'סיכום נכסי השקעה'!$C$52</f>
        <v>0.000195486200292143</v>
      </c>
    </row>
    <row r="69" spans="1:256">
      <c r="B69" s="299" t="str">
        <v>ISHARES RUSSELL 2000 GROWTH</v>
      </c>
      <c r="C69" s="300" t="str">
        <v>US4642876480</v>
      </c>
      <c r="D69" s="300" t="s">
        <v>215</v>
      </c>
      <c r="E69" s="300" t="s">
        <v>35</v>
      </c>
      <c r="F69" s="296">
        <v>16977.6</v>
      </c>
      <c r="G69" s="297">
        <v>12584</v>
      </c>
      <c r="H69" s="296">
        <v>2136.46</v>
      </c>
      <c r="I69" s="301">
        <v>0.0001</v>
      </c>
      <c r="J69" s="301">
        <f>+H69/'סיכום נכסי השקעה'!$C$52</f>
        <v>0.0014084050970397</v>
      </c>
    </row>
    <row r="70" spans="1:256">
      <c r="B70" s="299" t="str">
        <v>ISHARES S&amp;P NA TEC MUL N IF</v>
      </c>
      <c r="C70" s="300" t="str">
        <v>US4642875318</v>
      </c>
      <c r="D70" s="300" t="s">
        <v>215</v>
      </c>
      <c r="E70" s="300" t="s">
        <v>35</v>
      </c>
      <c r="F70" s="296">
        <v>80289.9</v>
      </c>
      <c r="G70" s="297">
        <v>3024</v>
      </c>
      <c r="H70" s="296">
        <v>2427.97</v>
      </c>
      <c r="I70" s="301">
        <v>0.0028</v>
      </c>
      <c r="J70" s="301">
        <f>+H70/'סיכום נכסי השקעה'!$C$52</f>
        <v>0.001600575402048</v>
      </c>
    </row>
    <row r="71" spans="1:256">
      <c r="B71" s="299" t="str">
        <v>ISHARES S&amp;P NA TECH SOFT IF</v>
      </c>
      <c r="C71" s="300" t="str">
        <v>US4642875151</v>
      </c>
      <c r="D71" s="300" t="s">
        <v>215</v>
      </c>
      <c r="E71" s="300" t="s">
        <v>35</v>
      </c>
      <c r="F71" s="296">
        <v>56238.3</v>
      </c>
      <c r="G71" s="297">
        <v>7628</v>
      </c>
      <c r="H71" s="296">
        <v>4289.86</v>
      </c>
      <c r="I71" s="301">
        <v>0.0014</v>
      </c>
      <c r="J71" s="301">
        <f>+H71/'סיכום נכסי השקעה'!$C$52</f>
        <v>0.0028279774438027</v>
      </c>
    </row>
    <row r="72" spans="1:256">
      <c r="B72" s="299" t="str">
        <v>LYXOR ETF MSCI ALL COUNTRY</v>
      </c>
      <c r="C72" s="300" t="str">
        <v>FR0011079466</v>
      </c>
      <c r="D72" s="300" t="s">
        <v>217</v>
      </c>
      <c r="E72" s="300" t="s">
        <v>36</v>
      </c>
      <c r="F72" s="296">
        <v>5203.01</v>
      </c>
      <c r="G72" s="297">
        <v>14099</v>
      </c>
      <c r="H72" s="296">
        <v>733.57</v>
      </c>
      <c r="I72" s="301">
        <v>0.0035</v>
      </c>
      <c r="J72" s="301">
        <f>+H72/'סיכום נכסי השקעה'!$C$52</f>
        <v>0.000483586740231696</v>
      </c>
    </row>
    <row r="73" spans="1:256">
      <c r="B73" s="299" t="str">
        <v>LYXOR ETF STOXX OIL &amp; GAS</v>
      </c>
      <c r="C73" s="300" t="str">
        <v>FR0010344960</v>
      </c>
      <c r="D73" s="300" t="s">
        <v>217</v>
      </c>
      <c r="E73" s="300" t="s">
        <v>36</v>
      </c>
      <c r="F73" s="296">
        <v>19093.6</v>
      </c>
      <c r="G73" s="297">
        <v>3466.5</v>
      </c>
      <c r="H73" s="296">
        <v>661.88</v>
      </c>
      <c r="I73" s="301">
        <v>0.0009</v>
      </c>
      <c r="J73" s="301">
        <f>+H73/'סיכום נכסי השקעה'!$C$52</f>
        <v>0.000436326992140566</v>
      </c>
    </row>
    <row r="74" spans="1:256">
      <c r="B74" s="299" t="str">
        <v>LYXOR ETF STOXX TELECOMMS</v>
      </c>
      <c r="C74" s="300" t="str">
        <v>FR0010344812</v>
      </c>
      <c r="D74" s="300" t="s">
        <v>217</v>
      </c>
      <c r="E74" s="300" t="s">
        <v>36</v>
      </c>
      <c r="F74" s="296">
        <v>56803.46</v>
      </c>
      <c r="G74" s="297">
        <v>3069.5</v>
      </c>
      <c r="H74" s="296">
        <v>1743.58</v>
      </c>
      <c r="I74" s="301">
        <v>0.0024</v>
      </c>
      <c r="J74" s="301">
        <f>+H74/'סיכום נכסי השקעה'!$C$52</f>
        <v>0.00114940928409447</v>
      </c>
    </row>
    <row r="75" spans="1:256">
      <c r="B75" s="299" t="str">
        <v>LYXOR Industrials Goods&amp;Services</v>
      </c>
      <c r="C75" s="300" t="str">
        <v>FR0010344887</v>
      </c>
      <c r="D75" s="300" t="s">
        <v>217</v>
      </c>
      <c r="E75" s="300" t="s">
        <v>36</v>
      </c>
      <c r="F75" s="296">
        <v>34368.48</v>
      </c>
      <c r="G75" s="297">
        <v>4123.5</v>
      </c>
      <c r="H75" s="296">
        <v>1417.18</v>
      </c>
      <c r="I75" s="301">
        <v>0.0021</v>
      </c>
      <c r="J75" s="301">
        <f>+H75/'סיכום נכסי השקעה'!$C$52</f>
        <v>0.00093423866368793</v>
      </c>
    </row>
    <row r="76" spans="1:256">
      <c r="B76" s="299" t="str">
        <v>LYXOR STOXX BASIC RSRCES</v>
      </c>
      <c r="C76" s="300" t="str">
        <v>FR0010345389</v>
      </c>
      <c r="D76" s="300" t="s">
        <v>217</v>
      </c>
      <c r="E76" s="300" t="s">
        <v>36</v>
      </c>
      <c r="F76" s="296">
        <v>128881.8</v>
      </c>
      <c r="G76" s="297">
        <v>4167</v>
      </c>
      <c r="H76" s="296">
        <v>5370.5</v>
      </c>
      <c r="I76" s="301">
        <v>0.0038</v>
      </c>
      <c r="J76" s="301">
        <f>+H76/'סיכום נכסי השקעה'!$C$52</f>
        <v>0.00354036095861925</v>
      </c>
    </row>
    <row r="77" spans="1:256">
      <c r="B77" s="299" t="str">
        <v>MARKET VECTORS GOLD MINERS</v>
      </c>
      <c r="C77" s="300" t="str">
        <v>US57060U1007</v>
      </c>
      <c r="D77" s="300" t="s">
        <v>218</v>
      </c>
      <c r="E77" s="300" t="s">
        <v>35</v>
      </c>
      <c r="F77" s="296">
        <v>61897.5</v>
      </c>
      <c r="G77" s="297">
        <v>2502</v>
      </c>
      <c r="H77" s="296">
        <v>1548.68</v>
      </c>
      <c r="I77" s="301">
        <v>0.0001</v>
      </c>
      <c r="J77" s="301">
        <f>+H77/'סיכום נכסי השקעה'!$C$52</f>
        <v>0.00102092658214216</v>
      </c>
    </row>
    <row r="78" spans="1:256">
      <c r="A78" s="280"/>
      <c r="B78" s="299" t="str">
        <v>MARKET VECTORS OIL SERVICE</v>
      </c>
      <c r="C78" s="300" t="str">
        <v>US57060U1916</v>
      </c>
      <c r="D78" s="300" t="s">
        <v>218</v>
      </c>
      <c r="E78" s="300" t="s">
        <v>35</v>
      </c>
      <c r="F78" s="296">
        <v>59775.3</v>
      </c>
      <c r="G78" s="297">
        <v>4708</v>
      </c>
      <c r="H78" s="296">
        <v>2814.22</v>
      </c>
      <c r="I78" s="301">
        <v>0.0005</v>
      </c>
      <c r="J78" s="301">
        <f>+H78/'סיכום נכסי השקעה'!$C$52</f>
        <v>0.00185520056176622</v>
      </c>
      <c r="K78" s="280"/>
      <c r="L78" s="280"/>
      <c r="M78" s="280"/>
      <c r="N78" s="280"/>
      <c r="O78" s="280"/>
      <c r="P78" s="280"/>
      <c r="Q78" s="280"/>
      <c r="R78" s="280"/>
      <c r="S78" s="280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  <c r="BJ78" s="280"/>
      <c r="BK78" s="280"/>
      <c r="BL78" s="280"/>
      <c r="BM78" s="280"/>
      <c r="BN78" s="280"/>
      <c r="BO78" s="280"/>
      <c r="BP78" s="280"/>
      <c r="BQ78" s="280"/>
      <c r="BR78" s="280"/>
      <c r="BS78" s="280"/>
      <c r="BT78" s="280"/>
      <c r="BU78" s="280"/>
      <c r="BV78" s="280"/>
      <c r="BW78" s="280"/>
      <c r="BX78" s="280"/>
      <c r="BY78" s="280"/>
      <c r="BZ78" s="280"/>
      <c r="CA78" s="280"/>
      <c r="CB78" s="280"/>
      <c r="CC78" s="280"/>
      <c r="CD78" s="280"/>
      <c r="CE78" s="280"/>
      <c r="CF78" s="280"/>
      <c r="CG78" s="280"/>
      <c r="CH78" s="280"/>
      <c r="CI78" s="280"/>
      <c r="CJ78" s="280"/>
      <c r="CK78" s="280"/>
      <c r="CL78" s="280"/>
      <c r="CM78" s="280"/>
      <c r="CN78" s="280"/>
      <c r="CO78" s="280"/>
      <c r="CP78" s="280"/>
      <c r="CQ78" s="280"/>
      <c r="CR78" s="280"/>
      <c r="CS78" s="280"/>
      <c r="CT78" s="280"/>
      <c r="CU78" s="280"/>
      <c r="CV78" s="280"/>
      <c r="CW78" s="280"/>
      <c r="CX78" s="280"/>
      <c r="CY78" s="280"/>
      <c r="CZ78" s="280"/>
      <c r="DA78" s="280"/>
      <c r="DB78" s="280"/>
      <c r="DC78" s="280"/>
      <c r="DD78" s="280"/>
      <c r="DE78" s="280"/>
      <c r="DF78" s="280"/>
      <c r="DG78" s="280"/>
      <c r="DH78" s="280"/>
      <c r="DI78" s="280"/>
      <c r="DJ78" s="280"/>
      <c r="DK78" s="280"/>
      <c r="DL78" s="280"/>
      <c r="DM78" s="280"/>
      <c r="DN78" s="280"/>
      <c r="DO78" s="280"/>
      <c r="DP78" s="280"/>
      <c r="DQ78" s="280"/>
      <c r="DR78" s="280"/>
      <c r="DS78" s="280"/>
      <c r="DT78" s="280"/>
      <c r="DU78" s="280"/>
      <c r="DV78" s="280"/>
      <c r="DW78" s="280"/>
      <c r="DX78" s="280"/>
      <c r="DY78" s="280"/>
      <c r="DZ78" s="280"/>
      <c r="EA78" s="280"/>
      <c r="EB78" s="280"/>
      <c r="EC78" s="280"/>
      <c r="ED78" s="280"/>
      <c r="EE78" s="280"/>
      <c r="EF78" s="280"/>
      <c r="EG78" s="280"/>
      <c r="EH78" s="280"/>
      <c r="EI78" s="280"/>
      <c r="EJ78" s="280"/>
      <c r="EK78" s="280"/>
      <c r="EL78" s="280"/>
      <c r="EM78" s="280"/>
      <c r="EN78" s="280"/>
      <c r="EO78" s="280"/>
      <c r="EP78" s="280"/>
      <c r="EQ78" s="280"/>
      <c r="ER78" s="280"/>
      <c r="ES78" s="280"/>
      <c r="ET78" s="280"/>
      <c r="EU78" s="280"/>
      <c r="EV78" s="280"/>
      <c r="EW78" s="280"/>
      <c r="EX78" s="280"/>
      <c r="EY78" s="280"/>
      <c r="EZ78" s="280"/>
      <c r="FA78" s="280"/>
      <c r="FB78" s="280"/>
      <c r="FC78" s="280"/>
      <c r="FD78" s="280"/>
      <c r="FE78" s="280"/>
      <c r="FF78" s="280"/>
      <c r="FG78" s="280"/>
      <c r="FH78" s="280"/>
      <c r="FI78" s="280"/>
      <c r="FJ78" s="280"/>
      <c r="FK78" s="280"/>
      <c r="FL78" s="280"/>
      <c r="FM78" s="280"/>
      <c r="FN78" s="280"/>
      <c r="FO78" s="280"/>
      <c r="FP78" s="280"/>
      <c r="FQ78" s="280"/>
      <c r="FR78" s="280"/>
      <c r="FS78" s="280"/>
      <c r="FT78" s="280"/>
      <c r="FU78" s="280"/>
      <c r="FV78" s="280"/>
      <c r="FW78" s="280"/>
      <c r="FX78" s="280"/>
      <c r="FY78" s="280"/>
      <c r="FZ78" s="280"/>
      <c r="GA78" s="280"/>
      <c r="GB78" s="280"/>
      <c r="GC78" s="280"/>
      <c r="GD78" s="280"/>
      <c r="GE78" s="280"/>
      <c r="GF78" s="280"/>
      <c r="GG78" s="280"/>
      <c r="GH78" s="280"/>
      <c r="GI78" s="280"/>
      <c r="GJ78" s="280"/>
      <c r="GK78" s="280"/>
      <c r="GL78" s="280"/>
      <c r="GM78" s="280"/>
      <c r="GN78" s="280"/>
      <c r="GO78" s="280"/>
      <c r="GP78" s="280"/>
      <c r="GQ78" s="280"/>
      <c r="GR78" s="280"/>
      <c r="GS78" s="280"/>
      <c r="GT78" s="280"/>
      <c r="GU78" s="280"/>
      <c r="GV78" s="280"/>
      <c r="GW78" s="280"/>
      <c r="GX78" s="280"/>
      <c r="GY78" s="280"/>
      <c r="GZ78" s="280"/>
      <c r="HA78" s="280"/>
      <c r="HB78" s="280"/>
      <c r="HC78" s="280"/>
      <c r="HD78" s="280"/>
      <c r="HE78" s="280"/>
      <c r="HF78" s="280"/>
      <c r="HG78" s="280"/>
      <c r="HH78" s="280"/>
      <c r="HI78" s="280"/>
      <c r="HJ78" s="280"/>
      <c r="HK78" s="280"/>
      <c r="HL78" s="280"/>
      <c r="HM78" s="280"/>
      <c r="HN78" s="280"/>
      <c r="HO78" s="280"/>
      <c r="HP78" s="280"/>
      <c r="HQ78" s="280"/>
      <c r="HR78" s="280"/>
      <c r="HS78" s="280"/>
      <c r="HT78" s="280"/>
      <c r="HU78" s="280"/>
      <c r="HV78" s="280"/>
      <c r="HW78" s="280"/>
      <c r="HX78" s="280"/>
      <c r="HY78" s="280"/>
      <c r="HZ78" s="280"/>
      <c r="IA78" s="280"/>
      <c r="IB78" s="280"/>
      <c r="IC78" s="280"/>
      <c r="ID78" s="280"/>
      <c r="IE78" s="280"/>
      <c r="IF78" s="280"/>
      <c r="IG78" s="280"/>
      <c r="IH78" s="280"/>
      <c r="II78" s="280"/>
      <c r="IJ78" s="280"/>
      <c r="IK78" s="280"/>
      <c r="IL78" s="280"/>
      <c r="IM78" s="280"/>
      <c r="IN78" s="280"/>
      <c r="IO78" s="280"/>
      <c r="IP78" s="280"/>
      <c r="IQ78" s="280"/>
      <c r="IR78" s="280"/>
      <c r="IS78" s="280"/>
      <c r="IT78" s="280"/>
      <c r="IU78" s="280"/>
      <c r="IV78" s="280"/>
    </row>
    <row r="79" spans="1:256">
      <c r="B79" s="299" t="str">
        <v>MARKET VECTORS SEMICONDUCTOR</v>
      </c>
      <c r="C79" s="300" t="str">
        <v>US57060U2336</v>
      </c>
      <c r="D79" s="300" t="s">
        <v>218</v>
      </c>
      <c r="E79" s="300" t="s">
        <v>35</v>
      </c>
      <c r="F79" s="296">
        <v>43328.25</v>
      </c>
      <c r="G79" s="297">
        <v>3988</v>
      </c>
      <c r="H79" s="296">
        <v>1727.93</v>
      </c>
      <c r="I79" s="301">
        <v>0.0019</v>
      </c>
      <c r="J79" s="301">
        <f>+H79/'סיכום נכסי השקעה'!$C$52</f>
        <v>0.00113909243296285</v>
      </c>
    </row>
    <row r="80" spans="1:256">
      <c r="B80" s="299" t="str">
        <v>Nomura Nikkei 225 ETF</v>
      </c>
      <c r="C80" s="300" t="str">
        <v>JP3027650005</v>
      </c>
      <c r="D80" s="300" t="str">
        <v>Nomura Holdings</v>
      </c>
      <c r="E80" s="300" t="s">
        <v>208</v>
      </c>
      <c r="F80" s="296">
        <v>1339.3636</v>
      </c>
      <c r="G80" s="297">
        <v>1474000</v>
      </c>
      <c r="H80" s="296">
        <v>19742.22</v>
      </c>
      <c r="I80" s="301">
        <v>0.0003</v>
      </c>
      <c r="J80" s="301">
        <f>+H80/'סיכום נכסי השקעה'!$C$52</f>
        <v>0.0130145396004976</v>
      </c>
    </row>
    <row r="81" spans="1:256">
      <c r="B81" s="299" t="str">
        <v>POWERSHARES DYN FOOD AND BEVERAG</v>
      </c>
      <c r="C81" s="300" t="str">
        <v>US73935X8496</v>
      </c>
      <c r="D81" s="300" t="s">
        <v>219</v>
      </c>
      <c r="E81" s="300" t="s">
        <v>35</v>
      </c>
      <c r="F81" s="296">
        <v>109293.3</v>
      </c>
      <c r="G81" s="297">
        <v>2544</v>
      </c>
      <c r="H81" s="296">
        <v>2780.42</v>
      </c>
      <c r="I81" s="301">
        <v>0.0035</v>
      </c>
      <c r="J81" s="301">
        <f>+H81/'סיכום נכסי השקעה'!$C$52</f>
        <v>0.00183291880021676</v>
      </c>
    </row>
    <row r="82" spans="1:256">
      <c r="B82" s="299" t="str">
        <v>POWERSHARES DYN MEDIA PORT</v>
      </c>
      <c r="C82" s="300" t="str">
        <v>us73935x8231</v>
      </c>
      <c r="D82" s="300" t="s">
        <v>219</v>
      </c>
      <c r="E82" s="300" t="s">
        <v>35</v>
      </c>
      <c r="F82" s="296">
        <v>36077.4</v>
      </c>
      <c r="G82" s="297">
        <v>2326.8</v>
      </c>
      <c r="H82" s="296">
        <v>839.45</v>
      </c>
      <c r="I82" s="301">
        <v>0.001</v>
      </c>
      <c r="J82" s="301">
        <f>+H82/'סיכום נכסי השקעה'!$C$52</f>
        <v>0.000553385347120925</v>
      </c>
    </row>
    <row r="83" spans="1:256">
      <c r="B83" s="299" t="str">
        <v>POWERSHARES QQQ NASDAQ 100</v>
      </c>
      <c r="C83" s="300" t="str">
        <v>US73935A1043</v>
      </c>
      <c r="D83" s="300" t="s">
        <v>219</v>
      </c>
      <c r="E83" s="300" t="s">
        <v>35</v>
      </c>
      <c r="F83" s="296">
        <v>45627.3</v>
      </c>
      <c r="G83" s="297">
        <v>7888</v>
      </c>
      <c r="H83" s="296">
        <v>3609.93</v>
      </c>
      <c r="I83" s="301">
        <v>0</v>
      </c>
      <c r="J83" s="301">
        <f>+H83/'סיכום נכסי השקעה'!$C$52</f>
        <v>0.00237975146361575</v>
      </c>
    </row>
    <row r="84" spans="1:256">
      <c r="B84" s="299" t="str">
        <v>RDX SOUR ETF USD A</v>
      </c>
      <c r="C84" s="300" t="str">
        <v>IE00B5NDLN01</v>
      </c>
      <c r="D84" s="300" t="s">
        <v>216</v>
      </c>
      <c r="E84" s="300" t="s">
        <v>35</v>
      </c>
      <c r="F84" s="296">
        <v>2475.9</v>
      </c>
      <c r="G84" s="297">
        <v>16118.5</v>
      </c>
      <c r="H84" s="296">
        <v>399.08</v>
      </c>
      <c r="I84" s="301">
        <v>0.0003</v>
      </c>
      <c r="J84" s="301">
        <f>+H84/'סיכום נכסי השקעה'!$C$52</f>
        <v>0.000263082999975006</v>
      </c>
    </row>
    <row r="85" spans="1:256">
      <c r="B85" s="299" t="str">
        <v>Source DJ STOXX 600 Banks</v>
      </c>
      <c r="C85" s="300" t="str">
        <v>IE00B5MTWD60</v>
      </c>
      <c r="D85" s="300" t="s">
        <v>216</v>
      </c>
      <c r="E85" s="300" t="s">
        <v>36</v>
      </c>
      <c r="F85" s="296">
        <v>52984.74</v>
      </c>
      <c r="G85" s="297">
        <v>6726</v>
      </c>
      <c r="H85" s="296">
        <v>3563.75</v>
      </c>
      <c r="I85" s="301">
        <v>0.0022</v>
      </c>
      <c r="J85" s="301">
        <f>+H85/'סיכום נכסי השקעה'!$C$52</f>
        <v>0.00234930851248103</v>
      </c>
    </row>
    <row r="86" spans="1:256">
      <c r="B86" s="299" t="str">
        <v>Source DJ STOXX 600 Healthcare</v>
      </c>
      <c r="C86" s="300" t="str">
        <v>IE00B5MJYY16</v>
      </c>
      <c r="D86" s="300" t="s">
        <v>216</v>
      </c>
      <c r="E86" s="300" t="s">
        <v>36</v>
      </c>
      <c r="F86" s="296">
        <v>14081.53</v>
      </c>
      <c r="G86" s="297">
        <v>16200</v>
      </c>
      <c r="H86" s="296">
        <v>2281.21</v>
      </c>
      <c r="I86" s="301">
        <v>0.0062</v>
      </c>
      <c r="J86" s="301">
        <f>+H86/'סיכום נכסי השקעה'!$C$52</f>
        <v>0.00150382772971079</v>
      </c>
    </row>
    <row r="87" spans="1:256">
      <c r="B87" s="299" t="str">
        <v>Source DJ STOXX 600 Media</v>
      </c>
      <c r="C87" s="300" t="str">
        <v>IE00B5MTZ488</v>
      </c>
      <c r="D87" s="300" t="s">
        <v>216</v>
      </c>
      <c r="E87" s="300" t="s">
        <v>36</v>
      </c>
      <c r="F87" s="296">
        <v>9069.46</v>
      </c>
      <c r="G87" s="297">
        <v>7725</v>
      </c>
      <c r="H87" s="296">
        <v>700.62</v>
      </c>
      <c r="I87" s="301">
        <v>0.001</v>
      </c>
      <c r="J87" s="301">
        <f>+H87/'סיכום נכסי השקעה'!$C$52</f>
        <v>0.000461865318839553</v>
      </c>
    </row>
    <row r="88" spans="1:256">
      <c r="B88" s="299" t="str">
        <v>SOURCE MKT MAN GLG EUROPE PL</v>
      </c>
      <c r="C88" s="300" t="str">
        <v>IE00B59D1459</v>
      </c>
      <c r="D88" s="300" t="s">
        <v>216</v>
      </c>
      <c r="E88" s="300" t="s">
        <v>36</v>
      </c>
      <c r="F88" s="296">
        <v>11933.5</v>
      </c>
      <c r="G88" s="297">
        <v>12399</v>
      </c>
      <c r="H88" s="296">
        <v>1479.63</v>
      </c>
      <c r="I88" s="301">
        <v>0.0005</v>
      </c>
      <c r="J88" s="301">
        <f>+H88/'סיכום נכסי השקעה'!$C$52</f>
        <v>0.000975407184657258</v>
      </c>
    </row>
    <row r="89" spans="1:256">
      <c r="B89" s="299" t="str">
        <v>SPDR DJIA TRUST</v>
      </c>
      <c r="C89" s="300" t="str">
        <v>US78467X1090</v>
      </c>
      <c r="D89" s="300" t="s">
        <v>214</v>
      </c>
      <c r="E89" s="300" t="s">
        <v>35</v>
      </c>
      <c r="F89" s="296">
        <v>12025.8</v>
      </c>
      <c r="G89" s="297">
        <v>15100</v>
      </c>
      <c r="H89" s="296">
        <v>1819.55</v>
      </c>
      <c r="I89" s="301">
        <v>0</v>
      </c>
      <c r="J89" s="301">
        <f>+H89/'סיכום נכסי השקעה'!$C$52</f>
        <v>0.00119949050968358</v>
      </c>
    </row>
    <row r="90" spans="1:256">
      <c r="B90" s="299" t="str">
        <v>SPDR KBW BANK ETF</v>
      </c>
      <c r="C90" s="300" t="str">
        <v>US78464A7972</v>
      </c>
      <c r="D90" s="300" t="s">
        <v>214</v>
      </c>
      <c r="E90" s="300" t="s">
        <v>35</v>
      </c>
      <c r="F90" s="296">
        <v>24759</v>
      </c>
      <c r="G90" s="297">
        <v>3003</v>
      </c>
      <c r="H90" s="296">
        <v>743.51</v>
      </c>
      <c r="I90" s="301">
        <v>0.0001</v>
      </c>
      <c r="J90" s="301">
        <f>+H90/'סיכום נכסי השקעה'!$C$52</f>
        <v>0.000490139423953635</v>
      </c>
    </row>
    <row r="91" spans="1:256">
      <c r="B91" s="299" t="str">
        <v>SPDR KBW REGIONAL BANKING ET</v>
      </c>
      <c r="C91" s="300" t="str">
        <v>US78464A6982</v>
      </c>
      <c r="D91" s="300" t="s">
        <v>214</v>
      </c>
      <c r="E91" s="300" t="s">
        <v>35</v>
      </c>
      <c r="F91" s="296">
        <v>24051.6</v>
      </c>
      <c r="G91" s="297">
        <v>3565</v>
      </c>
      <c r="H91" s="296">
        <v>857.44</v>
      </c>
      <c r="I91" s="301">
        <v>0.0001</v>
      </c>
      <c r="J91" s="301">
        <f>+H91/'סיכום נכסי השקעה'!$C$52</f>
        <v>0.000565244781744435</v>
      </c>
    </row>
    <row r="92" spans="1:256">
      <c r="B92" s="299" t="str">
        <v>SPDR S&amp;P 500 ETF TRUST</v>
      </c>
      <c r="C92" s="300" t="str">
        <v>US78462F1030</v>
      </c>
      <c r="D92" s="300" t="s">
        <v>214</v>
      </c>
      <c r="E92" s="300" t="s">
        <v>35</v>
      </c>
      <c r="F92" s="296">
        <v>20868.3</v>
      </c>
      <c r="G92" s="297">
        <v>16801</v>
      </c>
      <c r="H92" s="296">
        <v>3520.31</v>
      </c>
      <c r="I92" s="301">
        <v>0</v>
      </c>
      <c r="J92" s="301">
        <f>+H92/'סיכום נכסי השקעה'!$C$52</f>
        <v>0.00232067183432398</v>
      </c>
    </row>
    <row r="93" spans="1:256">
      <c r="B93" s="299" t="str">
        <v>SPDR S&amp;P OIL &amp; GAS EXP &amp; PR</v>
      </c>
      <c r="C93" s="300" t="str">
        <v>US78464A7303</v>
      </c>
      <c r="D93" s="300" t="s">
        <v>214</v>
      </c>
      <c r="E93" s="300" t="s">
        <v>35</v>
      </c>
      <c r="F93" s="296">
        <v>68617.8</v>
      </c>
      <c r="G93" s="297">
        <v>6585</v>
      </c>
      <c r="H93" s="296">
        <v>4518.48</v>
      </c>
      <c r="I93" s="301">
        <v>0.0014</v>
      </c>
      <c r="J93" s="301">
        <f>+H93/'סיכום נכסי השקעה'!$C$52</f>
        <v>0.0029786891694073</v>
      </c>
    </row>
    <row r="94" spans="1:256">
      <c r="B94" s="299" t="str">
        <v>SPDR S&amp;P PHARMACUTICALS ETF</v>
      </c>
      <c r="C94" s="300" t="str">
        <v>US78464A7220</v>
      </c>
      <c r="D94" s="300" t="s">
        <v>214</v>
      </c>
      <c r="E94" s="300" t="s">
        <v>35</v>
      </c>
      <c r="F94" s="296">
        <v>10611</v>
      </c>
      <c r="G94" s="297">
        <v>7697</v>
      </c>
      <c r="H94" s="296">
        <v>816.73</v>
      </c>
      <c r="I94" s="301">
        <v>0.0004</v>
      </c>
      <c r="J94" s="301">
        <f>+H94/'סיכום נכסי השקעה'!$C$52</f>
        <v>0.000538407784327921</v>
      </c>
    </row>
    <row r="95" spans="1:256">
      <c r="B95" s="299" t="str">
        <v>UTILITIES SELECT SECTOR SPDR</v>
      </c>
      <c r="C95" s="300" t="str">
        <v>US81369Y8865</v>
      </c>
      <c r="D95" s="300" t="s">
        <v>214</v>
      </c>
      <c r="E95" s="300" t="s">
        <v>35</v>
      </c>
      <c r="F95" s="296">
        <v>56945.7</v>
      </c>
      <c r="G95" s="297">
        <v>3736.9</v>
      </c>
      <c r="H95" s="296">
        <v>2128</v>
      </c>
      <c r="I95" s="301">
        <v>0.0001</v>
      </c>
      <c r="J95" s="301">
        <f>+H95/'סיכום נכסי השקעה'!$C$52</f>
        <v>0.00140282806441519</v>
      </c>
    </row>
    <row r="96" spans="1:256">
      <c r="B96" s="299" t="s">
        <v>220</v>
      </c>
      <c r="C96" s="300" t="str">
        <v>SE0000693293</v>
      </c>
      <c r="D96" s="300" t="s">
        <v>220</v>
      </c>
      <c r="E96" s="300" t="str">
        <v>כתר שוודי</v>
      </c>
      <c r="F96" s="296">
        <v>3087.84</v>
      </c>
      <c r="G96" s="297">
        <v>12715</v>
      </c>
      <c r="H96" s="296">
        <v>392.62</v>
      </c>
      <c r="I96" s="301">
        <v>0.0001</v>
      </c>
      <c r="J96" s="301">
        <f>+H96/'סיכום נכסי השקעה'!$C$52</f>
        <v>0.00025882441477946</v>
      </c>
    </row>
    <row r="97" spans="1:256">
      <c r="B97" s="298" t="str">
        <v>שמחקות מדדי מניות סה"כ</v>
      </c>
      <c r="C97" s="280"/>
      <c r="D97" s="280"/>
      <c r="E97" s="280"/>
      <c r="F97" s="293"/>
      <c r="G97" s="294"/>
      <c r="H97" s="293">
        <f>SUM(H46:H96)</f>
        <v>123942.47</v>
      </c>
      <c r="I97" s="302"/>
      <c r="J97" s="302">
        <f>+H97/'סיכום נכסי השקעה'!$C$52</f>
        <v>0.0817058154553277</v>
      </c>
    </row>
    <row r="98" spans="1:256">
      <c r="B98" s="304"/>
      <c r="F98" s="296"/>
      <c r="G98" s="297"/>
    </row>
    <row r="99" spans="1:256">
      <c r="B99" s="295" t="s">
        <v>209</v>
      </c>
      <c r="C99" s="280"/>
      <c r="D99" s="280"/>
      <c r="E99" s="280"/>
      <c r="F99" s="293"/>
      <c r="G99" s="294"/>
      <c r="H99" s="293">
        <f>+H97</f>
        <v>123942.47</v>
      </c>
      <c r="I99" s="302"/>
      <c r="J99" s="302">
        <f>+H99/'סיכום נכסי השקעה'!$C$52</f>
        <v>0.0817058154553277</v>
      </c>
    </row>
    <row r="100" spans="1:256">
      <c r="B100" s="303"/>
      <c r="F100" s="296"/>
      <c r="G100" s="297"/>
    </row>
    <row r="101" spans="1:256">
      <c r="B101" s="292" t="str">
        <v>תעודות סל (5) סה"כ</v>
      </c>
      <c r="C101" s="280"/>
      <c r="D101" s="280"/>
      <c r="E101" s="280"/>
      <c r="F101" s="293"/>
      <c r="G101" s="294"/>
      <c r="H101" s="293">
        <f>+H99+H42</f>
        <v>159609.81</v>
      </c>
      <c r="I101" s="302"/>
      <c r="J101" s="302">
        <f>+H101/'סיכום נכסי השקעה'!$C$52</f>
        <v>0.105218571815778</v>
      </c>
    </row>
    <row r="102" spans="1:256">
      <c r="B102" s="306"/>
      <c r="C102" s="307"/>
      <c r="D102" s="307"/>
      <c r="E102" s="307"/>
      <c r="F102" s="308"/>
      <c r="G102" s="309"/>
      <c r="H102" s="307"/>
      <c r="I102" s="307"/>
      <c r="J102" s="307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12" fitToWidth="1" orientation="landscape" pageOrder="downThenOver" paperSize="9" scale="71" useFirstPageNumber="1"/>
  <colBreaks count="1">
    <brk id="4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10"/>
  <sheetViews>
    <sheetView workbookViewId="0" showGridLines="0" rightToLeft="1">
      <selection activeCell="A1" sqref="A1"/>
    </sheetView>
  </sheetViews>
  <sheetFormatPr defaultRowHeight="14.25"/>
  <cols>
    <col min="1" max="1" style="310" width="2.049192" customWidth="1"/>
    <col min="2" max="2" style="310" width="47.64802" customWidth="1"/>
    <col min="3" max="3" style="310" width="16.51408" customWidth="1"/>
    <col min="4" max="4" style="310" width="35.24954" customWidth="1"/>
    <col min="5" max="5" style="310" width="10.59036" customWidth="1"/>
    <col min="6" max="6" style="310" width="12.24349" customWidth="1"/>
    <col min="7" max="7" style="310" width="12.38125" customWidth="1"/>
    <col min="8" max="8" style="310" width="12.10573" customWidth="1"/>
    <col min="9" max="9" style="310" width="10.4526" customWidth="1"/>
    <col min="10" max="10" style="310" width="11.83021" customWidth="1"/>
    <col min="11" max="12" style="310" width="11.41693" customWidth="1"/>
    <col min="13" max="14" style="310" width="15.13647" customWidth="1"/>
    <col min="15" max="256" style="310"/>
  </cols>
  <sheetData>
    <row r="1" spans="1:256">
      <c r="B1" s="311" t="s">
        <v>31</v>
      </c>
      <c r="C1" s="312"/>
      <c r="D1" s="313"/>
      <c r="E1" s="314"/>
      <c r="G1" s="315"/>
      <c r="I1" s="316"/>
      <c r="L1" s="315"/>
    </row>
    <row r="2" spans="1:256">
      <c r="B2" s="317" t="s">
        <v>32</v>
      </c>
      <c r="D2" s="318"/>
      <c r="E2" s="319"/>
      <c r="G2" s="315"/>
      <c r="I2" s="316"/>
      <c r="L2" s="315"/>
    </row>
    <row r="3" spans="1:256">
      <c r="B3" s="320" t="s">
        <v>1</v>
      </c>
      <c r="C3" s="321">
        <v>41547</v>
      </c>
      <c r="D3" s="315"/>
      <c r="E3" s="319"/>
      <c r="G3" s="315"/>
      <c r="I3" s="316"/>
      <c r="L3" s="315"/>
    </row>
    <row r="4" spans="1:256">
      <c r="B4" s="320" t="s">
        <v>2</v>
      </c>
      <c r="C4" s="322" t="s">
        <v>3</v>
      </c>
      <c r="D4" s="315"/>
      <c r="E4" s="319"/>
      <c r="G4" s="315"/>
      <c r="I4" s="316"/>
      <c r="L4" s="315"/>
    </row>
    <row r="5" spans="1:256">
      <c r="B5" s="320" t="s">
        <v>4</v>
      </c>
      <c r="C5" s="322" t="s">
        <v>5</v>
      </c>
      <c r="D5" s="315"/>
      <c r="E5" s="319"/>
      <c r="G5" s="315"/>
      <c r="I5" s="316"/>
      <c r="L5" s="315"/>
    </row>
    <row r="6" spans="1:256">
      <c r="B6" s="320" t="s">
        <v>6</v>
      </c>
      <c r="C6" s="323">
        <v>414</v>
      </c>
      <c r="D6" s="315"/>
      <c r="E6" s="319"/>
      <c r="G6" s="315"/>
      <c r="I6" s="316"/>
      <c r="L6" s="315"/>
    </row>
    <row r="8" spans="1:256" ht="48.75" customHeight="1">
      <c r="A8" s="324"/>
      <c r="B8" s="325" t="s">
        <v>61</v>
      </c>
      <c r="C8" s="325" t="s">
        <v>62</v>
      </c>
      <c r="D8" s="325" t="s">
        <v>63</v>
      </c>
      <c r="E8" s="325" t="s">
        <v>82</v>
      </c>
      <c r="F8" s="325" t="s">
        <v>40</v>
      </c>
      <c r="G8" s="325" t="s">
        <v>68</v>
      </c>
      <c r="H8" s="326" t="s">
        <v>69</v>
      </c>
      <c r="I8" s="326" t="s">
        <v>70</v>
      </c>
      <c r="J8" s="326" t="s">
        <v>71</v>
      </c>
      <c r="K8" s="326" t="s">
        <v>34</v>
      </c>
      <c r="L8" s="324"/>
      <c r="M8" s="324"/>
      <c r="N8" s="324"/>
      <c r="O8" s="324"/>
      <c r="P8" s="324"/>
      <c r="Q8" s="324"/>
      <c r="R8" s="324"/>
      <c r="S8" s="324"/>
      <c r="T8" s="324"/>
      <c r="U8" s="324"/>
      <c r="V8" s="324"/>
      <c r="W8" s="324"/>
      <c r="X8" s="324"/>
      <c r="Y8" s="324"/>
      <c r="Z8" s="324"/>
      <c r="AA8" s="324"/>
      <c r="AB8" s="324"/>
      <c r="AC8" s="324"/>
      <c r="AD8" s="324"/>
      <c r="AE8" s="324"/>
      <c r="AF8" s="324"/>
      <c r="AG8" s="324"/>
      <c r="AH8" s="324"/>
      <c r="AI8" s="324"/>
      <c r="AJ8" s="324"/>
      <c r="AK8" s="324"/>
      <c r="AL8" s="324"/>
      <c r="AM8" s="324"/>
      <c r="AN8" s="324"/>
      <c r="AO8" s="324"/>
      <c r="AP8" s="324"/>
      <c r="AQ8" s="324"/>
      <c r="AR8" s="324"/>
      <c r="AS8" s="324"/>
      <c r="AT8" s="324"/>
      <c r="AU8" s="324"/>
      <c r="AV8" s="324"/>
      <c r="AW8" s="324"/>
      <c r="AX8" s="324"/>
      <c r="AY8" s="324"/>
      <c r="AZ8" s="324"/>
      <c r="BA8" s="324"/>
      <c r="BB8" s="324"/>
      <c r="BC8" s="324"/>
      <c r="BD8" s="324"/>
      <c r="BE8" s="324"/>
      <c r="BF8" s="324"/>
      <c r="BG8" s="324"/>
      <c r="BH8" s="324"/>
      <c r="BI8" s="324"/>
      <c r="BJ8" s="324"/>
      <c r="BK8" s="324"/>
      <c r="BL8" s="324"/>
      <c r="BM8" s="324"/>
      <c r="BN8" s="324"/>
      <c r="BO8" s="324"/>
      <c r="BP8" s="324"/>
      <c r="BQ8" s="324"/>
      <c r="BR8" s="324"/>
      <c r="BS8" s="324"/>
      <c r="BT8" s="324"/>
      <c r="BU8" s="324"/>
      <c r="BV8" s="324"/>
      <c r="BW8" s="324"/>
      <c r="BX8" s="324"/>
      <c r="BY8" s="324"/>
      <c r="BZ8" s="324"/>
      <c r="CA8" s="324"/>
      <c r="CB8" s="324"/>
      <c r="CC8" s="324"/>
      <c r="CD8" s="324"/>
      <c r="CE8" s="324"/>
      <c r="CF8" s="324"/>
      <c r="CG8" s="324"/>
      <c r="CH8" s="324"/>
      <c r="CI8" s="324"/>
      <c r="CJ8" s="324"/>
      <c r="CK8" s="324"/>
      <c r="CL8" s="324"/>
      <c r="CM8" s="324"/>
      <c r="CN8" s="324"/>
      <c r="CO8" s="324"/>
      <c r="CP8" s="324"/>
      <c r="CQ8" s="324"/>
      <c r="CR8" s="324"/>
      <c r="CS8" s="324"/>
      <c r="CT8" s="324"/>
      <c r="CU8" s="324"/>
      <c r="CV8" s="324"/>
      <c r="CW8" s="324"/>
      <c r="CX8" s="324"/>
      <c r="CY8" s="324"/>
      <c r="CZ8" s="324"/>
      <c r="DA8" s="324"/>
      <c r="DB8" s="324"/>
      <c r="DC8" s="324"/>
      <c r="DD8" s="324"/>
      <c r="DE8" s="324"/>
      <c r="DF8" s="324"/>
      <c r="DG8" s="324"/>
      <c r="DH8" s="324"/>
      <c r="DI8" s="324"/>
      <c r="DJ8" s="324"/>
      <c r="DK8" s="324"/>
      <c r="DL8" s="324"/>
      <c r="DM8" s="324"/>
      <c r="DN8" s="324"/>
      <c r="DO8" s="324"/>
      <c r="DP8" s="324"/>
      <c r="DQ8" s="324"/>
      <c r="DR8" s="324"/>
      <c r="DS8" s="324"/>
      <c r="DT8" s="324"/>
      <c r="DU8" s="324"/>
      <c r="DV8" s="324"/>
      <c r="DW8" s="324"/>
      <c r="DX8" s="324"/>
      <c r="DY8" s="324"/>
      <c r="DZ8" s="324"/>
      <c r="EA8" s="324"/>
      <c r="EB8" s="324"/>
      <c r="EC8" s="324"/>
      <c r="ED8" s="324"/>
      <c r="EE8" s="324"/>
      <c r="EF8" s="324"/>
      <c r="EG8" s="324"/>
      <c r="EH8" s="324"/>
      <c r="EI8" s="324"/>
      <c r="EJ8" s="324"/>
      <c r="EK8" s="324"/>
      <c r="EL8" s="324"/>
      <c r="EM8" s="324"/>
      <c r="EN8" s="324"/>
      <c r="EO8" s="324"/>
      <c r="EP8" s="324"/>
      <c r="EQ8" s="324"/>
      <c r="ER8" s="324"/>
      <c r="ES8" s="324"/>
      <c r="ET8" s="324"/>
      <c r="EU8" s="324"/>
      <c r="EV8" s="324"/>
      <c r="EW8" s="324"/>
      <c r="EX8" s="324"/>
      <c r="EY8" s="324"/>
      <c r="EZ8" s="324"/>
      <c r="FA8" s="324"/>
      <c r="FB8" s="324"/>
      <c r="FC8" s="324"/>
      <c r="FD8" s="324"/>
      <c r="FE8" s="324"/>
      <c r="FF8" s="324"/>
      <c r="FG8" s="324"/>
      <c r="FH8" s="324"/>
      <c r="FI8" s="324"/>
      <c r="FJ8" s="324"/>
      <c r="FK8" s="324"/>
      <c r="FL8" s="324"/>
      <c r="FM8" s="324"/>
      <c r="FN8" s="324"/>
      <c r="FO8" s="324"/>
      <c r="FP8" s="324"/>
      <c r="FQ8" s="324"/>
      <c r="FR8" s="324"/>
      <c r="FS8" s="324"/>
      <c r="FT8" s="324"/>
      <c r="FU8" s="324"/>
      <c r="FV8" s="324"/>
      <c r="FW8" s="324"/>
      <c r="FX8" s="324"/>
      <c r="FY8" s="324"/>
      <c r="FZ8" s="324"/>
      <c r="GA8" s="324"/>
      <c r="GB8" s="324"/>
      <c r="GC8" s="324"/>
      <c r="GD8" s="324"/>
      <c r="GE8" s="324"/>
      <c r="GF8" s="324"/>
      <c r="GG8" s="324"/>
      <c r="GH8" s="324"/>
      <c r="GI8" s="324"/>
      <c r="GJ8" s="324"/>
      <c r="GK8" s="324"/>
      <c r="GL8" s="324"/>
      <c r="GM8" s="324"/>
      <c r="GN8" s="324"/>
      <c r="GO8" s="324"/>
      <c r="GP8" s="324"/>
      <c r="GQ8" s="324"/>
      <c r="GR8" s="324"/>
      <c r="GS8" s="324"/>
      <c r="GT8" s="324"/>
      <c r="GU8" s="324"/>
      <c r="GV8" s="324"/>
      <c r="GW8" s="324"/>
      <c r="GX8" s="324"/>
      <c r="GY8" s="324"/>
      <c r="GZ8" s="324"/>
      <c r="HA8" s="324"/>
      <c r="HB8" s="324"/>
      <c r="HC8" s="324"/>
      <c r="HD8" s="324"/>
      <c r="HE8" s="324"/>
      <c r="HF8" s="324"/>
      <c r="HG8" s="324"/>
      <c r="HH8" s="324"/>
      <c r="HI8" s="324"/>
      <c r="HJ8" s="324"/>
      <c r="HK8" s="324"/>
      <c r="HL8" s="324"/>
      <c r="HM8" s="324"/>
      <c r="HN8" s="324"/>
      <c r="HO8" s="324"/>
      <c r="HP8" s="324"/>
      <c r="HQ8" s="324"/>
      <c r="HR8" s="324"/>
      <c r="HS8" s="324"/>
      <c r="HT8" s="324"/>
      <c r="HU8" s="324"/>
      <c r="HV8" s="324"/>
      <c r="HW8" s="324"/>
      <c r="HX8" s="324"/>
      <c r="HY8" s="324"/>
      <c r="HZ8" s="324"/>
      <c r="IA8" s="324"/>
      <c r="IB8" s="324"/>
      <c r="IC8" s="324"/>
      <c r="ID8" s="324"/>
      <c r="IE8" s="324"/>
      <c r="IF8" s="324"/>
      <c r="IG8" s="324"/>
      <c r="IH8" s="324"/>
      <c r="II8" s="324"/>
      <c r="IJ8" s="324"/>
      <c r="IK8" s="324"/>
      <c r="IL8" s="324"/>
      <c r="IM8" s="324"/>
      <c r="IN8" s="324"/>
      <c r="IO8" s="324"/>
      <c r="IP8" s="324"/>
      <c r="IQ8" s="324"/>
      <c r="IR8" s="324"/>
      <c r="IS8" s="324"/>
      <c r="IT8" s="324"/>
      <c r="IU8" s="324"/>
      <c r="IV8" s="324"/>
    </row>
    <row r="9" spans="1:256">
      <c r="B9" s="327" t="s">
        <v>8</v>
      </c>
      <c r="C9" s="328"/>
      <c r="D9" s="328"/>
      <c r="E9" s="328"/>
      <c r="F9" s="328"/>
      <c r="G9" s="329"/>
      <c r="H9" s="330"/>
      <c r="I9" s="328"/>
      <c r="J9" s="328"/>
      <c r="K9" s="328"/>
    </row>
    <row r="10" spans="1:256">
      <c r="B10" s="331" t="s">
        <v>14</v>
      </c>
      <c r="C10" s="320"/>
      <c r="D10" s="320"/>
      <c r="E10" s="320"/>
      <c r="F10" s="320"/>
      <c r="G10" s="332"/>
      <c r="H10" s="333"/>
      <c r="I10" s="320"/>
      <c r="J10" s="320"/>
      <c r="K10" s="320"/>
    </row>
    <row r="11" spans="1:256">
      <c r="A11" s="320"/>
      <c r="B11" s="334" t="s">
        <v>203</v>
      </c>
      <c r="G11" s="335"/>
      <c r="H11" s="336"/>
      <c r="L11" s="320"/>
      <c r="M11" s="320"/>
      <c r="N11" s="320"/>
      <c r="O11" s="320"/>
      <c r="P11" s="320"/>
      <c r="Q11" s="320"/>
      <c r="R11" s="320"/>
      <c r="S11" s="320"/>
      <c r="T11" s="320"/>
      <c r="U11" s="320"/>
      <c r="V11" s="320"/>
      <c r="W11" s="320"/>
      <c r="X11" s="320"/>
      <c r="Y11" s="320"/>
      <c r="Z11" s="320"/>
      <c r="AA11" s="320"/>
      <c r="AB11" s="320"/>
      <c r="AC11" s="320"/>
      <c r="AD11" s="320"/>
      <c r="AE11" s="320"/>
      <c r="AF11" s="320"/>
      <c r="AG11" s="320"/>
      <c r="AH11" s="320"/>
      <c r="AI11" s="320"/>
      <c r="AJ11" s="320"/>
      <c r="AK11" s="320"/>
      <c r="AL11" s="320"/>
      <c r="AM11" s="320"/>
      <c r="AN11" s="320"/>
      <c r="AO11" s="320"/>
      <c r="AP11" s="320"/>
      <c r="AQ11" s="320"/>
      <c r="AR11" s="320"/>
      <c r="AS11" s="320"/>
      <c r="AT11" s="320"/>
      <c r="AU11" s="320"/>
      <c r="AV11" s="320"/>
      <c r="AW11" s="320"/>
      <c r="AX11" s="320"/>
      <c r="AY11" s="320"/>
      <c r="AZ11" s="320"/>
      <c r="BA11" s="320"/>
      <c r="BB11" s="320"/>
      <c r="BC11" s="320"/>
      <c r="BD11" s="320"/>
      <c r="BE11" s="320"/>
      <c r="BF11" s="320"/>
      <c r="BG11" s="320"/>
      <c r="BH11" s="320"/>
      <c r="BI11" s="320"/>
      <c r="BJ11" s="320"/>
      <c r="BK11" s="320"/>
      <c r="BL11" s="320"/>
      <c r="BM11" s="320"/>
      <c r="BN11" s="320"/>
      <c r="BO11" s="320"/>
      <c r="BP11" s="320"/>
      <c r="BQ11" s="320"/>
      <c r="BR11" s="320"/>
      <c r="BS11" s="320"/>
      <c r="BT11" s="320"/>
      <c r="BU11" s="320"/>
      <c r="BV11" s="320"/>
      <c r="BW11" s="320"/>
      <c r="BX11" s="320"/>
      <c r="BY11" s="320"/>
      <c r="BZ11" s="320"/>
      <c r="CA11" s="320"/>
      <c r="CB11" s="320"/>
      <c r="CC11" s="320"/>
      <c r="CD11" s="320"/>
      <c r="CE11" s="320"/>
      <c r="CF11" s="320"/>
      <c r="CG11" s="320"/>
      <c r="CH11" s="320"/>
      <c r="CI11" s="320"/>
      <c r="CJ11" s="320"/>
      <c r="CK11" s="320"/>
      <c r="CL11" s="320"/>
      <c r="CM11" s="320"/>
      <c r="CN11" s="320"/>
      <c r="CO11" s="320"/>
      <c r="CP11" s="320"/>
      <c r="CQ11" s="320"/>
      <c r="CR11" s="320"/>
      <c r="CS11" s="320"/>
      <c r="CT11" s="320"/>
      <c r="CU11" s="320"/>
      <c r="CV11" s="320"/>
      <c r="CW11" s="320"/>
      <c r="CX11" s="320"/>
      <c r="CY11" s="320"/>
      <c r="CZ11" s="320"/>
      <c r="DA11" s="320"/>
      <c r="DB11" s="320"/>
      <c r="DC11" s="320"/>
      <c r="DD11" s="320"/>
      <c r="DE11" s="320"/>
      <c r="DF11" s="320"/>
      <c r="DG11" s="320"/>
      <c r="DH11" s="320"/>
      <c r="DI11" s="320"/>
      <c r="DJ11" s="320"/>
      <c r="DK11" s="320"/>
      <c r="DL11" s="320"/>
      <c r="DM11" s="320"/>
      <c r="DN11" s="320"/>
      <c r="DO11" s="320"/>
      <c r="DP11" s="320"/>
      <c r="DQ11" s="320"/>
      <c r="DR11" s="320"/>
      <c r="DS11" s="320"/>
      <c r="DT11" s="320"/>
      <c r="DU11" s="320"/>
      <c r="DV11" s="320"/>
      <c r="DW11" s="320"/>
      <c r="DX11" s="320"/>
      <c r="DY11" s="320"/>
      <c r="DZ11" s="320"/>
      <c r="EA11" s="320"/>
      <c r="EB11" s="320"/>
      <c r="EC11" s="320"/>
      <c r="ED11" s="320"/>
      <c r="EE11" s="320"/>
      <c r="EF11" s="320"/>
      <c r="EG11" s="320"/>
      <c r="EH11" s="320"/>
      <c r="EI11" s="320"/>
      <c r="EJ11" s="320"/>
      <c r="EK11" s="320"/>
      <c r="EL11" s="320"/>
      <c r="EM11" s="320"/>
      <c r="EN11" s="320"/>
      <c r="EO11" s="320"/>
      <c r="EP11" s="320"/>
      <c r="EQ11" s="320"/>
      <c r="ER11" s="320"/>
      <c r="ES11" s="320"/>
      <c r="ET11" s="320"/>
      <c r="EU11" s="320"/>
      <c r="EV11" s="320"/>
      <c r="EW11" s="320"/>
      <c r="EX11" s="320"/>
      <c r="EY11" s="320"/>
      <c r="EZ11" s="320"/>
      <c r="FA11" s="320"/>
      <c r="FB11" s="320"/>
      <c r="FC11" s="320"/>
      <c r="FD11" s="320"/>
      <c r="FE11" s="320"/>
      <c r="FF11" s="320"/>
      <c r="FG11" s="320"/>
      <c r="FH11" s="320"/>
      <c r="FI11" s="320"/>
      <c r="FJ11" s="320"/>
      <c r="FK11" s="320"/>
      <c r="FL11" s="320"/>
      <c r="FM11" s="320"/>
      <c r="FN11" s="320"/>
      <c r="FO11" s="320"/>
      <c r="FP11" s="320"/>
      <c r="FQ11" s="320"/>
      <c r="FR11" s="320"/>
      <c r="FS11" s="320"/>
      <c r="FT11" s="320"/>
      <c r="FU11" s="320"/>
      <c r="FV11" s="320"/>
      <c r="FW11" s="320"/>
      <c r="FX11" s="320"/>
      <c r="FY11" s="320"/>
      <c r="FZ11" s="320"/>
      <c r="GA11" s="320"/>
      <c r="GB11" s="320"/>
      <c r="GC11" s="320"/>
      <c r="GD11" s="320"/>
      <c r="GE11" s="320"/>
      <c r="GF11" s="320"/>
      <c r="GG11" s="320"/>
      <c r="GH11" s="320"/>
      <c r="GI11" s="320"/>
      <c r="GJ11" s="320"/>
      <c r="GK11" s="320"/>
      <c r="GL11" s="320"/>
      <c r="GM11" s="320"/>
      <c r="GN11" s="320"/>
      <c r="GO11" s="320"/>
      <c r="GP11" s="320"/>
      <c r="GQ11" s="320"/>
      <c r="GR11" s="320"/>
      <c r="GS11" s="320"/>
      <c r="GT11" s="320"/>
      <c r="GU11" s="320"/>
      <c r="GV11" s="320"/>
      <c r="GW11" s="320"/>
      <c r="GX11" s="320"/>
      <c r="GY11" s="320"/>
      <c r="GZ11" s="320"/>
      <c r="HA11" s="320"/>
      <c r="HB11" s="320"/>
      <c r="HC11" s="320"/>
      <c r="HD11" s="320"/>
      <c r="HE11" s="320"/>
      <c r="HF11" s="320"/>
      <c r="HG11" s="320"/>
      <c r="HH11" s="320"/>
      <c r="HI11" s="320"/>
      <c r="HJ11" s="320"/>
      <c r="HK11" s="320"/>
      <c r="HL11" s="320"/>
      <c r="HM11" s="320"/>
      <c r="HN11" s="320"/>
      <c r="HO11" s="320"/>
      <c r="HP11" s="320"/>
      <c r="HQ11" s="320"/>
      <c r="HR11" s="320"/>
      <c r="HS11" s="320"/>
      <c r="HT11" s="320"/>
      <c r="HU11" s="320"/>
      <c r="HV11" s="320"/>
      <c r="HW11" s="320"/>
      <c r="HX11" s="320"/>
      <c r="HY11" s="320"/>
      <c r="HZ11" s="320"/>
      <c r="IA11" s="320"/>
      <c r="IB11" s="320"/>
      <c r="IC11" s="320"/>
      <c r="ID11" s="320"/>
      <c r="IE11" s="320"/>
      <c r="IF11" s="320"/>
      <c r="IG11" s="320"/>
      <c r="IH11" s="320"/>
      <c r="II11" s="320"/>
      <c r="IJ11" s="320"/>
      <c r="IK11" s="320"/>
      <c r="IL11" s="320"/>
      <c r="IM11" s="320"/>
      <c r="IN11" s="320"/>
      <c r="IO11" s="320"/>
      <c r="IP11" s="320"/>
      <c r="IQ11" s="320"/>
      <c r="IR11" s="320"/>
      <c r="IS11" s="320"/>
      <c r="IT11" s="320"/>
      <c r="IU11" s="320"/>
      <c r="IV11" s="320"/>
    </row>
    <row r="12" spans="1:256">
      <c r="B12" s="337" t="s">
        <v>221</v>
      </c>
      <c r="C12" s="320"/>
      <c r="D12" s="320"/>
      <c r="E12" s="320"/>
      <c r="F12" s="320"/>
      <c r="G12" s="332"/>
      <c r="H12" s="333"/>
      <c r="I12" s="320"/>
      <c r="J12" s="320"/>
      <c r="K12" s="320"/>
    </row>
    <row r="13" spans="1:256">
      <c r="B13" s="338" t="str">
        <v>AB GL ASIA SM I2C</v>
      </c>
      <c r="C13" s="339" t="str">
        <v>LU0231483313</v>
      </c>
      <c r="D13" s="339" t="str">
        <v>Aberdeen Asset Management</v>
      </c>
      <c r="E13" s="339" t="s">
        <v>222</v>
      </c>
      <c r="F13" s="339" t="s">
        <v>35</v>
      </c>
      <c r="G13" s="335">
        <v>9864.98</v>
      </c>
      <c r="H13" s="336">
        <v>4705.26</v>
      </c>
      <c r="I13" s="335">
        <v>464.17</v>
      </c>
      <c r="J13" s="340">
        <v>0</v>
      </c>
      <c r="K13" s="340">
        <f>+I13/'סיכום נכסי השקעה'!$C$52</f>
        <v>0.000305991871550563</v>
      </c>
    </row>
    <row r="14" spans="1:256">
      <c r="B14" s="338" t="str">
        <v>Alken Europe</v>
      </c>
      <c r="C14" s="339" t="str">
        <v>LU0235308482</v>
      </c>
      <c r="D14" s="339" t="str">
        <v>Alken Asset Management</v>
      </c>
      <c r="E14" s="339" t="s">
        <v>222</v>
      </c>
      <c r="F14" s="339" t="s">
        <v>36</v>
      </c>
      <c r="G14" s="335">
        <v>4290.81</v>
      </c>
      <c r="H14" s="336">
        <v>17344</v>
      </c>
      <c r="I14" s="335">
        <v>744.2</v>
      </c>
      <c r="J14" s="340">
        <v>0</v>
      </c>
      <c r="K14" s="340">
        <f>+I14/'סיכום נכסי השקעה'!$C$52</f>
        <v>0.000490594288316627</v>
      </c>
    </row>
    <row r="15" spans="1:256">
      <c r="B15" s="338" t="str">
        <v>BBH LUX FDS COR</v>
      </c>
      <c r="C15" s="339" t="str">
        <v>LU0407242659</v>
      </c>
      <c r="D15" s="339" t="str">
        <v>BBH Luxembourg Funds</v>
      </c>
      <c r="E15" s="339" t="s">
        <v>222</v>
      </c>
      <c r="F15" s="339" t="s">
        <v>35</v>
      </c>
      <c r="G15" s="335">
        <v>19005.68</v>
      </c>
      <c r="H15" s="336">
        <v>2141</v>
      </c>
      <c r="I15" s="335">
        <v>406.91</v>
      </c>
      <c r="J15" s="340">
        <v>0.0001</v>
      </c>
      <c r="K15" s="340">
        <f>+I15/'סיכום נכסי השקעה'!$C$52</f>
        <v>0.000268244721659391</v>
      </c>
    </row>
    <row r="16" spans="1:256">
      <c r="A16" s="320"/>
      <c r="B16" s="338" t="str">
        <v>CREDIT SUISSE EQ SM CP GER</v>
      </c>
      <c r="C16" s="339" t="str">
        <v>LU0108803940</v>
      </c>
      <c r="D16" s="339" t="str">
        <v>Credit Suisse Group</v>
      </c>
      <c r="E16" s="339" t="s">
        <v>222</v>
      </c>
      <c r="F16" s="339" t="s">
        <v>36</v>
      </c>
      <c r="G16" s="335">
        <v>750.9</v>
      </c>
      <c r="H16" s="336">
        <v>206286</v>
      </c>
      <c r="I16" s="335">
        <v>1549.01</v>
      </c>
      <c r="J16" s="340">
        <v>0.0008</v>
      </c>
      <c r="K16" s="340">
        <f>+I16/'סיכום נכסי השקעה'!$C$52</f>
        <v>0.00102114412596794</v>
      </c>
      <c r="L16" s="320"/>
      <c r="M16" s="320"/>
      <c r="N16" s="320"/>
      <c r="O16" s="320"/>
      <c r="P16" s="320"/>
      <c r="Q16" s="320"/>
      <c r="R16" s="320"/>
      <c r="S16" s="320"/>
      <c r="T16" s="320"/>
      <c r="U16" s="320"/>
      <c r="V16" s="320"/>
      <c r="W16" s="320"/>
      <c r="X16" s="320"/>
      <c r="Y16" s="320"/>
      <c r="Z16" s="320"/>
      <c r="AA16" s="320"/>
      <c r="AB16" s="320"/>
      <c r="AC16" s="320"/>
      <c r="AD16" s="320"/>
      <c r="AE16" s="320"/>
      <c r="AF16" s="320"/>
      <c r="AG16" s="320"/>
      <c r="AH16" s="320"/>
      <c r="AI16" s="320"/>
      <c r="AJ16" s="320"/>
      <c r="AK16" s="320"/>
      <c r="AL16" s="320"/>
      <c r="AM16" s="320"/>
      <c r="AN16" s="320"/>
      <c r="AO16" s="320"/>
      <c r="AP16" s="320"/>
      <c r="AQ16" s="320"/>
      <c r="AR16" s="320"/>
      <c r="AS16" s="320"/>
      <c r="AT16" s="320"/>
      <c r="AU16" s="320"/>
      <c r="AV16" s="320"/>
      <c r="AW16" s="320"/>
      <c r="AX16" s="320"/>
      <c r="AY16" s="320"/>
      <c r="AZ16" s="320"/>
      <c r="BA16" s="320"/>
      <c r="BB16" s="320"/>
      <c r="BC16" s="320"/>
      <c r="BD16" s="320"/>
      <c r="BE16" s="320"/>
      <c r="BF16" s="320"/>
      <c r="BG16" s="320"/>
      <c r="BH16" s="320"/>
      <c r="BI16" s="320"/>
      <c r="BJ16" s="320"/>
      <c r="BK16" s="320"/>
      <c r="BL16" s="320"/>
      <c r="BM16" s="320"/>
      <c r="BN16" s="320"/>
      <c r="BO16" s="320"/>
      <c r="BP16" s="320"/>
      <c r="BQ16" s="320"/>
      <c r="BR16" s="320"/>
      <c r="BS16" s="320"/>
      <c r="BT16" s="320"/>
      <c r="BU16" s="320"/>
      <c r="BV16" s="320"/>
      <c r="BW16" s="320"/>
      <c r="BX16" s="320"/>
      <c r="BY16" s="320"/>
      <c r="BZ16" s="320"/>
      <c r="CA16" s="320"/>
      <c r="CB16" s="320"/>
      <c r="CC16" s="320"/>
      <c r="CD16" s="320"/>
      <c r="CE16" s="320"/>
      <c r="CF16" s="320"/>
      <c r="CG16" s="320"/>
      <c r="CH16" s="320"/>
      <c r="CI16" s="320"/>
      <c r="CJ16" s="320"/>
      <c r="CK16" s="320"/>
      <c r="CL16" s="320"/>
      <c r="CM16" s="320"/>
      <c r="CN16" s="320"/>
      <c r="CO16" s="320"/>
      <c r="CP16" s="320"/>
      <c r="CQ16" s="320"/>
      <c r="CR16" s="320"/>
      <c r="CS16" s="320"/>
      <c r="CT16" s="320"/>
      <c r="CU16" s="320"/>
      <c r="CV16" s="320"/>
      <c r="CW16" s="320"/>
      <c r="CX16" s="320"/>
      <c r="CY16" s="320"/>
      <c r="CZ16" s="320"/>
      <c r="DA16" s="320"/>
      <c r="DB16" s="320"/>
      <c r="DC16" s="320"/>
      <c r="DD16" s="320"/>
      <c r="DE16" s="320"/>
      <c r="DF16" s="320"/>
      <c r="DG16" s="320"/>
      <c r="DH16" s="320"/>
      <c r="DI16" s="320"/>
      <c r="DJ16" s="320"/>
      <c r="DK16" s="320"/>
      <c r="DL16" s="320"/>
      <c r="DM16" s="320"/>
      <c r="DN16" s="320"/>
      <c r="DO16" s="320"/>
      <c r="DP16" s="320"/>
      <c r="DQ16" s="320"/>
      <c r="DR16" s="320"/>
      <c r="DS16" s="320"/>
      <c r="DT16" s="320"/>
      <c r="DU16" s="320"/>
      <c r="DV16" s="320"/>
      <c r="DW16" s="320"/>
      <c r="DX16" s="320"/>
      <c r="DY16" s="320"/>
      <c r="DZ16" s="320"/>
      <c r="EA16" s="320"/>
      <c r="EB16" s="320"/>
      <c r="EC16" s="320"/>
      <c r="ED16" s="320"/>
      <c r="EE16" s="320"/>
      <c r="EF16" s="320"/>
      <c r="EG16" s="320"/>
      <c r="EH16" s="320"/>
      <c r="EI16" s="320"/>
      <c r="EJ16" s="320"/>
      <c r="EK16" s="320"/>
      <c r="EL16" s="320"/>
      <c r="EM16" s="320"/>
      <c r="EN16" s="320"/>
      <c r="EO16" s="320"/>
      <c r="EP16" s="320"/>
      <c r="EQ16" s="320"/>
      <c r="ER16" s="320"/>
      <c r="ES16" s="320"/>
      <c r="ET16" s="320"/>
      <c r="EU16" s="320"/>
      <c r="EV16" s="320"/>
      <c r="EW16" s="320"/>
      <c r="EX16" s="320"/>
      <c r="EY16" s="320"/>
      <c r="EZ16" s="320"/>
      <c r="FA16" s="320"/>
      <c r="FB16" s="320"/>
      <c r="FC16" s="320"/>
      <c r="FD16" s="320"/>
      <c r="FE16" s="320"/>
      <c r="FF16" s="320"/>
      <c r="FG16" s="320"/>
      <c r="FH16" s="320"/>
      <c r="FI16" s="320"/>
      <c r="FJ16" s="320"/>
      <c r="FK16" s="320"/>
      <c r="FL16" s="320"/>
      <c r="FM16" s="320"/>
      <c r="FN16" s="320"/>
      <c r="FO16" s="320"/>
      <c r="FP16" s="320"/>
      <c r="FQ16" s="320"/>
      <c r="FR16" s="320"/>
      <c r="FS16" s="320"/>
      <c r="FT16" s="320"/>
      <c r="FU16" s="320"/>
      <c r="FV16" s="320"/>
      <c r="FW16" s="320"/>
      <c r="FX16" s="320"/>
      <c r="FY16" s="320"/>
      <c r="FZ16" s="320"/>
      <c r="GA16" s="320"/>
      <c r="GB16" s="320"/>
      <c r="GC16" s="320"/>
      <c r="GD16" s="320"/>
      <c r="GE16" s="320"/>
      <c r="GF16" s="320"/>
      <c r="GG16" s="320"/>
      <c r="GH16" s="320"/>
      <c r="GI16" s="320"/>
      <c r="GJ16" s="320"/>
      <c r="GK16" s="320"/>
      <c r="GL16" s="320"/>
      <c r="GM16" s="320"/>
      <c r="GN16" s="320"/>
      <c r="GO16" s="320"/>
      <c r="GP16" s="320"/>
      <c r="GQ16" s="320"/>
      <c r="GR16" s="320"/>
      <c r="GS16" s="320"/>
      <c r="GT16" s="320"/>
      <c r="GU16" s="320"/>
      <c r="GV16" s="320"/>
      <c r="GW16" s="320"/>
      <c r="GX16" s="320"/>
      <c r="GY16" s="320"/>
      <c r="GZ16" s="320"/>
      <c r="HA16" s="320"/>
      <c r="HB16" s="320"/>
      <c r="HC16" s="320"/>
      <c r="HD16" s="320"/>
      <c r="HE16" s="320"/>
      <c r="HF16" s="320"/>
      <c r="HG16" s="320"/>
      <c r="HH16" s="320"/>
      <c r="HI16" s="320"/>
      <c r="HJ16" s="320"/>
      <c r="HK16" s="320"/>
      <c r="HL16" s="320"/>
      <c r="HM16" s="320"/>
      <c r="HN16" s="320"/>
      <c r="HO16" s="320"/>
      <c r="HP16" s="320"/>
      <c r="HQ16" s="320"/>
      <c r="HR16" s="320"/>
      <c r="HS16" s="320"/>
      <c r="HT16" s="320"/>
      <c r="HU16" s="320"/>
      <c r="HV16" s="320"/>
      <c r="HW16" s="320"/>
      <c r="HX16" s="320"/>
      <c r="HY16" s="320"/>
      <c r="HZ16" s="320"/>
      <c r="IA16" s="320"/>
      <c r="IB16" s="320"/>
      <c r="IC16" s="320"/>
      <c r="ID16" s="320"/>
      <c r="IE16" s="320"/>
      <c r="IF16" s="320"/>
      <c r="IG16" s="320"/>
      <c r="IH16" s="320"/>
      <c r="II16" s="320"/>
      <c r="IJ16" s="320"/>
      <c r="IK16" s="320"/>
      <c r="IL16" s="320"/>
      <c r="IM16" s="320"/>
      <c r="IN16" s="320"/>
      <c r="IO16" s="320"/>
      <c r="IP16" s="320"/>
      <c r="IQ16" s="320"/>
      <c r="IR16" s="320"/>
      <c r="IS16" s="320"/>
      <c r="IT16" s="320"/>
      <c r="IU16" s="320"/>
      <c r="IV16" s="320"/>
    </row>
    <row r="17" spans="1:256">
      <c r="A17" s="320"/>
      <c r="B17" s="338" t="str">
        <v>IFDC JAPAN DYNAMIC FUND B</v>
      </c>
      <c r="C17" s="339" t="str">
        <v>LU0180304973</v>
      </c>
      <c r="D17" s="339" t="str">
        <v>IFDC Ltd</v>
      </c>
      <c r="E17" s="339" t="s">
        <v>222</v>
      </c>
      <c r="F17" s="339" t="s">
        <v>208</v>
      </c>
      <c r="G17" s="335">
        <v>9.2795</v>
      </c>
      <c r="H17" s="336">
        <v>3294500</v>
      </c>
      <c r="I17" s="335">
        <v>305.71</v>
      </c>
      <c r="J17" s="340">
        <v>0.0016</v>
      </c>
      <c r="K17" s="340">
        <f>+I17/'סיכום נכסי השקעה'!$C$52</f>
        <v>0.000201531281753932</v>
      </c>
      <c r="L17" s="320"/>
      <c r="M17" s="320"/>
      <c r="N17" s="320"/>
      <c r="O17" s="320"/>
      <c r="P17" s="320"/>
      <c r="Q17" s="320"/>
      <c r="R17" s="320"/>
      <c r="S17" s="320"/>
      <c r="T17" s="320"/>
      <c r="U17" s="320"/>
      <c r="V17" s="320"/>
      <c r="W17" s="320"/>
      <c r="X17" s="320"/>
      <c r="Y17" s="320"/>
      <c r="Z17" s="320"/>
      <c r="AA17" s="320"/>
      <c r="AB17" s="320"/>
      <c r="AC17" s="320"/>
      <c r="AD17" s="320"/>
      <c r="AE17" s="320"/>
      <c r="AF17" s="320"/>
      <c r="AG17" s="320"/>
      <c r="AH17" s="320"/>
      <c r="AI17" s="320"/>
      <c r="AJ17" s="320"/>
      <c r="AK17" s="320"/>
      <c r="AL17" s="320"/>
      <c r="AM17" s="320"/>
      <c r="AN17" s="320"/>
      <c r="AO17" s="320"/>
      <c r="AP17" s="320"/>
      <c r="AQ17" s="320"/>
      <c r="AR17" s="320"/>
      <c r="AS17" s="320"/>
      <c r="AT17" s="320"/>
      <c r="AU17" s="320"/>
      <c r="AV17" s="320"/>
      <c r="AW17" s="320"/>
      <c r="AX17" s="320"/>
      <c r="AY17" s="320"/>
      <c r="AZ17" s="320"/>
      <c r="BA17" s="320"/>
      <c r="BB17" s="320"/>
      <c r="BC17" s="320"/>
      <c r="BD17" s="320"/>
      <c r="BE17" s="320"/>
      <c r="BF17" s="320"/>
      <c r="BG17" s="320"/>
      <c r="BH17" s="320"/>
      <c r="BI17" s="320"/>
      <c r="BJ17" s="320"/>
      <c r="BK17" s="320"/>
      <c r="BL17" s="320"/>
      <c r="BM17" s="320"/>
      <c r="BN17" s="320"/>
      <c r="BO17" s="320"/>
      <c r="BP17" s="320"/>
      <c r="BQ17" s="320"/>
      <c r="BR17" s="320"/>
      <c r="BS17" s="320"/>
      <c r="BT17" s="320"/>
      <c r="BU17" s="320"/>
      <c r="BV17" s="320"/>
      <c r="BW17" s="320"/>
      <c r="BX17" s="320"/>
      <c r="BY17" s="320"/>
      <c r="BZ17" s="320"/>
      <c r="CA17" s="320"/>
      <c r="CB17" s="320"/>
      <c r="CC17" s="320"/>
      <c r="CD17" s="320"/>
      <c r="CE17" s="320"/>
      <c r="CF17" s="320"/>
      <c r="CG17" s="320"/>
      <c r="CH17" s="320"/>
      <c r="CI17" s="320"/>
      <c r="CJ17" s="320"/>
      <c r="CK17" s="320"/>
      <c r="CL17" s="320"/>
      <c r="CM17" s="320"/>
      <c r="CN17" s="320"/>
      <c r="CO17" s="320"/>
      <c r="CP17" s="320"/>
      <c r="CQ17" s="320"/>
      <c r="CR17" s="320"/>
      <c r="CS17" s="320"/>
      <c r="CT17" s="320"/>
      <c r="CU17" s="320"/>
      <c r="CV17" s="320"/>
      <c r="CW17" s="320"/>
      <c r="CX17" s="320"/>
      <c r="CY17" s="320"/>
      <c r="CZ17" s="320"/>
      <c r="DA17" s="320"/>
      <c r="DB17" s="320"/>
      <c r="DC17" s="320"/>
      <c r="DD17" s="320"/>
      <c r="DE17" s="320"/>
      <c r="DF17" s="320"/>
      <c r="DG17" s="320"/>
      <c r="DH17" s="320"/>
      <c r="DI17" s="320"/>
      <c r="DJ17" s="320"/>
      <c r="DK17" s="320"/>
      <c r="DL17" s="320"/>
      <c r="DM17" s="320"/>
      <c r="DN17" s="320"/>
      <c r="DO17" s="320"/>
      <c r="DP17" s="320"/>
      <c r="DQ17" s="320"/>
      <c r="DR17" s="320"/>
      <c r="DS17" s="320"/>
      <c r="DT17" s="320"/>
      <c r="DU17" s="320"/>
      <c r="DV17" s="320"/>
      <c r="DW17" s="320"/>
      <c r="DX17" s="320"/>
      <c r="DY17" s="320"/>
      <c r="DZ17" s="320"/>
      <c r="EA17" s="320"/>
      <c r="EB17" s="320"/>
      <c r="EC17" s="320"/>
      <c r="ED17" s="320"/>
      <c r="EE17" s="320"/>
      <c r="EF17" s="320"/>
      <c r="EG17" s="320"/>
      <c r="EH17" s="320"/>
      <c r="EI17" s="320"/>
      <c r="EJ17" s="320"/>
      <c r="EK17" s="320"/>
      <c r="EL17" s="320"/>
      <c r="EM17" s="320"/>
      <c r="EN17" s="320"/>
      <c r="EO17" s="320"/>
      <c r="EP17" s="320"/>
      <c r="EQ17" s="320"/>
      <c r="ER17" s="320"/>
      <c r="ES17" s="320"/>
      <c r="ET17" s="320"/>
      <c r="EU17" s="320"/>
      <c r="EV17" s="320"/>
      <c r="EW17" s="320"/>
      <c r="EX17" s="320"/>
      <c r="EY17" s="320"/>
      <c r="EZ17" s="320"/>
      <c r="FA17" s="320"/>
      <c r="FB17" s="320"/>
      <c r="FC17" s="320"/>
      <c r="FD17" s="320"/>
      <c r="FE17" s="320"/>
      <c r="FF17" s="320"/>
      <c r="FG17" s="320"/>
      <c r="FH17" s="320"/>
      <c r="FI17" s="320"/>
      <c r="FJ17" s="320"/>
      <c r="FK17" s="320"/>
      <c r="FL17" s="320"/>
      <c r="FM17" s="320"/>
      <c r="FN17" s="320"/>
      <c r="FO17" s="320"/>
      <c r="FP17" s="320"/>
      <c r="FQ17" s="320"/>
      <c r="FR17" s="320"/>
      <c r="FS17" s="320"/>
      <c r="FT17" s="320"/>
      <c r="FU17" s="320"/>
      <c r="FV17" s="320"/>
      <c r="FW17" s="320"/>
      <c r="FX17" s="320"/>
      <c r="FY17" s="320"/>
      <c r="FZ17" s="320"/>
      <c r="GA17" s="320"/>
      <c r="GB17" s="320"/>
      <c r="GC17" s="320"/>
      <c r="GD17" s="320"/>
      <c r="GE17" s="320"/>
      <c r="GF17" s="320"/>
      <c r="GG17" s="320"/>
      <c r="GH17" s="320"/>
      <c r="GI17" s="320"/>
      <c r="GJ17" s="320"/>
      <c r="GK17" s="320"/>
      <c r="GL17" s="320"/>
      <c r="GM17" s="320"/>
      <c r="GN17" s="320"/>
      <c r="GO17" s="320"/>
      <c r="GP17" s="320"/>
      <c r="GQ17" s="320"/>
      <c r="GR17" s="320"/>
      <c r="GS17" s="320"/>
      <c r="GT17" s="320"/>
      <c r="GU17" s="320"/>
      <c r="GV17" s="320"/>
      <c r="GW17" s="320"/>
      <c r="GX17" s="320"/>
      <c r="GY17" s="320"/>
      <c r="GZ17" s="320"/>
      <c r="HA17" s="320"/>
      <c r="HB17" s="320"/>
      <c r="HC17" s="320"/>
      <c r="HD17" s="320"/>
      <c r="HE17" s="320"/>
      <c r="HF17" s="320"/>
      <c r="HG17" s="320"/>
      <c r="HH17" s="320"/>
      <c r="HI17" s="320"/>
      <c r="HJ17" s="320"/>
      <c r="HK17" s="320"/>
      <c r="HL17" s="320"/>
      <c r="HM17" s="320"/>
      <c r="HN17" s="320"/>
      <c r="HO17" s="320"/>
      <c r="HP17" s="320"/>
      <c r="HQ17" s="320"/>
      <c r="HR17" s="320"/>
      <c r="HS17" s="320"/>
      <c r="HT17" s="320"/>
      <c r="HU17" s="320"/>
      <c r="HV17" s="320"/>
      <c r="HW17" s="320"/>
      <c r="HX17" s="320"/>
      <c r="HY17" s="320"/>
      <c r="HZ17" s="320"/>
      <c r="IA17" s="320"/>
      <c r="IB17" s="320"/>
      <c r="IC17" s="320"/>
      <c r="ID17" s="320"/>
      <c r="IE17" s="320"/>
      <c r="IF17" s="320"/>
      <c r="IG17" s="320"/>
      <c r="IH17" s="320"/>
      <c r="II17" s="320"/>
      <c r="IJ17" s="320"/>
      <c r="IK17" s="320"/>
      <c r="IL17" s="320"/>
      <c r="IM17" s="320"/>
      <c r="IN17" s="320"/>
      <c r="IO17" s="320"/>
      <c r="IP17" s="320"/>
      <c r="IQ17" s="320"/>
      <c r="IR17" s="320"/>
      <c r="IS17" s="320"/>
      <c r="IT17" s="320"/>
      <c r="IU17" s="320"/>
      <c r="IV17" s="320"/>
    </row>
    <row r="18" spans="1:256">
      <c r="A18" s="320"/>
      <c r="B18" s="338" t="str">
        <v>MARKETFIELD FUND LTD A</v>
      </c>
      <c r="C18" s="339" t="str">
        <v>IE00B8J33G20</v>
      </c>
      <c r="D18" s="339" t="str">
        <v>Marketfield Asset Management LLC</v>
      </c>
      <c r="E18" s="339" t="s">
        <v>222</v>
      </c>
      <c r="F18" s="339" t="s">
        <v>35</v>
      </c>
      <c r="G18" s="335">
        <v>415.31</v>
      </c>
      <c r="H18" s="336">
        <v>161353</v>
      </c>
      <c r="I18" s="335">
        <v>670.12</v>
      </c>
      <c r="J18" s="340">
        <v>0.0003</v>
      </c>
      <c r="K18" s="340">
        <f>+I18/'סיכום נכסי השקעה'!$C$52</f>
        <v>0.000441758995547888</v>
      </c>
      <c r="L18" s="320"/>
      <c r="M18" s="320"/>
      <c r="N18" s="320"/>
      <c r="O18" s="320"/>
      <c r="P18" s="320"/>
      <c r="Q18" s="320"/>
      <c r="R18" s="320"/>
      <c r="S18" s="320"/>
      <c r="T18" s="320"/>
      <c r="U18" s="320"/>
      <c r="V18" s="320"/>
      <c r="W18" s="320"/>
      <c r="X18" s="320"/>
      <c r="Y18" s="320"/>
      <c r="Z18" s="320"/>
      <c r="AA18" s="320"/>
      <c r="AB18" s="320"/>
      <c r="AC18" s="320"/>
      <c r="AD18" s="320"/>
      <c r="AE18" s="320"/>
      <c r="AF18" s="320"/>
      <c r="AG18" s="320"/>
      <c r="AH18" s="320"/>
      <c r="AI18" s="320"/>
      <c r="AJ18" s="320"/>
      <c r="AK18" s="320"/>
      <c r="AL18" s="320"/>
      <c r="AM18" s="320"/>
      <c r="AN18" s="320"/>
      <c r="AO18" s="320"/>
      <c r="AP18" s="320"/>
      <c r="AQ18" s="320"/>
      <c r="AR18" s="320"/>
      <c r="AS18" s="320"/>
      <c r="AT18" s="320"/>
      <c r="AU18" s="320"/>
      <c r="AV18" s="320"/>
      <c r="AW18" s="320"/>
      <c r="AX18" s="320"/>
      <c r="AY18" s="320"/>
      <c r="AZ18" s="320"/>
      <c r="BA18" s="320"/>
      <c r="BB18" s="320"/>
      <c r="BC18" s="320"/>
      <c r="BD18" s="320"/>
      <c r="BE18" s="320"/>
      <c r="BF18" s="320"/>
      <c r="BG18" s="320"/>
      <c r="BH18" s="320"/>
      <c r="BI18" s="320"/>
      <c r="BJ18" s="320"/>
      <c r="BK18" s="320"/>
      <c r="BL18" s="320"/>
      <c r="BM18" s="320"/>
      <c r="BN18" s="320"/>
      <c r="BO18" s="320"/>
      <c r="BP18" s="320"/>
      <c r="BQ18" s="320"/>
      <c r="BR18" s="320"/>
      <c r="BS18" s="320"/>
      <c r="BT18" s="320"/>
      <c r="BU18" s="320"/>
      <c r="BV18" s="320"/>
      <c r="BW18" s="320"/>
      <c r="BX18" s="320"/>
      <c r="BY18" s="320"/>
      <c r="BZ18" s="320"/>
      <c r="CA18" s="320"/>
      <c r="CB18" s="320"/>
      <c r="CC18" s="320"/>
      <c r="CD18" s="320"/>
      <c r="CE18" s="320"/>
      <c r="CF18" s="320"/>
      <c r="CG18" s="320"/>
      <c r="CH18" s="320"/>
      <c r="CI18" s="320"/>
      <c r="CJ18" s="320"/>
      <c r="CK18" s="320"/>
      <c r="CL18" s="320"/>
      <c r="CM18" s="320"/>
      <c r="CN18" s="320"/>
      <c r="CO18" s="320"/>
      <c r="CP18" s="320"/>
      <c r="CQ18" s="320"/>
      <c r="CR18" s="320"/>
      <c r="CS18" s="320"/>
      <c r="CT18" s="320"/>
      <c r="CU18" s="320"/>
      <c r="CV18" s="320"/>
      <c r="CW18" s="320"/>
      <c r="CX18" s="320"/>
      <c r="CY18" s="320"/>
      <c r="CZ18" s="320"/>
      <c r="DA18" s="320"/>
      <c r="DB18" s="320"/>
      <c r="DC18" s="320"/>
      <c r="DD18" s="320"/>
      <c r="DE18" s="320"/>
      <c r="DF18" s="320"/>
      <c r="DG18" s="320"/>
      <c r="DH18" s="320"/>
      <c r="DI18" s="320"/>
      <c r="DJ18" s="320"/>
      <c r="DK18" s="320"/>
      <c r="DL18" s="320"/>
      <c r="DM18" s="320"/>
      <c r="DN18" s="320"/>
      <c r="DO18" s="320"/>
      <c r="DP18" s="320"/>
      <c r="DQ18" s="320"/>
      <c r="DR18" s="320"/>
      <c r="DS18" s="320"/>
      <c r="DT18" s="320"/>
      <c r="DU18" s="320"/>
      <c r="DV18" s="320"/>
      <c r="DW18" s="320"/>
      <c r="DX18" s="320"/>
      <c r="DY18" s="320"/>
      <c r="DZ18" s="320"/>
      <c r="EA18" s="320"/>
      <c r="EB18" s="320"/>
      <c r="EC18" s="320"/>
      <c r="ED18" s="320"/>
      <c r="EE18" s="320"/>
      <c r="EF18" s="320"/>
      <c r="EG18" s="320"/>
      <c r="EH18" s="320"/>
      <c r="EI18" s="320"/>
      <c r="EJ18" s="320"/>
      <c r="EK18" s="320"/>
      <c r="EL18" s="320"/>
      <c r="EM18" s="320"/>
      <c r="EN18" s="320"/>
      <c r="EO18" s="320"/>
      <c r="EP18" s="320"/>
      <c r="EQ18" s="320"/>
      <c r="ER18" s="320"/>
      <c r="ES18" s="320"/>
      <c r="ET18" s="320"/>
      <c r="EU18" s="320"/>
      <c r="EV18" s="320"/>
      <c r="EW18" s="320"/>
      <c r="EX18" s="320"/>
      <c r="EY18" s="320"/>
      <c r="EZ18" s="320"/>
      <c r="FA18" s="320"/>
      <c r="FB18" s="320"/>
      <c r="FC18" s="320"/>
      <c r="FD18" s="320"/>
      <c r="FE18" s="320"/>
      <c r="FF18" s="320"/>
      <c r="FG18" s="320"/>
      <c r="FH18" s="320"/>
      <c r="FI18" s="320"/>
      <c r="FJ18" s="320"/>
      <c r="FK18" s="320"/>
      <c r="FL18" s="320"/>
      <c r="FM18" s="320"/>
      <c r="FN18" s="320"/>
      <c r="FO18" s="320"/>
      <c r="FP18" s="320"/>
      <c r="FQ18" s="320"/>
      <c r="FR18" s="320"/>
      <c r="FS18" s="320"/>
      <c r="FT18" s="320"/>
      <c r="FU18" s="320"/>
      <c r="FV18" s="320"/>
      <c r="FW18" s="320"/>
      <c r="FX18" s="320"/>
      <c r="FY18" s="320"/>
      <c r="FZ18" s="320"/>
      <c r="GA18" s="320"/>
      <c r="GB18" s="320"/>
      <c r="GC18" s="320"/>
      <c r="GD18" s="320"/>
      <c r="GE18" s="320"/>
      <c r="GF18" s="320"/>
      <c r="GG18" s="320"/>
      <c r="GH18" s="320"/>
      <c r="GI18" s="320"/>
      <c r="GJ18" s="320"/>
      <c r="GK18" s="320"/>
      <c r="GL18" s="320"/>
      <c r="GM18" s="320"/>
      <c r="GN18" s="320"/>
      <c r="GO18" s="320"/>
      <c r="GP18" s="320"/>
      <c r="GQ18" s="320"/>
      <c r="GR18" s="320"/>
      <c r="GS18" s="320"/>
      <c r="GT18" s="320"/>
      <c r="GU18" s="320"/>
      <c r="GV18" s="320"/>
      <c r="GW18" s="320"/>
      <c r="GX18" s="320"/>
      <c r="GY18" s="320"/>
      <c r="GZ18" s="320"/>
      <c r="HA18" s="320"/>
      <c r="HB18" s="320"/>
      <c r="HC18" s="320"/>
      <c r="HD18" s="320"/>
      <c r="HE18" s="320"/>
      <c r="HF18" s="320"/>
      <c r="HG18" s="320"/>
      <c r="HH18" s="320"/>
      <c r="HI18" s="320"/>
      <c r="HJ18" s="320"/>
      <c r="HK18" s="320"/>
      <c r="HL18" s="320"/>
      <c r="HM18" s="320"/>
      <c r="HN18" s="320"/>
      <c r="HO18" s="320"/>
      <c r="HP18" s="320"/>
      <c r="HQ18" s="320"/>
      <c r="HR18" s="320"/>
      <c r="HS18" s="320"/>
      <c r="HT18" s="320"/>
      <c r="HU18" s="320"/>
      <c r="HV18" s="320"/>
      <c r="HW18" s="320"/>
      <c r="HX18" s="320"/>
      <c r="HY18" s="320"/>
      <c r="HZ18" s="320"/>
      <c r="IA18" s="320"/>
      <c r="IB18" s="320"/>
      <c r="IC18" s="320"/>
      <c r="ID18" s="320"/>
      <c r="IE18" s="320"/>
      <c r="IF18" s="320"/>
      <c r="IG18" s="320"/>
      <c r="IH18" s="320"/>
      <c r="II18" s="320"/>
      <c r="IJ18" s="320"/>
      <c r="IK18" s="320"/>
      <c r="IL18" s="320"/>
      <c r="IM18" s="320"/>
      <c r="IN18" s="320"/>
      <c r="IO18" s="320"/>
      <c r="IP18" s="320"/>
      <c r="IQ18" s="320"/>
      <c r="IR18" s="320"/>
      <c r="IS18" s="320"/>
      <c r="IT18" s="320"/>
      <c r="IU18" s="320"/>
      <c r="IV18" s="320"/>
    </row>
    <row r="19" spans="1:256">
      <c r="B19" s="338" t="str">
        <v>N1 NORDIC EQ. BIC</v>
      </c>
      <c r="C19" s="339" t="str">
        <v>LU0335102843</v>
      </c>
      <c r="D19" s="339" t="str">
        <v>Nordea Investment Funds</v>
      </c>
      <c r="E19" s="339" t="s">
        <v>222</v>
      </c>
      <c r="F19" s="339" t="s">
        <v>36</v>
      </c>
      <c r="G19" s="335">
        <v>5137.66</v>
      </c>
      <c r="H19" s="336">
        <v>6521</v>
      </c>
      <c r="I19" s="335">
        <v>335.03</v>
      </c>
      <c r="J19" s="340">
        <v>0.0002</v>
      </c>
      <c r="K19" s="340">
        <f>+I19/'סיכום נכסי השקעה'!$C$52</f>
        <v>0.000220859721062509</v>
      </c>
    </row>
    <row r="20" spans="1:256">
      <c r="B20" s="338" t="str">
        <v>OYSTER EUROPE OPPORT I EUR2</v>
      </c>
      <c r="C20" s="339" t="str">
        <v>LU0933606302</v>
      </c>
      <c r="D20" s="339" t="str">
        <v>Oyster Asset Management</v>
      </c>
      <c r="E20" s="339" t="s">
        <v>222</v>
      </c>
      <c r="F20" s="339" t="s">
        <v>36</v>
      </c>
      <c r="G20" s="335">
        <v>869.52</v>
      </c>
      <c r="H20" s="336">
        <v>103089</v>
      </c>
      <c r="I20" s="335">
        <v>896.38</v>
      </c>
      <c r="J20" s="340">
        <v>0.0001</v>
      </c>
      <c r="K20" s="340">
        <f>+I20/'סיכום נכסי השקעה'!$C$52</f>
        <v>0.000590914953186319</v>
      </c>
    </row>
    <row r="21" spans="1:256">
      <c r="B21" s="338" t="str">
        <v>POLAR CAPITAL JPN I</v>
      </c>
      <c r="C21" s="339" t="str">
        <v>IE00B3FH9W18</v>
      </c>
      <c r="D21" s="339" t="str">
        <v>Polar Capital Partners</v>
      </c>
      <c r="E21" s="339" t="s">
        <v>222</v>
      </c>
      <c r="F21" s="339" t="s">
        <v>208</v>
      </c>
      <c r="G21" s="335">
        <v>410.9316</v>
      </c>
      <c r="H21" s="336">
        <v>169396</v>
      </c>
      <c r="I21" s="335">
        <v>696.1</v>
      </c>
      <c r="J21" s="340">
        <v>0</v>
      </c>
      <c r="K21" s="340">
        <f>+I21/'סיכום נכסי השקעה'!$C$52</f>
        <v>0.0004588856276501</v>
      </c>
    </row>
    <row r="22" spans="1:256">
      <c r="B22" s="338" t="str">
        <v>RENASSET EASTERN EU FU C</v>
      </c>
      <c r="C22" s="339" t="str">
        <v>IE00B7GGNF60</v>
      </c>
      <c r="D22" s="339" t="str">
        <v>Renaissance Asset Managers</v>
      </c>
      <c r="E22" s="339" t="s">
        <v>222</v>
      </c>
      <c r="F22" s="339" t="s">
        <v>35</v>
      </c>
      <c r="G22" s="335">
        <v>30114.02</v>
      </c>
      <c r="H22" s="336">
        <v>1066</v>
      </c>
      <c r="I22" s="335">
        <v>321.02</v>
      </c>
      <c r="J22" s="340">
        <v>0.0004</v>
      </c>
      <c r="K22" s="340">
        <f>+I22/'סיכום נכסי השקעה'!$C$52</f>
        <v>0.000211623996822633</v>
      </c>
    </row>
    <row r="23" spans="1:256">
      <c r="B23" s="338" t="str">
        <v>UBAM DR EHRHARDT GERM EQ IC</v>
      </c>
      <c r="C23" s="339" t="str">
        <v>LU0181358846</v>
      </c>
      <c r="D23" s="339" t="str">
        <v>UBP Asset Management</v>
      </c>
      <c r="E23" s="339" t="s">
        <v>222</v>
      </c>
      <c r="F23" s="339" t="s">
        <v>36</v>
      </c>
      <c r="G23" s="335">
        <v>187.69</v>
      </c>
      <c r="H23" s="336">
        <v>146769</v>
      </c>
      <c r="I23" s="335">
        <v>275.47</v>
      </c>
      <c r="J23" s="340">
        <v>0.0008</v>
      </c>
      <c r="K23" s="340">
        <f>+I23/'סיכום נכסי השקעה'!$C$52</f>
        <v>0.000181596356628032</v>
      </c>
    </row>
    <row r="24" spans="1:256">
      <c r="B24" s="338" t="str">
        <v>VINCI RSRCH SP 03/13</v>
      </c>
      <c r="C24" s="339" t="str">
        <v>XD0211432576</v>
      </c>
      <c r="D24" s="339" t="str">
        <v>GAS International Adm.</v>
      </c>
      <c r="E24" s="339" t="s">
        <v>222</v>
      </c>
      <c r="F24" s="339" t="s">
        <v>35</v>
      </c>
      <c r="G24" s="335">
        <v>2122.2</v>
      </c>
      <c r="H24" s="336">
        <v>7836.14</v>
      </c>
      <c r="I24" s="335">
        <v>166.3</v>
      </c>
      <c r="J24" s="340">
        <v>0.0003</v>
      </c>
      <c r="K24" s="340">
        <f>+I24/'סיכום נכסי השקעה'!$C$52</f>
        <v>0.000109628903718161</v>
      </c>
    </row>
    <row r="25" spans="1:256">
      <c r="B25" s="338" t="str">
        <v>Wellington Global HC Class A</v>
      </c>
      <c r="C25" s="339" t="str">
        <v>IE00B0590K11</v>
      </c>
      <c r="D25" s="339" t="str">
        <v>Wellington Management Co</v>
      </c>
      <c r="E25" s="339" t="s">
        <v>222</v>
      </c>
      <c r="F25" s="339" t="s">
        <v>35</v>
      </c>
      <c r="G25" s="335">
        <v>16645.37</v>
      </c>
      <c r="H25" s="336">
        <v>2980</v>
      </c>
      <c r="I25" s="335">
        <v>496.03</v>
      </c>
      <c r="J25" s="340">
        <v>0.0004</v>
      </c>
      <c r="K25" s="340">
        <f>+I25/'סיכום נכסי השקעה'!$C$52</f>
        <v>0.000326994739093922</v>
      </c>
    </row>
    <row r="26" spans="1:256">
      <c r="B26" s="337" t="str">
        <v>קרנות נאמנות סה"כ</v>
      </c>
      <c r="C26" s="320"/>
      <c r="D26" s="320"/>
      <c r="E26" s="320"/>
      <c r="F26" s="320"/>
      <c r="G26" s="332"/>
      <c r="H26" s="333"/>
      <c r="I26" s="332">
        <f>SUM(I13:I25)</f>
        <v>7326.45</v>
      </c>
      <c r="J26" s="341"/>
      <c r="K26" s="341">
        <f>+I26/'סיכום נכסי השקעה'!$C$52</f>
        <v>0.00482976958295801</v>
      </c>
    </row>
    <row r="27" spans="1:256">
      <c r="B27" s="334"/>
      <c r="G27" s="335"/>
      <c r="H27" s="336"/>
    </row>
    <row r="28" spans="1:256">
      <c r="B28" s="334" t="s">
        <v>209</v>
      </c>
      <c r="G28" s="335"/>
      <c r="H28" s="336"/>
      <c r="I28" s="335">
        <f>+I26</f>
        <v>7326.45</v>
      </c>
      <c r="J28" s="340"/>
      <c r="K28" s="340">
        <f>+I28/'סיכום נכסי השקעה'!$C$52</f>
        <v>0.00482976958295801</v>
      </c>
    </row>
    <row r="29" spans="1:256">
      <c r="B29" s="342"/>
      <c r="G29" s="335"/>
      <c r="H29" s="336"/>
    </row>
    <row r="30" spans="1:256">
      <c r="B30" s="331" t="str">
        <v>תעודות השתתפות בקרנות נאמנות (6) סה"כ</v>
      </c>
      <c r="C30" s="320"/>
      <c r="D30" s="320"/>
      <c r="E30" s="320"/>
      <c r="F30" s="320"/>
      <c r="G30" s="332"/>
      <c r="H30" s="333"/>
      <c r="I30" s="332">
        <f>+I28</f>
        <v>7326.45</v>
      </c>
      <c r="J30" s="341"/>
      <c r="K30" s="341">
        <f>+I30/'סיכום נכסי השקעה'!$C$52</f>
        <v>0.00482976958295801</v>
      </c>
    </row>
    <row r="31" spans="1:256">
      <c r="B31" s="339"/>
      <c r="G31" s="335"/>
      <c r="H31" s="336"/>
    </row>
    <row r="110" spans="1:256">
      <c r="A110" s="320"/>
      <c r="L110" s="320"/>
      <c r="M110" s="320"/>
      <c r="N110" s="320"/>
      <c r="O110" s="320"/>
      <c r="P110" s="320"/>
      <c r="Q110" s="320"/>
      <c r="R110" s="320"/>
      <c r="S110" s="320"/>
      <c r="T110" s="320"/>
      <c r="U110" s="320"/>
      <c r="V110" s="320"/>
      <c r="W110" s="320"/>
      <c r="X110" s="320"/>
      <c r="Y110" s="320"/>
      <c r="Z110" s="320"/>
      <c r="AA110" s="320"/>
      <c r="AB110" s="320"/>
      <c r="AC110" s="320"/>
      <c r="AD110" s="320"/>
      <c r="AE110" s="320"/>
      <c r="AF110" s="320"/>
      <c r="AG110" s="320"/>
      <c r="AH110" s="320"/>
      <c r="AI110" s="320"/>
      <c r="AJ110" s="320"/>
      <c r="AK110" s="320"/>
      <c r="AL110" s="320"/>
      <c r="AM110" s="320"/>
      <c r="AN110" s="320"/>
      <c r="AO110" s="320"/>
      <c r="AP110" s="320"/>
      <c r="AQ110" s="320"/>
      <c r="AR110" s="320"/>
      <c r="AS110" s="320"/>
      <c r="AT110" s="320"/>
      <c r="AU110" s="320"/>
      <c r="AV110" s="320"/>
      <c r="AW110" s="320"/>
      <c r="AX110" s="320"/>
      <c r="AY110" s="320"/>
      <c r="AZ110" s="320"/>
      <c r="BA110" s="320"/>
      <c r="BB110" s="320"/>
      <c r="BC110" s="320"/>
      <c r="BD110" s="320"/>
      <c r="BE110" s="320"/>
      <c r="BF110" s="320"/>
      <c r="BG110" s="320"/>
      <c r="BH110" s="320"/>
      <c r="BI110" s="320"/>
      <c r="BJ110" s="320"/>
      <c r="BK110" s="320"/>
      <c r="BL110" s="320"/>
      <c r="BM110" s="320"/>
      <c r="BN110" s="320"/>
      <c r="BO110" s="320"/>
      <c r="BP110" s="320"/>
      <c r="BQ110" s="320"/>
      <c r="BR110" s="320"/>
      <c r="BS110" s="320"/>
      <c r="BT110" s="320"/>
      <c r="BU110" s="320"/>
      <c r="BV110" s="320"/>
      <c r="BW110" s="320"/>
      <c r="BX110" s="320"/>
      <c r="BY110" s="320"/>
      <c r="BZ110" s="320"/>
      <c r="CA110" s="320"/>
      <c r="CB110" s="320"/>
      <c r="CC110" s="320"/>
      <c r="CD110" s="320"/>
      <c r="CE110" s="320"/>
      <c r="CF110" s="320"/>
      <c r="CG110" s="320"/>
      <c r="CH110" s="320"/>
      <c r="CI110" s="320"/>
      <c r="CJ110" s="320"/>
      <c r="CK110" s="320"/>
      <c r="CL110" s="320"/>
      <c r="CM110" s="320"/>
      <c r="CN110" s="320"/>
      <c r="CO110" s="320"/>
      <c r="CP110" s="320"/>
      <c r="CQ110" s="320"/>
      <c r="CR110" s="320"/>
      <c r="CS110" s="320"/>
      <c r="CT110" s="320"/>
      <c r="CU110" s="320"/>
      <c r="CV110" s="320"/>
      <c r="CW110" s="320"/>
      <c r="CX110" s="320"/>
      <c r="CY110" s="320"/>
      <c r="CZ110" s="320"/>
      <c r="DA110" s="320"/>
      <c r="DB110" s="320"/>
      <c r="DC110" s="320"/>
      <c r="DD110" s="320"/>
      <c r="DE110" s="320"/>
      <c r="DF110" s="320"/>
      <c r="DG110" s="320"/>
      <c r="DH110" s="320"/>
      <c r="DI110" s="320"/>
      <c r="DJ110" s="320"/>
      <c r="DK110" s="320"/>
      <c r="DL110" s="320"/>
      <c r="DM110" s="320"/>
      <c r="DN110" s="320"/>
      <c r="DO110" s="320"/>
      <c r="DP110" s="320"/>
      <c r="DQ110" s="320"/>
      <c r="DR110" s="320"/>
      <c r="DS110" s="320"/>
      <c r="DT110" s="320"/>
      <c r="DU110" s="320"/>
      <c r="DV110" s="320"/>
      <c r="DW110" s="320"/>
      <c r="DX110" s="320"/>
      <c r="DY110" s="320"/>
      <c r="DZ110" s="320"/>
      <c r="EA110" s="320"/>
      <c r="EB110" s="320"/>
      <c r="EC110" s="320"/>
      <c r="ED110" s="320"/>
      <c r="EE110" s="320"/>
      <c r="EF110" s="320"/>
      <c r="EG110" s="320"/>
      <c r="EH110" s="320"/>
      <c r="EI110" s="320"/>
      <c r="EJ110" s="320"/>
      <c r="EK110" s="320"/>
      <c r="EL110" s="320"/>
      <c r="EM110" s="320"/>
      <c r="EN110" s="320"/>
      <c r="EO110" s="320"/>
      <c r="EP110" s="320"/>
      <c r="EQ110" s="320"/>
      <c r="ER110" s="320"/>
      <c r="ES110" s="320"/>
      <c r="ET110" s="320"/>
      <c r="EU110" s="320"/>
      <c r="EV110" s="320"/>
      <c r="EW110" s="320"/>
      <c r="EX110" s="320"/>
      <c r="EY110" s="320"/>
      <c r="EZ110" s="320"/>
      <c r="FA110" s="320"/>
      <c r="FB110" s="320"/>
      <c r="FC110" s="320"/>
      <c r="FD110" s="320"/>
      <c r="FE110" s="320"/>
      <c r="FF110" s="320"/>
      <c r="FG110" s="320"/>
      <c r="FH110" s="320"/>
      <c r="FI110" s="320"/>
      <c r="FJ110" s="320"/>
      <c r="FK110" s="320"/>
      <c r="FL110" s="320"/>
      <c r="FM110" s="320"/>
      <c r="FN110" s="320"/>
      <c r="FO110" s="320"/>
      <c r="FP110" s="320"/>
      <c r="FQ110" s="320"/>
      <c r="FR110" s="320"/>
      <c r="FS110" s="320"/>
      <c r="FT110" s="320"/>
      <c r="FU110" s="320"/>
      <c r="FV110" s="320"/>
      <c r="FW110" s="320"/>
      <c r="FX110" s="320"/>
      <c r="FY110" s="320"/>
      <c r="FZ110" s="320"/>
      <c r="GA110" s="320"/>
      <c r="GB110" s="320"/>
      <c r="GC110" s="320"/>
      <c r="GD110" s="320"/>
      <c r="GE110" s="320"/>
      <c r="GF110" s="320"/>
      <c r="GG110" s="320"/>
      <c r="GH110" s="320"/>
      <c r="GI110" s="320"/>
      <c r="GJ110" s="320"/>
      <c r="GK110" s="320"/>
      <c r="GL110" s="320"/>
      <c r="GM110" s="320"/>
      <c r="GN110" s="320"/>
      <c r="GO110" s="320"/>
      <c r="GP110" s="320"/>
      <c r="GQ110" s="320"/>
      <c r="GR110" s="320"/>
      <c r="GS110" s="320"/>
      <c r="GT110" s="320"/>
      <c r="GU110" s="320"/>
      <c r="GV110" s="320"/>
      <c r="GW110" s="320"/>
      <c r="GX110" s="320"/>
      <c r="GY110" s="320"/>
      <c r="GZ110" s="320"/>
      <c r="HA110" s="320"/>
      <c r="HB110" s="320"/>
      <c r="HC110" s="320"/>
      <c r="HD110" s="320"/>
      <c r="HE110" s="320"/>
      <c r="HF110" s="320"/>
      <c r="HG110" s="320"/>
      <c r="HH110" s="320"/>
      <c r="HI110" s="320"/>
      <c r="HJ110" s="320"/>
      <c r="HK110" s="320"/>
      <c r="HL110" s="320"/>
      <c r="HM110" s="320"/>
      <c r="HN110" s="320"/>
      <c r="HO110" s="320"/>
      <c r="HP110" s="320"/>
      <c r="HQ110" s="320"/>
      <c r="HR110" s="320"/>
      <c r="HS110" s="320"/>
      <c r="HT110" s="320"/>
      <c r="HU110" s="320"/>
      <c r="HV110" s="320"/>
      <c r="HW110" s="320"/>
      <c r="HX110" s="320"/>
      <c r="HY110" s="320"/>
      <c r="HZ110" s="320"/>
      <c r="IA110" s="320"/>
      <c r="IB110" s="320"/>
      <c r="IC110" s="320"/>
      <c r="ID110" s="320"/>
      <c r="IE110" s="320"/>
      <c r="IF110" s="320"/>
      <c r="IG110" s="320"/>
      <c r="IH110" s="320"/>
      <c r="II110" s="320"/>
      <c r="IJ110" s="320"/>
      <c r="IK110" s="320"/>
      <c r="IL110" s="320"/>
      <c r="IM110" s="320"/>
      <c r="IN110" s="320"/>
      <c r="IO110" s="320"/>
      <c r="IP110" s="320"/>
      <c r="IQ110" s="320"/>
      <c r="IR110" s="320"/>
      <c r="IS110" s="320"/>
      <c r="IT110" s="320"/>
      <c r="IU110" s="320"/>
      <c r="IV110" s="320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1" fitToWidth="1" orientation="landscape" pageOrder="downThenOver" paperSize="9" scale="80" useFirstPageNumber="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27"/>
  <sheetViews>
    <sheetView workbookViewId="0" showGridLines="0" rightToLeft="1">
      <selection activeCell="A1" sqref="A1"/>
    </sheetView>
  </sheetViews>
  <sheetFormatPr defaultRowHeight="14.25"/>
  <cols>
    <col min="1" max="1" style="343" width="4.253365" customWidth="1"/>
    <col min="2" max="2" style="343" width="28.08598" customWidth="1"/>
    <col min="3" max="3" style="343" width="16.65184" customWidth="1"/>
    <col min="4" max="4" style="343" width="26.70838" customWidth="1"/>
    <col min="5" max="5" style="343" width="18.85601" customWidth="1"/>
    <col min="6" max="6" style="343" width="12.24349" customWidth="1"/>
    <col min="7" max="7" style="343" width="12.38125" customWidth="1"/>
    <col min="8" max="8" style="343" width="13.75886" customWidth="1"/>
    <col min="9" max="9" style="343" width="17.20288" customWidth="1"/>
    <col min="10" max="10" style="343" width="19.26929" customWidth="1"/>
    <col min="11" max="11" style="343" width="16.51408" customWidth="1"/>
    <col min="12" max="12" style="343" width="19.13153" customWidth="1"/>
    <col min="13" max="14" style="343" width="15.13647" customWidth="1"/>
    <col min="15" max="256" style="343"/>
  </cols>
  <sheetData>
    <row r="1" spans="1:256">
      <c r="B1" s="344" t="s">
        <v>31</v>
      </c>
      <c r="C1" s="345"/>
      <c r="D1" s="346"/>
      <c r="E1" s="347"/>
      <c r="G1" s="348"/>
      <c r="I1" s="349"/>
      <c r="L1" s="348"/>
    </row>
    <row r="2" spans="1:256">
      <c r="B2" s="350" t="s">
        <v>32</v>
      </c>
      <c r="D2" s="351"/>
      <c r="E2" s="352"/>
      <c r="G2" s="348"/>
      <c r="I2" s="349"/>
      <c r="L2" s="348"/>
    </row>
    <row r="3" spans="1:256">
      <c r="B3" s="353" t="s">
        <v>1</v>
      </c>
      <c r="C3" s="354">
        <v>41547</v>
      </c>
      <c r="D3" s="348"/>
      <c r="E3" s="352"/>
      <c r="G3" s="348"/>
      <c r="I3" s="349"/>
      <c r="L3" s="348"/>
    </row>
    <row r="4" spans="1:256">
      <c r="B4" s="353" t="s">
        <v>2</v>
      </c>
      <c r="C4" s="355" t="s">
        <v>3</v>
      </c>
      <c r="D4" s="348"/>
      <c r="E4" s="352"/>
      <c r="G4" s="348"/>
      <c r="I4" s="349"/>
      <c r="L4" s="348"/>
    </row>
    <row r="5" spans="1:256">
      <c r="B5" s="353" t="s">
        <v>4</v>
      </c>
      <c r="C5" s="355" t="s">
        <v>5</v>
      </c>
      <c r="D5" s="348"/>
      <c r="E5" s="352"/>
      <c r="G5" s="348"/>
      <c r="I5" s="349"/>
      <c r="L5" s="348"/>
    </row>
    <row r="6" spans="1:256">
      <c r="B6" s="353" t="s">
        <v>6</v>
      </c>
      <c r="C6" s="356">
        <v>414</v>
      </c>
      <c r="D6" s="348"/>
      <c r="E6" s="352"/>
      <c r="G6" s="348"/>
      <c r="I6" s="349"/>
      <c r="L6" s="348"/>
    </row>
    <row r="8" spans="1:256">
      <c r="A8" s="357"/>
      <c r="B8" s="358" t="s">
        <v>61</v>
      </c>
      <c r="C8" s="359" t="s">
        <v>62</v>
      </c>
      <c r="D8" s="359" t="s">
        <v>63</v>
      </c>
      <c r="E8" s="359" t="s">
        <v>82</v>
      </c>
      <c r="F8" s="360" t="s">
        <v>40</v>
      </c>
      <c r="G8" s="361" t="s">
        <v>68</v>
      </c>
      <c r="H8" s="361" t="s">
        <v>69</v>
      </c>
      <c r="I8" s="361" t="s">
        <v>70</v>
      </c>
      <c r="J8" s="361" t="s">
        <v>71</v>
      </c>
      <c r="K8" s="361" t="s">
        <v>34</v>
      </c>
      <c r="L8" s="357"/>
      <c r="M8" s="357"/>
      <c r="N8" s="357"/>
      <c r="O8" s="357"/>
      <c r="P8" s="357"/>
      <c r="Q8" s="357"/>
      <c r="R8" s="357"/>
      <c r="S8" s="357"/>
      <c r="T8" s="357"/>
      <c r="U8" s="357"/>
      <c r="V8" s="357"/>
      <c r="W8" s="357"/>
      <c r="X8" s="357"/>
      <c r="Y8" s="357"/>
      <c r="Z8" s="357"/>
      <c r="AA8" s="357"/>
      <c r="AB8" s="357"/>
      <c r="AC8" s="357"/>
      <c r="AD8" s="357"/>
      <c r="AE8" s="357"/>
      <c r="AF8" s="357"/>
      <c r="AG8" s="357"/>
      <c r="AH8" s="357"/>
      <c r="AI8" s="357"/>
      <c r="AJ8" s="357"/>
      <c r="AK8" s="357"/>
      <c r="AL8" s="357"/>
      <c r="AM8" s="357"/>
      <c r="AN8" s="357"/>
      <c r="AO8" s="357"/>
      <c r="AP8" s="357"/>
      <c r="AQ8" s="357"/>
      <c r="AR8" s="357"/>
      <c r="AS8" s="357"/>
      <c r="AT8" s="357"/>
      <c r="AU8" s="357"/>
      <c r="AV8" s="357"/>
      <c r="AW8" s="357"/>
      <c r="AX8" s="357"/>
      <c r="AY8" s="357"/>
      <c r="AZ8" s="357"/>
      <c r="BA8" s="357"/>
      <c r="BB8" s="357"/>
      <c r="BC8" s="357"/>
      <c r="BD8" s="357"/>
      <c r="BE8" s="357"/>
      <c r="BF8" s="357"/>
      <c r="BG8" s="357"/>
      <c r="BH8" s="357"/>
      <c r="BI8" s="357"/>
      <c r="BJ8" s="357"/>
      <c r="BK8" s="357"/>
      <c r="BL8" s="357"/>
      <c r="BM8" s="357"/>
      <c r="BN8" s="357"/>
      <c r="BO8" s="357"/>
      <c r="BP8" s="357"/>
      <c r="BQ8" s="357"/>
      <c r="BR8" s="357"/>
      <c r="BS8" s="357"/>
      <c r="BT8" s="357"/>
      <c r="BU8" s="357"/>
      <c r="BV8" s="357"/>
      <c r="BW8" s="357"/>
      <c r="BX8" s="357"/>
      <c r="BY8" s="357"/>
      <c r="BZ8" s="357"/>
      <c r="CA8" s="357"/>
      <c r="CB8" s="357"/>
      <c r="CC8" s="357"/>
      <c r="CD8" s="357"/>
      <c r="CE8" s="357"/>
      <c r="CF8" s="357"/>
      <c r="CG8" s="357"/>
      <c r="CH8" s="357"/>
      <c r="CI8" s="357"/>
      <c r="CJ8" s="357"/>
      <c r="CK8" s="357"/>
      <c r="CL8" s="357"/>
      <c r="CM8" s="357"/>
      <c r="CN8" s="357"/>
      <c r="CO8" s="357"/>
      <c r="CP8" s="357"/>
      <c r="CQ8" s="357"/>
      <c r="CR8" s="357"/>
      <c r="CS8" s="357"/>
      <c r="CT8" s="357"/>
      <c r="CU8" s="357"/>
      <c r="CV8" s="357"/>
      <c r="CW8" s="357"/>
      <c r="CX8" s="357"/>
      <c r="CY8" s="357"/>
      <c r="CZ8" s="357"/>
      <c r="DA8" s="357"/>
      <c r="DB8" s="357"/>
      <c r="DC8" s="357"/>
      <c r="DD8" s="357"/>
      <c r="DE8" s="357"/>
      <c r="DF8" s="357"/>
      <c r="DG8" s="357"/>
      <c r="DH8" s="357"/>
      <c r="DI8" s="357"/>
      <c r="DJ8" s="357"/>
      <c r="DK8" s="357"/>
      <c r="DL8" s="357"/>
      <c r="DM8" s="357"/>
      <c r="DN8" s="357"/>
      <c r="DO8" s="357"/>
      <c r="DP8" s="357"/>
      <c r="DQ8" s="357"/>
      <c r="DR8" s="357"/>
      <c r="DS8" s="357"/>
      <c r="DT8" s="357"/>
      <c r="DU8" s="357"/>
      <c r="DV8" s="357"/>
      <c r="DW8" s="357"/>
      <c r="DX8" s="357"/>
      <c r="DY8" s="357"/>
      <c r="DZ8" s="357"/>
      <c r="EA8" s="357"/>
      <c r="EB8" s="357"/>
      <c r="EC8" s="357"/>
      <c r="ED8" s="357"/>
      <c r="EE8" s="357"/>
      <c r="EF8" s="357"/>
      <c r="EG8" s="357"/>
      <c r="EH8" s="357"/>
      <c r="EI8" s="357"/>
      <c r="EJ8" s="357"/>
      <c r="EK8" s="357"/>
      <c r="EL8" s="357"/>
      <c r="EM8" s="357"/>
      <c r="EN8" s="357"/>
      <c r="EO8" s="357"/>
      <c r="EP8" s="357"/>
      <c r="EQ8" s="357"/>
      <c r="ER8" s="357"/>
      <c r="ES8" s="357"/>
      <c r="ET8" s="357"/>
      <c r="EU8" s="357"/>
      <c r="EV8" s="357"/>
      <c r="EW8" s="357"/>
      <c r="EX8" s="357"/>
      <c r="EY8" s="357"/>
      <c r="EZ8" s="357"/>
      <c r="FA8" s="357"/>
      <c r="FB8" s="357"/>
      <c r="FC8" s="357"/>
      <c r="FD8" s="357"/>
      <c r="FE8" s="357"/>
      <c r="FF8" s="357"/>
      <c r="FG8" s="357"/>
      <c r="FH8" s="357"/>
      <c r="FI8" s="357"/>
      <c r="FJ8" s="357"/>
      <c r="FK8" s="357"/>
      <c r="FL8" s="357"/>
      <c r="FM8" s="357"/>
      <c r="FN8" s="357"/>
      <c r="FO8" s="357"/>
      <c r="FP8" s="357"/>
      <c r="FQ8" s="357"/>
      <c r="FR8" s="357"/>
      <c r="FS8" s="357"/>
      <c r="FT8" s="357"/>
      <c r="FU8" s="357"/>
      <c r="FV8" s="357"/>
      <c r="FW8" s="357"/>
      <c r="FX8" s="357"/>
      <c r="FY8" s="357"/>
      <c r="FZ8" s="357"/>
      <c r="GA8" s="357"/>
      <c r="GB8" s="357"/>
      <c r="GC8" s="357"/>
      <c r="GD8" s="357"/>
      <c r="GE8" s="357"/>
      <c r="GF8" s="357"/>
      <c r="GG8" s="357"/>
      <c r="GH8" s="357"/>
      <c r="GI8" s="357"/>
      <c r="GJ8" s="357"/>
      <c r="GK8" s="357"/>
      <c r="GL8" s="357"/>
      <c r="GM8" s="357"/>
      <c r="GN8" s="357"/>
      <c r="GO8" s="357"/>
      <c r="GP8" s="357"/>
      <c r="GQ8" s="357"/>
      <c r="GR8" s="357"/>
      <c r="GS8" s="357"/>
      <c r="GT8" s="357"/>
      <c r="GU8" s="357"/>
      <c r="GV8" s="357"/>
      <c r="GW8" s="357"/>
      <c r="GX8" s="357"/>
      <c r="GY8" s="357"/>
      <c r="GZ8" s="357"/>
      <c r="HA8" s="357"/>
      <c r="HB8" s="357"/>
      <c r="HC8" s="357"/>
      <c r="HD8" s="357"/>
      <c r="HE8" s="357"/>
      <c r="HF8" s="357"/>
      <c r="HG8" s="357"/>
      <c r="HH8" s="357"/>
      <c r="HI8" s="357"/>
      <c r="HJ8" s="357"/>
      <c r="HK8" s="357"/>
      <c r="HL8" s="357"/>
      <c r="HM8" s="357"/>
      <c r="HN8" s="357"/>
      <c r="HO8" s="357"/>
      <c r="HP8" s="357"/>
      <c r="HQ8" s="357"/>
      <c r="HR8" s="357"/>
      <c r="HS8" s="357"/>
      <c r="HT8" s="357"/>
      <c r="HU8" s="357"/>
      <c r="HV8" s="357"/>
      <c r="HW8" s="357"/>
      <c r="HX8" s="357"/>
      <c r="HY8" s="357"/>
      <c r="HZ8" s="357"/>
      <c r="IA8" s="357"/>
      <c r="IB8" s="357"/>
      <c r="IC8" s="357"/>
      <c r="ID8" s="357"/>
      <c r="IE8" s="357"/>
      <c r="IF8" s="357"/>
      <c r="IG8" s="357"/>
      <c r="IH8" s="357"/>
      <c r="II8" s="357"/>
      <c r="IJ8" s="357"/>
      <c r="IK8" s="357"/>
      <c r="IL8" s="357"/>
      <c r="IM8" s="357"/>
      <c r="IN8" s="357"/>
      <c r="IO8" s="357"/>
      <c r="IP8" s="357"/>
      <c r="IQ8" s="357"/>
      <c r="IR8" s="357"/>
      <c r="IS8" s="357"/>
      <c r="IT8" s="357"/>
      <c r="IU8" s="357"/>
      <c r="IV8" s="357"/>
    </row>
    <row r="9" spans="1:256">
      <c r="B9" s="362" t="s">
        <v>8</v>
      </c>
      <c r="C9" s="363"/>
      <c r="D9" s="363"/>
      <c r="E9" s="363"/>
      <c r="F9" s="363"/>
      <c r="G9" s="364"/>
      <c r="H9" s="365"/>
      <c r="I9" s="363"/>
      <c r="J9" s="363"/>
      <c r="K9" s="363"/>
    </row>
    <row r="10" spans="1:256">
      <c r="B10" s="366" t="s">
        <v>15</v>
      </c>
      <c r="C10" s="353"/>
      <c r="D10" s="353"/>
      <c r="E10" s="353"/>
      <c r="F10" s="353"/>
      <c r="G10" s="367"/>
      <c r="H10" s="368"/>
      <c r="I10" s="353"/>
      <c r="J10" s="353"/>
      <c r="K10" s="353"/>
    </row>
    <row r="11" spans="1:256">
      <c r="A11" s="353"/>
      <c r="B11" s="369" t="s">
        <v>72</v>
      </c>
      <c r="C11" s="353"/>
      <c r="D11" s="353"/>
      <c r="E11" s="353"/>
      <c r="F11" s="353"/>
      <c r="G11" s="370"/>
      <c r="H11" s="371"/>
      <c r="L11" s="353"/>
      <c r="M11" s="353"/>
      <c r="N11" s="353"/>
      <c r="O11" s="353"/>
      <c r="P11" s="353"/>
      <c r="Q11" s="353"/>
      <c r="R11" s="353"/>
      <c r="S11" s="353"/>
      <c r="T11" s="353"/>
      <c r="U11" s="353"/>
      <c r="V11" s="353"/>
      <c r="W11" s="353"/>
      <c r="X11" s="353"/>
      <c r="Y11" s="353"/>
      <c r="Z11" s="353"/>
      <c r="AA11" s="353"/>
      <c r="AB11" s="353"/>
      <c r="AC11" s="353"/>
      <c r="AD11" s="353"/>
      <c r="AE11" s="353"/>
      <c r="AF11" s="353"/>
      <c r="AG11" s="353"/>
      <c r="AH11" s="353"/>
      <c r="AI11" s="353"/>
      <c r="AJ11" s="353"/>
      <c r="AK11" s="353"/>
      <c r="AL11" s="353"/>
      <c r="AM11" s="353"/>
      <c r="AN11" s="353"/>
      <c r="AO11" s="353"/>
      <c r="AP11" s="353"/>
      <c r="AQ11" s="353"/>
      <c r="AR11" s="353"/>
      <c r="AS11" s="353"/>
      <c r="AT11" s="353"/>
      <c r="AU11" s="353"/>
      <c r="AV11" s="353"/>
      <c r="AW11" s="353"/>
      <c r="AX11" s="353"/>
      <c r="AY11" s="353"/>
      <c r="AZ11" s="353"/>
      <c r="BA11" s="353"/>
      <c r="BB11" s="353"/>
      <c r="BC11" s="353"/>
      <c r="BD11" s="353"/>
      <c r="BE11" s="353"/>
      <c r="BF11" s="353"/>
      <c r="BG11" s="353"/>
      <c r="BH11" s="353"/>
      <c r="BI11" s="353"/>
      <c r="BJ11" s="353"/>
      <c r="BK11" s="353"/>
      <c r="BL11" s="353"/>
      <c r="BM11" s="353"/>
      <c r="BN11" s="353"/>
      <c r="BO11" s="353"/>
      <c r="BP11" s="353"/>
      <c r="BQ11" s="353"/>
      <c r="BR11" s="353"/>
      <c r="BS11" s="353"/>
      <c r="BT11" s="353"/>
      <c r="BU11" s="353"/>
      <c r="BV11" s="353"/>
      <c r="BW11" s="353"/>
      <c r="BX11" s="353"/>
      <c r="BY11" s="353"/>
      <c r="BZ11" s="353"/>
      <c r="CA11" s="353"/>
      <c r="CB11" s="353"/>
      <c r="CC11" s="353"/>
      <c r="CD11" s="353"/>
      <c r="CE11" s="353"/>
      <c r="CF11" s="353"/>
      <c r="CG11" s="353"/>
      <c r="CH11" s="353"/>
      <c r="CI11" s="353"/>
      <c r="CJ11" s="353"/>
      <c r="CK11" s="353"/>
      <c r="CL11" s="353"/>
      <c r="CM11" s="353"/>
      <c r="CN11" s="353"/>
      <c r="CO11" s="353"/>
      <c r="CP11" s="353"/>
      <c r="CQ11" s="353"/>
      <c r="CR11" s="353"/>
      <c r="CS11" s="353"/>
      <c r="CT11" s="353"/>
      <c r="CU11" s="353"/>
      <c r="CV11" s="353"/>
      <c r="CW11" s="353"/>
      <c r="CX11" s="353"/>
      <c r="CY11" s="353"/>
      <c r="CZ11" s="353"/>
      <c r="DA11" s="353"/>
      <c r="DB11" s="353"/>
      <c r="DC11" s="353"/>
      <c r="DD11" s="353"/>
      <c r="DE11" s="353"/>
      <c r="DF11" s="353"/>
      <c r="DG11" s="353"/>
      <c r="DH11" s="353"/>
      <c r="DI11" s="353"/>
      <c r="DJ11" s="353"/>
      <c r="DK11" s="353"/>
      <c r="DL11" s="353"/>
      <c r="DM11" s="353"/>
      <c r="DN11" s="353"/>
      <c r="DO11" s="353"/>
      <c r="DP11" s="353"/>
      <c r="DQ11" s="353"/>
      <c r="DR11" s="353"/>
      <c r="DS11" s="353"/>
      <c r="DT11" s="353"/>
      <c r="DU11" s="353"/>
      <c r="DV11" s="353"/>
      <c r="DW11" s="353"/>
      <c r="DX11" s="353"/>
      <c r="DY11" s="353"/>
      <c r="DZ11" s="353"/>
      <c r="EA11" s="353"/>
      <c r="EB11" s="353"/>
      <c r="EC11" s="353"/>
      <c r="ED11" s="353"/>
      <c r="EE11" s="353"/>
      <c r="EF11" s="353"/>
      <c r="EG11" s="353"/>
      <c r="EH11" s="353"/>
      <c r="EI11" s="353"/>
      <c r="EJ11" s="353"/>
      <c r="EK11" s="353"/>
      <c r="EL11" s="353"/>
      <c r="EM11" s="353"/>
      <c r="EN11" s="353"/>
      <c r="EO11" s="353"/>
      <c r="EP11" s="353"/>
      <c r="EQ11" s="353"/>
      <c r="ER11" s="353"/>
      <c r="ES11" s="353"/>
      <c r="ET11" s="353"/>
      <c r="EU11" s="353"/>
      <c r="EV11" s="353"/>
      <c r="EW11" s="353"/>
      <c r="EX11" s="353"/>
      <c r="EY11" s="353"/>
      <c r="EZ11" s="353"/>
      <c r="FA11" s="353"/>
      <c r="FB11" s="353"/>
      <c r="FC11" s="353"/>
      <c r="FD11" s="353"/>
      <c r="FE11" s="353"/>
      <c r="FF11" s="353"/>
      <c r="FG11" s="353"/>
      <c r="FH11" s="353"/>
      <c r="FI11" s="353"/>
      <c r="FJ11" s="353"/>
      <c r="FK11" s="353"/>
      <c r="FL11" s="353"/>
      <c r="FM11" s="353"/>
      <c r="FN11" s="353"/>
      <c r="FO11" s="353"/>
      <c r="FP11" s="353"/>
      <c r="FQ11" s="353"/>
      <c r="FR11" s="353"/>
      <c r="FS11" s="353"/>
      <c r="FT11" s="353"/>
      <c r="FU11" s="353"/>
      <c r="FV11" s="353"/>
      <c r="FW11" s="353"/>
      <c r="FX11" s="353"/>
      <c r="FY11" s="353"/>
      <c r="FZ11" s="353"/>
      <c r="GA11" s="353"/>
      <c r="GB11" s="353"/>
      <c r="GC11" s="353"/>
      <c r="GD11" s="353"/>
      <c r="GE11" s="353"/>
      <c r="GF11" s="353"/>
      <c r="GG11" s="353"/>
      <c r="GH11" s="353"/>
      <c r="GI11" s="353"/>
      <c r="GJ11" s="353"/>
      <c r="GK11" s="353"/>
      <c r="GL11" s="353"/>
      <c r="GM11" s="353"/>
      <c r="GN11" s="353"/>
      <c r="GO11" s="353"/>
      <c r="GP11" s="353"/>
      <c r="GQ11" s="353"/>
      <c r="GR11" s="353"/>
      <c r="GS11" s="353"/>
      <c r="GT11" s="353"/>
      <c r="GU11" s="353"/>
      <c r="GV11" s="353"/>
      <c r="GW11" s="353"/>
      <c r="GX11" s="353"/>
      <c r="GY11" s="353"/>
      <c r="GZ11" s="353"/>
      <c r="HA11" s="353"/>
      <c r="HB11" s="353"/>
      <c r="HC11" s="353"/>
      <c r="HD11" s="353"/>
      <c r="HE11" s="353"/>
      <c r="HF11" s="353"/>
      <c r="HG11" s="353"/>
      <c r="HH11" s="353"/>
      <c r="HI11" s="353"/>
      <c r="HJ11" s="353"/>
      <c r="HK11" s="353"/>
      <c r="HL11" s="353"/>
      <c r="HM11" s="353"/>
      <c r="HN11" s="353"/>
      <c r="HO11" s="353"/>
      <c r="HP11" s="353"/>
      <c r="HQ11" s="353"/>
      <c r="HR11" s="353"/>
      <c r="HS11" s="353"/>
      <c r="HT11" s="353"/>
      <c r="HU11" s="353"/>
      <c r="HV11" s="353"/>
      <c r="HW11" s="353"/>
      <c r="HX11" s="353"/>
      <c r="HY11" s="353"/>
      <c r="HZ11" s="353"/>
      <c r="IA11" s="353"/>
      <c r="IB11" s="353"/>
      <c r="IC11" s="353"/>
      <c r="ID11" s="353"/>
      <c r="IE11" s="353"/>
      <c r="IF11" s="353"/>
      <c r="IG11" s="353"/>
      <c r="IH11" s="353"/>
      <c r="II11" s="353"/>
      <c r="IJ11" s="353"/>
      <c r="IK11" s="353"/>
      <c r="IL11" s="353"/>
      <c r="IM11" s="353"/>
      <c r="IN11" s="353"/>
      <c r="IO11" s="353"/>
      <c r="IP11" s="353"/>
      <c r="IQ11" s="353"/>
      <c r="IR11" s="353"/>
      <c r="IS11" s="353"/>
      <c r="IT11" s="353"/>
      <c r="IU11" s="353"/>
      <c r="IV11" s="353"/>
    </row>
    <row r="12" spans="1:256">
      <c r="B12" s="372" t="str">
        <v>אפריקה אפ 8</v>
      </c>
      <c r="C12" s="373">
        <v>6110449</v>
      </c>
      <c r="D12" s="373" t="s">
        <v>170</v>
      </c>
      <c r="E12" s="373" t="s">
        <v>97</v>
      </c>
      <c r="F12" s="373" t="s">
        <v>76</v>
      </c>
      <c r="G12" s="370">
        <v>428.74</v>
      </c>
      <c r="H12" s="371">
        <v>8.7</v>
      </c>
      <c r="I12" s="370">
        <v>0.04</v>
      </c>
      <c r="J12" s="374">
        <v>0</v>
      </c>
      <c r="K12" s="374">
        <f>+I12/'סיכום נכסי השקעה'!$C$52</f>
        <v>2.63689485792328e-08</v>
      </c>
    </row>
    <row r="13" spans="1:256">
      <c r="B13" s="372" t="str">
        <v>אייסקיור אופציה א</v>
      </c>
      <c r="C13" s="373">
        <v>1127521</v>
      </c>
      <c r="D13" s="373" t="s">
        <v>192</v>
      </c>
      <c r="E13" s="373" t="s">
        <v>173</v>
      </c>
      <c r="F13" s="373" t="s">
        <v>76</v>
      </c>
      <c r="G13" s="370">
        <v>44648</v>
      </c>
      <c r="H13" s="371">
        <v>14.8</v>
      </c>
      <c r="I13" s="370">
        <v>6.61</v>
      </c>
      <c r="J13" s="374">
        <v>0.0036</v>
      </c>
      <c r="K13" s="374">
        <f>+I13/'סיכום נכסי השקעה'!$C$52</f>
        <v>4.35746875271823e-06</v>
      </c>
    </row>
    <row r="14" spans="1:256">
      <c r="B14" s="372" t="str">
        <v>אייסקיור אופציה ב</v>
      </c>
      <c r="C14" s="373">
        <v>1129659</v>
      </c>
      <c r="D14" s="373" t="s">
        <v>192</v>
      </c>
      <c r="E14" s="373" t="s">
        <v>173</v>
      </c>
      <c r="F14" s="373" t="s">
        <v>76</v>
      </c>
      <c r="G14" s="370">
        <v>1657</v>
      </c>
      <c r="H14" s="371">
        <v>8.1</v>
      </c>
      <c r="I14" s="370">
        <v>0.13</v>
      </c>
      <c r="J14" s="374">
        <v>0.0001</v>
      </c>
      <c r="K14" s="374">
        <f>+I14/'סיכום נכסי השקעה'!$C$52</f>
        <v>8.56990828825068e-08</v>
      </c>
    </row>
    <row r="15" spans="1:256">
      <c r="B15" s="372" t="str">
        <v>אקסלנז אפ 1</v>
      </c>
      <c r="C15" s="373">
        <v>1129428</v>
      </c>
      <c r="D15" s="373" t="s">
        <v>196</v>
      </c>
      <c r="E15" s="373" t="s">
        <v>173</v>
      </c>
      <c r="F15" s="373" t="s">
        <v>76</v>
      </c>
      <c r="G15" s="370">
        <v>360000</v>
      </c>
      <c r="H15" s="371">
        <v>2.5</v>
      </c>
      <c r="I15" s="370">
        <v>9</v>
      </c>
      <c r="J15" s="374">
        <v>0.0029</v>
      </c>
      <c r="K15" s="374">
        <f>+I15/'סיכום נכסי השקעה'!$C$52</f>
        <v>5.93301343032739e-06</v>
      </c>
    </row>
    <row r="16" spans="1:256">
      <c r="B16" s="372" t="str">
        <v>טאואר אפ 9</v>
      </c>
      <c r="C16" s="373">
        <v>1128719</v>
      </c>
      <c r="D16" s="373" t="s">
        <v>174</v>
      </c>
      <c r="E16" s="373" t="s">
        <v>175</v>
      </c>
      <c r="F16" s="373" t="s">
        <v>76</v>
      </c>
      <c r="G16" s="370">
        <v>784.23</v>
      </c>
      <c r="H16" s="371">
        <v>240.7</v>
      </c>
      <c r="I16" s="370">
        <v>1.89</v>
      </c>
      <c r="J16" s="374">
        <v>0.0001</v>
      </c>
      <c r="K16" s="374">
        <f>+I16/'סיכום נכסי השקעה'!$C$52</f>
        <v>1.24593282036875e-06</v>
      </c>
    </row>
    <row r="17" spans="1:256">
      <c r="B17" s="372" t="str">
        <v>כלל ביוטכנו אפ 4</v>
      </c>
      <c r="C17" s="373">
        <v>1128115</v>
      </c>
      <c r="D17" s="373" t="s">
        <v>190</v>
      </c>
      <c r="E17" s="373" t="s">
        <v>153</v>
      </c>
      <c r="F17" s="373" t="s">
        <v>76</v>
      </c>
      <c r="G17" s="370">
        <v>676.13</v>
      </c>
      <c r="H17" s="371">
        <v>139.4</v>
      </c>
      <c r="I17" s="370">
        <v>0.94</v>
      </c>
      <c r="J17" s="374">
        <v>0.0001</v>
      </c>
      <c r="K17" s="374">
        <f>+I17/'סיכום נכסי השקעה'!$C$52</f>
        <v>6.19670291611972e-07</v>
      </c>
    </row>
    <row r="18" spans="1:256">
      <c r="B18" s="372" t="str">
        <v>מדיקל אופציה 2</v>
      </c>
      <c r="C18" s="373">
        <v>1126929</v>
      </c>
      <c r="D18" s="373" t="s">
        <v>198</v>
      </c>
      <c r="E18" s="373" t="s">
        <v>173</v>
      </c>
      <c r="F18" s="373" t="s">
        <v>76</v>
      </c>
      <c r="G18" s="370">
        <v>446.43</v>
      </c>
      <c r="H18" s="371">
        <v>149</v>
      </c>
      <c r="I18" s="370">
        <v>0.67</v>
      </c>
      <c r="J18" s="374">
        <v>0.0004</v>
      </c>
      <c r="K18" s="374">
        <f>+I18/'סיכום נכסי השקעה'!$C$52</f>
        <v>4.4167988870215e-07</v>
      </c>
    </row>
    <row r="19" spans="1:256">
      <c r="B19" s="372" t="str">
        <v>ריט 1 אופציה 6</v>
      </c>
      <c r="C19" s="373">
        <v>1127570</v>
      </c>
      <c r="D19" s="373" t="s">
        <v>188</v>
      </c>
      <c r="E19" s="373" t="s">
        <v>97</v>
      </c>
      <c r="F19" s="373" t="s">
        <v>76</v>
      </c>
      <c r="G19" s="370">
        <v>7000</v>
      </c>
      <c r="H19" s="371">
        <v>103.2</v>
      </c>
      <c r="I19" s="370">
        <v>7.22</v>
      </c>
      <c r="J19" s="374">
        <v>0.0007</v>
      </c>
      <c r="K19" s="374">
        <f>+I19/'סיכום נכסי השקעה'!$C$52</f>
        <v>4.75959521855153e-06</v>
      </c>
    </row>
    <row r="20" spans="1:256">
      <c r="B20" s="372" t="str">
        <v>שמן נפט וגז אופציה 2</v>
      </c>
      <c r="C20" s="373">
        <v>1125038</v>
      </c>
      <c r="D20" s="373" t="s">
        <v>201</v>
      </c>
      <c r="E20" s="373" t="s">
        <v>153</v>
      </c>
      <c r="F20" s="373" t="s">
        <v>76</v>
      </c>
      <c r="G20" s="370">
        <v>51210</v>
      </c>
      <c r="H20" s="371">
        <v>2.3</v>
      </c>
      <c r="I20" s="370">
        <v>1.18</v>
      </c>
      <c r="J20" s="374">
        <v>0.0001</v>
      </c>
      <c r="K20" s="374">
        <f>+I20/'סיכום נכסי השקעה'!$C$52</f>
        <v>7.77883983087369e-07</v>
      </c>
    </row>
    <row r="21" spans="1:256">
      <c r="B21" s="369" t="s">
        <v>80</v>
      </c>
      <c r="C21" s="353"/>
      <c r="D21" s="353"/>
      <c r="E21" s="353"/>
      <c r="F21" s="353"/>
      <c r="G21" s="367"/>
      <c r="H21" s="368"/>
      <c r="I21" s="367">
        <f>SUM(I12:I20)</f>
        <v>27.68</v>
      </c>
      <c r="J21" s="375"/>
      <c r="K21" s="375">
        <f>+I21/'סיכום נכסי השקעה'!$C$52</f>
        <v>1.82473124168291e-05</v>
      </c>
    </row>
    <row r="22" spans="1:256">
      <c r="B22" s="376"/>
      <c r="G22" s="370"/>
      <c r="H22" s="371"/>
    </row>
    <row r="23" spans="1:256">
      <c r="A23" s="353"/>
      <c r="B23" s="366" t="str">
        <v>כתבי אופציה (7) סה"כ</v>
      </c>
      <c r="C23" s="353"/>
      <c r="D23" s="353"/>
      <c r="E23" s="353"/>
      <c r="F23" s="353"/>
      <c r="G23" s="367"/>
      <c r="H23" s="368"/>
      <c r="I23" s="367">
        <f>+I21</f>
        <v>27.68</v>
      </c>
      <c r="J23" s="375"/>
      <c r="K23" s="375">
        <f>+I23/'סיכום נכסי השקעה'!$C$52</f>
        <v>1.82473124168291e-05</v>
      </c>
      <c r="L23" s="353"/>
      <c r="M23" s="353"/>
      <c r="N23" s="353"/>
      <c r="O23" s="353"/>
      <c r="P23" s="353"/>
      <c r="Q23" s="353"/>
      <c r="R23" s="353"/>
      <c r="S23" s="353"/>
      <c r="T23" s="353"/>
      <c r="U23" s="353"/>
      <c r="V23" s="353"/>
      <c r="W23" s="353"/>
      <c r="X23" s="353"/>
      <c r="Y23" s="353"/>
      <c r="Z23" s="353"/>
      <c r="AA23" s="353"/>
      <c r="AB23" s="353"/>
      <c r="AC23" s="353"/>
      <c r="AD23" s="353"/>
      <c r="AE23" s="353"/>
      <c r="AF23" s="353"/>
      <c r="AG23" s="353"/>
      <c r="AH23" s="353"/>
      <c r="AI23" s="353"/>
      <c r="AJ23" s="353"/>
      <c r="AK23" s="353"/>
      <c r="AL23" s="353"/>
      <c r="AM23" s="353"/>
      <c r="AN23" s="353"/>
      <c r="AO23" s="353"/>
      <c r="AP23" s="353"/>
      <c r="AQ23" s="353"/>
      <c r="AR23" s="353"/>
      <c r="AS23" s="353"/>
      <c r="AT23" s="353"/>
      <c r="AU23" s="353"/>
      <c r="AV23" s="353"/>
      <c r="AW23" s="353"/>
      <c r="AX23" s="353"/>
      <c r="AY23" s="353"/>
      <c r="AZ23" s="353"/>
      <c r="BA23" s="353"/>
      <c r="BB23" s="353"/>
      <c r="BC23" s="353"/>
      <c r="BD23" s="353"/>
      <c r="BE23" s="353"/>
      <c r="BF23" s="353"/>
      <c r="BG23" s="353"/>
      <c r="BH23" s="353"/>
      <c r="BI23" s="353"/>
      <c r="BJ23" s="353"/>
      <c r="BK23" s="353"/>
      <c r="BL23" s="353"/>
      <c r="BM23" s="353"/>
      <c r="BN23" s="353"/>
      <c r="BO23" s="353"/>
      <c r="BP23" s="353"/>
      <c r="BQ23" s="353"/>
      <c r="BR23" s="353"/>
      <c r="BS23" s="353"/>
      <c r="BT23" s="353"/>
      <c r="BU23" s="353"/>
      <c r="BV23" s="353"/>
      <c r="BW23" s="353"/>
      <c r="BX23" s="353"/>
      <c r="BY23" s="353"/>
      <c r="BZ23" s="353"/>
      <c r="CA23" s="353"/>
      <c r="CB23" s="353"/>
      <c r="CC23" s="353"/>
      <c r="CD23" s="353"/>
      <c r="CE23" s="353"/>
      <c r="CF23" s="353"/>
      <c r="CG23" s="353"/>
      <c r="CH23" s="353"/>
      <c r="CI23" s="353"/>
      <c r="CJ23" s="353"/>
      <c r="CK23" s="353"/>
      <c r="CL23" s="353"/>
      <c r="CM23" s="353"/>
      <c r="CN23" s="353"/>
      <c r="CO23" s="353"/>
      <c r="CP23" s="353"/>
      <c r="CQ23" s="353"/>
      <c r="CR23" s="353"/>
      <c r="CS23" s="353"/>
      <c r="CT23" s="353"/>
      <c r="CU23" s="353"/>
      <c r="CV23" s="353"/>
      <c r="CW23" s="353"/>
      <c r="CX23" s="353"/>
      <c r="CY23" s="353"/>
      <c r="CZ23" s="353"/>
      <c r="DA23" s="353"/>
      <c r="DB23" s="353"/>
      <c r="DC23" s="353"/>
      <c r="DD23" s="353"/>
      <c r="DE23" s="353"/>
      <c r="DF23" s="353"/>
      <c r="DG23" s="353"/>
      <c r="DH23" s="353"/>
      <c r="DI23" s="353"/>
      <c r="DJ23" s="353"/>
      <c r="DK23" s="353"/>
      <c r="DL23" s="353"/>
      <c r="DM23" s="353"/>
      <c r="DN23" s="353"/>
      <c r="DO23" s="353"/>
      <c r="DP23" s="353"/>
      <c r="DQ23" s="353"/>
      <c r="DR23" s="353"/>
      <c r="DS23" s="353"/>
      <c r="DT23" s="353"/>
      <c r="DU23" s="353"/>
      <c r="DV23" s="353"/>
      <c r="DW23" s="353"/>
      <c r="DX23" s="353"/>
      <c r="DY23" s="353"/>
      <c r="DZ23" s="353"/>
      <c r="EA23" s="353"/>
      <c r="EB23" s="353"/>
      <c r="EC23" s="353"/>
      <c r="ED23" s="353"/>
      <c r="EE23" s="353"/>
      <c r="EF23" s="353"/>
      <c r="EG23" s="353"/>
      <c r="EH23" s="353"/>
      <c r="EI23" s="353"/>
      <c r="EJ23" s="353"/>
      <c r="EK23" s="353"/>
      <c r="EL23" s="353"/>
      <c r="EM23" s="353"/>
      <c r="EN23" s="353"/>
      <c r="EO23" s="353"/>
      <c r="EP23" s="353"/>
      <c r="EQ23" s="353"/>
      <c r="ER23" s="353"/>
      <c r="ES23" s="353"/>
      <c r="ET23" s="353"/>
      <c r="EU23" s="353"/>
      <c r="EV23" s="353"/>
      <c r="EW23" s="353"/>
      <c r="EX23" s="353"/>
      <c r="EY23" s="353"/>
      <c r="EZ23" s="353"/>
      <c r="FA23" s="353"/>
      <c r="FB23" s="353"/>
      <c r="FC23" s="353"/>
      <c r="FD23" s="353"/>
      <c r="FE23" s="353"/>
      <c r="FF23" s="353"/>
      <c r="FG23" s="353"/>
      <c r="FH23" s="353"/>
      <c r="FI23" s="353"/>
      <c r="FJ23" s="353"/>
      <c r="FK23" s="353"/>
      <c r="FL23" s="353"/>
      <c r="FM23" s="353"/>
      <c r="FN23" s="353"/>
      <c r="FO23" s="353"/>
      <c r="FP23" s="353"/>
      <c r="FQ23" s="353"/>
      <c r="FR23" s="353"/>
      <c r="FS23" s="353"/>
      <c r="FT23" s="353"/>
      <c r="FU23" s="353"/>
      <c r="FV23" s="353"/>
      <c r="FW23" s="353"/>
      <c r="FX23" s="353"/>
      <c r="FY23" s="353"/>
      <c r="FZ23" s="353"/>
      <c r="GA23" s="353"/>
      <c r="GB23" s="353"/>
      <c r="GC23" s="353"/>
      <c r="GD23" s="353"/>
      <c r="GE23" s="353"/>
      <c r="GF23" s="353"/>
      <c r="GG23" s="353"/>
      <c r="GH23" s="353"/>
      <c r="GI23" s="353"/>
      <c r="GJ23" s="353"/>
      <c r="GK23" s="353"/>
      <c r="GL23" s="353"/>
      <c r="GM23" s="353"/>
      <c r="GN23" s="353"/>
      <c r="GO23" s="353"/>
      <c r="GP23" s="353"/>
      <c r="GQ23" s="353"/>
      <c r="GR23" s="353"/>
      <c r="GS23" s="353"/>
      <c r="GT23" s="353"/>
      <c r="GU23" s="353"/>
      <c r="GV23" s="353"/>
      <c r="GW23" s="353"/>
      <c r="GX23" s="353"/>
      <c r="GY23" s="353"/>
      <c r="GZ23" s="353"/>
      <c r="HA23" s="353"/>
      <c r="HB23" s="353"/>
      <c r="HC23" s="353"/>
      <c r="HD23" s="353"/>
      <c r="HE23" s="353"/>
      <c r="HF23" s="353"/>
      <c r="HG23" s="353"/>
      <c r="HH23" s="353"/>
      <c r="HI23" s="353"/>
      <c r="HJ23" s="353"/>
      <c r="HK23" s="353"/>
      <c r="HL23" s="353"/>
      <c r="HM23" s="353"/>
      <c r="HN23" s="353"/>
      <c r="HO23" s="353"/>
      <c r="HP23" s="353"/>
      <c r="HQ23" s="353"/>
      <c r="HR23" s="353"/>
      <c r="HS23" s="353"/>
      <c r="HT23" s="353"/>
      <c r="HU23" s="353"/>
      <c r="HV23" s="353"/>
      <c r="HW23" s="353"/>
      <c r="HX23" s="353"/>
      <c r="HY23" s="353"/>
      <c r="HZ23" s="353"/>
      <c r="IA23" s="353"/>
      <c r="IB23" s="353"/>
      <c r="IC23" s="353"/>
      <c r="ID23" s="353"/>
      <c r="IE23" s="353"/>
      <c r="IF23" s="353"/>
      <c r="IG23" s="353"/>
      <c r="IH23" s="353"/>
      <c r="II23" s="353"/>
      <c r="IJ23" s="353"/>
      <c r="IK23" s="353"/>
      <c r="IL23" s="353"/>
      <c r="IM23" s="353"/>
      <c r="IN23" s="353"/>
      <c r="IO23" s="353"/>
      <c r="IP23" s="353"/>
      <c r="IQ23" s="353"/>
      <c r="IR23" s="353"/>
      <c r="IS23" s="353"/>
      <c r="IT23" s="353"/>
      <c r="IU23" s="353"/>
      <c r="IV23" s="353"/>
    </row>
    <row r="24" spans="1:256">
      <c r="B24" s="377"/>
      <c r="C24" s="378"/>
      <c r="D24" s="378"/>
      <c r="E24" s="378"/>
      <c r="F24" s="378"/>
      <c r="G24" s="379"/>
      <c r="H24" s="380"/>
      <c r="I24" s="378"/>
      <c r="J24" s="378"/>
      <c r="K24" s="378"/>
    </row>
    <row r="25" spans="1:256">
      <c r="A25" s="353"/>
      <c r="L25" s="353"/>
      <c r="M25" s="353"/>
      <c r="N25" s="353"/>
      <c r="O25" s="353"/>
      <c r="P25" s="353"/>
      <c r="Q25" s="353"/>
      <c r="R25" s="353"/>
      <c r="S25" s="353"/>
      <c r="T25" s="353"/>
      <c r="U25" s="353"/>
      <c r="V25" s="353"/>
      <c r="W25" s="353"/>
      <c r="X25" s="353"/>
      <c r="Y25" s="353"/>
      <c r="Z25" s="353"/>
      <c r="AA25" s="353"/>
      <c r="AB25" s="353"/>
      <c r="AC25" s="353"/>
      <c r="AD25" s="353"/>
      <c r="AE25" s="353"/>
      <c r="AF25" s="353"/>
      <c r="AG25" s="353"/>
      <c r="AH25" s="353"/>
      <c r="AI25" s="353"/>
      <c r="AJ25" s="353"/>
      <c r="AK25" s="353"/>
      <c r="AL25" s="353"/>
      <c r="AM25" s="353"/>
      <c r="AN25" s="353"/>
      <c r="AO25" s="353"/>
      <c r="AP25" s="353"/>
      <c r="AQ25" s="353"/>
      <c r="AR25" s="353"/>
      <c r="AS25" s="353"/>
      <c r="AT25" s="353"/>
      <c r="AU25" s="353"/>
      <c r="AV25" s="353"/>
      <c r="AW25" s="353"/>
      <c r="AX25" s="353"/>
      <c r="AY25" s="353"/>
      <c r="AZ25" s="353"/>
      <c r="BA25" s="353"/>
      <c r="BB25" s="353"/>
      <c r="BC25" s="353"/>
      <c r="BD25" s="353"/>
      <c r="BE25" s="353"/>
      <c r="BF25" s="353"/>
      <c r="BG25" s="353"/>
      <c r="BH25" s="353"/>
      <c r="BI25" s="353"/>
      <c r="BJ25" s="353"/>
      <c r="BK25" s="353"/>
      <c r="BL25" s="353"/>
      <c r="BM25" s="353"/>
      <c r="BN25" s="353"/>
      <c r="BO25" s="353"/>
      <c r="BP25" s="353"/>
      <c r="BQ25" s="353"/>
      <c r="BR25" s="353"/>
      <c r="BS25" s="353"/>
      <c r="BT25" s="353"/>
      <c r="BU25" s="353"/>
      <c r="BV25" s="353"/>
      <c r="BW25" s="353"/>
      <c r="BX25" s="353"/>
      <c r="BY25" s="353"/>
      <c r="BZ25" s="353"/>
      <c r="CA25" s="353"/>
      <c r="CB25" s="353"/>
      <c r="CC25" s="353"/>
      <c r="CD25" s="353"/>
      <c r="CE25" s="353"/>
      <c r="CF25" s="353"/>
      <c r="CG25" s="353"/>
      <c r="CH25" s="353"/>
      <c r="CI25" s="353"/>
      <c r="CJ25" s="353"/>
      <c r="CK25" s="353"/>
      <c r="CL25" s="353"/>
      <c r="CM25" s="353"/>
      <c r="CN25" s="353"/>
      <c r="CO25" s="353"/>
      <c r="CP25" s="353"/>
      <c r="CQ25" s="353"/>
      <c r="CR25" s="353"/>
      <c r="CS25" s="353"/>
      <c r="CT25" s="353"/>
      <c r="CU25" s="353"/>
      <c r="CV25" s="353"/>
      <c r="CW25" s="353"/>
      <c r="CX25" s="353"/>
      <c r="CY25" s="353"/>
      <c r="CZ25" s="353"/>
      <c r="DA25" s="353"/>
      <c r="DB25" s="353"/>
      <c r="DC25" s="353"/>
      <c r="DD25" s="353"/>
      <c r="DE25" s="353"/>
      <c r="DF25" s="353"/>
      <c r="DG25" s="353"/>
      <c r="DH25" s="353"/>
      <c r="DI25" s="353"/>
      <c r="DJ25" s="353"/>
      <c r="DK25" s="353"/>
      <c r="DL25" s="353"/>
      <c r="DM25" s="353"/>
      <c r="DN25" s="353"/>
      <c r="DO25" s="353"/>
      <c r="DP25" s="353"/>
      <c r="DQ25" s="353"/>
      <c r="DR25" s="353"/>
      <c r="DS25" s="353"/>
      <c r="DT25" s="353"/>
      <c r="DU25" s="353"/>
      <c r="DV25" s="353"/>
      <c r="DW25" s="353"/>
      <c r="DX25" s="353"/>
      <c r="DY25" s="353"/>
      <c r="DZ25" s="353"/>
      <c r="EA25" s="353"/>
      <c r="EB25" s="353"/>
      <c r="EC25" s="353"/>
      <c r="ED25" s="353"/>
      <c r="EE25" s="353"/>
      <c r="EF25" s="353"/>
      <c r="EG25" s="353"/>
      <c r="EH25" s="353"/>
      <c r="EI25" s="353"/>
      <c r="EJ25" s="353"/>
      <c r="EK25" s="353"/>
      <c r="EL25" s="353"/>
      <c r="EM25" s="353"/>
      <c r="EN25" s="353"/>
      <c r="EO25" s="353"/>
      <c r="EP25" s="353"/>
      <c r="EQ25" s="353"/>
      <c r="ER25" s="353"/>
      <c r="ES25" s="353"/>
      <c r="ET25" s="353"/>
      <c r="EU25" s="353"/>
      <c r="EV25" s="353"/>
      <c r="EW25" s="353"/>
      <c r="EX25" s="353"/>
      <c r="EY25" s="353"/>
      <c r="EZ25" s="353"/>
      <c r="FA25" s="353"/>
      <c r="FB25" s="353"/>
      <c r="FC25" s="353"/>
      <c r="FD25" s="353"/>
      <c r="FE25" s="353"/>
      <c r="FF25" s="353"/>
      <c r="FG25" s="353"/>
      <c r="FH25" s="353"/>
      <c r="FI25" s="353"/>
      <c r="FJ25" s="353"/>
      <c r="FK25" s="353"/>
      <c r="FL25" s="353"/>
      <c r="FM25" s="353"/>
      <c r="FN25" s="353"/>
      <c r="FO25" s="353"/>
      <c r="FP25" s="353"/>
      <c r="FQ25" s="353"/>
      <c r="FR25" s="353"/>
      <c r="FS25" s="353"/>
      <c r="FT25" s="353"/>
      <c r="FU25" s="353"/>
      <c r="FV25" s="353"/>
      <c r="FW25" s="353"/>
      <c r="FX25" s="353"/>
      <c r="FY25" s="353"/>
      <c r="FZ25" s="353"/>
      <c r="GA25" s="353"/>
      <c r="GB25" s="353"/>
      <c r="GC25" s="353"/>
      <c r="GD25" s="353"/>
      <c r="GE25" s="353"/>
      <c r="GF25" s="353"/>
      <c r="GG25" s="353"/>
      <c r="GH25" s="353"/>
      <c r="GI25" s="353"/>
      <c r="GJ25" s="353"/>
      <c r="GK25" s="353"/>
      <c r="GL25" s="353"/>
      <c r="GM25" s="353"/>
      <c r="GN25" s="353"/>
      <c r="GO25" s="353"/>
      <c r="GP25" s="353"/>
      <c r="GQ25" s="353"/>
      <c r="GR25" s="353"/>
      <c r="GS25" s="353"/>
      <c r="GT25" s="353"/>
      <c r="GU25" s="353"/>
      <c r="GV25" s="353"/>
      <c r="GW25" s="353"/>
      <c r="GX25" s="353"/>
      <c r="GY25" s="353"/>
      <c r="GZ25" s="353"/>
      <c r="HA25" s="353"/>
      <c r="HB25" s="353"/>
      <c r="HC25" s="353"/>
      <c r="HD25" s="353"/>
      <c r="HE25" s="353"/>
      <c r="HF25" s="353"/>
      <c r="HG25" s="353"/>
      <c r="HH25" s="353"/>
      <c r="HI25" s="353"/>
      <c r="HJ25" s="353"/>
      <c r="HK25" s="353"/>
      <c r="HL25" s="353"/>
      <c r="HM25" s="353"/>
      <c r="HN25" s="353"/>
      <c r="HO25" s="353"/>
      <c r="HP25" s="353"/>
      <c r="HQ25" s="353"/>
      <c r="HR25" s="353"/>
      <c r="HS25" s="353"/>
      <c r="HT25" s="353"/>
      <c r="HU25" s="353"/>
      <c r="HV25" s="353"/>
      <c r="HW25" s="353"/>
      <c r="HX25" s="353"/>
      <c r="HY25" s="353"/>
      <c r="HZ25" s="353"/>
      <c r="IA25" s="353"/>
      <c r="IB25" s="353"/>
      <c r="IC25" s="353"/>
      <c r="ID25" s="353"/>
      <c r="IE25" s="353"/>
      <c r="IF25" s="353"/>
      <c r="IG25" s="353"/>
      <c r="IH25" s="353"/>
      <c r="II25" s="353"/>
      <c r="IJ25" s="353"/>
      <c r="IK25" s="353"/>
      <c r="IL25" s="353"/>
      <c r="IM25" s="353"/>
      <c r="IN25" s="353"/>
      <c r="IO25" s="353"/>
      <c r="IP25" s="353"/>
      <c r="IQ25" s="353"/>
      <c r="IR25" s="353"/>
      <c r="IS25" s="353"/>
      <c r="IT25" s="353"/>
      <c r="IU25" s="353"/>
      <c r="IV25" s="353"/>
    </row>
    <row r="27" spans="1:256">
      <c r="A27" s="353"/>
      <c r="L27" s="353"/>
      <c r="M27" s="353"/>
      <c r="N27" s="353"/>
      <c r="O27" s="353"/>
      <c r="P27" s="353"/>
      <c r="Q27" s="353"/>
      <c r="R27" s="353"/>
      <c r="S27" s="353"/>
      <c r="T27" s="353"/>
      <c r="U27" s="353"/>
      <c r="V27" s="353"/>
      <c r="W27" s="353"/>
      <c r="X27" s="353"/>
      <c r="Y27" s="353"/>
      <c r="Z27" s="353"/>
      <c r="AA27" s="353"/>
      <c r="AB27" s="353"/>
      <c r="AC27" s="353"/>
      <c r="AD27" s="353"/>
      <c r="AE27" s="353"/>
      <c r="AF27" s="353"/>
      <c r="AG27" s="353"/>
      <c r="AH27" s="353"/>
      <c r="AI27" s="353"/>
      <c r="AJ27" s="353"/>
      <c r="AK27" s="353"/>
      <c r="AL27" s="353"/>
      <c r="AM27" s="353"/>
      <c r="AN27" s="353"/>
      <c r="AO27" s="353"/>
      <c r="AP27" s="353"/>
      <c r="AQ27" s="353"/>
      <c r="AR27" s="353"/>
      <c r="AS27" s="353"/>
      <c r="AT27" s="353"/>
      <c r="AU27" s="353"/>
      <c r="AV27" s="353"/>
      <c r="AW27" s="353"/>
      <c r="AX27" s="353"/>
      <c r="AY27" s="353"/>
      <c r="AZ27" s="353"/>
      <c r="BA27" s="353"/>
      <c r="BB27" s="353"/>
      <c r="BC27" s="353"/>
      <c r="BD27" s="353"/>
      <c r="BE27" s="353"/>
      <c r="BF27" s="353"/>
      <c r="BG27" s="353"/>
      <c r="BH27" s="353"/>
      <c r="BI27" s="353"/>
      <c r="BJ27" s="353"/>
      <c r="BK27" s="353"/>
      <c r="BL27" s="353"/>
      <c r="BM27" s="353"/>
      <c r="BN27" s="353"/>
      <c r="BO27" s="353"/>
      <c r="BP27" s="353"/>
      <c r="BQ27" s="353"/>
      <c r="BR27" s="353"/>
      <c r="BS27" s="353"/>
      <c r="BT27" s="353"/>
      <c r="BU27" s="353"/>
      <c r="BV27" s="353"/>
      <c r="BW27" s="353"/>
      <c r="BX27" s="353"/>
      <c r="BY27" s="353"/>
      <c r="BZ27" s="353"/>
      <c r="CA27" s="353"/>
      <c r="CB27" s="353"/>
      <c r="CC27" s="353"/>
      <c r="CD27" s="353"/>
      <c r="CE27" s="353"/>
      <c r="CF27" s="353"/>
      <c r="CG27" s="353"/>
      <c r="CH27" s="353"/>
      <c r="CI27" s="353"/>
      <c r="CJ27" s="353"/>
      <c r="CK27" s="353"/>
      <c r="CL27" s="353"/>
      <c r="CM27" s="353"/>
      <c r="CN27" s="353"/>
      <c r="CO27" s="353"/>
      <c r="CP27" s="353"/>
      <c r="CQ27" s="353"/>
      <c r="CR27" s="353"/>
      <c r="CS27" s="353"/>
      <c r="CT27" s="353"/>
      <c r="CU27" s="353"/>
      <c r="CV27" s="353"/>
      <c r="CW27" s="353"/>
      <c r="CX27" s="353"/>
      <c r="CY27" s="353"/>
      <c r="CZ27" s="353"/>
      <c r="DA27" s="353"/>
      <c r="DB27" s="353"/>
      <c r="DC27" s="353"/>
      <c r="DD27" s="353"/>
      <c r="DE27" s="353"/>
      <c r="DF27" s="353"/>
      <c r="DG27" s="353"/>
      <c r="DH27" s="353"/>
      <c r="DI27" s="353"/>
      <c r="DJ27" s="353"/>
      <c r="DK27" s="353"/>
      <c r="DL27" s="353"/>
      <c r="DM27" s="353"/>
      <c r="DN27" s="353"/>
      <c r="DO27" s="353"/>
      <c r="DP27" s="353"/>
      <c r="DQ27" s="353"/>
      <c r="DR27" s="353"/>
      <c r="DS27" s="353"/>
      <c r="DT27" s="353"/>
      <c r="DU27" s="353"/>
      <c r="DV27" s="353"/>
      <c r="DW27" s="353"/>
      <c r="DX27" s="353"/>
      <c r="DY27" s="353"/>
      <c r="DZ27" s="353"/>
      <c r="EA27" s="353"/>
      <c r="EB27" s="353"/>
      <c r="EC27" s="353"/>
      <c r="ED27" s="353"/>
      <c r="EE27" s="353"/>
      <c r="EF27" s="353"/>
      <c r="EG27" s="353"/>
      <c r="EH27" s="353"/>
      <c r="EI27" s="353"/>
      <c r="EJ27" s="353"/>
      <c r="EK27" s="353"/>
      <c r="EL27" s="353"/>
      <c r="EM27" s="353"/>
      <c r="EN27" s="353"/>
      <c r="EO27" s="353"/>
      <c r="EP27" s="353"/>
      <c r="EQ27" s="353"/>
      <c r="ER27" s="353"/>
      <c r="ES27" s="353"/>
      <c r="ET27" s="353"/>
      <c r="EU27" s="353"/>
      <c r="EV27" s="353"/>
      <c r="EW27" s="353"/>
      <c r="EX27" s="353"/>
      <c r="EY27" s="353"/>
      <c r="EZ27" s="353"/>
      <c r="FA27" s="353"/>
      <c r="FB27" s="353"/>
      <c r="FC27" s="353"/>
      <c r="FD27" s="353"/>
      <c r="FE27" s="353"/>
      <c r="FF27" s="353"/>
      <c r="FG27" s="353"/>
      <c r="FH27" s="353"/>
      <c r="FI27" s="353"/>
      <c r="FJ27" s="353"/>
      <c r="FK27" s="353"/>
      <c r="FL27" s="353"/>
      <c r="FM27" s="353"/>
      <c r="FN27" s="353"/>
      <c r="FO27" s="353"/>
      <c r="FP27" s="353"/>
      <c r="FQ27" s="353"/>
      <c r="FR27" s="353"/>
      <c r="FS27" s="353"/>
      <c r="FT27" s="353"/>
      <c r="FU27" s="353"/>
      <c r="FV27" s="353"/>
      <c r="FW27" s="353"/>
      <c r="FX27" s="353"/>
      <c r="FY27" s="353"/>
      <c r="FZ27" s="353"/>
      <c r="GA27" s="353"/>
      <c r="GB27" s="353"/>
      <c r="GC27" s="353"/>
      <c r="GD27" s="353"/>
      <c r="GE27" s="353"/>
      <c r="GF27" s="353"/>
      <c r="GG27" s="353"/>
      <c r="GH27" s="353"/>
      <c r="GI27" s="353"/>
      <c r="GJ27" s="353"/>
      <c r="GK27" s="353"/>
      <c r="GL27" s="353"/>
      <c r="GM27" s="353"/>
      <c r="GN27" s="353"/>
      <c r="GO27" s="353"/>
      <c r="GP27" s="353"/>
      <c r="GQ27" s="353"/>
      <c r="GR27" s="353"/>
      <c r="GS27" s="353"/>
      <c r="GT27" s="353"/>
      <c r="GU27" s="353"/>
      <c r="GV27" s="353"/>
      <c r="GW27" s="353"/>
      <c r="GX27" s="353"/>
      <c r="GY27" s="353"/>
      <c r="GZ27" s="353"/>
      <c r="HA27" s="353"/>
      <c r="HB27" s="353"/>
      <c r="HC27" s="353"/>
      <c r="HD27" s="353"/>
      <c r="HE27" s="353"/>
      <c r="HF27" s="353"/>
      <c r="HG27" s="353"/>
      <c r="HH27" s="353"/>
      <c r="HI27" s="353"/>
      <c r="HJ27" s="353"/>
      <c r="HK27" s="353"/>
      <c r="HL27" s="353"/>
      <c r="HM27" s="353"/>
      <c r="HN27" s="353"/>
      <c r="HO27" s="353"/>
      <c r="HP27" s="353"/>
      <c r="HQ27" s="353"/>
      <c r="HR27" s="353"/>
      <c r="HS27" s="353"/>
      <c r="HT27" s="353"/>
      <c r="HU27" s="353"/>
      <c r="HV27" s="353"/>
      <c r="HW27" s="353"/>
      <c r="HX27" s="353"/>
      <c r="HY27" s="353"/>
      <c r="HZ27" s="353"/>
      <c r="IA27" s="353"/>
      <c r="IB27" s="353"/>
      <c r="IC27" s="353"/>
      <c r="ID27" s="353"/>
      <c r="IE27" s="353"/>
      <c r="IF27" s="353"/>
      <c r="IG27" s="353"/>
      <c r="IH27" s="353"/>
      <c r="II27" s="353"/>
      <c r="IJ27" s="353"/>
      <c r="IK27" s="353"/>
      <c r="IL27" s="353"/>
      <c r="IM27" s="353"/>
      <c r="IN27" s="353"/>
      <c r="IO27" s="353"/>
      <c r="IP27" s="353"/>
      <c r="IQ27" s="353"/>
      <c r="IR27" s="353"/>
      <c r="IS27" s="353"/>
      <c r="IT27" s="353"/>
      <c r="IU27" s="353"/>
      <c r="IV27" s="353"/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1" fitToWidth="1" orientation="landscape" pageOrder="downThenOver" paperSize="9" scale="79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1.1206</AppVersion>
  <LinksUpToDate>0</LinksUpToDate>
  <ScaleCrop>0</ScaleCrop>
  <DocSecurity>0</DocSecurity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עופרה כוכבי</cp:lastModifiedBy>
  <dcterms:modified xsi:type="dcterms:W3CDTF">2013-12-01T12:20:35Z</dcterms:modified>
  <dc:title>yozma.xls</dc:title>
  <dcterms:created xsi:type="dcterms:W3CDTF">2013-11-20T07:09:37Z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Archive">
    <vt:lpwstr>0</vt:lpwstr>
  </property>
  <property fmtid="{D5CDD505-2E9C-101B-9397-08002B2CF9AE}" pid="29" name="MainTitle">
    <vt:lpwstr/>
  </property>
  <property fmtid="{D5CDD505-2E9C-101B-9397-08002B2CF9AE}" pid="29" name="PublishingExpirationDate">
    <vt:lpwstr/>
  </property>
  <property fmtid="{D5CDD505-2E9C-101B-9397-08002B2CF9AE}" pid="29" name="PublishingStartDate">
    <vt:lpwstr/>
  </property>
  <property fmtid="{D5CDD505-2E9C-101B-9397-08002B2CF9AE}" pid="29" name="TemplateUrl">
    <vt:lpwstr/>
  </property>
  <property fmtid="{D5CDD505-2E9C-101B-9397-08002B2CF9AE}" pid="29" name="_NewReviewCycle">
    <vt:lpwstr/>
  </property>
  <property fmtid="{D5CDD505-2E9C-101B-9397-08002B2CF9AE}" pid="29" name="_SharedFileIndex">
    <vt:lpwstr/>
  </property>
  <property fmtid="{D5CDD505-2E9C-101B-9397-08002B2CF9AE}" pid="29" name="_SourceUrl">
    <vt:lpwstr/>
  </property>
  <property fmtid="{D5CDD505-2E9C-101B-9397-08002B2CF9AE}" pid="29" name="display_urn:schemas-microsoft-com:office:office#Author">
    <vt:lpwstr>חשבון מערכת</vt:lpwstr>
  </property>
  <property fmtid="{D5CDD505-2E9C-101B-9397-08002B2CF9AE}" pid="29" name="display_urn:schemas-microsoft-com:office:office#Editor">
    <vt:lpwstr>חשבון מערכת</vt:lpwstr>
  </property>
  <property fmtid="{D5CDD505-2E9C-101B-9397-08002B2CF9AE}" pid="29" name="docType">
    <vt:lpwstr>FinancialReport</vt:lpwstr>
  </property>
  <property fmtid="{D5CDD505-2E9C-101B-9397-08002B2CF9AE}" pid="29" name="gsf:last-printed">
    <vt:date>2013-11-26T11:42:02Z</vt:date>
  </property>
  <property fmtid="{D5CDD505-2E9C-101B-9397-08002B2CF9AE}" pid="29" name="gsf:last-saved-by">
    <vt:lpwstr>עופרה כוכבי</vt:lpwstr>
  </property>
  <property fmtid="{D5CDD505-2E9C-101B-9397-08002B2CF9AE}" pid="29" name="msole:codepage">
    <vt:i4>1255</vt:i4>
  </property>
  <property fmtid="{D5CDD505-2E9C-101B-9397-08002B2CF9AE}" pid="29" name="msole:unknown-doc-19">
    <vt:bool>f</vt:bool>
  </property>
  <property fmtid="{D5CDD505-2E9C-101B-9397-08002B2CF9AE}" pid="29" name="msole:unknown-doc-22">
    <vt:bool>f</vt:bool>
  </property>
  <property fmtid="{D5CDD505-2E9C-101B-9397-08002B2CF9AE}" pid="29" name="msole:unknown-doc-23">
    <vt:i4>917504</vt:i4>
  </property>
  <property fmtid="{D5CDD505-2E9C-101B-9397-08002B2CF9AE}" pid="29" name="product">
    <vt:lpwstr>Yozma</vt:lpwstr>
  </property>
  <property fmtid="{D5CDD505-2E9C-101B-9397-08002B2CF9AE}" pid="29" name="summary">
    <vt:lpwstr/>
  </property>
  <property fmtid="{D5CDD505-2E9C-101B-9397-08002B2CF9AE}" pid="29" name="xd_ProgID">
    <vt:lpwstr/>
  </property>
  <property fmtid="{D5CDD505-2E9C-101B-9397-08002B2CF9AE}" pid="29" name="xd_Signature">
    <vt:lpwstr/>
  </property>
  <property fmtid="{D5CDD505-2E9C-101B-9397-08002B2CF9AE}" pid="29" name="תאריך">
    <vt:lpwstr>2013-12-01T14:22:01Z</vt:lpwstr>
  </property>
</Properties>
</file>