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81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H20" i="24" l="1"/>
  <c r="B32" i="26" l="1"/>
  <c r="B31" i="26"/>
  <c r="B28" i="26" s="1"/>
  <c r="B29" i="26"/>
  <c r="B23" i="26"/>
  <c r="B22" i="26"/>
  <c r="B20" i="26"/>
  <c r="B18" i="26"/>
  <c r="B16" i="26"/>
  <c r="B17" i="26" l="1"/>
  <c r="I30" i="1"/>
  <c r="I26" i="1"/>
  <c r="I44" i="1" s="1"/>
  <c r="I57" i="1" s="1"/>
  <c r="L57" i="2"/>
  <c r="L44" i="2"/>
  <c r="J39" i="2"/>
  <c r="J44" i="2" s="1"/>
  <c r="J57" i="2" s="1"/>
  <c r="L39" i="2"/>
  <c r="L124" i="4"/>
  <c r="N124" i="4"/>
  <c r="L122" i="4"/>
  <c r="N122" i="4"/>
  <c r="L99" i="4"/>
  <c r="L127" i="4" s="1"/>
  <c r="L91" i="4"/>
  <c r="N91" i="4"/>
  <c r="L82" i="4"/>
  <c r="N82" i="4"/>
  <c r="N99" i="4" s="1"/>
  <c r="N127" i="4" s="1"/>
  <c r="E43" i="6"/>
  <c r="E62" i="6" s="1"/>
  <c r="E32" i="6"/>
  <c r="G32" i="6"/>
  <c r="G43" i="6" s="1"/>
  <c r="G62" i="6" s="1"/>
  <c r="J33" i="7"/>
  <c r="J30" i="7"/>
  <c r="H28" i="7"/>
  <c r="H30" i="7" s="1"/>
  <c r="H33" i="7" s="1"/>
  <c r="J28" i="7"/>
  <c r="J65" i="12"/>
  <c r="L65" i="12"/>
  <c r="J52" i="12"/>
  <c r="L52" i="12"/>
  <c r="J41" i="12"/>
  <c r="L41" i="12"/>
  <c r="N32" i="14"/>
  <c r="N45" i="14" s="1"/>
  <c r="L30" i="14"/>
  <c r="L32" i="14" s="1"/>
  <c r="L45" i="14" s="1"/>
  <c r="N30" i="14"/>
  <c r="F36" i="15"/>
  <c r="H36" i="15"/>
  <c r="F21" i="15"/>
  <c r="F23" i="15" s="1"/>
  <c r="H21" i="15"/>
  <c r="H23" i="15" s="1"/>
  <c r="H21" i="24" l="1"/>
  <c r="H23" i="24" s="1"/>
  <c r="H33" i="24" s="1"/>
  <c r="B41" i="26" s="1"/>
  <c r="B42" i="26" l="1"/>
  <c r="J32" i="19" s="1"/>
  <c r="M44" i="21"/>
  <c r="P29" i="20"/>
  <c r="K48" i="18"/>
  <c r="K26" i="18"/>
  <c r="K27" i="17"/>
  <c r="K26" i="16"/>
  <c r="J27" i="8"/>
  <c r="J31" i="15"/>
  <c r="P23" i="14"/>
  <c r="P20" i="14"/>
  <c r="P36" i="13"/>
  <c r="P26" i="13"/>
  <c r="N60" i="12"/>
  <c r="N57" i="12"/>
  <c r="N47" i="12"/>
  <c r="N40" i="12"/>
  <c r="N38" i="12"/>
  <c r="N37" i="12"/>
  <c r="N34" i="12"/>
  <c r="N33" i="12"/>
  <c r="N32" i="12"/>
  <c r="N29" i="12"/>
  <c r="N28" i="12"/>
  <c r="N26" i="12"/>
  <c r="N24" i="12"/>
  <c r="N20" i="12"/>
  <c r="P57" i="11"/>
  <c r="P54" i="11"/>
  <c r="P48" i="11"/>
  <c r="P45" i="11"/>
  <c r="P42" i="11"/>
  <c r="P32" i="11"/>
  <c r="P29" i="11"/>
  <c r="P26" i="11"/>
  <c r="P20" i="11"/>
  <c r="J48" i="9"/>
  <c r="J45" i="9"/>
  <c r="J39" i="9"/>
  <c r="J36" i="9"/>
  <c r="J29" i="9"/>
  <c r="J23" i="9"/>
  <c r="J20" i="9"/>
  <c r="L27" i="7"/>
  <c r="L28" i="7" s="1"/>
  <c r="L30" i="7" s="1"/>
  <c r="L33" i="7" s="1"/>
  <c r="I57" i="6"/>
  <c r="I54" i="6"/>
  <c r="I51" i="6"/>
  <c r="I41" i="6"/>
  <c r="I38" i="6"/>
  <c r="I35" i="6"/>
  <c r="I30" i="6"/>
  <c r="I29" i="6"/>
  <c r="I28" i="6"/>
  <c r="I26" i="6"/>
  <c r="I23" i="6"/>
  <c r="I20" i="6"/>
  <c r="J39" i="5"/>
  <c r="J32" i="5"/>
  <c r="J29" i="5"/>
  <c r="J23" i="5"/>
  <c r="J20" i="5"/>
  <c r="P121" i="4"/>
  <c r="P119" i="4"/>
  <c r="P118" i="4"/>
  <c r="P117" i="4"/>
  <c r="P115" i="4"/>
  <c r="P114" i="4"/>
  <c r="P113" i="4"/>
  <c r="P111" i="4"/>
  <c r="P110" i="4"/>
  <c r="P109" i="4"/>
  <c r="P107" i="4"/>
  <c r="P104" i="4"/>
  <c r="P97" i="4"/>
  <c r="P90" i="4"/>
  <c r="P89" i="4"/>
  <c r="P88" i="4"/>
  <c r="P86" i="4"/>
  <c r="P85" i="4"/>
  <c r="P81" i="4"/>
  <c r="P79" i="4"/>
  <c r="P78" i="4"/>
  <c r="P77" i="4"/>
  <c r="P75" i="4"/>
  <c r="P74" i="4"/>
  <c r="P73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39" i="3"/>
  <c r="P36" i="3"/>
  <c r="P29" i="3"/>
  <c r="P26" i="3"/>
  <c r="P23" i="3"/>
  <c r="P20" i="3"/>
  <c r="N52" i="2"/>
  <c r="N49" i="2"/>
  <c r="N42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0" i="2"/>
  <c r="J52" i="1"/>
  <c r="J49" i="1"/>
  <c r="J42" i="1"/>
  <c r="J39" i="1"/>
  <c r="J36" i="1"/>
  <c r="J33" i="1"/>
  <c r="J29" i="1"/>
  <c r="J30" i="1" s="1"/>
  <c r="J25" i="1"/>
  <c r="J24" i="1"/>
  <c r="J23" i="1"/>
  <c r="J20" i="1"/>
  <c r="P29" i="13" l="1"/>
  <c r="J20" i="15"/>
  <c r="J21" i="15" s="1"/>
  <c r="J23" i="15" s="1"/>
  <c r="J36" i="15" s="1"/>
  <c r="K42" i="16"/>
  <c r="I28" i="24"/>
  <c r="N25" i="12"/>
  <c r="N30" i="12"/>
  <c r="N36" i="12"/>
  <c r="N44" i="12"/>
  <c r="P20" i="13"/>
  <c r="P19" i="14"/>
  <c r="J28" i="15"/>
  <c r="K36" i="16"/>
  <c r="K39" i="18"/>
  <c r="P51" i="20"/>
  <c r="P72" i="4"/>
  <c r="P76" i="4"/>
  <c r="P80" i="4"/>
  <c r="P87" i="4"/>
  <c r="P91" i="4" s="1"/>
  <c r="P94" i="4"/>
  <c r="P108" i="4"/>
  <c r="P112" i="4"/>
  <c r="P116" i="4"/>
  <c r="P120" i="4"/>
  <c r="J26" i="5"/>
  <c r="J42" i="5"/>
  <c r="I27" i="6"/>
  <c r="I31" i="6"/>
  <c r="I48" i="6"/>
  <c r="L20" i="7"/>
  <c r="J26" i="9"/>
  <c r="J42" i="9"/>
  <c r="P23" i="11"/>
  <c r="P35" i="11"/>
  <c r="P51" i="11"/>
  <c r="N23" i="12"/>
  <c r="N27" i="12"/>
  <c r="N31" i="12"/>
  <c r="N35" i="12"/>
  <c r="N39" i="12"/>
  <c r="N50" i="12"/>
  <c r="P23" i="13"/>
  <c r="P39" i="13"/>
  <c r="P26" i="14"/>
  <c r="J20" i="8"/>
  <c r="K29" i="16"/>
  <c r="K45" i="16"/>
  <c r="K32" i="18"/>
  <c r="K51" i="18"/>
  <c r="J39" i="19"/>
  <c r="P32" i="20"/>
  <c r="M23" i="21"/>
  <c r="M54" i="21"/>
  <c r="J23" i="19"/>
  <c r="J45" i="19"/>
  <c r="P45" i="20"/>
  <c r="M26" i="21"/>
  <c r="M60" i="21"/>
  <c r="K23" i="16"/>
  <c r="K39" i="16"/>
  <c r="K23" i="18"/>
  <c r="K42" i="18"/>
  <c r="J29" i="19"/>
  <c r="P23" i="20"/>
  <c r="P48" i="20"/>
  <c r="M35" i="21"/>
  <c r="H23" i="23"/>
  <c r="J48" i="19"/>
  <c r="P35" i="20"/>
  <c r="P57" i="20"/>
  <c r="M38" i="21"/>
  <c r="M39" i="22"/>
  <c r="M23" i="22"/>
  <c r="M32" i="21"/>
  <c r="M51" i="21"/>
  <c r="M26" i="22"/>
  <c r="M32" i="22"/>
  <c r="N39" i="2"/>
  <c r="N44" i="2" s="1"/>
  <c r="N57" i="2" s="1"/>
  <c r="J26" i="1"/>
  <c r="J44" i="1" s="1"/>
  <c r="J57" i="1" s="1"/>
  <c r="K29" i="18"/>
  <c r="K45" i="18"/>
  <c r="J26" i="19"/>
  <c r="J42" i="19"/>
  <c r="P26" i="20"/>
  <c r="P42" i="20"/>
  <c r="P54" i="20"/>
  <c r="M29" i="21"/>
  <c r="M41" i="21"/>
  <c r="M57" i="21"/>
  <c r="M29" i="22"/>
  <c r="H33" i="23"/>
  <c r="H30" i="23"/>
  <c r="I20" i="24"/>
  <c r="I21" i="24" s="1"/>
  <c r="C17" i="26"/>
  <c r="C19" i="26"/>
  <c r="C21" i="26"/>
  <c r="C23" i="26"/>
  <c r="C25" i="26"/>
  <c r="C27" i="26"/>
  <c r="C29" i="26"/>
  <c r="C31" i="26"/>
  <c r="C33" i="26"/>
  <c r="C35" i="26"/>
  <c r="C37" i="26"/>
  <c r="C39" i="26"/>
  <c r="C18" i="26"/>
  <c r="C20" i="26"/>
  <c r="C22" i="26"/>
  <c r="C24" i="26"/>
  <c r="C26" i="26"/>
  <c r="C28" i="26"/>
  <c r="C30" i="26"/>
  <c r="C32" i="26"/>
  <c r="C34" i="26"/>
  <c r="C36" i="26"/>
  <c r="C38" i="26"/>
  <c r="C40" i="26"/>
  <c r="C16" i="26"/>
  <c r="C41" i="26"/>
  <c r="P82" i="4" l="1"/>
  <c r="N41" i="12"/>
  <c r="N52" i="12" s="1"/>
  <c r="N65" i="12" s="1"/>
  <c r="I32" i="6"/>
  <c r="I43" i="6" s="1"/>
  <c r="I62" i="6" s="1"/>
  <c r="P122" i="4"/>
  <c r="P124" i="4" s="1"/>
  <c r="P99" i="4"/>
  <c r="I23" i="24"/>
  <c r="I33" i="24" s="1"/>
  <c r="C42" i="26"/>
  <c r="P127" i="4" l="1"/>
</calcChain>
</file>

<file path=xl/sharedStrings.xml><?xml version="1.0" encoding="utf-8"?>
<sst xmlns="http://schemas.openxmlformats.org/spreadsheetml/2006/main" count="1839" uniqueCount="754">
  <si>
    <t>רשימת נכסים ליום ל-31/12/2014 בקבוצה מקיפה - אג"ח</t>
  </si>
  <si>
    <t>מזומנים ושווי מזומנים</t>
  </si>
  <si>
    <t>הופק ב 16:28 15/02/2015</t>
  </si>
  <si>
    <t>תאריך פעולה אחרון: 13/02/2015, תאריך עידכון שערים: 13/02/2015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</si>
  <si>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</si>
  <si>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</si>
  <si>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</si>
  <si>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</si>
  <si>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</si>
  <si>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</si>
  <si>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</si>
  <si>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</si>
  <si>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</si>
  <si>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</si>
  <si>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</si>
  <si>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</si>
  <si>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</si>
  <si>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</si>
  <si>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</si>
  <si>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</si>
  <si>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</si>
  <si>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פת"ז</t>
  </si>
  <si>
    <t>12-01000280</t>
  </si>
  <si>
    <t>גמול</t>
  </si>
  <si>
    <t>AAA</t>
  </si>
  <si>
    <t>דולר ארה"ב</t>
  </si>
  <si>
    <t>מזומן אירו</t>
  </si>
  <si>
    <t>12-00001010</t>
  </si>
  <si>
    <t>פועלים</t>
  </si>
  <si>
    <t>אירו</t>
  </si>
  <si>
    <t>מזומן דולר ארה"ב</t>
  </si>
  <si>
    <t>12-00000014</t>
  </si>
  <si>
    <t>סה"כ יתרות מזומנים ועו"ש נקובים במט"ח</t>
  </si>
  <si>
    <t>פח"ק/פר"י</t>
  </si>
  <si>
    <t>פר"י - 21878</t>
  </si>
  <si>
    <t>12-00010170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</si>
  <si>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</si>
  <si>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</si>
  <si>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</si>
  <si>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</si>
  <si>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</si>
  <si>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</si>
  <si>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</si>
  <si>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</si>
  <si>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</si>
  <si>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</si>
  <si>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</si>
  <si>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</si>
  <si>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</si>
  <si>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</si>
  <si>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</si>
  <si>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</si>
  <si>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</si>
  <si>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</si>
  <si>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</si>
  <si>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</si>
  <si>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</si>
  <si>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</si>
  <si>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</si>
  <si>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</si>
  <si>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</si>
  <si>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</si>
  <si>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</si>
  <si>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</si>
  <si>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</si>
  <si>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</si>
  <si>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מ.ק.מ  515</t>
  </si>
  <si>
    <t>RF</t>
  </si>
  <si>
    <t>מ.ק.מ 215</t>
  </si>
  <si>
    <t>מ.ק.מ 615</t>
  </si>
  <si>
    <t>מ.ק.מ 725</t>
  </si>
  <si>
    <t>מ.ק.מ 815</t>
  </si>
  <si>
    <t>מ.ק.מ 915</t>
  </si>
  <si>
    <t>ממשלתי שקלי 0115</t>
  </si>
  <si>
    <t>ממשלתי שקלי 0118</t>
  </si>
  <si>
    <t>ממשלתי שקלי 0120</t>
  </si>
  <si>
    <t>ממשלתי שקלי 0122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</si>
  <si>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</si>
  <si>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</si>
  <si>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</si>
  <si>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</si>
  <si>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</si>
  <si>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</si>
  <si>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</si>
  <si>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</si>
  <si>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</si>
  <si>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</si>
  <si>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</si>
  <si>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</si>
  <si>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</si>
  <si>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</si>
  <si>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</si>
  <si>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</si>
  <si>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</si>
  <si>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</si>
  <si>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</si>
  <si>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</si>
  <si>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</si>
  <si>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</si>
  <si>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</si>
  <si>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</si>
  <si>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</si>
  <si>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</si>
  <si>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</si>
  <si>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</si>
  <si>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</si>
  <si>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</si>
  <si>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</si>
  <si>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</si>
  <si>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</si>
  <si>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</si>
  <si>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</si>
  <si>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</si>
  <si>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</si>
  <si>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</si>
  <si>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</si>
  <si>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</si>
  <si>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</si>
  <si>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</si>
  <si>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</si>
  <si>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</si>
  <si>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</si>
  <si>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</si>
  <si>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סדר</t>
  </si>
  <si>
    <t>פועלים הנפקות 3</t>
  </si>
  <si>
    <t>הפועלים הנפקות בעמ</t>
  </si>
  <si>
    <t>לאומי מימון התח ח</t>
  </si>
  <si>
    <t>לאומי חברה למימון‎</t>
  </si>
  <si>
    <t>AA+</t>
  </si>
  <si>
    <t>מעלות/מידרוג</t>
  </si>
  <si>
    <t>למן.ק14</t>
  </si>
  <si>
    <t>מזהנ.ק30</t>
  </si>
  <si>
    <t>מזרחי הנפקות הת31</t>
  </si>
  <si>
    <t>פועלים הנפ הת14</t>
  </si>
  <si>
    <t>פועלים הנפ הת15</t>
  </si>
  <si>
    <t>בזק אג5</t>
  </si>
  <si>
    <t>בזק החברה הישראלית לתקשורת בעמ</t>
  </si>
  <si>
    <t>תקשורת ומדיה</t>
  </si>
  <si>
    <t>AA</t>
  </si>
  <si>
    <t>הראל הנפקות אג1</t>
  </si>
  <si>
    <t>הראל ביטוח מימון והנפקות בעמ</t>
  </si>
  <si>
    <t>ביטוח</t>
  </si>
  <si>
    <t>אמות אג3</t>
  </si>
  <si>
    <t>אמות השקעות בעמ</t>
  </si>
  <si>
    <t>נדל"ן ובינוי</t>
  </si>
  <si>
    <t>AA-</t>
  </si>
  <si>
    <t>מידרוג</t>
  </si>
  <si>
    <t>בינל הנפ אג6</t>
  </si>
  <si>
    <t>הבינלאומי הראשון הנפקות בעמ</t>
  </si>
  <si>
    <t>גב ים אג5</t>
  </si>
  <si>
    <t>גב ים‎</t>
  </si>
  <si>
    <t>גב ים אג6</t>
  </si>
  <si>
    <t>גזית גלוב אג4</t>
  </si>
  <si>
    <t>גזית-גלוב בעמ</t>
  </si>
  <si>
    <t>גזית גלוב אג9</t>
  </si>
  <si>
    <t>דיסקונט מנפיקים הת8</t>
  </si>
  <si>
    <t>דיסקונט מנפיקים בעמ</t>
  </si>
  <si>
    <t>דסקמנ.ק4</t>
  </si>
  <si>
    <t>הראל הנפקות אג7</t>
  </si>
  <si>
    <t>כללביט אג3</t>
  </si>
  <si>
    <t>כללביט מימון בעמ</t>
  </si>
  <si>
    <t>כללביט מימון ז'</t>
  </si>
  <si>
    <t>פרטנר אג2</t>
  </si>
  <si>
    <t>חברת פרטנר תקשורת בעמ</t>
  </si>
  <si>
    <t>ריט1 אג3</t>
  </si>
  <si>
    <t>ריט 1 בעמ</t>
  </si>
  <si>
    <t>6אלחץ.ק</t>
  </si>
  <si>
    <t>אלוני-חץ נכסים והשקעות בעמ</t>
  </si>
  <si>
    <t>A+</t>
  </si>
  <si>
    <t>ביג אג3</t>
  </si>
  <si>
    <t>ביג מרכזי קניות (2004) בעמ</t>
  </si>
  <si>
    <t>ביג אג4</t>
  </si>
  <si>
    <t>ביג אג4 לקבל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</si>
  <si>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</si>
  <si>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</si>
  <si>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</si>
  <si>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</si>
  <si>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</si>
  <si>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מליסרון ט' 2020</t>
  </si>
  <si>
    <t>מליסרון בעמ</t>
  </si>
  <si>
    <t>מליסרון ט' 2020 לקבל</t>
  </si>
  <si>
    <t>מליסרון סד' ד</t>
  </si>
  <si>
    <t>סלקום אג4</t>
  </si>
  <si>
    <t>סלקום ישראל בעמ</t>
  </si>
  <si>
    <t>רבוע נדלן אג2</t>
  </si>
  <si>
    <t>רבוע כחול נדלן בעמ</t>
  </si>
  <si>
    <t>רבוע נדלן אג4</t>
  </si>
  <si>
    <t>שיכון ובינוי אחזקות</t>
  </si>
  <si>
    <t>שיכון ובינוי בעמ</t>
  </si>
  <si>
    <t>דיסקונט מנפיקים שה1</t>
  </si>
  <si>
    <t>A</t>
  </si>
  <si>
    <t>ישפרו אג2</t>
  </si>
  <si>
    <t>ישפרו‎</t>
  </si>
  <si>
    <t>ישפרו אג2 לקבל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</si>
  <si>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</si>
  <si>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</si>
  <si>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</si>
  <si>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</si>
  <si>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</si>
  <si>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</si>
  <si>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</si>
  <si>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</si>
  <si>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</si>
  <si>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</si>
  <si>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</si>
  <si>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אדגר אג8 לקבל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</si>
  <si>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</si>
  <si>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</si>
  <si>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</si>
  <si>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</si>
  <si>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</si>
  <si>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</si>
  <si>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</si>
  <si>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אפריקה השקעות אג26</t>
  </si>
  <si>
    <t>אפריקה-ישראל להשקעות בעמ</t>
  </si>
  <si>
    <t>אפריקה נכסים אג5</t>
  </si>
  <si>
    <t>אפריקה ישראל נכסים בעמ</t>
  </si>
  <si>
    <t>כלכלית אג5</t>
  </si>
  <si>
    <t>כלכלית ירושלים בעמ</t>
  </si>
  <si>
    <t>BBB+</t>
  </si>
  <si>
    <t>כלכלית אג7</t>
  </si>
  <si>
    <t>אדרי-אל אג2</t>
  </si>
  <si>
    <t>אדרי-אל החזקות בעמ</t>
  </si>
  <si>
    <t>B+</t>
  </si>
  <si>
    <t>אדרי-אל אג2 לקבל</t>
  </si>
  <si>
    <t>5חלל.ק</t>
  </si>
  <si>
    <t>חלל-תקשורת בעמ</t>
  </si>
  <si>
    <t>דלק אנרגיה אג3</t>
  </si>
  <si>
    <t>דלק מערכות אנרגיה בעמ</t>
  </si>
  <si>
    <t>חיפושי נפט וגז</t>
  </si>
  <si>
    <t>דלק אנרגיה אג5</t>
  </si>
  <si>
    <t>נפטא אג1</t>
  </si>
  <si>
    <t>נפטא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</si>
  <si>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</si>
  <si>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</si>
  <si>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</si>
  <si>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</si>
  <si>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</si>
  <si>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למן.ק13</t>
  </si>
  <si>
    <t>גזית גלוב אג6</t>
  </si>
  <si>
    <t>כללביט אג6</t>
  </si>
  <si>
    <t>פרטנר אג5</t>
  </si>
  <si>
    <t>אגוד הנפקות הת18</t>
  </si>
  <si>
    <t>אגוד הנפקות בעמ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</si>
  <si>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</si>
  <si>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</si>
  <si>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</si>
  <si>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</si>
  <si>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</si>
  <si>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</si>
  <si>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</si>
  <si>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</si>
  <si>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</si>
  <si>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</si>
  <si>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EDF 5 1/4 01/29</t>
  </si>
  <si>
    <t>USF2893TAF33</t>
  </si>
  <si>
    <t>ELEC DE FRANCE</t>
  </si>
  <si>
    <t>Utilities (5510)</t>
  </si>
  <si>
    <t>S&amp;P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</si>
  <si>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</si>
  <si>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</si>
  <si>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</si>
  <si>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</si>
  <si>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</si>
  <si>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</si>
  <si>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</si>
  <si>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</si>
  <si>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</si>
  <si>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BBB</t>
  </si>
  <si>
    <t>KLAC 4.65 11/24</t>
  </si>
  <si>
    <t>KLA TENCOR</t>
  </si>
  <si>
    <t>Semiconductors (4530)</t>
  </si>
  <si>
    <t>MSI 3 1/2 03/01</t>
  </si>
  <si>
    <t>US620076BC25</t>
  </si>
  <si>
    <t>MOTOROLA</t>
  </si>
  <si>
    <t>Information Technology (0045)</t>
  </si>
  <si>
    <t>BAC 4.2 08/24</t>
  </si>
  <si>
    <t>US06051GFH74</t>
  </si>
  <si>
    <t>BANK OF AMERICA</t>
  </si>
  <si>
    <t>BBB-</t>
  </si>
  <si>
    <t>HSBC 5.625 LD</t>
  </si>
  <si>
    <t>US404280AR04</t>
  </si>
  <si>
    <t>HSBC HOLDINGS</t>
  </si>
  <si>
    <t>LLOYDS 5.75  25</t>
  </si>
  <si>
    <t>XS0195762991</t>
  </si>
  <si>
    <t>LLOYDS</t>
  </si>
  <si>
    <t>אג"ח חו"ל</t>
  </si>
  <si>
    <t>שטרלינג</t>
  </si>
  <si>
    <t>PETBRA 5.375 21</t>
  </si>
  <si>
    <t>US71645WAR25</t>
  </si>
  <si>
    <t>PETROBRAS INTL</t>
  </si>
  <si>
    <t>PTTEPT 4.875 49</t>
  </si>
  <si>
    <t>USY7145PCN60</t>
  </si>
  <si>
    <t>PTT EXPLOR</t>
  </si>
  <si>
    <t>אנרגיה</t>
  </si>
  <si>
    <t>SAMMIN 4 1/8 11</t>
  </si>
  <si>
    <t>USP84050AA46</t>
  </si>
  <si>
    <t>SAMARCO MINERACA</t>
  </si>
  <si>
    <t>URKARM 3.723 04</t>
  </si>
  <si>
    <t>XS0922883318</t>
  </si>
  <si>
    <t>URALKALI OJSC</t>
  </si>
  <si>
    <t>LB 5.625 02/22</t>
  </si>
  <si>
    <t>US532716AU19</t>
  </si>
  <si>
    <t>L BARNDS</t>
  </si>
  <si>
    <t>Retailing (2550)</t>
  </si>
  <si>
    <t>BB+</t>
  </si>
  <si>
    <t>VIEFP4.85 04/49</t>
  </si>
  <si>
    <t>FR0011391838</t>
  </si>
  <si>
    <t>VEOLIA ENVRNMT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</si>
  <si>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</si>
  <si>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</si>
  <si>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</si>
  <si>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</si>
  <si>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</si>
  <si>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</si>
  <si>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</si>
  <si>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</si>
  <si>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</si>
  <si>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</si>
  <si>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</si>
  <si>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</si>
  <si>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</si>
  <si>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</si>
  <si>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</si>
  <si>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</si>
  <si>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</si>
  <si>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</si>
  <si>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</si>
  <si>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</si>
  <si>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</si>
  <si>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</si>
  <si>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</si>
  <si>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</si>
  <si>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</si>
  <si>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</si>
  <si>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</si>
  <si>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</si>
  <si>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</si>
  <si>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</si>
  <si>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</si>
  <si>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</si>
  <si>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מבט תל בונד</t>
  </si>
  <si>
    <t>פסגות מוצרי מדדים בעמ</t>
  </si>
  <si>
    <t>פסגות סל בונד 60 סד1</t>
  </si>
  <si>
    <t>פסגות תעודות סל מדדים בעמ</t>
  </si>
  <si>
    <t>פסגות סל תל בונד תשו</t>
  </si>
  <si>
    <t>תאמ4.ס12</t>
  </si>
  <si>
    <t>תכלית תל בונד 40 REI</t>
  </si>
  <si>
    <t>תכלית מורכבות בעמ</t>
  </si>
  <si>
    <t>תכלית תל בונד תשואות</t>
  </si>
  <si>
    <t>אינדקס סל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</si>
  <si>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</si>
  <si>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</si>
  <si>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</si>
  <si>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</si>
  <si>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</si>
  <si>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</si>
  <si>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</si>
  <si>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</si>
  <si>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</si>
  <si>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</si>
  <si>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</si>
  <si>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</si>
  <si>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</si>
  <si>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</si>
  <si>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</si>
  <si>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</si>
  <si>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</si>
  <si>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</si>
  <si>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</si>
  <si>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</si>
  <si>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</si>
  <si>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</si>
  <si>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</si>
  <si>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CREDIT SUISSE N</t>
  </si>
  <si>
    <t>LU0635707705</t>
  </si>
  <si>
    <t>CS-NOVA G SL-MB$</t>
  </si>
  <si>
    <t>קרן נאמנות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</si>
  <si>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</si>
  <si>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</si>
  <si>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</si>
  <si>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</si>
  <si>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</si>
  <si>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</si>
  <si>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</si>
  <si>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</si>
  <si>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</si>
  <si>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</si>
  <si>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</si>
  <si>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</si>
  <si>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</si>
  <si>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</si>
  <si>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</si>
  <si>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</si>
  <si>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</si>
  <si>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</si>
  <si>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</si>
  <si>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</si>
  <si>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</si>
  <si>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</si>
  <si>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</si>
  <si>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</si>
  <si>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</si>
  <si>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</si>
  <si>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</si>
  <si>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</si>
  <si>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</si>
  <si>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</si>
  <si>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</si>
  <si>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</si>
  <si>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</si>
  <si>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</si>
  <si>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</si>
  <si>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</si>
  <si>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</si>
  <si>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</si>
  <si>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</si>
  <si>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</si>
  <si>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</si>
  <si>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</si>
  <si>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</si>
  <si>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</si>
  <si>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</si>
  <si>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</si>
  <si>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</si>
  <si>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</si>
  <si>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</si>
  <si>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</si>
  <si>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</si>
  <si>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</si>
  <si>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</si>
  <si>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</si>
  <si>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</si>
  <si>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</si>
  <si>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</si>
  <si>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</si>
  <si>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</si>
  <si>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</si>
  <si>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</si>
  <si>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</si>
  <si>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</si>
  <si>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</si>
  <si>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</si>
  <si>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</si>
  <si>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</si>
  <si>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</si>
  <si>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</si>
  <si>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</si>
  <si>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</si>
  <si>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</si>
  <si>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</si>
  <si>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</si>
  <si>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</si>
  <si>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</si>
  <si>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</si>
  <si>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</si>
  <si>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8793</t>
  </si>
  <si>
    <t>1/08/2012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</si>
  <si>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</si>
  <si>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</si>
  <si>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</si>
  <si>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</si>
  <si>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</si>
  <si>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</si>
  <si>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</si>
  <si>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</si>
  <si>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</si>
  <si>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</si>
  <si>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</si>
  <si>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</si>
  <si>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</si>
  <si>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</si>
  <si>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</si>
  <si>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</si>
  <si>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</si>
  <si>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</si>
  <si>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</si>
  <si>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</si>
  <si>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</si>
  <si>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</si>
  <si>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</si>
  <si>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</si>
  <si>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</si>
  <si>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</si>
  <si>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</si>
  <si>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</si>
  <si>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</si>
  <si>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</si>
  <si>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</si>
  <si>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</si>
  <si>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</si>
  <si>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</si>
  <si>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</si>
  <si>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</si>
  <si>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</si>
  <si>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</si>
  <si>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</si>
  <si>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</si>
  <si>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</si>
  <si>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</si>
  <si>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</si>
  <si>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</si>
  <si>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</si>
  <si>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</si>
  <si>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</si>
  <si>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</si>
  <si>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</si>
  <si>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</si>
  <si>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</si>
  <si>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</si>
  <si>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</si>
  <si>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</si>
  <si>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</si>
  <si>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</si>
  <si>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</si>
  <si>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</si>
  <si>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</si>
  <si>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</si>
  <si>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</si>
  <si>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אמקור סד' א 022</t>
  </si>
  <si>
    <t>21/09/2014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</si>
  <si>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</si>
  <si>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</si>
  <si>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</si>
  <si>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</si>
  <si>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</si>
  <si>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</si>
  <si>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</si>
  <si>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</si>
  <si>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</si>
  <si>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</si>
  <si>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</si>
  <si>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</si>
  <si>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ריט 1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</si>
  <si>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</si>
  <si>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</si>
  <si>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</si>
  <si>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</si>
  <si>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</si>
  <si>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</si>
  <si>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</si>
  <si>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</si>
  <si>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</si>
  <si>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</si>
  <si>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</si>
  <si>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</si>
  <si>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</si>
  <si>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</si>
  <si>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</si>
  <si>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</si>
  <si>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</si>
  <si>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</si>
  <si>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</si>
  <si>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</si>
  <si>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</si>
  <si>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</si>
  <si>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</si>
  <si>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</si>
  <si>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</si>
  <si>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</si>
  <si>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</si>
  <si>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</si>
  <si>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</si>
  <si>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</si>
  <si>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</si>
  <si>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</si>
  <si>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</si>
  <si>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</si>
  <si>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</si>
  <si>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</si>
  <si>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</si>
  <si>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</si>
  <si>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</si>
  <si>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</si>
  <si>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</si>
  <si>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</si>
  <si>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</si>
  <si>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</si>
  <si>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</si>
  <si>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</si>
  <si>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</si>
  <si>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</si>
  <si>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</si>
  <si>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</si>
  <si>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</si>
  <si>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</si>
  <si>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</si>
  <si>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</si>
  <si>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</si>
  <si>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</si>
  <si>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</si>
  <si>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</si>
  <si>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</si>
  <si>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</si>
  <si>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</si>
  <si>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</si>
  <si>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</si>
  <si>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</si>
  <si>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</si>
  <si>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</si>
  <si>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</si>
  <si>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</si>
  <si>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</si>
  <si>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</si>
  <si>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</si>
  <si>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</si>
  <si>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</si>
  <si>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</si>
  <si>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</si>
  <si>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</si>
  <si>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</si>
  <si>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</si>
  <si>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</si>
  <si>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</si>
  <si>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</si>
  <si>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</si>
  <si>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</si>
  <si>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</si>
  <si>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</si>
  <si>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</si>
  <si>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</si>
  <si>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</si>
  <si>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</si>
  <si>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</si>
  <si>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</si>
  <si>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</si>
  <si>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</si>
  <si>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</si>
  <si>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</si>
  <si>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</si>
  <si>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</si>
  <si>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</si>
  <si>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</si>
  <si>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</si>
  <si>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</si>
  <si>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</si>
  <si>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</si>
  <si>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</si>
  <si>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</si>
  <si>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</si>
  <si>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</si>
  <si>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</si>
  <si>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</si>
  <si>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</si>
  <si>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</si>
  <si>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</si>
  <si>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</si>
  <si>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</si>
  <si>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</si>
  <si>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</si>
  <si>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</si>
  <si>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</si>
  <si>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</si>
  <si>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</si>
  <si>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</si>
  <si>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</si>
  <si>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</si>
  <si>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</si>
  <si>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</si>
  <si>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</si>
  <si>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</si>
  <si>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</si>
  <si>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</si>
  <si>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</si>
  <si>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</si>
  <si>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</si>
  <si>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</si>
  <si>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</si>
  <si>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</si>
  <si>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</si>
  <si>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</si>
  <si>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</si>
  <si>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</si>
  <si>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</si>
  <si>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</si>
  <si>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</si>
  <si>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</si>
  <si>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</si>
  <si>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</si>
  <si>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</si>
  <si>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</si>
  <si>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</si>
  <si>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</si>
  <si>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</si>
  <si>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</si>
  <si>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</si>
  <si>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</si>
  <si>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</si>
  <si>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</si>
  <si>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</si>
  <si>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</si>
  <si>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מקיפה - אג"ח, מספר אישור: 1531, קידוד: 513765347-00000000001531-0004, תאריך הפקת דוח: 15/02/2015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</si>
  <si>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</si>
  <si>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</si>
  <si>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</si>
  <si>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</si>
  <si>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</si>
  <si>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</si>
  <si>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</si>
  <si>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</si>
  <si>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</si>
  <si>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</si>
  <si>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</si>
  <si>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</si>
  <si>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</si>
  <si>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</si>
  <si>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</si>
  <si>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</si>
  <si>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</si>
  <si>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</si>
  <si>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</si>
  <si>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</si>
  <si>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</si>
  <si>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</si>
  <si>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</si>
  <si>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</si>
  <si>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</si>
  <si>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</si>
  <si>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</si>
  <si>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</si>
  <si>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</si>
  <si>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</si>
  <si>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</si>
  <si>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</si>
  <si>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</si>
  <si>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</si>
  <si>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</si>
  <si>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</si>
  <si>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</si>
  <si>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</si>
  <si>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</si>
  <si>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</si>
  <si>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</si>
  <si>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</si>
  <si>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</si>
  <si>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</si>
  <si>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</si>
  <si>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</si>
  <si>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</si>
  <si>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</si>
  <si>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</si>
  <si>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</si>
  <si>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</si>
  <si>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</si>
  <si>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</si>
  <si>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</si>
  <si>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</si>
  <si>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</si>
  <si>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</si>
  <si>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</si>
  <si>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</si>
  <si>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</si>
  <si>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>לא מדורג</t>
  </si>
  <si>
    <t>אמקור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</si>
</sst>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0" fillId="0" borderId="2" xfId="0" applyBorder="1"/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5" fillId="0" borderId="2" xfId="2" applyNumberFormat="1" applyFont="1" applyBorder="1" applyAlignment="1">
      <alignment horizontal="right" readingOrder="2"/>
    </xf>
    <xf numFmtId="10" fontId="0" fillId="0" borderId="0" xfId="2" applyNumberFormat="1" applyFont="1"/>
    <xf numFmtId="10" fontId="4" fillId="0" borderId="2" xfId="2" applyNumberFormat="1" applyFont="1" applyBorder="1" applyAlignment="1">
      <alignment horizontal="right" readingOrder="2"/>
    </xf>
    <xf numFmtId="10" fontId="4" fillId="0" borderId="0" xfId="2" applyNumberFormat="1" applyFont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10" fontId="6" fillId="0" borderId="0" xfId="2" applyNumberFormat="1" applyFont="1" applyAlignment="1">
      <alignment horizontal="right"/>
    </xf>
    <xf numFmtId="10" fontId="4" fillId="0" borderId="2" xfId="2" applyNumberFormat="1" applyFont="1" applyBorder="1" applyAlignment="1">
      <alignment horizontal="right"/>
    </xf>
    <xf numFmtId="0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0" xfId="0" applyNumberFormat="1" applyFont="1" applyAlignment="1">
      <alignment horizontal="right" readingOrder="2"/>
    </xf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4" fontId="0" fillId="0" borderId="2" xfId="0" applyNumberFormat="1" applyBorder="1"/>
    <xf numFmtId="10" fontId="6" fillId="0" borderId="0" xfId="1" applyNumberFormat="1" applyFont="1" applyAlignment="1">
      <alignment horizontal="right" readingOrder="2"/>
    </xf>
    <xf numFmtId="4" fontId="6" fillId="0" borderId="0" xfId="1" applyNumberFormat="1" applyFont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A16" workbookViewId="0">
      <selection activeCell="I26" sqref="I26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style="30" customWidth="1"/>
    <col min="8" max="8" width="16.7109375" style="30" customWidth="1"/>
    <col min="9" max="9" width="11.7109375" style="33" customWidth="1"/>
    <col min="10" max="10" width="20.7109375" style="30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31" t="s">
        <v>10</v>
      </c>
      <c r="H11" s="31" t="s">
        <v>11</v>
      </c>
      <c r="I11" s="34" t="s">
        <v>12</v>
      </c>
      <c r="J11" s="31" t="s">
        <v>13</v>
      </c>
    </row>
    <row r="12" spans="1:10">
      <c r="A12" s="5"/>
      <c r="B12" s="5"/>
      <c r="C12" s="5"/>
      <c r="D12" s="5"/>
      <c r="E12" s="5"/>
      <c r="F12" s="5"/>
      <c r="G12" s="32" t="s">
        <v>14</v>
      </c>
      <c r="H12" s="32" t="s">
        <v>14</v>
      </c>
      <c r="I12" s="35" t="s">
        <v>15</v>
      </c>
      <c r="J12" s="32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31"/>
      <c r="H15" s="31"/>
      <c r="I15" s="34"/>
      <c r="J15" s="31"/>
    </row>
    <row r="18" spans="1:10">
      <c r="A18" s="4" t="s">
        <v>17</v>
      </c>
      <c r="B18" s="4"/>
      <c r="C18" s="4"/>
      <c r="D18" s="4"/>
      <c r="E18" s="4"/>
      <c r="F18" s="4"/>
      <c r="G18" s="31"/>
      <c r="H18" s="31"/>
      <c r="I18" s="34"/>
      <c r="J18" s="31"/>
    </row>
    <row r="19" spans="1:10">
      <c r="A19" s="6" t="s">
        <v>18</v>
      </c>
      <c r="B19" s="6"/>
      <c r="C19" s="6"/>
      <c r="D19" s="6"/>
      <c r="E19" s="6"/>
      <c r="F19" s="6"/>
      <c r="G19" s="13"/>
      <c r="H19" s="13"/>
      <c r="I19" s="36"/>
      <c r="J19" s="13"/>
    </row>
    <row r="20" spans="1:10" ht="13.5" thickBot="1">
      <c r="A20" s="6" t="s">
        <v>19</v>
      </c>
      <c r="B20" s="6"/>
      <c r="C20" s="6"/>
      <c r="D20" s="6"/>
      <c r="E20" s="6"/>
      <c r="F20" s="6"/>
      <c r="G20" s="13"/>
      <c r="H20" s="13"/>
      <c r="I20" s="37">
        <v>0</v>
      </c>
      <c r="J20" s="14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3"/>
      <c r="H22" s="13"/>
      <c r="I22" s="36"/>
      <c r="J22" s="13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41">
        <v>0</v>
      </c>
      <c r="F23" s="7" t="s">
        <v>25</v>
      </c>
      <c r="G23" s="43">
        <v>0</v>
      </c>
      <c r="H23" s="43">
        <v>0</v>
      </c>
      <c r="I23" s="39">
        <v>6.22</v>
      </c>
      <c r="J23" s="12">
        <f>I23/סיכום!$B$42</f>
        <v>7.8111235170952461E-4</v>
      </c>
    </row>
    <row r="24" spans="1:10">
      <c r="A24" s="7" t="s">
        <v>26</v>
      </c>
      <c r="B24" s="7" t="s">
        <v>27</v>
      </c>
      <c r="C24" s="7" t="s">
        <v>28</v>
      </c>
      <c r="D24" s="7" t="s">
        <v>24</v>
      </c>
      <c r="E24" s="41">
        <v>0</v>
      </c>
      <c r="F24" s="7" t="s">
        <v>29</v>
      </c>
      <c r="G24" s="43">
        <v>0</v>
      </c>
      <c r="H24" s="43">
        <v>0</v>
      </c>
      <c r="I24" s="39">
        <v>15.75</v>
      </c>
      <c r="J24" s="12">
        <f>I24/סיכום!$B$42</f>
        <v>1.9778970320618993E-3</v>
      </c>
    </row>
    <row r="25" spans="1:10">
      <c r="A25" s="7" t="s">
        <v>30</v>
      </c>
      <c r="B25" s="7" t="s">
        <v>31</v>
      </c>
      <c r="C25" s="7" t="s">
        <v>28</v>
      </c>
      <c r="D25" s="7" t="s">
        <v>24</v>
      </c>
      <c r="E25" s="41">
        <v>0</v>
      </c>
      <c r="F25" s="7" t="s">
        <v>25</v>
      </c>
      <c r="G25" s="43">
        <v>0</v>
      </c>
      <c r="H25" s="43">
        <v>0</v>
      </c>
      <c r="I25" s="39">
        <v>7.21</v>
      </c>
      <c r="J25" s="12">
        <f>I25/סיכום!$B$42</f>
        <v>9.054373080105584E-4</v>
      </c>
    </row>
    <row r="26" spans="1:10" ht="13.5" thickBot="1">
      <c r="A26" s="6" t="s">
        <v>32</v>
      </c>
      <c r="B26" s="6"/>
      <c r="C26" s="6"/>
      <c r="D26" s="6"/>
      <c r="E26" s="6"/>
      <c r="F26" s="6"/>
      <c r="G26" s="13"/>
      <c r="H26" s="13"/>
      <c r="I26" s="37">
        <f>SUM(I23:I25)</f>
        <v>29.18</v>
      </c>
      <c r="J26" s="14">
        <f>SUM(J23:J25)</f>
        <v>3.6644466917819824E-3</v>
      </c>
    </row>
    <row r="27" spans="1:10" ht="13.5" thickTop="1"/>
    <row r="28" spans="1:10">
      <c r="A28" s="6" t="s">
        <v>33</v>
      </c>
      <c r="B28" s="6"/>
      <c r="C28" s="6"/>
      <c r="D28" s="6"/>
      <c r="E28" s="6"/>
      <c r="F28" s="6"/>
      <c r="G28" s="13"/>
      <c r="H28" s="13"/>
      <c r="I28" s="36"/>
      <c r="J28" s="13"/>
    </row>
    <row r="29" spans="1:10">
      <c r="A29" s="7" t="s">
        <v>34</v>
      </c>
      <c r="B29" s="7" t="s">
        <v>35</v>
      </c>
      <c r="C29" s="7" t="s">
        <v>23</v>
      </c>
      <c r="D29" s="7" t="s">
        <v>24</v>
      </c>
      <c r="E29" s="41">
        <v>0</v>
      </c>
      <c r="F29" s="7" t="s">
        <v>36</v>
      </c>
      <c r="G29" s="43">
        <v>0</v>
      </c>
      <c r="H29" s="43">
        <v>0</v>
      </c>
      <c r="I29" s="39">
        <v>174.94</v>
      </c>
      <c r="J29" s="12">
        <f>I29/סיכום!$B$42</f>
        <v>2.1969098843740233E-2</v>
      </c>
    </row>
    <row r="30" spans="1:10" ht="13.5" thickBot="1">
      <c r="A30" s="6" t="s">
        <v>37</v>
      </c>
      <c r="B30" s="6"/>
      <c r="C30" s="6"/>
      <c r="D30" s="6"/>
      <c r="E30" s="6"/>
      <c r="F30" s="6"/>
      <c r="G30" s="13"/>
      <c r="H30" s="13"/>
      <c r="I30" s="37">
        <f>SUM(I29)</f>
        <v>174.94</v>
      </c>
      <c r="J30" s="14">
        <f>SUM(J29)</f>
        <v>2.1969098843740233E-2</v>
      </c>
    </row>
    <row r="31" spans="1:10" ht="13.5" thickTop="1"/>
    <row r="32" spans="1:10">
      <c r="A32" s="6" t="s">
        <v>38</v>
      </c>
      <c r="B32" s="6"/>
      <c r="C32" s="6"/>
      <c r="D32" s="6"/>
      <c r="E32" s="6"/>
      <c r="F32" s="6"/>
      <c r="G32" s="13"/>
      <c r="H32" s="13"/>
      <c r="I32" s="36"/>
      <c r="J32" s="13"/>
    </row>
    <row r="33" spans="1:10" ht="13.5" thickBot="1">
      <c r="A33" s="6" t="s">
        <v>39</v>
      </c>
      <c r="B33" s="6"/>
      <c r="C33" s="6"/>
      <c r="D33" s="6"/>
      <c r="E33" s="6"/>
      <c r="F33" s="6"/>
      <c r="G33" s="13"/>
      <c r="H33" s="13"/>
      <c r="I33" s="37">
        <v>0</v>
      </c>
      <c r="J33" s="14">
        <f>I33/סיכום!$B$42</f>
        <v>0</v>
      </c>
    </row>
    <row r="34" spans="1:10" ht="13.5" thickTop="1"/>
    <row r="35" spans="1:10">
      <c r="A35" s="6" t="s">
        <v>40</v>
      </c>
      <c r="B35" s="6"/>
      <c r="C35" s="6"/>
      <c r="D35" s="6"/>
      <c r="E35" s="6"/>
      <c r="F35" s="6"/>
      <c r="G35" s="13"/>
      <c r="H35" s="13"/>
      <c r="I35" s="36"/>
      <c r="J35" s="13"/>
    </row>
    <row r="36" spans="1:10" ht="13.5" thickBot="1">
      <c r="A36" s="6" t="s">
        <v>41</v>
      </c>
      <c r="B36" s="6"/>
      <c r="C36" s="6"/>
      <c r="D36" s="6"/>
      <c r="E36" s="6"/>
      <c r="F36" s="6"/>
      <c r="G36" s="13"/>
      <c r="H36" s="13"/>
      <c r="I36" s="37">
        <v>0</v>
      </c>
      <c r="J36" s="14">
        <f>I36/סיכום!$B$42</f>
        <v>0</v>
      </c>
    </row>
    <row r="37" spans="1:10" ht="13.5" thickTop="1"/>
    <row r="38" spans="1:10">
      <c r="A38" s="6" t="s">
        <v>42</v>
      </c>
      <c r="B38" s="6"/>
      <c r="C38" s="6"/>
      <c r="D38" s="6"/>
      <c r="E38" s="6"/>
      <c r="F38" s="6"/>
      <c r="G38" s="13"/>
      <c r="H38" s="13"/>
      <c r="I38" s="36"/>
      <c r="J38" s="13"/>
    </row>
    <row r="39" spans="1:10" ht="13.5" thickBot="1">
      <c r="A39" s="6" t="s">
        <v>43</v>
      </c>
      <c r="B39" s="6"/>
      <c r="C39" s="6"/>
      <c r="D39" s="6"/>
      <c r="E39" s="6"/>
      <c r="F39" s="6"/>
      <c r="G39" s="13"/>
      <c r="H39" s="13"/>
      <c r="I39" s="37">
        <v>0</v>
      </c>
      <c r="J39" s="14">
        <f>I39/סיכום!$B$42</f>
        <v>0</v>
      </c>
    </row>
    <row r="40" spans="1:10" ht="13.5" thickTop="1"/>
    <row r="41" spans="1:10">
      <c r="A41" s="6" t="s">
        <v>44</v>
      </c>
      <c r="B41" s="6"/>
      <c r="C41" s="6"/>
      <c r="D41" s="6"/>
      <c r="E41" s="6"/>
      <c r="F41" s="6"/>
      <c r="G41" s="13"/>
      <c r="H41" s="13"/>
      <c r="I41" s="36"/>
      <c r="J41" s="13"/>
    </row>
    <row r="42" spans="1:10" ht="13.5" thickBot="1">
      <c r="A42" s="6" t="s">
        <v>45</v>
      </c>
      <c r="B42" s="6"/>
      <c r="C42" s="6"/>
      <c r="D42" s="6"/>
      <c r="E42" s="6"/>
      <c r="F42" s="6"/>
      <c r="G42" s="13"/>
      <c r="H42" s="13"/>
      <c r="I42" s="37">
        <v>0</v>
      </c>
      <c r="J42" s="14">
        <f>I42/סיכום!$B$42</f>
        <v>0</v>
      </c>
    </row>
    <row r="43" spans="1:10" ht="13.5" thickTop="1"/>
    <row r="44" spans="1:10" ht="13.5" thickBot="1">
      <c r="A44" s="4" t="s">
        <v>46</v>
      </c>
      <c r="B44" s="4"/>
      <c r="C44" s="4"/>
      <c r="D44" s="4"/>
      <c r="E44" s="4"/>
      <c r="F44" s="4"/>
      <c r="G44" s="31"/>
      <c r="H44" s="31"/>
      <c r="I44" s="38">
        <f>SUM(I26+I30)</f>
        <v>204.12</v>
      </c>
      <c r="J44" s="40">
        <f>SUM(J26+J30)</f>
        <v>2.5633545535522217E-2</v>
      </c>
    </row>
    <row r="45" spans="1:10" ht="13.5" thickTop="1"/>
    <row r="47" spans="1:10">
      <c r="A47" s="4" t="s">
        <v>47</v>
      </c>
      <c r="B47" s="4"/>
      <c r="C47" s="4"/>
      <c r="D47" s="4"/>
      <c r="E47" s="4"/>
      <c r="F47" s="4"/>
      <c r="G47" s="31"/>
      <c r="H47" s="31"/>
      <c r="I47" s="34"/>
      <c r="J47" s="31"/>
    </row>
    <row r="48" spans="1:10">
      <c r="A48" s="6" t="s">
        <v>20</v>
      </c>
      <c r="B48" s="6"/>
      <c r="C48" s="6"/>
      <c r="D48" s="6"/>
      <c r="E48" s="6"/>
      <c r="F48" s="6"/>
      <c r="G48" s="13"/>
      <c r="H48" s="13"/>
      <c r="I48" s="36"/>
      <c r="J48" s="13"/>
    </row>
    <row r="49" spans="1:10" ht="13.5" thickBot="1">
      <c r="A49" s="6" t="s">
        <v>32</v>
      </c>
      <c r="B49" s="6"/>
      <c r="C49" s="6"/>
      <c r="D49" s="6"/>
      <c r="E49" s="6"/>
      <c r="F49" s="6"/>
      <c r="G49" s="13"/>
      <c r="H49" s="13"/>
      <c r="I49" s="37">
        <v>0</v>
      </c>
      <c r="J49" s="14">
        <f>I49/סיכום!$B$42</f>
        <v>0</v>
      </c>
    </row>
    <row r="50" spans="1:10" ht="13.5" thickTop="1"/>
    <row r="51" spans="1:10">
      <c r="A51" s="6" t="s">
        <v>44</v>
      </c>
      <c r="B51" s="6"/>
      <c r="C51" s="6"/>
      <c r="D51" s="6"/>
      <c r="E51" s="6"/>
      <c r="F51" s="6"/>
      <c r="G51" s="13"/>
      <c r="H51" s="13"/>
      <c r="I51" s="36"/>
      <c r="J51" s="13"/>
    </row>
    <row r="52" spans="1:10" ht="13.5" thickBot="1">
      <c r="A52" s="6" t="s">
        <v>45</v>
      </c>
      <c r="B52" s="6"/>
      <c r="C52" s="6"/>
      <c r="D52" s="6"/>
      <c r="E52" s="6"/>
      <c r="F52" s="6"/>
      <c r="G52" s="13"/>
      <c r="H52" s="13"/>
      <c r="I52" s="37">
        <v>0</v>
      </c>
      <c r="J52" s="14">
        <f>I52/סיכום!$B$42</f>
        <v>0</v>
      </c>
    </row>
    <row r="53" spans="1:10" ht="13.5" thickTop="1"/>
    <row r="54" spans="1:10" ht="13.5" thickBot="1">
      <c r="A54" s="4" t="s">
        <v>48</v>
      </c>
      <c r="B54" s="4"/>
      <c r="C54" s="4"/>
      <c r="D54" s="4"/>
      <c r="E54" s="4"/>
      <c r="F54" s="4"/>
      <c r="G54" s="31"/>
      <c r="H54" s="31"/>
      <c r="I54" s="38">
        <v>0</v>
      </c>
      <c r="J54" s="40">
        <v>0</v>
      </c>
    </row>
    <row r="55" spans="1:10" ht="13.5" thickTop="1"/>
    <row r="57" spans="1:10" ht="13.5" thickBot="1">
      <c r="A57" s="4" t="s">
        <v>49</v>
      </c>
      <c r="B57" s="4"/>
      <c r="C57" s="4"/>
      <c r="D57" s="4"/>
      <c r="E57" s="4"/>
      <c r="F57" s="4"/>
      <c r="G57" s="31"/>
      <c r="H57" s="31"/>
      <c r="I57" s="38">
        <f>SUM(I44+I54)</f>
        <v>204.12</v>
      </c>
      <c r="J57" s="40">
        <f>SUM(J44+J54)</f>
        <v>2.5633545535522217E-2</v>
      </c>
    </row>
    <row r="58" spans="1:10" ht="13.5" thickTop="1"/>
    <row r="60" spans="1:10">
      <c r="A60" s="7" t="s">
        <v>50</v>
      </c>
      <c r="B60" s="7"/>
      <c r="C60" s="7"/>
      <c r="D60" s="7"/>
      <c r="E60" s="7"/>
      <c r="F60" s="7"/>
      <c r="G60" s="12"/>
      <c r="H60" s="12"/>
      <c r="I60" s="39"/>
      <c r="J60" s="12"/>
    </row>
    <row r="64" spans="1:10">
      <c r="A64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A39" sqref="A39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407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54</v>
      </c>
      <c r="G11" s="4" t="s">
        <v>55</v>
      </c>
    </row>
    <row r="12" spans="1:7">
      <c r="A12" s="5"/>
      <c r="B12" s="5"/>
      <c r="C12" s="5"/>
      <c r="D12" s="5"/>
      <c r="E12" s="5"/>
      <c r="F12" s="5" t="s">
        <v>59</v>
      </c>
      <c r="G12" s="5" t="s">
        <v>60</v>
      </c>
    </row>
    <row r="15" spans="1:7">
      <c r="A15" s="4" t="s">
        <v>408</v>
      </c>
      <c r="B15" s="4"/>
      <c r="C15" s="4"/>
      <c r="D15" s="4"/>
      <c r="E15" s="4"/>
      <c r="F15" s="4"/>
      <c r="G15" s="4"/>
    </row>
    <row r="18" spans="1:7">
      <c r="A18" s="4" t="s">
        <v>409</v>
      </c>
      <c r="B18" s="4"/>
      <c r="C18" s="4"/>
      <c r="D18" s="4"/>
      <c r="E18" s="4"/>
      <c r="F18" s="4"/>
      <c r="G18" s="4"/>
    </row>
    <row r="19" spans="1:7">
      <c r="A19" s="6" t="s">
        <v>410</v>
      </c>
      <c r="B19" s="6"/>
      <c r="C19" s="6"/>
      <c r="D19" s="6"/>
      <c r="E19" s="6"/>
      <c r="F19" s="6"/>
      <c r="G19" s="6"/>
    </row>
    <row r="20" spans="1:7" ht="13.5" thickBot="1">
      <c r="A20" s="6" t="s">
        <v>411</v>
      </c>
      <c r="B20" s="6"/>
      <c r="C20" s="6"/>
      <c r="D20" s="6"/>
      <c r="E20" s="6"/>
      <c r="F20" s="28">
        <v>0</v>
      </c>
      <c r="G20" s="6"/>
    </row>
    <row r="21" spans="1:7" ht="13.5" thickTop="1"/>
    <row r="22" spans="1:7" ht="13.5" thickBot="1">
      <c r="A22" s="4" t="s">
        <v>412</v>
      </c>
      <c r="B22" s="4"/>
      <c r="C22" s="4"/>
      <c r="D22" s="4"/>
      <c r="E22" s="4"/>
      <c r="F22" s="29">
        <v>0</v>
      </c>
      <c r="G22" s="4"/>
    </row>
    <row r="23" spans="1:7" ht="13.5" thickTop="1"/>
    <row r="25" spans="1:7">
      <c r="A25" s="4" t="s">
        <v>413</v>
      </c>
      <c r="B25" s="4"/>
      <c r="C25" s="4"/>
      <c r="D25" s="4"/>
      <c r="E25" s="4"/>
      <c r="F25" s="4"/>
      <c r="G25" s="4"/>
    </row>
    <row r="26" spans="1:7">
      <c r="A26" s="6" t="s">
        <v>414</v>
      </c>
      <c r="B26" s="6"/>
      <c r="C26" s="6"/>
      <c r="D26" s="6"/>
      <c r="E26" s="6"/>
      <c r="F26" s="6"/>
      <c r="G26" s="6"/>
    </row>
    <row r="27" spans="1:7" ht="13.5" thickBot="1">
      <c r="A27" s="6" t="s">
        <v>415</v>
      </c>
      <c r="B27" s="6"/>
      <c r="C27" s="6"/>
      <c r="D27" s="6"/>
      <c r="E27" s="6"/>
      <c r="F27" s="28">
        <v>0</v>
      </c>
      <c r="G27" s="6"/>
    </row>
    <row r="28" spans="1:7" ht="13.5" thickTop="1"/>
    <row r="29" spans="1:7" ht="13.5" thickBot="1">
      <c r="A29" s="4" t="s">
        <v>416</v>
      </c>
      <c r="B29" s="4"/>
      <c r="C29" s="4"/>
      <c r="D29" s="4"/>
      <c r="E29" s="4"/>
      <c r="F29" s="29">
        <v>0</v>
      </c>
      <c r="G29" s="4"/>
    </row>
    <row r="30" spans="1:7" ht="13.5" thickTop="1"/>
    <row r="32" spans="1:7" ht="13.5" thickBot="1">
      <c r="A32" s="4" t="s">
        <v>417</v>
      </c>
      <c r="B32" s="4"/>
      <c r="C32" s="4"/>
      <c r="D32" s="4"/>
      <c r="E32" s="4"/>
      <c r="F32" s="29">
        <v>0</v>
      </c>
      <c r="G32" s="4"/>
    </row>
    <row r="33" spans="1:7" ht="13.5" thickTop="1"/>
    <row r="35" spans="1:7">
      <c r="A35" s="7" t="s">
        <v>50</v>
      </c>
      <c r="B35" s="7"/>
      <c r="C35" s="7"/>
      <c r="D35" s="7"/>
      <c r="E35" s="7"/>
      <c r="F35" s="7"/>
      <c r="G35" s="7"/>
    </row>
    <row r="39" spans="1:7">
      <c r="A39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41" workbookViewId="0">
      <selection activeCell="A71" sqref="A71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418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419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12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420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421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422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423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8">
        <v>0</v>
      </c>
      <c r="M20" s="6"/>
      <c r="N20" s="28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424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425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8">
        <v>0</v>
      </c>
      <c r="M23" s="6"/>
      <c r="N23" s="28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426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427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8">
        <v>0</v>
      </c>
      <c r="M26" s="6"/>
      <c r="N26" s="28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428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429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8">
        <v>0</v>
      </c>
      <c r="M29" s="6"/>
      <c r="N29" s="28">
        <v>0</v>
      </c>
      <c r="O29" s="6"/>
      <c r="P29" s="14">
        <f>N29/סיכום!$B$42</f>
        <v>0</v>
      </c>
    </row>
    <row r="30" spans="1:16" ht="13.5" thickTop="1"/>
    <row r="31" spans="1:16">
      <c r="A31" s="6" t="s">
        <v>430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431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8">
        <v>0</v>
      </c>
      <c r="M32" s="6"/>
      <c r="N32" s="28">
        <v>0</v>
      </c>
      <c r="O32" s="6"/>
      <c r="P32" s="14">
        <f>N32/סיכום!$B$42</f>
        <v>0</v>
      </c>
    </row>
    <row r="33" spans="1:16" ht="13.5" thickTop="1"/>
    <row r="34" spans="1:16">
      <c r="A34" s="6" t="s">
        <v>432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433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8">
        <v>0</v>
      </c>
      <c r="M35" s="6"/>
      <c r="N35" s="28">
        <v>0</v>
      </c>
      <c r="O35" s="6"/>
      <c r="P35" s="14">
        <f>N35/סיכום!$B$42</f>
        <v>0</v>
      </c>
    </row>
    <row r="36" spans="1:16" ht="13.5" thickTop="1"/>
    <row r="37" spans="1:16" ht="13.5" thickBot="1">
      <c r="A37" s="4" t="s">
        <v>434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9">
        <v>0</v>
      </c>
      <c r="M37" s="4"/>
      <c r="N37" s="29">
        <v>0</v>
      </c>
      <c r="O37" s="4"/>
      <c r="P37" s="40">
        <v>0</v>
      </c>
    </row>
    <row r="38" spans="1:16" ht="13.5" thickTop="1"/>
    <row r="40" spans="1:16">
      <c r="A40" s="4" t="s">
        <v>435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422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423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8">
        <v>0</v>
      </c>
      <c r="M42" s="6"/>
      <c r="N42" s="28">
        <v>0</v>
      </c>
      <c r="O42" s="6"/>
      <c r="P42" s="14">
        <f>N42/סיכום!$B$42</f>
        <v>0</v>
      </c>
    </row>
    <row r="43" spans="1:16" ht="13.5" thickTop="1"/>
    <row r="44" spans="1:16">
      <c r="A44" s="6" t="s">
        <v>424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425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8">
        <v>0</v>
      </c>
      <c r="M45" s="6"/>
      <c r="N45" s="28">
        <v>0</v>
      </c>
      <c r="O45" s="6"/>
      <c r="P45" s="14">
        <f>N45/סיכום!$B$42</f>
        <v>0</v>
      </c>
    </row>
    <row r="46" spans="1:16" ht="13.5" thickTop="1"/>
    <row r="47" spans="1:16">
      <c r="A47" s="6" t="s">
        <v>426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427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8">
        <v>0</v>
      </c>
      <c r="M48" s="6"/>
      <c r="N48" s="28">
        <v>0</v>
      </c>
      <c r="O48" s="6"/>
      <c r="P48" s="14">
        <f>N48/סיכום!$B$42</f>
        <v>0</v>
      </c>
    </row>
    <row r="49" spans="1:16" ht="13.5" thickTop="1"/>
    <row r="50" spans="1:16">
      <c r="A50" s="6" t="s">
        <v>428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429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8">
        <v>0</v>
      </c>
      <c r="M51" s="6"/>
      <c r="N51" s="28">
        <v>0</v>
      </c>
      <c r="O51" s="6"/>
      <c r="P51" s="14">
        <f>N51/סיכום!$B$42</f>
        <v>0</v>
      </c>
    </row>
    <row r="52" spans="1:16" ht="13.5" thickTop="1"/>
    <row r="53" spans="1:16">
      <c r="A53" s="6" t="s">
        <v>430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431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8">
        <v>0</v>
      </c>
      <c r="M54" s="6"/>
      <c r="N54" s="28">
        <v>0</v>
      </c>
      <c r="O54" s="6"/>
      <c r="P54" s="14">
        <f>N54/סיכום!$B$42</f>
        <v>0</v>
      </c>
    </row>
    <row r="55" spans="1:16" ht="13.5" thickTop="1"/>
    <row r="56" spans="1:16">
      <c r="A56" s="6" t="s">
        <v>432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433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8">
        <v>0</v>
      </c>
      <c r="M57" s="6"/>
      <c r="N57" s="28">
        <v>0</v>
      </c>
      <c r="O57" s="6"/>
      <c r="P57" s="14">
        <f>N57/סיכום!$B$42</f>
        <v>0</v>
      </c>
    </row>
    <row r="58" spans="1:16" ht="13.5" thickTop="1"/>
    <row r="59" spans="1:16" ht="13.5" thickBot="1">
      <c r="A59" s="4" t="s">
        <v>436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9">
        <v>0</v>
      </c>
      <c r="M59" s="4"/>
      <c r="N59" s="29">
        <v>0</v>
      </c>
      <c r="O59" s="4"/>
      <c r="P59" s="40">
        <v>0</v>
      </c>
    </row>
    <row r="60" spans="1:16" ht="13.5" thickTop="1"/>
    <row r="62" spans="1:16" ht="13.5" thickBot="1">
      <c r="A62" s="4" t="s">
        <v>437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9">
        <v>0</v>
      </c>
      <c r="M62" s="4"/>
      <c r="N62" s="29">
        <v>0</v>
      </c>
      <c r="O62" s="4"/>
      <c r="P62" s="40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rightToLeft="1" topLeftCell="D37" workbookViewId="0">
      <selection activeCell="J41" sqref="J4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0" customWidth="1"/>
    <col min="9" max="9" width="16.7109375" style="30" customWidth="1"/>
    <col min="10" max="10" width="15.7109375" style="33" customWidth="1"/>
    <col min="11" max="11" width="9.7109375" style="33" customWidth="1"/>
    <col min="12" max="12" width="12.7109375" style="33" customWidth="1"/>
    <col min="13" max="13" width="24.7109375" style="30" customWidth="1"/>
    <col min="14" max="14" width="20.7109375" style="30" customWidth="1"/>
  </cols>
  <sheetData>
    <row r="2" spans="1:14" ht="18">
      <c r="A2" s="1" t="s">
        <v>0</v>
      </c>
    </row>
    <row r="4" spans="1:14" ht="18">
      <c r="A4" s="1" t="s">
        <v>438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52</v>
      </c>
      <c r="F11" s="4" t="s">
        <v>53</v>
      </c>
      <c r="G11" s="4" t="s">
        <v>9</v>
      </c>
      <c r="H11" s="31" t="s">
        <v>10</v>
      </c>
      <c r="I11" s="31" t="s">
        <v>11</v>
      </c>
      <c r="J11" s="34" t="s">
        <v>54</v>
      </c>
      <c r="K11" s="34" t="s">
        <v>55</v>
      </c>
      <c r="L11" s="34" t="s">
        <v>439</v>
      </c>
      <c r="M11" s="31" t="s">
        <v>56</v>
      </c>
      <c r="N11" s="31" t="s">
        <v>13</v>
      </c>
    </row>
    <row r="12" spans="1:14">
      <c r="A12" s="5"/>
      <c r="B12" s="5"/>
      <c r="C12" s="5"/>
      <c r="D12" s="5"/>
      <c r="E12" s="5" t="s">
        <v>57</v>
      </c>
      <c r="F12" s="5" t="s">
        <v>58</v>
      </c>
      <c r="G12" s="5"/>
      <c r="H12" s="32" t="s">
        <v>14</v>
      </c>
      <c r="I12" s="32" t="s">
        <v>14</v>
      </c>
      <c r="J12" s="35" t="s">
        <v>59</v>
      </c>
      <c r="K12" s="35" t="s">
        <v>60</v>
      </c>
      <c r="L12" s="35" t="s">
        <v>15</v>
      </c>
      <c r="M12" s="32" t="s">
        <v>14</v>
      </c>
      <c r="N12" s="32" t="s">
        <v>14</v>
      </c>
    </row>
    <row r="15" spans="1:14">
      <c r="A15" s="4" t="s">
        <v>61</v>
      </c>
      <c r="B15" s="4"/>
      <c r="C15" s="4"/>
      <c r="D15" s="4"/>
      <c r="E15" s="4"/>
      <c r="F15" s="4"/>
      <c r="G15" s="4"/>
      <c r="H15" s="31"/>
      <c r="I15" s="31"/>
      <c r="J15" s="34"/>
      <c r="K15" s="34"/>
      <c r="L15" s="34"/>
      <c r="M15" s="31"/>
      <c r="N15" s="31"/>
    </row>
    <row r="18" spans="1:14">
      <c r="A18" s="4" t="s">
        <v>440</v>
      </c>
      <c r="B18" s="4"/>
      <c r="C18" s="4"/>
      <c r="D18" s="4"/>
      <c r="E18" s="4"/>
      <c r="F18" s="4"/>
      <c r="G18" s="4"/>
      <c r="H18" s="31"/>
      <c r="I18" s="31"/>
      <c r="J18" s="34"/>
      <c r="K18" s="34"/>
      <c r="L18" s="34"/>
      <c r="M18" s="31"/>
      <c r="N18" s="31"/>
    </row>
    <row r="19" spans="1:14">
      <c r="A19" s="6" t="s">
        <v>441</v>
      </c>
      <c r="B19" s="6"/>
      <c r="C19" s="6"/>
      <c r="D19" s="6"/>
      <c r="E19" s="6"/>
      <c r="F19" s="6"/>
      <c r="G19" s="6"/>
      <c r="H19" s="13"/>
      <c r="I19" s="13"/>
      <c r="J19" s="36"/>
      <c r="K19" s="36"/>
      <c r="L19" s="36"/>
      <c r="M19" s="13"/>
      <c r="N19" s="13"/>
    </row>
    <row r="20" spans="1:14" ht="13.5" thickBot="1">
      <c r="A20" s="6" t="s">
        <v>442</v>
      </c>
      <c r="B20" s="6"/>
      <c r="C20" s="6"/>
      <c r="D20" s="6"/>
      <c r="E20" s="6"/>
      <c r="F20" s="6"/>
      <c r="G20" s="6"/>
      <c r="H20" s="13"/>
      <c r="I20" s="13"/>
      <c r="J20" s="37">
        <v>0</v>
      </c>
      <c r="K20" s="36"/>
      <c r="L20" s="37">
        <v>0</v>
      </c>
      <c r="M20" s="13"/>
      <c r="N20" s="14">
        <f>L20/סיכום!$B$42</f>
        <v>0</v>
      </c>
    </row>
    <row r="21" spans="1:14" ht="13.5" thickTop="1"/>
    <row r="22" spans="1:14">
      <c r="A22" s="6" t="s">
        <v>443</v>
      </c>
      <c r="B22" s="6"/>
      <c r="C22" s="6"/>
      <c r="D22" s="6"/>
      <c r="E22" s="6"/>
      <c r="F22" s="6"/>
      <c r="G22" s="6"/>
      <c r="H22" s="13"/>
      <c r="I22" s="13"/>
      <c r="J22" s="36"/>
      <c r="K22" s="36"/>
      <c r="L22" s="36"/>
      <c r="M22" s="13"/>
      <c r="N22" s="13"/>
    </row>
    <row r="23" spans="1:14">
      <c r="A23" s="7" t="s">
        <v>444</v>
      </c>
      <c r="B23" s="7">
        <v>8287914</v>
      </c>
      <c r="C23" s="7" t="s">
        <v>67</v>
      </c>
      <c r="D23" s="41" t="s">
        <v>752</v>
      </c>
      <c r="E23" s="7" t="s">
        <v>445</v>
      </c>
      <c r="F23" s="7">
        <v>9.4600000000000009</v>
      </c>
      <c r="G23" s="7" t="s">
        <v>36</v>
      </c>
      <c r="H23" s="12">
        <v>4.8000000000000001E-2</v>
      </c>
      <c r="I23" s="12">
        <v>4.8599999999999997E-2</v>
      </c>
      <c r="J23" s="39">
        <v>212000</v>
      </c>
      <c r="K23" s="39">
        <v>102.41</v>
      </c>
      <c r="L23" s="39">
        <v>217.1</v>
      </c>
      <c r="M23" s="12">
        <v>8.2000000000000007E-3</v>
      </c>
      <c r="N23" s="12">
        <f>L23/סיכום!$B$42</f>
        <v>2.7263583851469101E-2</v>
      </c>
    </row>
    <row r="24" spans="1:14">
      <c r="A24" s="7" t="s">
        <v>446</v>
      </c>
      <c r="B24" s="7">
        <v>8287948</v>
      </c>
      <c r="C24" s="7" t="s">
        <v>67</v>
      </c>
      <c r="D24" s="41" t="s">
        <v>752</v>
      </c>
      <c r="E24" s="7" t="s">
        <v>447</v>
      </c>
      <c r="F24" s="7">
        <v>9.49</v>
      </c>
      <c r="G24" s="7" t="s">
        <v>36</v>
      </c>
      <c r="H24" s="12">
        <v>4.8000000000000001E-2</v>
      </c>
      <c r="I24" s="12">
        <v>4.8599999999999997E-2</v>
      </c>
      <c r="J24" s="39">
        <v>144000</v>
      </c>
      <c r="K24" s="39">
        <v>103.81</v>
      </c>
      <c r="L24" s="39">
        <v>149.49</v>
      </c>
      <c r="M24" s="12">
        <v>1E-4</v>
      </c>
      <c r="N24" s="12">
        <f>L24/סיכום!$B$42</f>
        <v>1.8773068401456084E-2</v>
      </c>
    </row>
    <row r="25" spans="1:14">
      <c r="A25" s="7" t="s">
        <v>448</v>
      </c>
      <c r="B25" s="7">
        <v>8287963</v>
      </c>
      <c r="C25" s="7" t="s">
        <v>67</v>
      </c>
      <c r="D25" s="41" t="s">
        <v>752</v>
      </c>
      <c r="E25" s="7" t="s">
        <v>449</v>
      </c>
      <c r="F25" s="7">
        <v>9.66</v>
      </c>
      <c r="G25" s="7" t="s">
        <v>36</v>
      </c>
      <c r="H25" s="12">
        <v>4.8000000000000001E-2</v>
      </c>
      <c r="I25" s="12">
        <v>4.8599999999999997E-2</v>
      </c>
      <c r="J25" s="39">
        <v>630000</v>
      </c>
      <c r="K25" s="39">
        <v>101.92</v>
      </c>
      <c r="L25" s="39">
        <v>642.12</v>
      </c>
      <c r="M25" s="12">
        <v>4.0000000000000002E-4</v>
      </c>
      <c r="N25" s="12">
        <f>L25/סיכום!$B$42</f>
        <v>8.0637920141434088E-2</v>
      </c>
    </row>
    <row r="26" spans="1:14">
      <c r="A26" s="7" t="s">
        <v>450</v>
      </c>
      <c r="B26" s="7">
        <v>8287971</v>
      </c>
      <c r="C26" s="7" t="s">
        <v>67</v>
      </c>
      <c r="D26" s="41" t="s">
        <v>752</v>
      </c>
      <c r="E26" s="7" t="s">
        <v>451</v>
      </c>
      <c r="F26" s="7">
        <v>9.74</v>
      </c>
      <c r="G26" s="7" t="s">
        <v>36</v>
      </c>
      <c r="H26" s="12">
        <v>4.8000000000000001E-2</v>
      </c>
      <c r="I26" s="12">
        <v>4.8599999999999997E-2</v>
      </c>
      <c r="J26" s="39">
        <v>93000</v>
      </c>
      <c r="K26" s="39">
        <v>101.72</v>
      </c>
      <c r="L26" s="39">
        <v>94.6</v>
      </c>
      <c r="M26" s="12">
        <v>0</v>
      </c>
      <c r="N26" s="12">
        <f>L26/סיכום!$B$42</f>
        <v>1.1879940268765439E-2</v>
      </c>
    </row>
    <row r="27" spans="1:14">
      <c r="A27" s="7" t="s">
        <v>452</v>
      </c>
      <c r="B27" s="7">
        <v>8287997</v>
      </c>
      <c r="C27" s="7" t="s">
        <v>67</v>
      </c>
      <c r="D27" s="41" t="s">
        <v>752</v>
      </c>
      <c r="E27" s="7" t="s">
        <v>453</v>
      </c>
      <c r="F27" s="7">
        <v>9.68</v>
      </c>
      <c r="G27" s="7" t="s">
        <v>36</v>
      </c>
      <c r="H27" s="12">
        <v>4.8000000000000001E-2</v>
      </c>
      <c r="I27" s="12">
        <v>4.8500000000000001E-2</v>
      </c>
      <c r="J27" s="39">
        <v>33000</v>
      </c>
      <c r="K27" s="39">
        <v>103.65</v>
      </c>
      <c r="L27" s="39">
        <v>34.200000000000003</v>
      </c>
      <c r="M27" s="12">
        <v>0</v>
      </c>
      <c r="N27" s="12">
        <f>L27/סיכום!$B$42</f>
        <v>4.294862126762982E-3</v>
      </c>
    </row>
    <row r="28" spans="1:14">
      <c r="A28" s="7" t="s">
        <v>454</v>
      </c>
      <c r="B28" s="7">
        <v>8288052</v>
      </c>
      <c r="C28" s="7" t="s">
        <v>67</v>
      </c>
      <c r="D28" s="41" t="s">
        <v>752</v>
      </c>
      <c r="E28" s="7" t="s">
        <v>455</v>
      </c>
      <c r="F28" s="7">
        <v>9.94</v>
      </c>
      <c r="G28" s="7" t="s">
        <v>36</v>
      </c>
      <c r="H28" s="12">
        <v>4.8000000000000001E-2</v>
      </c>
      <c r="I28" s="12">
        <v>4.8500000000000001E-2</v>
      </c>
      <c r="J28" s="39">
        <v>62000</v>
      </c>
      <c r="K28" s="39">
        <v>102.3</v>
      </c>
      <c r="L28" s="39">
        <v>63.43</v>
      </c>
      <c r="M28" s="12">
        <v>1E-4</v>
      </c>
      <c r="N28" s="12">
        <f>L28/סיכום!$B$42</f>
        <v>7.9655878567419861E-3</v>
      </c>
    </row>
    <row r="29" spans="1:14">
      <c r="A29" s="7" t="s">
        <v>456</v>
      </c>
      <c r="B29" s="7">
        <v>8287930</v>
      </c>
      <c r="C29" s="7" t="s">
        <v>67</v>
      </c>
      <c r="D29" s="41" t="s">
        <v>752</v>
      </c>
      <c r="E29" s="7" t="s">
        <v>457</v>
      </c>
      <c r="F29" s="7">
        <v>9.41</v>
      </c>
      <c r="G29" s="7" t="s">
        <v>36</v>
      </c>
      <c r="H29" s="12">
        <v>4.8000000000000001E-2</v>
      </c>
      <c r="I29" s="12">
        <v>4.8500000000000001E-2</v>
      </c>
      <c r="J29" s="39">
        <v>338000</v>
      </c>
      <c r="K29" s="39">
        <v>104.34</v>
      </c>
      <c r="L29" s="39">
        <v>352.67</v>
      </c>
      <c r="M29" s="12">
        <v>2.9999999999999997E-4</v>
      </c>
      <c r="N29" s="12">
        <f>L29/סיכום!$B$42</f>
        <v>4.4288568018874291E-2</v>
      </c>
    </row>
    <row r="30" spans="1:14">
      <c r="A30" s="7" t="s">
        <v>458</v>
      </c>
      <c r="B30" s="7">
        <v>8288060</v>
      </c>
      <c r="C30" s="7" t="s">
        <v>67</v>
      </c>
      <c r="D30" s="41" t="s">
        <v>752</v>
      </c>
      <c r="E30" s="7" t="s">
        <v>459</v>
      </c>
      <c r="F30" s="7">
        <v>10.02</v>
      </c>
      <c r="G30" s="7" t="s">
        <v>36</v>
      </c>
      <c r="H30" s="12">
        <v>4.8000000000000001E-2</v>
      </c>
      <c r="I30" s="12">
        <v>4.8599999999999997E-2</v>
      </c>
      <c r="J30" s="39">
        <v>76000</v>
      </c>
      <c r="K30" s="39">
        <v>101.59</v>
      </c>
      <c r="L30" s="39">
        <v>77.209999999999994</v>
      </c>
      <c r="M30" s="12">
        <v>1E-4</v>
      </c>
      <c r="N30" s="12">
        <f>L30/סיכום!$B$42</f>
        <v>9.6960907838412221E-3</v>
      </c>
    </row>
    <row r="31" spans="1:14">
      <c r="A31" s="7" t="s">
        <v>460</v>
      </c>
      <c r="B31" s="7">
        <v>8287989</v>
      </c>
      <c r="C31" s="7" t="s">
        <v>67</v>
      </c>
      <c r="D31" s="41" t="s">
        <v>752</v>
      </c>
      <c r="E31" s="7" t="s">
        <v>461</v>
      </c>
      <c r="F31" s="7">
        <v>9.6</v>
      </c>
      <c r="G31" s="7" t="s">
        <v>36</v>
      </c>
      <c r="H31" s="12">
        <v>4.8000000000000001E-2</v>
      </c>
      <c r="I31" s="12">
        <v>4.8500000000000001E-2</v>
      </c>
      <c r="J31" s="39">
        <v>97000</v>
      </c>
      <c r="K31" s="39">
        <v>104.26</v>
      </c>
      <c r="L31" s="39">
        <v>101.13</v>
      </c>
      <c r="M31" s="12">
        <v>1E-4</v>
      </c>
      <c r="N31" s="12">
        <f>L31/סיכום!$B$42</f>
        <v>1.26999826572965E-2</v>
      </c>
    </row>
    <row r="32" spans="1:14">
      <c r="A32" s="7" t="s">
        <v>462</v>
      </c>
      <c r="B32" s="7">
        <v>8288003</v>
      </c>
      <c r="C32" s="7" t="s">
        <v>67</v>
      </c>
      <c r="D32" s="41" t="s">
        <v>752</v>
      </c>
      <c r="E32" s="7" t="s">
        <v>463</v>
      </c>
      <c r="F32" s="7">
        <v>9.76</v>
      </c>
      <c r="G32" s="7" t="s">
        <v>36</v>
      </c>
      <c r="H32" s="12">
        <v>4.8000000000000001E-2</v>
      </c>
      <c r="I32" s="12">
        <v>4.8599999999999997E-2</v>
      </c>
      <c r="J32" s="39">
        <v>178000</v>
      </c>
      <c r="K32" s="39">
        <v>103.41</v>
      </c>
      <c r="L32" s="39">
        <v>184.08</v>
      </c>
      <c r="M32" s="12">
        <v>1E-4</v>
      </c>
      <c r="N32" s="12">
        <f>L32/סיכום!$B$42</f>
        <v>2.3116907026155837E-2</v>
      </c>
    </row>
    <row r="33" spans="1:14">
      <c r="A33" s="7" t="s">
        <v>464</v>
      </c>
      <c r="B33" s="7">
        <v>8288011</v>
      </c>
      <c r="C33" s="7" t="s">
        <v>67</v>
      </c>
      <c r="D33" s="41" t="s">
        <v>752</v>
      </c>
      <c r="E33" s="7" t="s">
        <v>465</v>
      </c>
      <c r="F33" s="7">
        <v>9.85</v>
      </c>
      <c r="G33" s="7" t="s">
        <v>36</v>
      </c>
      <c r="H33" s="12">
        <v>4.8000000000000001E-2</v>
      </c>
      <c r="I33" s="12">
        <v>4.8500000000000001E-2</v>
      </c>
      <c r="J33" s="39">
        <v>31000</v>
      </c>
      <c r="K33" s="39">
        <v>103</v>
      </c>
      <c r="L33" s="39">
        <v>31.93</v>
      </c>
      <c r="M33" s="12">
        <v>0</v>
      </c>
      <c r="N33" s="12">
        <f>L33/סיכום!$B$42</f>
        <v>4.0097937926181866E-3</v>
      </c>
    </row>
    <row r="34" spans="1:14">
      <c r="A34" s="7" t="s">
        <v>466</v>
      </c>
      <c r="B34" s="7">
        <v>8288029</v>
      </c>
      <c r="C34" s="7" t="s">
        <v>67</v>
      </c>
      <c r="D34" s="41" t="s">
        <v>752</v>
      </c>
      <c r="E34" s="7" t="s">
        <v>467</v>
      </c>
      <c r="F34" s="7">
        <v>9.92</v>
      </c>
      <c r="G34" s="7" t="s">
        <v>36</v>
      </c>
      <c r="H34" s="12">
        <v>4.8000000000000001E-2</v>
      </c>
      <c r="I34" s="12">
        <v>4.8599999999999997E-2</v>
      </c>
      <c r="J34" s="39">
        <v>109000</v>
      </c>
      <c r="K34" s="39">
        <v>102.38</v>
      </c>
      <c r="L34" s="39">
        <v>111.59</v>
      </c>
      <c r="M34" s="12">
        <v>1E-4</v>
      </c>
      <c r="N34" s="12">
        <f>L34/סיכום!$B$42</f>
        <v>1.4013557448113483E-2</v>
      </c>
    </row>
    <row r="35" spans="1:14">
      <c r="A35" s="7" t="s">
        <v>468</v>
      </c>
      <c r="B35" s="7">
        <v>8288037</v>
      </c>
      <c r="C35" s="7" t="s">
        <v>67</v>
      </c>
      <c r="D35" s="41" t="s">
        <v>752</v>
      </c>
      <c r="E35" s="7" t="s">
        <v>469</v>
      </c>
      <c r="F35" s="7">
        <v>10.01</v>
      </c>
      <c r="G35" s="7" t="s">
        <v>36</v>
      </c>
      <c r="H35" s="12">
        <v>4.8000000000000001E-2</v>
      </c>
      <c r="I35" s="12">
        <v>4.8599999999999997E-2</v>
      </c>
      <c r="J35" s="39">
        <v>119000</v>
      </c>
      <c r="K35" s="39">
        <v>101.58</v>
      </c>
      <c r="L35" s="39">
        <v>120.87</v>
      </c>
      <c r="M35" s="12">
        <v>1E-4</v>
      </c>
      <c r="N35" s="12">
        <f>L35/סיכום!$B$42</f>
        <v>1.5178946937480748E-2</v>
      </c>
    </row>
    <row r="36" spans="1:14">
      <c r="A36" s="7" t="s">
        <v>470</v>
      </c>
      <c r="B36" s="7">
        <v>8288045</v>
      </c>
      <c r="C36" s="7" t="s">
        <v>67</v>
      </c>
      <c r="D36" s="41" t="s">
        <v>752</v>
      </c>
      <c r="E36" s="7" t="s">
        <v>471</v>
      </c>
      <c r="F36" s="7">
        <v>9.86</v>
      </c>
      <c r="G36" s="7" t="s">
        <v>36</v>
      </c>
      <c r="H36" s="12">
        <v>4.8000000000000001E-2</v>
      </c>
      <c r="I36" s="12">
        <v>4.8500000000000001E-2</v>
      </c>
      <c r="J36" s="39">
        <v>253000</v>
      </c>
      <c r="K36" s="39">
        <v>103.52</v>
      </c>
      <c r="L36" s="39">
        <v>261.91000000000003</v>
      </c>
      <c r="M36" s="12">
        <v>2.9999999999999997E-4</v>
      </c>
      <c r="N36" s="12">
        <f>L36/סיכום!$B$42</f>
        <v>3.2890857883640136E-2</v>
      </c>
    </row>
    <row r="37" spans="1:14">
      <c r="A37" s="7" t="s">
        <v>472</v>
      </c>
      <c r="B37" s="7">
        <v>8288078</v>
      </c>
      <c r="C37" s="7" t="s">
        <v>67</v>
      </c>
      <c r="D37" s="41" t="s">
        <v>752</v>
      </c>
      <c r="E37" s="7" t="s">
        <v>473</v>
      </c>
      <c r="F37" s="7">
        <v>10.11</v>
      </c>
      <c r="G37" s="7" t="s">
        <v>36</v>
      </c>
      <c r="H37" s="12">
        <v>4.8000000000000001E-2</v>
      </c>
      <c r="I37" s="12">
        <v>4.8500000000000001E-2</v>
      </c>
      <c r="J37" s="39">
        <v>77000</v>
      </c>
      <c r="K37" s="39">
        <v>101.2</v>
      </c>
      <c r="L37" s="39">
        <v>77.92</v>
      </c>
      <c r="M37" s="12">
        <v>0</v>
      </c>
      <c r="N37" s="12">
        <f>L37/סיכום!$B$42</f>
        <v>9.7852531262389332E-3</v>
      </c>
    </row>
    <row r="38" spans="1:14">
      <c r="A38" s="7" t="s">
        <v>474</v>
      </c>
      <c r="B38" s="7">
        <v>8288086</v>
      </c>
      <c r="C38" s="7" t="s">
        <v>67</v>
      </c>
      <c r="D38" s="41" t="s">
        <v>752</v>
      </c>
      <c r="E38" s="7" t="s">
        <v>475</v>
      </c>
      <c r="F38" s="7">
        <v>10.19</v>
      </c>
      <c r="G38" s="7" t="s">
        <v>36</v>
      </c>
      <c r="H38" s="12">
        <v>4.8000000000000001E-2</v>
      </c>
      <c r="I38" s="12">
        <v>4.8599999999999997E-2</v>
      </c>
      <c r="J38" s="39">
        <v>133000</v>
      </c>
      <c r="K38" s="39">
        <v>100.78</v>
      </c>
      <c r="L38" s="39">
        <v>134.03</v>
      </c>
      <c r="M38" s="12">
        <v>0</v>
      </c>
      <c r="N38" s="12">
        <f>L38/סיכום!$B$42</f>
        <v>1.6831589790936911E-2</v>
      </c>
    </row>
    <row r="39" spans="1:14">
      <c r="A39" s="7" t="s">
        <v>476</v>
      </c>
      <c r="B39" s="7">
        <v>8288094</v>
      </c>
      <c r="C39" s="7" t="s">
        <v>67</v>
      </c>
      <c r="D39" s="41" t="s">
        <v>752</v>
      </c>
      <c r="E39" s="7" t="s">
        <v>477</v>
      </c>
      <c r="F39" s="7">
        <v>10.27</v>
      </c>
      <c r="G39" s="7" t="s">
        <v>36</v>
      </c>
      <c r="H39" s="12">
        <v>4.8000000000000001E-2</v>
      </c>
      <c r="I39" s="12">
        <v>4.8500000000000001E-2</v>
      </c>
      <c r="J39" s="39">
        <v>210000</v>
      </c>
      <c r="K39" s="39">
        <v>100.39</v>
      </c>
      <c r="L39" s="39">
        <v>210.83</v>
      </c>
      <c r="M39" s="12">
        <v>1E-4</v>
      </c>
      <c r="N39" s="12">
        <f>L39/סיכום!$B$42</f>
        <v>2.6476192461562555E-2</v>
      </c>
    </row>
    <row r="40" spans="1:14">
      <c r="A40" s="7" t="s">
        <v>478</v>
      </c>
      <c r="B40" s="7">
        <v>8288102</v>
      </c>
      <c r="C40" s="7" t="s">
        <v>67</v>
      </c>
      <c r="D40" s="41" t="s">
        <v>752</v>
      </c>
      <c r="E40" s="7" t="s">
        <v>479</v>
      </c>
      <c r="F40" s="7">
        <v>10.119999999999999</v>
      </c>
      <c r="G40" s="7" t="s">
        <v>36</v>
      </c>
      <c r="H40" s="12">
        <v>4.8000000000000001E-2</v>
      </c>
      <c r="I40" s="12">
        <v>4.8500000000000001E-2</v>
      </c>
      <c r="J40" s="39">
        <v>62000</v>
      </c>
      <c r="K40" s="39">
        <v>102.41</v>
      </c>
      <c r="L40" s="39">
        <v>63.49</v>
      </c>
      <c r="M40" s="12">
        <v>0</v>
      </c>
      <c r="N40" s="12">
        <f>L40/סיכום!$B$42</f>
        <v>7.973122702578413E-3</v>
      </c>
    </row>
    <row r="41" spans="1:14" ht="13.5" thickBot="1">
      <c r="A41" s="6" t="s">
        <v>480</v>
      </c>
      <c r="B41" s="6"/>
      <c r="C41" s="6"/>
      <c r="D41" s="6"/>
      <c r="E41" s="6"/>
      <c r="F41" s="6">
        <v>9.76</v>
      </c>
      <c r="G41" s="6"/>
      <c r="H41" s="13"/>
      <c r="I41" s="13">
        <v>4.8599999999999997E-2</v>
      </c>
      <c r="J41" s="37">
        <f>SUM(J23:J40)</f>
        <v>2857000</v>
      </c>
      <c r="K41" s="36"/>
      <c r="L41" s="37">
        <f>SUM(L23:L40)</f>
        <v>2928.6</v>
      </c>
      <c r="M41" s="13"/>
      <c r="N41" s="14">
        <f>SUM(N23:N40)</f>
        <v>0.36777582527596697</v>
      </c>
    </row>
    <row r="42" spans="1:14" ht="13.5" thickTop="1"/>
    <row r="43" spans="1:14">
      <c r="A43" s="6" t="s">
        <v>481</v>
      </c>
      <c r="B43" s="6"/>
      <c r="C43" s="6"/>
      <c r="D43" s="6"/>
      <c r="E43" s="6"/>
      <c r="F43" s="6"/>
      <c r="G43" s="6"/>
      <c r="H43" s="13"/>
      <c r="I43" s="13"/>
      <c r="J43" s="36"/>
      <c r="K43" s="36"/>
      <c r="L43" s="36"/>
      <c r="M43" s="13"/>
      <c r="N43" s="13"/>
    </row>
    <row r="44" spans="1:14" ht="13.5" thickBot="1">
      <c r="A44" s="6" t="s">
        <v>482</v>
      </c>
      <c r="B44" s="6"/>
      <c r="C44" s="6"/>
      <c r="D44" s="6"/>
      <c r="E44" s="6"/>
      <c r="F44" s="6"/>
      <c r="G44" s="6"/>
      <c r="H44" s="13"/>
      <c r="I44" s="13"/>
      <c r="J44" s="37">
        <v>0</v>
      </c>
      <c r="K44" s="36"/>
      <c r="L44" s="37">
        <v>0</v>
      </c>
      <c r="M44" s="13"/>
      <c r="N44" s="14">
        <f>L44/סיכום!$B$42</f>
        <v>0</v>
      </c>
    </row>
    <row r="45" spans="1:14" ht="13.5" thickTop="1"/>
    <row r="46" spans="1:14">
      <c r="A46" s="6" t="s">
        <v>483</v>
      </c>
      <c r="B46" s="6"/>
      <c r="C46" s="6"/>
      <c r="D46" s="6"/>
      <c r="E46" s="6"/>
      <c r="F46" s="6"/>
      <c r="G46" s="6"/>
      <c r="H46" s="13"/>
      <c r="I46" s="13"/>
      <c r="J46" s="36"/>
      <c r="K46" s="36"/>
      <c r="L46" s="36"/>
      <c r="M46" s="13"/>
      <c r="N46" s="13"/>
    </row>
    <row r="47" spans="1:14" ht="13.5" thickBot="1">
      <c r="A47" s="6" t="s">
        <v>484</v>
      </c>
      <c r="B47" s="6"/>
      <c r="C47" s="6"/>
      <c r="D47" s="6"/>
      <c r="E47" s="6"/>
      <c r="F47" s="6"/>
      <c r="G47" s="6"/>
      <c r="H47" s="13"/>
      <c r="I47" s="13"/>
      <c r="J47" s="37">
        <v>0</v>
      </c>
      <c r="K47" s="36"/>
      <c r="L47" s="37">
        <v>0</v>
      </c>
      <c r="M47" s="13"/>
      <c r="N47" s="14">
        <f>L47/סיכום!$B$42</f>
        <v>0</v>
      </c>
    </row>
    <row r="48" spans="1:14" ht="13.5" thickTop="1"/>
    <row r="49" spans="1:14">
      <c r="A49" s="6" t="s">
        <v>485</v>
      </c>
      <c r="B49" s="6"/>
      <c r="C49" s="6"/>
      <c r="D49" s="6"/>
      <c r="E49" s="6"/>
      <c r="F49" s="6"/>
      <c r="G49" s="6"/>
      <c r="H49" s="13"/>
      <c r="I49" s="13"/>
      <c r="J49" s="36"/>
      <c r="K49" s="36"/>
      <c r="L49" s="36"/>
      <c r="M49" s="13"/>
      <c r="N49" s="13"/>
    </row>
    <row r="50" spans="1:14" ht="13.5" thickBot="1">
      <c r="A50" s="6" t="s">
        <v>486</v>
      </c>
      <c r="B50" s="6"/>
      <c r="C50" s="6"/>
      <c r="D50" s="6"/>
      <c r="E50" s="6"/>
      <c r="F50" s="6"/>
      <c r="G50" s="6"/>
      <c r="H50" s="13"/>
      <c r="I50" s="13"/>
      <c r="J50" s="37">
        <v>0</v>
      </c>
      <c r="K50" s="36"/>
      <c r="L50" s="37">
        <v>0</v>
      </c>
      <c r="M50" s="13"/>
      <c r="N50" s="14">
        <f>L50/סיכום!$B$42</f>
        <v>0</v>
      </c>
    </row>
    <row r="51" spans="1:14" ht="13.5" thickTop="1"/>
    <row r="52" spans="1:14" ht="13.5" thickBot="1">
      <c r="A52" s="4" t="s">
        <v>487</v>
      </c>
      <c r="B52" s="4"/>
      <c r="C52" s="4"/>
      <c r="D52" s="4"/>
      <c r="E52" s="4"/>
      <c r="F52" s="4">
        <v>9.76</v>
      </c>
      <c r="G52" s="4"/>
      <c r="H52" s="31"/>
      <c r="I52" s="31">
        <v>4.8599999999999997E-2</v>
      </c>
      <c r="J52" s="38">
        <f>SUM(J41)</f>
        <v>2857000</v>
      </c>
      <c r="K52" s="34"/>
      <c r="L52" s="38">
        <f>SUM(L41)</f>
        <v>2928.6</v>
      </c>
      <c r="M52" s="31"/>
      <c r="N52" s="40">
        <f>SUM(N41)</f>
        <v>0.36777582527596697</v>
      </c>
    </row>
    <row r="53" spans="1:14" ht="13.5" thickTop="1"/>
    <row r="55" spans="1:14">
      <c r="A55" s="4" t="s">
        <v>488</v>
      </c>
      <c r="B55" s="4"/>
      <c r="C55" s="4"/>
      <c r="D55" s="4"/>
      <c r="E55" s="4"/>
      <c r="F55" s="4"/>
      <c r="G55" s="4"/>
      <c r="H55" s="31"/>
      <c r="I55" s="31"/>
      <c r="J55" s="34"/>
      <c r="K55" s="34"/>
      <c r="L55" s="34"/>
      <c r="M55" s="31"/>
      <c r="N55" s="31"/>
    </row>
    <row r="56" spans="1:14">
      <c r="A56" s="6" t="s">
        <v>88</v>
      </c>
      <c r="B56" s="6"/>
      <c r="C56" s="6"/>
      <c r="D56" s="6"/>
      <c r="E56" s="6"/>
      <c r="F56" s="6"/>
      <c r="G56" s="6"/>
      <c r="H56" s="13"/>
      <c r="I56" s="13"/>
      <c r="J56" s="36"/>
      <c r="K56" s="36"/>
      <c r="L56" s="36"/>
      <c r="M56" s="13"/>
      <c r="N56" s="13"/>
    </row>
    <row r="57" spans="1:14" ht="13.5" thickBot="1">
      <c r="A57" s="6" t="s">
        <v>89</v>
      </c>
      <c r="B57" s="6"/>
      <c r="C57" s="6"/>
      <c r="D57" s="6"/>
      <c r="E57" s="6"/>
      <c r="F57" s="6"/>
      <c r="G57" s="6"/>
      <c r="H57" s="13"/>
      <c r="I57" s="13"/>
      <c r="J57" s="37">
        <v>0</v>
      </c>
      <c r="K57" s="36"/>
      <c r="L57" s="37">
        <v>0</v>
      </c>
      <c r="M57" s="13"/>
      <c r="N57" s="14">
        <f>L57/סיכום!$B$42</f>
        <v>0</v>
      </c>
    </row>
    <row r="58" spans="1:14" ht="13.5" thickTop="1"/>
    <row r="59" spans="1:14">
      <c r="A59" s="6" t="s">
        <v>489</v>
      </c>
      <c r="B59" s="6"/>
      <c r="C59" s="6"/>
      <c r="D59" s="6"/>
      <c r="E59" s="6"/>
      <c r="F59" s="6"/>
      <c r="G59" s="6"/>
      <c r="H59" s="13"/>
      <c r="I59" s="13"/>
      <c r="J59" s="36"/>
      <c r="K59" s="36"/>
      <c r="L59" s="36"/>
      <c r="M59" s="13"/>
      <c r="N59" s="13"/>
    </row>
    <row r="60" spans="1:14" ht="13.5" thickBot="1">
      <c r="A60" s="6" t="s">
        <v>490</v>
      </c>
      <c r="B60" s="6"/>
      <c r="C60" s="6"/>
      <c r="D60" s="6"/>
      <c r="E60" s="6"/>
      <c r="F60" s="6"/>
      <c r="G60" s="6"/>
      <c r="H60" s="13"/>
      <c r="I60" s="13"/>
      <c r="J60" s="37">
        <v>0</v>
      </c>
      <c r="K60" s="36"/>
      <c r="L60" s="37">
        <v>0</v>
      </c>
      <c r="M60" s="13"/>
      <c r="N60" s="14">
        <f>L60/סיכום!$B$42</f>
        <v>0</v>
      </c>
    </row>
    <row r="61" spans="1:14" ht="13.5" thickTop="1"/>
    <row r="62" spans="1:14" ht="13.5" thickBot="1">
      <c r="A62" s="4" t="s">
        <v>491</v>
      </c>
      <c r="B62" s="4"/>
      <c r="C62" s="4"/>
      <c r="D62" s="4"/>
      <c r="E62" s="4"/>
      <c r="F62" s="4"/>
      <c r="G62" s="4"/>
      <c r="H62" s="31"/>
      <c r="I62" s="31"/>
      <c r="J62" s="38">
        <v>0</v>
      </c>
      <c r="K62" s="34"/>
      <c r="L62" s="38">
        <v>0</v>
      </c>
      <c r="M62" s="31"/>
      <c r="N62" s="40">
        <v>0</v>
      </c>
    </row>
    <row r="63" spans="1:14" ht="13.5" thickTop="1"/>
    <row r="65" spans="1:14" ht="13.5" thickBot="1">
      <c r="A65" s="4" t="s">
        <v>93</v>
      </c>
      <c r="B65" s="4"/>
      <c r="C65" s="4"/>
      <c r="D65" s="4"/>
      <c r="E65" s="4"/>
      <c r="F65" s="4">
        <v>9.76</v>
      </c>
      <c r="G65" s="4"/>
      <c r="H65" s="31"/>
      <c r="I65" s="31">
        <v>4.8599999999999997E-2</v>
      </c>
      <c r="J65" s="38">
        <f>SUM(J52+J62)</f>
        <v>2857000</v>
      </c>
      <c r="K65" s="34"/>
      <c r="L65" s="38">
        <f>SUM(L52+L62)</f>
        <v>2928.6</v>
      </c>
      <c r="M65" s="31"/>
      <c r="N65" s="40">
        <f>SUM(N52+N62)</f>
        <v>0.36777582527596697</v>
      </c>
    </row>
    <row r="66" spans="1:14" ht="13.5" thickTop="1"/>
    <row r="68" spans="1:14">
      <c r="A68" s="7" t="s">
        <v>50</v>
      </c>
      <c r="B68" s="7"/>
      <c r="C68" s="7"/>
      <c r="D68" s="7"/>
      <c r="E68" s="7"/>
      <c r="F68" s="7"/>
      <c r="G68" s="7"/>
      <c r="H68" s="12"/>
      <c r="I68" s="12"/>
      <c r="J68" s="39"/>
      <c r="K68" s="39"/>
      <c r="L68" s="39"/>
      <c r="M68" s="12"/>
      <c r="N68" s="12"/>
    </row>
    <row r="72" spans="1:14">
      <c r="A72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9" workbookViewId="0">
      <selection activeCell="A51" sqref="A5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492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439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493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494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495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496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8">
        <v>0</v>
      </c>
      <c r="M20" s="6"/>
      <c r="N20" s="28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497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498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8">
        <v>0</v>
      </c>
      <c r="M23" s="6"/>
      <c r="N23" s="28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102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8">
        <v>0</v>
      </c>
      <c r="M26" s="6"/>
      <c r="N26" s="28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499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500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8">
        <v>0</v>
      </c>
      <c r="M29" s="6"/>
      <c r="N29" s="28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501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9">
        <v>0</v>
      </c>
      <c r="M31" s="4"/>
      <c r="N31" s="29">
        <v>0</v>
      </c>
      <c r="O31" s="4"/>
      <c r="P31" s="40">
        <v>0</v>
      </c>
    </row>
    <row r="32" spans="1:16" ht="13.5" thickTop="1"/>
    <row r="34" spans="1:16">
      <c r="A34" s="4" t="s">
        <v>502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503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504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8">
        <v>0</v>
      </c>
      <c r="M36" s="6"/>
      <c r="N36" s="28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505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506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8">
        <v>0</v>
      </c>
      <c r="M39" s="6"/>
      <c r="N39" s="28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507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9">
        <v>0</v>
      </c>
      <c r="M41" s="4"/>
      <c r="N41" s="29">
        <v>0</v>
      </c>
      <c r="O41" s="4"/>
      <c r="P41" s="40">
        <v>0</v>
      </c>
    </row>
    <row r="42" spans="1:16" ht="13.5" thickTop="1"/>
    <row r="44" spans="1:16" ht="13.5" thickBot="1">
      <c r="A44" s="4" t="s">
        <v>508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9">
        <v>0</v>
      </c>
      <c r="M44" s="4"/>
      <c r="N44" s="29">
        <v>0</v>
      </c>
      <c r="O44" s="4"/>
      <c r="P44" s="40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C10" workbookViewId="0">
      <selection activeCell="P45" activeCellId="2" sqref="P40 P42 P45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0" customWidth="1"/>
    <col min="11" max="11" width="16.7109375" style="30" customWidth="1"/>
    <col min="12" max="12" width="12.7109375" style="33" customWidth="1"/>
    <col min="13" max="13" width="9.7109375" style="33" customWidth="1"/>
    <col min="14" max="14" width="12.7109375" style="33" customWidth="1"/>
    <col min="15" max="15" width="24.7109375" style="30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509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31" t="s">
        <v>10</v>
      </c>
      <c r="K11" s="31" t="s">
        <v>11</v>
      </c>
      <c r="L11" s="34" t="s">
        <v>54</v>
      </c>
      <c r="M11" s="34" t="s">
        <v>55</v>
      </c>
      <c r="N11" s="34" t="s">
        <v>439</v>
      </c>
      <c r="O11" s="31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32" t="s">
        <v>14</v>
      </c>
      <c r="K12" s="32" t="s">
        <v>14</v>
      </c>
      <c r="L12" s="35" t="s">
        <v>59</v>
      </c>
      <c r="M12" s="35" t="s">
        <v>60</v>
      </c>
      <c r="N12" s="35" t="s">
        <v>15</v>
      </c>
      <c r="O12" s="32" t="s">
        <v>14</v>
      </c>
      <c r="P12" s="5" t="s">
        <v>14</v>
      </c>
    </row>
    <row r="15" spans="1:16">
      <c r="A15" s="4" t="s">
        <v>510</v>
      </c>
      <c r="B15" s="4"/>
      <c r="C15" s="4"/>
      <c r="D15" s="4"/>
      <c r="E15" s="4"/>
      <c r="F15" s="4"/>
      <c r="G15" s="4"/>
      <c r="H15" s="4"/>
      <c r="I15" s="4"/>
      <c r="J15" s="31"/>
      <c r="K15" s="31"/>
      <c r="L15" s="34"/>
      <c r="M15" s="34"/>
      <c r="N15" s="34"/>
      <c r="O15" s="31"/>
      <c r="P15" s="4"/>
    </row>
    <row r="16" spans="1:16" ht="13.5" thickBot="1">
      <c r="L16" s="42"/>
      <c r="N16" s="42"/>
      <c r="P16" s="15"/>
    </row>
    <row r="17" spans="1:16" ht="13.5" thickTop="1"/>
    <row r="18" spans="1:16">
      <c r="A18" s="4" t="s">
        <v>511</v>
      </c>
      <c r="B18" s="4"/>
      <c r="C18" s="4"/>
      <c r="D18" s="4"/>
      <c r="E18" s="4"/>
      <c r="F18" s="4"/>
      <c r="G18" s="4"/>
      <c r="H18" s="4"/>
      <c r="I18" s="4"/>
      <c r="J18" s="31"/>
      <c r="K18" s="31"/>
      <c r="L18" s="34"/>
      <c r="M18" s="34"/>
      <c r="N18" s="34"/>
      <c r="O18" s="31"/>
      <c r="P18" s="4"/>
    </row>
    <row r="19" spans="1:16">
      <c r="A19" s="6" t="s">
        <v>512</v>
      </c>
      <c r="B19" s="6"/>
      <c r="C19" s="6"/>
      <c r="D19" s="6"/>
      <c r="E19" s="6"/>
      <c r="F19" s="6"/>
      <c r="G19" s="6"/>
      <c r="H19" s="6"/>
      <c r="I19" s="6"/>
      <c r="J19" s="13"/>
      <c r="K19" s="13"/>
      <c r="L19" s="36"/>
      <c r="M19" s="36"/>
      <c r="N19" s="36"/>
      <c r="O19" s="13"/>
      <c r="P19" s="13">
        <f>N19/סיכום!$B$42</f>
        <v>0</v>
      </c>
    </row>
    <row r="20" spans="1:16" ht="13.5" thickBot="1">
      <c r="A20" s="6" t="s">
        <v>513</v>
      </c>
      <c r="B20" s="6"/>
      <c r="C20" s="6"/>
      <c r="D20" s="6"/>
      <c r="E20" s="6"/>
      <c r="F20" s="6"/>
      <c r="G20" s="6"/>
      <c r="H20" s="6"/>
      <c r="I20" s="6"/>
      <c r="J20" s="13"/>
      <c r="K20" s="13"/>
      <c r="L20" s="37">
        <v>0</v>
      </c>
      <c r="M20" s="36"/>
      <c r="N20" s="37">
        <v>0</v>
      </c>
      <c r="O20" s="13"/>
      <c r="P20" s="14">
        <f>N20/סיכום!$B$42</f>
        <v>0</v>
      </c>
    </row>
    <row r="21" spans="1:16" ht="13.5" thickTop="1"/>
    <row r="22" spans="1:16">
      <c r="A22" s="6" t="s">
        <v>514</v>
      </c>
      <c r="B22" s="6"/>
      <c r="C22" s="6"/>
      <c r="D22" s="6"/>
      <c r="E22" s="6"/>
      <c r="F22" s="6"/>
      <c r="G22" s="6"/>
      <c r="H22" s="6"/>
      <c r="I22" s="6"/>
      <c r="J22" s="13"/>
      <c r="K22" s="13"/>
      <c r="L22" s="36"/>
      <c r="M22" s="36"/>
      <c r="N22" s="36"/>
      <c r="O22" s="13"/>
      <c r="P22" s="6"/>
    </row>
    <row r="23" spans="1:16" ht="13.5" thickBot="1">
      <c r="A23" s="6" t="s">
        <v>515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37">
        <v>0</v>
      </c>
      <c r="M23" s="36"/>
      <c r="N23" s="37">
        <v>0</v>
      </c>
      <c r="O23" s="13"/>
      <c r="P23" s="14">
        <f>N23/סיכום!$B$42</f>
        <v>0</v>
      </c>
    </row>
    <row r="24" spans="1:16" ht="13.5" thickTop="1"/>
    <row r="25" spans="1:16">
      <c r="A25" s="6" t="s">
        <v>516</v>
      </c>
      <c r="B25" s="6"/>
      <c r="C25" s="6"/>
      <c r="D25" s="6"/>
      <c r="E25" s="6"/>
      <c r="F25" s="6"/>
      <c r="G25" s="6"/>
      <c r="H25" s="6"/>
      <c r="I25" s="6"/>
      <c r="J25" s="13"/>
      <c r="K25" s="13"/>
      <c r="L25" s="36"/>
      <c r="M25" s="36"/>
      <c r="N25" s="36"/>
      <c r="O25" s="13"/>
      <c r="P25" s="6"/>
    </row>
    <row r="26" spans="1:16" ht="13.5" thickBot="1">
      <c r="A26" s="6" t="s">
        <v>517</v>
      </c>
      <c r="B26" s="6"/>
      <c r="C26" s="6"/>
      <c r="D26" s="6"/>
      <c r="E26" s="6"/>
      <c r="F26" s="6"/>
      <c r="G26" s="6"/>
      <c r="H26" s="6"/>
      <c r="I26" s="6"/>
      <c r="J26" s="13"/>
      <c r="K26" s="13"/>
      <c r="L26" s="37">
        <v>0</v>
      </c>
      <c r="M26" s="36"/>
      <c r="N26" s="37">
        <v>0</v>
      </c>
      <c r="O26" s="13"/>
      <c r="P26" s="14">
        <f>N26/סיכום!$B$42</f>
        <v>0</v>
      </c>
    </row>
    <row r="27" spans="1:16" ht="13.5" thickTop="1"/>
    <row r="28" spans="1:16" ht="13.5" thickBot="1">
      <c r="A28" s="6" t="s">
        <v>518</v>
      </c>
      <c r="B28" s="6"/>
      <c r="C28" s="6"/>
      <c r="D28" s="6"/>
      <c r="E28" s="6"/>
      <c r="F28" s="6"/>
      <c r="G28" s="6"/>
      <c r="H28" s="6"/>
      <c r="I28" s="6"/>
      <c r="J28" s="13"/>
      <c r="K28" s="13"/>
      <c r="L28" s="37"/>
      <c r="M28" s="36"/>
      <c r="N28" s="37"/>
      <c r="O28" s="13"/>
      <c r="P28" s="11"/>
    </row>
    <row r="29" spans="1:16" ht="13.5" thickTop="1">
      <c r="A29" s="7" t="s">
        <v>519</v>
      </c>
      <c r="B29" s="7">
        <v>1133545</v>
      </c>
      <c r="C29" s="41" t="s">
        <v>753</v>
      </c>
      <c r="D29" s="41">
        <v>0</v>
      </c>
      <c r="E29" s="7" t="s">
        <v>190</v>
      </c>
      <c r="F29" s="7" t="s">
        <v>121</v>
      </c>
      <c r="G29" s="7" t="s">
        <v>520</v>
      </c>
      <c r="H29" s="7">
        <v>3.32</v>
      </c>
      <c r="I29" s="7" t="s">
        <v>36</v>
      </c>
      <c r="J29" s="12">
        <v>4.7500000000000001E-2</v>
      </c>
      <c r="K29" s="12">
        <v>4.3999999999999997E-2</v>
      </c>
      <c r="L29" s="39">
        <v>25000</v>
      </c>
      <c r="M29" s="39">
        <v>97.57</v>
      </c>
      <c r="N29" s="39">
        <v>24.39</v>
      </c>
      <c r="O29" s="12"/>
      <c r="P29" s="12">
        <v>3.0999999999999999E-3</v>
      </c>
    </row>
    <row r="30" spans="1:16" ht="13.5" thickBot="1">
      <c r="A30" s="6" t="s">
        <v>521</v>
      </c>
      <c r="B30" s="6"/>
      <c r="C30" s="6"/>
      <c r="D30" s="6"/>
      <c r="E30" s="6"/>
      <c r="F30" s="6"/>
      <c r="G30" s="6"/>
      <c r="H30" s="6">
        <v>3.32</v>
      </c>
      <c r="I30" s="6"/>
      <c r="J30" s="13"/>
      <c r="K30" s="13">
        <v>4.3999999999999997E-2</v>
      </c>
      <c r="L30" s="37">
        <f>SUM(L29)</f>
        <v>25000</v>
      </c>
      <c r="M30" s="36"/>
      <c r="N30" s="37">
        <f>SUM(N29)</f>
        <v>24.39</v>
      </c>
      <c r="O30" s="13"/>
      <c r="P30" s="14">
        <v>3.0999999999999999E-3</v>
      </c>
    </row>
    <row r="31" spans="1:16" ht="13.5" thickTop="1"/>
    <row r="32" spans="1:16" ht="13.5" thickBot="1">
      <c r="A32" s="4" t="s">
        <v>522</v>
      </c>
      <c r="B32" s="4"/>
      <c r="C32" s="4"/>
      <c r="D32" s="4"/>
      <c r="E32" s="4"/>
      <c r="F32" s="4"/>
      <c r="G32" s="4"/>
      <c r="H32" s="4">
        <v>3.32</v>
      </c>
      <c r="I32" s="4"/>
      <c r="J32" s="31"/>
      <c r="K32" s="31">
        <v>4.3999999999999997E-2</v>
      </c>
      <c r="L32" s="38">
        <f>SUM(L30)</f>
        <v>25000</v>
      </c>
      <c r="M32" s="34"/>
      <c r="N32" s="38">
        <f>SUM(N30)</f>
        <v>24.39</v>
      </c>
      <c r="O32" s="31"/>
      <c r="P32" s="40">
        <v>3.0999999999999999E-3</v>
      </c>
    </row>
    <row r="33" spans="1:16" ht="13.5" thickTop="1"/>
    <row r="34" spans="1:16" ht="13.5" thickBot="1">
      <c r="L34" s="42"/>
      <c r="N34" s="42"/>
      <c r="P34" s="15"/>
    </row>
    <row r="35" spans="1:16" ht="13.5" thickTop="1">
      <c r="A35" s="4" t="s">
        <v>523</v>
      </c>
      <c r="B35" s="4"/>
      <c r="C35" s="4"/>
      <c r="D35" s="4"/>
      <c r="E35" s="4"/>
      <c r="F35" s="4"/>
      <c r="G35" s="4"/>
      <c r="H35" s="4"/>
      <c r="I35" s="4"/>
      <c r="J35" s="31"/>
      <c r="K35" s="31"/>
      <c r="L35" s="34"/>
      <c r="M35" s="34"/>
      <c r="N35" s="34"/>
      <c r="O35" s="31"/>
      <c r="P35" s="4"/>
    </row>
    <row r="36" spans="1:16">
      <c r="A36" s="6" t="s">
        <v>524</v>
      </c>
      <c r="B36" s="6"/>
      <c r="C36" s="6"/>
      <c r="D36" s="6"/>
      <c r="E36" s="6"/>
      <c r="F36" s="6"/>
      <c r="G36" s="6"/>
      <c r="H36" s="6"/>
      <c r="I36" s="6"/>
      <c r="J36" s="13"/>
      <c r="K36" s="13"/>
      <c r="L36" s="36"/>
      <c r="M36" s="36"/>
      <c r="N36" s="36"/>
      <c r="O36" s="13"/>
      <c r="P36" s="6"/>
    </row>
    <row r="37" spans="1:16" ht="13.5" thickBot="1">
      <c r="A37" s="6" t="s">
        <v>525</v>
      </c>
      <c r="B37" s="6"/>
      <c r="C37" s="6"/>
      <c r="D37" s="6"/>
      <c r="E37" s="6"/>
      <c r="F37" s="6"/>
      <c r="G37" s="6"/>
      <c r="H37" s="6"/>
      <c r="I37" s="6"/>
      <c r="J37" s="13"/>
      <c r="K37" s="13"/>
      <c r="L37" s="37">
        <v>0</v>
      </c>
      <c r="M37" s="36"/>
      <c r="N37" s="37">
        <v>0</v>
      </c>
      <c r="O37" s="13"/>
      <c r="P37" s="14">
        <v>0</v>
      </c>
    </row>
    <row r="38" spans="1:16" ht="13.5" thickTop="1"/>
    <row r="39" spans="1:16">
      <c r="A39" s="6" t="s">
        <v>526</v>
      </c>
      <c r="B39" s="6"/>
      <c r="C39" s="6"/>
      <c r="D39" s="6"/>
      <c r="E39" s="6"/>
      <c r="F39" s="6"/>
      <c r="G39" s="6"/>
      <c r="H39" s="6"/>
      <c r="I39" s="6"/>
      <c r="J39" s="13"/>
      <c r="K39" s="13"/>
      <c r="L39" s="36"/>
      <c r="M39" s="36"/>
      <c r="N39" s="36"/>
      <c r="O39" s="13"/>
      <c r="P39" s="6"/>
    </row>
    <row r="40" spans="1:16" ht="13.5" thickBot="1">
      <c r="A40" s="6" t="s">
        <v>527</v>
      </c>
      <c r="B40" s="6"/>
      <c r="C40" s="6"/>
      <c r="D40" s="6"/>
      <c r="E40" s="6"/>
      <c r="F40" s="6"/>
      <c r="G40" s="6"/>
      <c r="H40" s="6"/>
      <c r="I40" s="6"/>
      <c r="J40" s="13"/>
      <c r="K40" s="13"/>
      <c r="L40" s="37">
        <v>0</v>
      </c>
      <c r="M40" s="36"/>
      <c r="N40" s="37">
        <v>0</v>
      </c>
      <c r="O40" s="13"/>
      <c r="P40" s="14">
        <v>0</v>
      </c>
    </row>
    <row r="41" spans="1:16" ht="13.5" thickTop="1"/>
    <row r="42" spans="1:16" ht="13.5" thickBot="1">
      <c r="A42" s="4" t="s">
        <v>528</v>
      </c>
      <c r="B42" s="4"/>
      <c r="C42" s="4"/>
      <c r="D42" s="4"/>
      <c r="E42" s="4"/>
      <c r="F42" s="4"/>
      <c r="G42" s="4"/>
      <c r="H42" s="4"/>
      <c r="I42" s="4"/>
      <c r="J42" s="31"/>
      <c r="K42" s="31"/>
      <c r="L42" s="38">
        <v>0</v>
      </c>
      <c r="M42" s="34"/>
      <c r="N42" s="38">
        <v>0</v>
      </c>
      <c r="O42" s="31"/>
      <c r="P42" s="40">
        <v>0</v>
      </c>
    </row>
    <row r="43" spans="1:16" ht="13.5" thickTop="1"/>
    <row r="45" spans="1:16" ht="13.5" thickBot="1">
      <c r="A45" s="4" t="s">
        <v>529</v>
      </c>
      <c r="B45" s="4"/>
      <c r="C45" s="4"/>
      <c r="D45" s="4"/>
      <c r="E45" s="4"/>
      <c r="F45" s="4"/>
      <c r="G45" s="4"/>
      <c r="H45" s="4">
        <v>3.32</v>
      </c>
      <c r="I45" s="4"/>
      <c r="J45" s="31"/>
      <c r="K45" s="31">
        <v>4.3999999999999997E-2</v>
      </c>
      <c r="L45" s="38">
        <f>SUM(L32)</f>
        <v>25000</v>
      </c>
      <c r="M45" s="34"/>
      <c r="N45" s="38">
        <f>SUM(N32)</f>
        <v>24.39</v>
      </c>
      <c r="O45" s="31"/>
      <c r="P45" s="40">
        <v>3.0999999999999999E-3</v>
      </c>
    </row>
    <row r="46" spans="1:16" ht="13.5" thickTop="1"/>
    <row r="48" spans="1:16">
      <c r="A48" s="7" t="s">
        <v>50</v>
      </c>
      <c r="B48" s="7"/>
      <c r="C48" s="7"/>
      <c r="D48" s="7"/>
      <c r="E48" s="7"/>
      <c r="F48" s="7"/>
      <c r="G48" s="7"/>
      <c r="H48" s="7"/>
      <c r="I48" s="7"/>
      <c r="J48" s="12"/>
      <c r="K48" s="12"/>
      <c r="L48" s="39"/>
      <c r="M48" s="39"/>
      <c r="N48" s="39"/>
      <c r="O48" s="12"/>
      <c r="P48" s="7"/>
    </row>
    <row r="52" spans="1:1">
      <c r="A52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topLeftCell="A13" workbookViewId="0">
      <selection activeCell="A42" sqref="A42:A43"/>
    </sheetView>
  </sheetViews>
  <sheetFormatPr defaultColWidth="9.140625" defaultRowHeight="12.75"/>
  <cols>
    <col min="1" max="1" width="36.7109375" customWidth="1"/>
    <col min="2" max="3" width="12.7109375" customWidth="1"/>
    <col min="4" max="5" width="11.7109375" customWidth="1"/>
    <col min="6" max="6" width="12.7109375" style="33" customWidth="1"/>
    <col min="7" max="7" width="9.7109375" style="33" customWidth="1"/>
    <col min="8" max="8" width="12.7109375" style="33" customWidth="1"/>
    <col min="9" max="9" width="24.7109375" style="30" customWidth="1"/>
    <col min="10" max="10" width="20.7109375" style="30" customWidth="1"/>
  </cols>
  <sheetData>
    <row r="2" spans="1:10" ht="18">
      <c r="A2" s="1" t="s">
        <v>0</v>
      </c>
    </row>
    <row r="4" spans="1:10" ht="18">
      <c r="A4" s="1" t="s">
        <v>530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34" t="s">
        <v>54</v>
      </c>
      <c r="G11" s="34" t="s">
        <v>55</v>
      </c>
      <c r="H11" s="34" t="s">
        <v>439</v>
      </c>
      <c r="I11" s="31" t="s">
        <v>56</v>
      </c>
      <c r="J11" s="31" t="s">
        <v>13</v>
      </c>
    </row>
    <row r="12" spans="1:10">
      <c r="A12" s="5"/>
      <c r="B12" s="5"/>
      <c r="C12" s="5"/>
      <c r="D12" s="5"/>
      <c r="E12" s="5"/>
      <c r="F12" s="35" t="s">
        <v>59</v>
      </c>
      <c r="G12" s="35" t="s">
        <v>60</v>
      </c>
      <c r="H12" s="35" t="s">
        <v>15</v>
      </c>
      <c r="I12" s="32" t="s">
        <v>14</v>
      </c>
      <c r="J12" s="32" t="s">
        <v>14</v>
      </c>
    </row>
    <row r="15" spans="1:10">
      <c r="A15" s="4" t="s">
        <v>531</v>
      </c>
      <c r="B15" s="4"/>
      <c r="C15" s="4"/>
      <c r="D15" s="4"/>
      <c r="E15" s="4"/>
      <c r="F15" s="34"/>
      <c r="G15" s="34"/>
      <c r="H15" s="34"/>
      <c r="I15" s="31"/>
      <c r="J15" s="31"/>
    </row>
    <row r="18" spans="1:10">
      <c r="A18" s="4" t="s">
        <v>532</v>
      </c>
      <c r="B18" s="4"/>
      <c r="C18" s="4"/>
      <c r="D18" s="4"/>
      <c r="E18" s="4"/>
      <c r="F18" s="34"/>
      <c r="G18" s="34"/>
      <c r="H18" s="34"/>
      <c r="I18" s="31"/>
      <c r="J18" s="31"/>
    </row>
    <row r="19" spans="1:10">
      <c r="A19" s="6" t="s">
        <v>314</v>
      </c>
      <c r="B19" s="6"/>
      <c r="C19" s="6"/>
      <c r="D19" s="6"/>
      <c r="E19" s="6"/>
      <c r="F19" s="36"/>
      <c r="G19" s="36"/>
      <c r="H19" s="36"/>
      <c r="I19" s="13"/>
      <c r="J19" s="13"/>
    </row>
    <row r="20" spans="1:10">
      <c r="A20" s="7" t="s">
        <v>533</v>
      </c>
      <c r="B20" s="7">
        <v>200212611</v>
      </c>
      <c r="C20" s="7" t="s">
        <v>165</v>
      </c>
      <c r="D20" s="41">
        <v>0</v>
      </c>
      <c r="E20" s="7" t="s">
        <v>36</v>
      </c>
      <c r="F20" s="39">
        <v>29000</v>
      </c>
      <c r="G20" s="39">
        <v>100</v>
      </c>
      <c r="H20" s="39">
        <v>29</v>
      </c>
      <c r="I20" s="12">
        <v>0</v>
      </c>
      <c r="J20" s="12">
        <f>H20/סיכום!$B$42</f>
        <v>3.6418421542727037E-3</v>
      </c>
    </row>
    <row r="21" spans="1:10" ht="13.5" thickBot="1">
      <c r="A21" s="6" t="s">
        <v>325</v>
      </c>
      <c r="B21" s="6"/>
      <c r="C21" s="6"/>
      <c r="D21" s="6"/>
      <c r="E21" s="6"/>
      <c r="F21" s="37">
        <f>SUM(F20)</f>
        <v>29000</v>
      </c>
      <c r="G21" s="36"/>
      <c r="H21" s="37">
        <f>SUM(H20)</f>
        <v>29</v>
      </c>
      <c r="I21" s="13"/>
      <c r="J21" s="14">
        <f>SUM(J20)</f>
        <v>3.6418421542727037E-3</v>
      </c>
    </row>
    <row r="22" spans="1:10" ht="13.5" thickTop="1"/>
    <row r="23" spans="1:10" ht="13.5" thickBot="1">
      <c r="A23" s="4" t="s">
        <v>534</v>
      </c>
      <c r="B23" s="4"/>
      <c r="C23" s="4"/>
      <c r="D23" s="4"/>
      <c r="E23" s="4"/>
      <c r="F23" s="38">
        <f>SUM(F21)</f>
        <v>29000</v>
      </c>
      <c r="G23" s="34"/>
      <c r="H23" s="38">
        <f>SUM(H21)</f>
        <v>29</v>
      </c>
      <c r="I23" s="31"/>
      <c r="J23" s="40">
        <f>SUM(J21)</f>
        <v>3.6418421542727037E-3</v>
      </c>
    </row>
    <row r="24" spans="1:10" ht="13.5" thickTop="1"/>
    <row r="26" spans="1:10">
      <c r="A26" s="4" t="s">
        <v>535</v>
      </c>
      <c r="B26" s="4"/>
      <c r="C26" s="4"/>
      <c r="D26" s="4"/>
      <c r="E26" s="4"/>
      <c r="F26" s="34"/>
      <c r="G26" s="34"/>
      <c r="H26" s="34"/>
      <c r="I26" s="31"/>
      <c r="J26" s="31"/>
    </row>
    <row r="27" spans="1:10">
      <c r="A27" s="6" t="s">
        <v>327</v>
      </c>
      <c r="B27" s="6"/>
      <c r="C27" s="6"/>
      <c r="D27" s="6"/>
      <c r="E27" s="6"/>
      <c r="F27" s="36"/>
      <c r="G27" s="36"/>
      <c r="H27" s="36"/>
      <c r="I27" s="13"/>
      <c r="J27" s="13"/>
    </row>
    <row r="28" spans="1:10" ht="13.5" thickBot="1">
      <c r="A28" s="6" t="s">
        <v>328</v>
      </c>
      <c r="B28" s="6"/>
      <c r="C28" s="6"/>
      <c r="D28" s="6"/>
      <c r="E28" s="6"/>
      <c r="F28" s="37">
        <v>0</v>
      </c>
      <c r="G28" s="36"/>
      <c r="H28" s="37">
        <v>0</v>
      </c>
      <c r="I28" s="13"/>
      <c r="J28" s="14">
        <f>H28/סיכום!$B$42</f>
        <v>0</v>
      </c>
    </row>
    <row r="29" spans="1:10" ht="13.5" thickTop="1"/>
    <row r="30" spans="1:10">
      <c r="A30" s="6" t="s">
        <v>329</v>
      </c>
      <c r="B30" s="6"/>
      <c r="C30" s="6"/>
      <c r="D30" s="6"/>
      <c r="E30" s="6"/>
      <c r="F30" s="36"/>
      <c r="G30" s="36"/>
      <c r="H30" s="36"/>
      <c r="I30" s="13"/>
      <c r="J30" s="13"/>
    </row>
    <row r="31" spans="1:10" ht="13.5" thickBot="1">
      <c r="A31" s="6" t="s">
        <v>330</v>
      </c>
      <c r="B31" s="6"/>
      <c r="C31" s="6"/>
      <c r="D31" s="6"/>
      <c r="E31" s="6"/>
      <c r="F31" s="37">
        <v>0</v>
      </c>
      <c r="G31" s="36"/>
      <c r="H31" s="37">
        <v>0</v>
      </c>
      <c r="I31" s="13"/>
      <c r="J31" s="14">
        <f>H31/סיכום!$B$42</f>
        <v>0</v>
      </c>
    </row>
    <row r="32" spans="1:10" ht="13.5" thickTop="1"/>
    <row r="33" spans="1:10" ht="13.5" thickBot="1">
      <c r="A33" s="4" t="s">
        <v>536</v>
      </c>
      <c r="B33" s="4"/>
      <c r="C33" s="4"/>
      <c r="D33" s="4"/>
      <c r="E33" s="4"/>
      <c r="F33" s="38">
        <v>0</v>
      </c>
      <c r="G33" s="34"/>
      <c r="H33" s="38">
        <v>0</v>
      </c>
      <c r="I33" s="31"/>
      <c r="J33" s="40">
        <v>0</v>
      </c>
    </row>
    <row r="34" spans="1:10" ht="13.5" thickTop="1"/>
    <row r="36" spans="1:10" ht="13.5" thickBot="1">
      <c r="A36" s="4" t="s">
        <v>537</v>
      </c>
      <c r="B36" s="4"/>
      <c r="C36" s="4"/>
      <c r="D36" s="4"/>
      <c r="E36" s="4"/>
      <c r="F36" s="38">
        <f>SUM(F23+F33)</f>
        <v>29000</v>
      </c>
      <c r="G36" s="34"/>
      <c r="H36" s="38">
        <f>SUM(H23+H33)</f>
        <v>29</v>
      </c>
      <c r="I36" s="31"/>
      <c r="J36" s="40">
        <f>SUM(J23+J33)</f>
        <v>3.6418421542727037E-3</v>
      </c>
    </row>
    <row r="37" spans="1:10" ht="13.5" thickTop="1"/>
    <row r="39" spans="1:10">
      <c r="A39" s="7" t="s">
        <v>50</v>
      </c>
      <c r="B39" s="7"/>
      <c r="C39" s="7"/>
      <c r="D39" s="7"/>
      <c r="E39" s="7"/>
      <c r="F39" s="39"/>
      <c r="G39" s="39"/>
      <c r="H39" s="39"/>
      <c r="I39" s="12"/>
      <c r="J39" s="12"/>
    </row>
    <row r="43" spans="1:10">
      <c r="A43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workbookViewId="0">
      <selection activeCell="A15" sqref="A15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538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52</v>
      </c>
      <c r="G11" s="4" t="s">
        <v>54</v>
      </c>
      <c r="H11" s="4" t="s">
        <v>55</v>
      </c>
      <c r="I11" s="4" t="s">
        <v>439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57</v>
      </c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539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540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541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542</v>
      </c>
      <c r="B20" s="6"/>
      <c r="C20" s="6"/>
      <c r="D20" s="6"/>
      <c r="E20" s="6"/>
      <c r="F20" s="6"/>
      <c r="G20" s="28">
        <v>0</v>
      </c>
      <c r="H20" s="6"/>
      <c r="I20" s="28">
        <v>0</v>
      </c>
      <c r="J20" s="6"/>
      <c r="K20" s="14">
        <v>0</v>
      </c>
    </row>
    <row r="21" spans="1:11" ht="13.5" thickTop="1"/>
    <row r="22" spans="1:11">
      <c r="A22" s="6" t="s">
        <v>543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544</v>
      </c>
      <c r="B23" s="6"/>
      <c r="C23" s="6"/>
      <c r="D23" s="6"/>
      <c r="E23" s="6"/>
      <c r="F23" s="6"/>
      <c r="G23" s="28">
        <v>0</v>
      </c>
      <c r="H23" s="6"/>
      <c r="I23" s="28">
        <v>0</v>
      </c>
      <c r="J23" s="6"/>
      <c r="K23" s="14">
        <f>I23/סיכום!$B$42</f>
        <v>0</v>
      </c>
    </row>
    <row r="24" spans="1:11" ht="13.5" thickTop="1"/>
    <row r="25" spans="1:11">
      <c r="A25" s="6" t="s">
        <v>545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546</v>
      </c>
      <c r="B26" s="6"/>
      <c r="C26" s="6"/>
      <c r="D26" s="6"/>
      <c r="E26" s="6"/>
      <c r="F26" s="6"/>
      <c r="G26" s="28">
        <v>0</v>
      </c>
      <c r="H26" s="6"/>
      <c r="I26" s="28">
        <v>0</v>
      </c>
      <c r="J26" s="6"/>
      <c r="K26" s="14">
        <f>I26/סיכום!$B$42</f>
        <v>0</v>
      </c>
    </row>
    <row r="27" spans="1:11" ht="13.5" thickTop="1"/>
    <row r="28" spans="1:11">
      <c r="A28" s="6" t="s">
        <v>547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548</v>
      </c>
      <c r="B29" s="6"/>
      <c r="C29" s="6"/>
      <c r="D29" s="6"/>
      <c r="E29" s="6"/>
      <c r="F29" s="6"/>
      <c r="G29" s="28">
        <v>0</v>
      </c>
      <c r="H29" s="6"/>
      <c r="I29" s="28">
        <v>0</v>
      </c>
      <c r="J29" s="6"/>
      <c r="K29" s="14">
        <f>I29/סיכום!$B$42</f>
        <v>0</v>
      </c>
    </row>
    <row r="30" spans="1:11" ht="13.5" thickTop="1"/>
    <row r="31" spans="1:11" ht="13.5" thickBot="1">
      <c r="A31" s="4" t="s">
        <v>549</v>
      </c>
      <c r="B31" s="4"/>
      <c r="C31" s="4"/>
      <c r="D31" s="4"/>
      <c r="E31" s="4"/>
      <c r="F31" s="4"/>
      <c r="G31" s="29">
        <v>0</v>
      </c>
      <c r="H31" s="4"/>
      <c r="I31" s="29">
        <v>0</v>
      </c>
      <c r="J31" s="4"/>
      <c r="K31" s="40">
        <v>0</v>
      </c>
    </row>
    <row r="32" spans="1:11" ht="13.5" thickTop="1"/>
    <row r="34" spans="1:11">
      <c r="A34" s="4" t="s">
        <v>550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541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542</v>
      </c>
      <c r="B36" s="6"/>
      <c r="C36" s="6"/>
      <c r="D36" s="6"/>
      <c r="E36" s="6"/>
      <c r="F36" s="6"/>
      <c r="G36" s="28">
        <v>0</v>
      </c>
      <c r="H36" s="6"/>
      <c r="I36" s="28">
        <v>0</v>
      </c>
      <c r="J36" s="6"/>
      <c r="K36" s="14">
        <f>I36/סיכום!$B$42</f>
        <v>0</v>
      </c>
    </row>
    <row r="37" spans="1:11" ht="13.5" thickTop="1"/>
    <row r="38" spans="1:11">
      <c r="A38" s="6" t="s">
        <v>543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544</v>
      </c>
      <c r="B39" s="6"/>
      <c r="C39" s="6"/>
      <c r="D39" s="6"/>
      <c r="E39" s="6"/>
      <c r="F39" s="6"/>
      <c r="G39" s="28">
        <v>0</v>
      </c>
      <c r="H39" s="6"/>
      <c r="I39" s="28">
        <v>0</v>
      </c>
      <c r="J39" s="6"/>
      <c r="K39" s="14">
        <f>I39/סיכום!$B$42</f>
        <v>0</v>
      </c>
    </row>
    <row r="40" spans="1:11" ht="13.5" thickTop="1"/>
    <row r="41" spans="1:11">
      <c r="A41" s="6" t="s">
        <v>545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546</v>
      </c>
      <c r="B42" s="6"/>
      <c r="C42" s="6"/>
      <c r="D42" s="6"/>
      <c r="E42" s="6"/>
      <c r="F42" s="6"/>
      <c r="G42" s="28">
        <v>0</v>
      </c>
      <c r="H42" s="6"/>
      <c r="I42" s="28">
        <v>0</v>
      </c>
      <c r="J42" s="6"/>
      <c r="K42" s="14">
        <f>I42/סיכום!$B$42</f>
        <v>0</v>
      </c>
    </row>
    <row r="43" spans="1:11" ht="13.5" thickTop="1"/>
    <row r="44" spans="1:11">
      <c r="A44" s="6" t="s">
        <v>547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548</v>
      </c>
      <c r="B45" s="6"/>
      <c r="C45" s="6"/>
      <c r="D45" s="6"/>
      <c r="E45" s="6"/>
      <c r="F45" s="6"/>
      <c r="G45" s="28">
        <v>0</v>
      </c>
      <c r="H45" s="6"/>
      <c r="I45" s="28">
        <v>0</v>
      </c>
      <c r="J45" s="6"/>
      <c r="K45" s="14">
        <f>I45/סיכום!$B$42</f>
        <v>0</v>
      </c>
    </row>
    <row r="46" spans="1:11" ht="13.5" thickTop="1"/>
    <row r="47" spans="1:11" ht="13.5" thickBot="1">
      <c r="A47" s="4" t="s">
        <v>551</v>
      </c>
      <c r="B47" s="4"/>
      <c r="C47" s="4"/>
      <c r="D47" s="4"/>
      <c r="E47" s="4"/>
      <c r="F47" s="4"/>
      <c r="G47" s="29">
        <v>0</v>
      </c>
      <c r="H47" s="4"/>
      <c r="I47" s="29">
        <v>0</v>
      </c>
      <c r="J47" s="4"/>
      <c r="K47" s="40">
        <v>0</v>
      </c>
    </row>
    <row r="48" spans="1:11" ht="13.5" thickTop="1"/>
    <row r="50" spans="1:11" ht="13.5" thickBot="1">
      <c r="A50" s="4" t="s">
        <v>552</v>
      </c>
      <c r="B50" s="4"/>
      <c r="C50" s="4"/>
      <c r="D50" s="4"/>
      <c r="E50" s="4"/>
      <c r="F50" s="4"/>
      <c r="G50" s="29">
        <v>0</v>
      </c>
      <c r="H50" s="4"/>
      <c r="I50" s="29">
        <v>0</v>
      </c>
      <c r="J50" s="4"/>
      <c r="K50" s="40">
        <v>0</v>
      </c>
    </row>
    <row r="51" spans="1:11" ht="13.5" thickTop="1"/>
    <row r="53" spans="1:11">
      <c r="A53" s="7" t="s">
        <v>50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553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52</v>
      </c>
      <c r="G11" s="4" t="s">
        <v>54</v>
      </c>
      <c r="H11" s="4" t="s">
        <v>55</v>
      </c>
      <c r="I11" s="4" t="s">
        <v>439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57</v>
      </c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554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555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383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384</v>
      </c>
      <c r="B20" s="6"/>
      <c r="C20" s="6"/>
      <c r="D20" s="6"/>
      <c r="E20" s="6"/>
      <c r="F20" s="6"/>
      <c r="G20" s="28">
        <v>0</v>
      </c>
      <c r="H20" s="6"/>
      <c r="I20" s="28">
        <v>0</v>
      </c>
      <c r="J20" s="6"/>
      <c r="K20" s="14">
        <v>0</v>
      </c>
    </row>
    <row r="21" spans="1:11" ht="13.5" thickTop="1"/>
    <row r="22" spans="1:11" ht="13.5" thickBot="1">
      <c r="A22" s="4" t="s">
        <v>556</v>
      </c>
      <c r="B22" s="4"/>
      <c r="C22" s="4"/>
      <c r="D22" s="4"/>
      <c r="E22" s="4"/>
      <c r="F22" s="4"/>
      <c r="G22" s="29">
        <v>0</v>
      </c>
      <c r="H22" s="4"/>
      <c r="I22" s="29">
        <v>0</v>
      </c>
      <c r="J22" s="4"/>
      <c r="K22" s="40">
        <v>0</v>
      </c>
    </row>
    <row r="23" spans="1:11" ht="13.5" thickTop="1"/>
    <row r="25" spans="1:11">
      <c r="A25" s="4" t="s">
        <v>557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385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386</v>
      </c>
      <c r="B27" s="6"/>
      <c r="C27" s="6"/>
      <c r="D27" s="6"/>
      <c r="E27" s="6"/>
      <c r="F27" s="6"/>
      <c r="G27" s="28">
        <v>0</v>
      </c>
      <c r="H27" s="6"/>
      <c r="I27" s="28">
        <v>0</v>
      </c>
      <c r="J27" s="6"/>
      <c r="K27" s="14">
        <f>I27/סיכום!$B$42</f>
        <v>0</v>
      </c>
    </row>
    <row r="28" spans="1:11" ht="13.5" thickTop="1"/>
    <row r="29" spans="1:11" ht="13.5" thickBot="1">
      <c r="A29" s="4" t="s">
        <v>558</v>
      </c>
      <c r="B29" s="4"/>
      <c r="C29" s="4"/>
      <c r="D29" s="4"/>
      <c r="E29" s="4"/>
      <c r="F29" s="4"/>
      <c r="G29" s="29">
        <v>0</v>
      </c>
      <c r="H29" s="4"/>
      <c r="I29" s="29">
        <v>0</v>
      </c>
      <c r="J29" s="4"/>
      <c r="K29" s="40">
        <v>0</v>
      </c>
    </row>
    <row r="30" spans="1:11" ht="13.5" thickTop="1"/>
    <row r="32" spans="1:11" ht="13.5" thickBot="1">
      <c r="A32" s="4" t="s">
        <v>559</v>
      </c>
      <c r="B32" s="4"/>
      <c r="C32" s="4"/>
      <c r="D32" s="4"/>
      <c r="E32" s="4"/>
      <c r="F32" s="4"/>
      <c r="G32" s="29">
        <v>0</v>
      </c>
      <c r="H32" s="4"/>
      <c r="I32" s="29">
        <v>0</v>
      </c>
      <c r="J32" s="4"/>
      <c r="K32" s="40">
        <v>0</v>
      </c>
    </row>
    <row r="33" spans="1:11" ht="13.5" thickTop="1"/>
    <row r="35" spans="1:11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560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95</v>
      </c>
      <c r="E11" s="4" t="s">
        <v>52</v>
      </c>
      <c r="F11" s="4" t="s">
        <v>9</v>
      </c>
      <c r="G11" s="4" t="s">
        <v>54</v>
      </c>
      <c r="H11" s="4" t="s">
        <v>55</v>
      </c>
      <c r="I11" s="4" t="s">
        <v>439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 t="s">
        <v>57</v>
      </c>
      <c r="F12" s="5"/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561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562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563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564</v>
      </c>
      <c r="B20" s="6"/>
      <c r="C20" s="6"/>
      <c r="D20" s="6"/>
      <c r="E20" s="6"/>
      <c r="F20" s="6"/>
      <c r="G20" s="28">
        <v>0</v>
      </c>
      <c r="H20" s="6"/>
      <c r="I20" s="28">
        <v>0</v>
      </c>
      <c r="J20" s="6"/>
      <c r="K20" s="14">
        <v>0</v>
      </c>
    </row>
    <row r="21" spans="1:11" ht="13.5" thickTop="1"/>
    <row r="22" spans="1:11">
      <c r="A22" s="6" t="s">
        <v>565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566</v>
      </c>
      <c r="B23" s="6"/>
      <c r="C23" s="6"/>
      <c r="D23" s="6"/>
      <c r="E23" s="6"/>
      <c r="F23" s="6"/>
      <c r="G23" s="28">
        <v>0</v>
      </c>
      <c r="H23" s="6"/>
      <c r="I23" s="28">
        <v>0</v>
      </c>
      <c r="J23" s="6"/>
      <c r="K23" s="14">
        <f>I23/סיכום!$B$42</f>
        <v>0</v>
      </c>
    </row>
    <row r="24" spans="1:11" ht="13.5" thickTop="1"/>
    <row r="25" spans="1:11">
      <c r="A25" s="6" t="s">
        <v>567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568</v>
      </c>
      <c r="B26" s="6"/>
      <c r="C26" s="6"/>
      <c r="D26" s="6"/>
      <c r="E26" s="6"/>
      <c r="F26" s="6"/>
      <c r="G26" s="28">
        <v>0</v>
      </c>
      <c r="H26" s="6"/>
      <c r="I26" s="28">
        <v>0</v>
      </c>
      <c r="J26" s="6"/>
      <c r="K26" s="14">
        <f>I26/סיכום!$B$42</f>
        <v>0</v>
      </c>
    </row>
    <row r="27" spans="1:11" ht="13.5" thickTop="1"/>
    <row r="28" spans="1:11">
      <c r="A28" s="6" t="s">
        <v>569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570</v>
      </c>
      <c r="B29" s="6"/>
      <c r="C29" s="6"/>
      <c r="D29" s="6"/>
      <c r="E29" s="6"/>
      <c r="F29" s="6"/>
      <c r="G29" s="28">
        <v>0</v>
      </c>
      <c r="H29" s="6"/>
      <c r="I29" s="28">
        <v>0</v>
      </c>
      <c r="J29" s="6"/>
      <c r="K29" s="14">
        <f>I29/סיכום!$B$42</f>
        <v>0</v>
      </c>
    </row>
    <row r="30" spans="1:11" ht="13.5" thickTop="1"/>
    <row r="31" spans="1:11">
      <c r="A31" s="6" t="s">
        <v>571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572</v>
      </c>
      <c r="B32" s="6"/>
      <c r="C32" s="6"/>
      <c r="D32" s="6"/>
      <c r="E32" s="6"/>
      <c r="F32" s="6"/>
      <c r="G32" s="28">
        <v>0</v>
      </c>
      <c r="H32" s="6"/>
      <c r="I32" s="28">
        <v>0</v>
      </c>
      <c r="J32" s="6"/>
      <c r="K32" s="14">
        <f>I32/סיכום!$B$42</f>
        <v>0</v>
      </c>
    </row>
    <row r="33" spans="1:11" ht="13.5" thickTop="1"/>
    <row r="34" spans="1:11" ht="13.5" thickBot="1">
      <c r="A34" s="4" t="s">
        <v>573</v>
      </c>
      <c r="B34" s="4"/>
      <c r="C34" s="4"/>
      <c r="D34" s="4"/>
      <c r="E34" s="4"/>
      <c r="F34" s="4"/>
      <c r="G34" s="29">
        <v>0</v>
      </c>
      <c r="H34" s="4"/>
      <c r="I34" s="29">
        <v>0</v>
      </c>
      <c r="J34" s="4"/>
      <c r="K34" s="40">
        <v>0</v>
      </c>
    </row>
    <row r="35" spans="1:11" ht="13.5" thickTop="1"/>
    <row r="37" spans="1:11">
      <c r="A37" s="4" t="s">
        <v>574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563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564</v>
      </c>
      <c r="B39" s="6"/>
      <c r="C39" s="6"/>
      <c r="D39" s="6"/>
      <c r="E39" s="6"/>
      <c r="F39" s="6"/>
      <c r="G39" s="28">
        <v>0</v>
      </c>
      <c r="H39" s="6"/>
      <c r="I39" s="28">
        <v>0</v>
      </c>
      <c r="J39" s="6"/>
      <c r="K39" s="14">
        <f>I39/סיכום!$B$42</f>
        <v>0</v>
      </c>
    </row>
    <row r="40" spans="1:11" ht="13.5" thickTop="1"/>
    <row r="41" spans="1:11">
      <c r="A41" s="6" t="s">
        <v>575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576</v>
      </c>
      <c r="B42" s="6"/>
      <c r="C42" s="6"/>
      <c r="D42" s="6"/>
      <c r="E42" s="6"/>
      <c r="F42" s="6"/>
      <c r="G42" s="28">
        <v>0</v>
      </c>
      <c r="H42" s="6"/>
      <c r="I42" s="28">
        <v>0</v>
      </c>
      <c r="J42" s="6"/>
      <c r="K42" s="14">
        <f>I42/סיכום!$B$42</f>
        <v>0</v>
      </c>
    </row>
    <row r="43" spans="1:11" ht="13.5" thickTop="1"/>
    <row r="44" spans="1:11">
      <c r="A44" s="6" t="s">
        <v>569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570</v>
      </c>
      <c r="B45" s="6"/>
      <c r="C45" s="6"/>
      <c r="D45" s="6"/>
      <c r="E45" s="6"/>
      <c r="F45" s="6"/>
      <c r="G45" s="28">
        <v>0</v>
      </c>
      <c r="H45" s="6"/>
      <c r="I45" s="28">
        <v>0</v>
      </c>
      <c r="J45" s="6"/>
      <c r="K45" s="14">
        <f>I45/סיכום!$B$42</f>
        <v>0</v>
      </c>
    </row>
    <row r="46" spans="1:11" ht="13.5" thickTop="1"/>
    <row r="47" spans="1:11">
      <c r="A47" s="6" t="s">
        <v>577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578</v>
      </c>
      <c r="B48" s="6"/>
      <c r="C48" s="6"/>
      <c r="D48" s="6"/>
      <c r="E48" s="6"/>
      <c r="F48" s="6"/>
      <c r="G48" s="28">
        <v>0</v>
      </c>
      <c r="H48" s="6"/>
      <c r="I48" s="28">
        <v>0</v>
      </c>
      <c r="J48" s="6"/>
      <c r="K48" s="14">
        <f>I48/סיכום!$B$42</f>
        <v>0</v>
      </c>
    </row>
    <row r="49" spans="1:11" ht="13.5" thickTop="1"/>
    <row r="50" spans="1:11">
      <c r="A50" s="6" t="s">
        <v>571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572</v>
      </c>
      <c r="B51" s="6"/>
      <c r="C51" s="6"/>
      <c r="D51" s="6"/>
      <c r="E51" s="6"/>
      <c r="F51" s="6"/>
      <c r="G51" s="28">
        <v>0</v>
      </c>
      <c r="H51" s="6"/>
      <c r="I51" s="28">
        <v>0</v>
      </c>
      <c r="J51" s="6"/>
      <c r="K51" s="14">
        <f>I51/סיכום!$B$42</f>
        <v>0</v>
      </c>
    </row>
    <row r="52" spans="1:11" ht="13.5" thickTop="1"/>
    <row r="53" spans="1:11" ht="13.5" thickBot="1">
      <c r="A53" s="4" t="s">
        <v>579</v>
      </c>
      <c r="B53" s="4"/>
      <c r="C53" s="4"/>
      <c r="D53" s="4"/>
      <c r="E53" s="4"/>
      <c r="F53" s="4"/>
      <c r="G53" s="29">
        <v>0</v>
      </c>
      <c r="H53" s="4"/>
      <c r="I53" s="29">
        <v>0</v>
      </c>
      <c r="J53" s="4"/>
      <c r="K53" s="40">
        <v>0</v>
      </c>
    </row>
    <row r="54" spans="1:11" ht="13.5" thickTop="1"/>
    <row r="56" spans="1:11" ht="13.5" thickBot="1">
      <c r="A56" s="4" t="s">
        <v>580</v>
      </c>
      <c r="B56" s="4"/>
      <c r="C56" s="4"/>
      <c r="D56" s="4"/>
      <c r="E56" s="4"/>
      <c r="F56" s="4"/>
      <c r="G56" s="29">
        <v>0</v>
      </c>
      <c r="H56" s="4"/>
      <c r="I56" s="29">
        <v>0</v>
      </c>
      <c r="J56" s="4"/>
      <c r="K56" s="40">
        <v>0</v>
      </c>
    </row>
    <row r="57" spans="1:11" ht="13.5" thickTop="1"/>
    <row r="59" spans="1:11">
      <c r="A59" s="7" t="s">
        <v>50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workbookViewId="0">
      <selection activeCell="A18" sqref="A18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581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95</v>
      </c>
      <c r="E11" s="4" t="s">
        <v>52</v>
      </c>
      <c r="F11" s="4" t="s">
        <v>9</v>
      </c>
      <c r="G11" s="4" t="s">
        <v>54</v>
      </c>
      <c r="H11" s="4" t="s">
        <v>55</v>
      </c>
      <c r="I11" s="4" t="s">
        <v>439</v>
      </c>
      <c r="J11" s="4" t="s">
        <v>13</v>
      </c>
    </row>
    <row r="12" spans="1:10">
      <c r="A12" s="5"/>
      <c r="B12" s="5"/>
      <c r="C12" s="5"/>
      <c r="D12" s="5"/>
      <c r="E12" s="5" t="s">
        <v>57</v>
      </c>
      <c r="F12" s="5"/>
      <c r="G12" s="5" t="s">
        <v>59</v>
      </c>
      <c r="H12" s="5" t="s">
        <v>60</v>
      </c>
      <c r="I12" s="5" t="s">
        <v>15</v>
      </c>
      <c r="J12" s="5" t="s">
        <v>14</v>
      </c>
    </row>
    <row r="15" spans="1:10">
      <c r="A15" s="4" t="s">
        <v>582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583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584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585</v>
      </c>
      <c r="B20" s="6"/>
      <c r="C20" s="6"/>
      <c r="D20" s="6"/>
      <c r="E20" s="6"/>
      <c r="F20" s="6"/>
      <c r="G20" s="28">
        <v>0</v>
      </c>
      <c r="H20" s="6"/>
      <c r="I20" s="28">
        <v>0</v>
      </c>
      <c r="J20" s="14">
        <v>0</v>
      </c>
    </row>
    <row r="21" spans="1:10" ht="13.5" thickTop="1"/>
    <row r="22" spans="1:10">
      <c r="A22" s="6" t="s">
        <v>586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587</v>
      </c>
      <c r="B23" s="6"/>
      <c r="C23" s="6"/>
      <c r="D23" s="6"/>
      <c r="E23" s="6"/>
      <c r="F23" s="6"/>
      <c r="G23" s="28">
        <v>0</v>
      </c>
      <c r="H23" s="6"/>
      <c r="I23" s="28">
        <v>0</v>
      </c>
      <c r="J23" s="14">
        <f>H23/סיכום!$B$42</f>
        <v>0</v>
      </c>
    </row>
    <row r="24" spans="1:10" ht="13.5" thickTop="1"/>
    <row r="25" spans="1:10">
      <c r="A25" s="6" t="s">
        <v>588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589</v>
      </c>
      <c r="B26" s="6"/>
      <c r="C26" s="6"/>
      <c r="D26" s="6"/>
      <c r="E26" s="6"/>
      <c r="F26" s="6"/>
      <c r="G26" s="28">
        <v>0</v>
      </c>
      <c r="H26" s="6"/>
      <c r="I26" s="28">
        <v>0</v>
      </c>
      <c r="J26" s="14">
        <f>H26/סיכום!$B$42</f>
        <v>0</v>
      </c>
    </row>
    <row r="27" spans="1:10" ht="13.5" thickTop="1"/>
    <row r="28" spans="1:10">
      <c r="A28" s="6" t="s">
        <v>590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591</v>
      </c>
      <c r="B29" s="6"/>
      <c r="C29" s="6"/>
      <c r="D29" s="6"/>
      <c r="E29" s="6"/>
      <c r="F29" s="6"/>
      <c r="G29" s="28">
        <v>0</v>
      </c>
      <c r="H29" s="6"/>
      <c r="I29" s="28">
        <v>0</v>
      </c>
      <c r="J29" s="14">
        <f>H29/סיכום!$B$42</f>
        <v>0</v>
      </c>
    </row>
    <row r="30" spans="1:10" ht="13.5" thickTop="1"/>
    <row r="31" spans="1:10">
      <c r="A31" s="6" t="s">
        <v>592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593</v>
      </c>
      <c r="B32" s="6"/>
      <c r="C32" s="6"/>
      <c r="D32" s="6"/>
      <c r="E32" s="6"/>
      <c r="F32" s="6"/>
      <c r="G32" s="28">
        <v>0</v>
      </c>
      <c r="H32" s="6"/>
      <c r="I32" s="28">
        <v>0</v>
      </c>
      <c r="J32" s="14">
        <f>H32/סיכום!$B$42</f>
        <v>0</v>
      </c>
    </row>
    <row r="33" spans="1:10" ht="13.5" thickTop="1"/>
    <row r="34" spans="1:10" ht="13.5" thickBot="1">
      <c r="A34" s="4" t="s">
        <v>594</v>
      </c>
      <c r="B34" s="4"/>
      <c r="C34" s="4"/>
      <c r="D34" s="4"/>
      <c r="E34" s="4"/>
      <c r="F34" s="4"/>
      <c r="G34" s="29">
        <v>0</v>
      </c>
      <c r="H34" s="4"/>
      <c r="I34" s="29">
        <v>0</v>
      </c>
      <c r="J34" s="40">
        <v>0</v>
      </c>
    </row>
    <row r="35" spans="1:10" ht="13.5" thickTop="1"/>
    <row r="37" spans="1:10">
      <c r="A37" s="4" t="s">
        <v>595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584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585</v>
      </c>
      <c r="B39" s="6"/>
      <c r="C39" s="6"/>
      <c r="D39" s="6"/>
      <c r="E39" s="6"/>
      <c r="F39" s="6"/>
      <c r="G39" s="28">
        <v>0</v>
      </c>
      <c r="H39" s="6"/>
      <c r="I39" s="28">
        <v>0</v>
      </c>
      <c r="J39" s="14">
        <f>H39/סיכום!$B$42</f>
        <v>0</v>
      </c>
    </row>
    <row r="40" spans="1:10" ht="13.5" thickTop="1"/>
    <row r="41" spans="1:10">
      <c r="A41" s="6" t="s">
        <v>596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597</v>
      </c>
      <c r="B42" s="6"/>
      <c r="C42" s="6"/>
      <c r="D42" s="6"/>
      <c r="E42" s="6"/>
      <c r="F42" s="6"/>
      <c r="G42" s="28">
        <v>0</v>
      </c>
      <c r="H42" s="6"/>
      <c r="I42" s="28">
        <v>0</v>
      </c>
      <c r="J42" s="14">
        <f>H42/סיכום!$B$42</f>
        <v>0</v>
      </c>
    </row>
    <row r="43" spans="1:10" ht="13.5" thickTop="1"/>
    <row r="44" spans="1:10">
      <c r="A44" s="6" t="s">
        <v>590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591</v>
      </c>
      <c r="B45" s="6"/>
      <c r="C45" s="6"/>
      <c r="D45" s="6"/>
      <c r="E45" s="6"/>
      <c r="F45" s="6"/>
      <c r="G45" s="28">
        <v>0</v>
      </c>
      <c r="H45" s="6"/>
      <c r="I45" s="28">
        <v>0</v>
      </c>
      <c r="J45" s="14">
        <f>H45/סיכום!$B$42</f>
        <v>0</v>
      </c>
    </row>
    <row r="46" spans="1:10" ht="13.5" thickTop="1"/>
    <row r="47" spans="1:10">
      <c r="A47" s="6" t="s">
        <v>592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593</v>
      </c>
      <c r="B48" s="6"/>
      <c r="C48" s="6"/>
      <c r="D48" s="6"/>
      <c r="E48" s="6"/>
      <c r="F48" s="6"/>
      <c r="G48" s="28">
        <v>0</v>
      </c>
      <c r="H48" s="6"/>
      <c r="I48" s="28">
        <v>0</v>
      </c>
      <c r="J48" s="14">
        <f>H48/סיכום!$B$42</f>
        <v>0</v>
      </c>
    </row>
    <row r="49" spans="1:10" ht="13.5" thickTop="1"/>
    <row r="50" spans="1:10" ht="13.5" thickBot="1">
      <c r="A50" s="4" t="s">
        <v>598</v>
      </c>
      <c r="B50" s="4"/>
      <c r="C50" s="4"/>
      <c r="D50" s="4"/>
      <c r="E50" s="4"/>
      <c r="F50" s="4"/>
      <c r="G50" s="29">
        <v>0</v>
      </c>
      <c r="H50" s="4"/>
      <c r="I50" s="29">
        <v>0</v>
      </c>
      <c r="J50" s="40">
        <v>0</v>
      </c>
    </row>
    <row r="51" spans="1:10" ht="13.5" thickTop="1"/>
    <row r="53" spans="1:10" ht="13.5" thickBot="1">
      <c r="A53" s="4" t="s">
        <v>599</v>
      </c>
      <c r="B53" s="4"/>
      <c r="C53" s="4"/>
      <c r="D53" s="4"/>
      <c r="E53" s="4"/>
      <c r="F53" s="4"/>
      <c r="G53" s="29">
        <v>0</v>
      </c>
      <c r="H53" s="4"/>
      <c r="I53" s="29">
        <v>0</v>
      </c>
      <c r="J53" s="40">
        <v>0</v>
      </c>
    </row>
    <row r="54" spans="1:10" ht="13.5" thickTop="1"/>
    <row r="56" spans="1:10">
      <c r="A56" s="7" t="s">
        <v>50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rightToLeft="1" topLeftCell="C25" workbookViewId="0">
      <selection activeCell="C64" sqref="A64:XFD64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style="30" customWidth="1"/>
    <col min="9" max="9" width="16.7109375" style="30" customWidth="1"/>
    <col min="10" max="10" width="15.7109375" style="33" customWidth="1"/>
    <col min="11" max="11" width="9.7109375" style="33" customWidth="1"/>
    <col min="12" max="12" width="11.7109375" style="33" customWidth="1"/>
    <col min="13" max="13" width="24.7109375" style="30" customWidth="1"/>
    <col min="14" max="14" width="20.7109375" style="30" customWidth="1"/>
  </cols>
  <sheetData>
    <row r="2" spans="1:14" ht="18">
      <c r="A2" s="1" t="s">
        <v>0</v>
      </c>
    </row>
    <row r="4" spans="1:14" ht="18">
      <c r="A4" s="1" t="s">
        <v>51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52</v>
      </c>
      <c r="F11" s="4" t="s">
        <v>53</v>
      </c>
      <c r="G11" s="4" t="s">
        <v>9</v>
      </c>
      <c r="H11" s="31" t="s">
        <v>10</v>
      </c>
      <c r="I11" s="31" t="s">
        <v>11</v>
      </c>
      <c r="J11" s="34" t="s">
        <v>54</v>
      </c>
      <c r="K11" s="34" t="s">
        <v>55</v>
      </c>
      <c r="L11" s="34" t="s">
        <v>12</v>
      </c>
      <c r="M11" s="31" t="s">
        <v>56</v>
      </c>
      <c r="N11" s="31" t="s">
        <v>13</v>
      </c>
    </row>
    <row r="12" spans="1:14">
      <c r="A12" s="5"/>
      <c r="B12" s="5"/>
      <c r="C12" s="5"/>
      <c r="D12" s="5"/>
      <c r="E12" s="5" t="s">
        <v>57</v>
      </c>
      <c r="F12" s="5" t="s">
        <v>58</v>
      </c>
      <c r="G12" s="5"/>
      <c r="H12" s="32" t="s">
        <v>14</v>
      </c>
      <c r="I12" s="32" t="s">
        <v>14</v>
      </c>
      <c r="J12" s="35" t="s">
        <v>59</v>
      </c>
      <c r="K12" s="35" t="s">
        <v>60</v>
      </c>
      <c r="L12" s="35" t="s">
        <v>15</v>
      </c>
      <c r="M12" s="32" t="s">
        <v>14</v>
      </c>
      <c r="N12" s="32" t="s">
        <v>14</v>
      </c>
    </row>
    <row r="15" spans="1:14">
      <c r="A15" s="4" t="s">
        <v>61</v>
      </c>
      <c r="B15" s="4"/>
      <c r="C15" s="4"/>
      <c r="D15" s="4"/>
      <c r="E15" s="4"/>
      <c r="F15" s="4"/>
      <c r="G15" s="4"/>
      <c r="H15" s="31"/>
      <c r="I15" s="31"/>
      <c r="J15" s="34"/>
      <c r="K15" s="34"/>
      <c r="L15" s="34"/>
      <c r="M15" s="31"/>
      <c r="N15" s="31"/>
    </row>
    <row r="18" spans="1:14">
      <c r="A18" s="4" t="s">
        <v>62</v>
      </c>
      <c r="B18" s="4"/>
      <c r="C18" s="4"/>
      <c r="D18" s="4"/>
      <c r="E18" s="4"/>
      <c r="F18" s="4"/>
      <c r="G18" s="4"/>
      <c r="H18" s="31"/>
      <c r="I18" s="31"/>
      <c r="J18" s="34"/>
      <c r="K18" s="34"/>
      <c r="L18" s="34"/>
      <c r="M18" s="31"/>
      <c r="N18" s="31"/>
    </row>
    <row r="19" spans="1:14">
      <c r="A19" s="6" t="s">
        <v>63</v>
      </c>
      <c r="B19" s="6"/>
      <c r="C19" s="6"/>
      <c r="D19" s="6"/>
      <c r="E19" s="6"/>
      <c r="F19" s="6"/>
      <c r="G19" s="6"/>
      <c r="H19" s="13"/>
      <c r="I19" s="13"/>
      <c r="J19" s="36"/>
      <c r="K19" s="36"/>
      <c r="L19" s="36"/>
      <c r="M19" s="13"/>
      <c r="N19" s="13"/>
    </row>
    <row r="20" spans="1:14" ht="13.5" thickBot="1">
      <c r="A20" s="6" t="s">
        <v>64</v>
      </c>
      <c r="B20" s="6"/>
      <c r="C20" s="6"/>
      <c r="D20" s="6"/>
      <c r="E20" s="6"/>
      <c r="F20" s="6"/>
      <c r="G20" s="6"/>
      <c r="H20" s="13"/>
      <c r="I20" s="13"/>
      <c r="J20" s="37">
        <v>0</v>
      </c>
      <c r="K20" s="36"/>
      <c r="L20" s="37">
        <v>0</v>
      </c>
      <c r="M20" s="13"/>
      <c r="N20" s="14">
        <f>L20/סיכום!$B$42</f>
        <v>0</v>
      </c>
    </row>
    <row r="21" spans="1:14" ht="13.5" thickTop="1"/>
    <row r="22" spans="1:14">
      <c r="A22" s="6" t="s">
        <v>65</v>
      </c>
      <c r="B22" s="6"/>
      <c r="C22" s="6"/>
      <c r="D22" s="6"/>
      <c r="E22" s="6"/>
      <c r="F22" s="6"/>
      <c r="G22" s="6"/>
      <c r="H22" s="13"/>
      <c r="I22" s="13"/>
      <c r="J22" s="36"/>
      <c r="K22" s="36"/>
      <c r="L22" s="36"/>
      <c r="M22" s="13"/>
      <c r="N22" s="13"/>
    </row>
    <row r="23" spans="1:14">
      <c r="A23" s="7" t="s">
        <v>66</v>
      </c>
      <c r="B23" s="7">
        <v>8150518</v>
      </c>
      <c r="C23" s="7" t="s">
        <v>67</v>
      </c>
      <c r="D23" s="41" t="s">
        <v>752</v>
      </c>
      <c r="E23" s="41" t="s">
        <v>752</v>
      </c>
      <c r="F23" s="7">
        <v>0.35</v>
      </c>
      <c r="G23" s="7" t="s">
        <v>36</v>
      </c>
      <c r="H23" s="43">
        <v>0</v>
      </c>
      <c r="I23" s="12">
        <v>2.3E-3</v>
      </c>
      <c r="J23" s="39">
        <v>39210</v>
      </c>
      <c r="K23" s="39">
        <v>99.92</v>
      </c>
      <c r="L23" s="39">
        <v>39.18</v>
      </c>
      <c r="M23" s="12">
        <v>0</v>
      </c>
      <c r="N23" s="12">
        <f>L23/סיכום!$B$42</f>
        <v>4.9202543311863628E-3</v>
      </c>
    </row>
    <row r="24" spans="1:14">
      <c r="A24" s="7" t="s">
        <v>68</v>
      </c>
      <c r="B24" s="7">
        <v>8150211</v>
      </c>
      <c r="C24" s="7" t="s">
        <v>67</v>
      </c>
      <c r="D24" s="41" t="s">
        <v>752</v>
      </c>
      <c r="E24" s="41" t="s">
        <v>752</v>
      </c>
      <c r="F24" s="7">
        <v>0.1</v>
      </c>
      <c r="G24" s="7" t="s">
        <v>36</v>
      </c>
      <c r="H24" s="43">
        <v>0</v>
      </c>
      <c r="I24" s="12">
        <v>3.0999999999999999E-3</v>
      </c>
      <c r="J24" s="39">
        <v>36203</v>
      </c>
      <c r="K24" s="39">
        <v>99.97</v>
      </c>
      <c r="L24" s="39">
        <v>36.19</v>
      </c>
      <c r="M24" s="12">
        <v>0</v>
      </c>
      <c r="N24" s="12">
        <f>L24/סיכום!$B$42</f>
        <v>4.5447678470044526E-3</v>
      </c>
    </row>
    <row r="25" spans="1:14">
      <c r="A25" s="7" t="s">
        <v>69</v>
      </c>
      <c r="B25" s="7">
        <v>8150617</v>
      </c>
      <c r="C25" s="7" t="s">
        <v>67</v>
      </c>
      <c r="D25" s="41" t="s">
        <v>752</v>
      </c>
      <c r="E25" s="41" t="s">
        <v>752</v>
      </c>
      <c r="F25" s="7">
        <v>0.42</v>
      </c>
      <c r="G25" s="7" t="s">
        <v>36</v>
      </c>
      <c r="H25" s="43">
        <v>0</v>
      </c>
      <c r="I25" s="12">
        <v>2.5999999999999999E-3</v>
      </c>
      <c r="J25" s="39">
        <v>239257</v>
      </c>
      <c r="K25" s="39">
        <v>99.89</v>
      </c>
      <c r="L25" s="39">
        <v>238.99</v>
      </c>
      <c r="M25" s="12">
        <v>0</v>
      </c>
      <c r="N25" s="12">
        <f>L25/סיכום!$B$42</f>
        <v>3.0012546774125293E-2</v>
      </c>
    </row>
    <row r="26" spans="1:14">
      <c r="A26" s="7" t="s">
        <v>70</v>
      </c>
      <c r="B26" s="7">
        <v>8150724</v>
      </c>
      <c r="C26" s="7" t="s">
        <v>67</v>
      </c>
      <c r="D26" s="41" t="s">
        <v>752</v>
      </c>
      <c r="E26" s="41" t="s">
        <v>752</v>
      </c>
      <c r="F26" s="7">
        <v>0.52</v>
      </c>
      <c r="G26" s="7" t="s">
        <v>36</v>
      </c>
      <c r="H26" s="43">
        <v>0</v>
      </c>
      <c r="I26" s="12">
        <v>2.3E-3</v>
      </c>
      <c r="J26" s="39">
        <v>230000</v>
      </c>
      <c r="K26" s="39">
        <v>99.88</v>
      </c>
      <c r="L26" s="39">
        <v>229.72</v>
      </c>
      <c r="M26" s="12">
        <v>0</v>
      </c>
      <c r="N26" s="12">
        <f>L26/סיכום!$B$42</f>
        <v>2.884841309239743E-2</v>
      </c>
    </row>
    <row r="27" spans="1:14">
      <c r="A27" s="7" t="s">
        <v>71</v>
      </c>
      <c r="B27" s="7">
        <v>8150815</v>
      </c>
      <c r="C27" s="7" t="s">
        <v>67</v>
      </c>
      <c r="D27" s="41" t="s">
        <v>752</v>
      </c>
      <c r="E27" s="41" t="s">
        <v>752</v>
      </c>
      <c r="F27" s="7">
        <v>0.59</v>
      </c>
      <c r="G27" s="7" t="s">
        <v>36</v>
      </c>
      <c r="H27" s="43">
        <v>0</v>
      </c>
      <c r="I27" s="12">
        <v>2.5000000000000001E-3</v>
      </c>
      <c r="J27" s="39">
        <v>43000</v>
      </c>
      <c r="K27" s="39">
        <v>99.85</v>
      </c>
      <c r="L27" s="39">
        <v>42.94</v>
      </c>
      <c r="M27" s="12">
        <v>0</v>
      </c>
      <c r="N27" s="12">
        <f>L27/סיכום!$B$42</f>
        <v>5.3924380036024094E-3</v>
      </c>
    </row>
    <row r="28" spans="1:14">
      <c r="A28" s="7" t="s">
        <v>72</v>
      </c>
      <c r="B28" s="7">
        <v>8150914</v>
      </c>
      <c r="C28" s="7" t="s">
        <v>67</v>
      </c>
      <c r="D28" s="41" t="s">
        <v>752</v>
      </c>
      <c r="E28" s="41" t="s">
        <v>752</v>
      </c>
      <c r="F28" s="7">
        <v>0.67</v>
      </c>
      <c r="G28" s="7" t="s">
        <v>36</v>
      </c>
      <c r="H28" s="43">
        <v>0</v>
      </c>
      <c r="I28" s="12">
        <v>2.7000000000000001E-3</v>
      </c>
      <c r="J28" s="39">
        <v>138590</v>
      </c>
      <c r="K28" s="39">
        <v>99.82</v>
      </c>
      <c r="L28" s="39">
        <v>138.34</v>
      </c>
      <c r="M28" s="12">
        <v>0</v>
      </c>
      <c r="N28" s="12">
        <f>L28/סיכום!$B$42</f>
        <v>1.7372842883520201E-2</v>
      </c>
    </row>
    <row r="29" spans="1:14">
      <c r="A29" s="7" t="s">
        <v>73</v>
      </c>
      <c r="B29" s="7">
        <v>1114297</v>
      </c>
      <c r="C29" s="7" t="s">
        <v>67</v>
      </c>
      <c r="D29" s="41" t="s">
        <v>752</v>
      </c>
      <c r="E29" s="41" t="s">
        <v>752</v>
      </c>
      <c r="F29" s="7">
        <v>0.08</v>
      </c>
      <c r="G29" s="7" t="s">
        <v>36</v>
      </c>
      <c r="H29" s="12">
        <v>4.4999999999999998E-2</v>
      </c>
      <c r="I29" s="12">
        <v>2.0999999999999999E-3</v>
      </c>
      <c r="J29" s="39">
        <v>39871</v>
      </c>
      <c r="K29" s="39">
        <v>104.47</v>
      </c>
      <c r="L29" s="39">
        <v>41.65</v>
      </c>
      <c r="M29" s="12">
        <v>0</v>
      </c>
      <c r="N29" s="12">
        <f>L29/סיכום!$B$42</f>
        <v>5.2304388181192447E-3</v>
      </c>
    </row>
    <row r="30" spans="1:14">
      <c r="A30" s="7" t="s">
        <v>74</v>
      </c>
      <c r="B30" s="7">
        <v>1126218</v>
      </c>
      <c r="C30" s="7" t="s">
        <v>67</v>
      </c>
      <c r="D30" s="41" t="s">
        <v>752</v>
      </c>
      <c r="E30" s="41" t="s">
        <v>752</v>
      </c>
      <c r="F30" s="7">
        <v>2.88</v>
      </c>
      <c r="G30" s="7" t="s">
        <v>36</v>
      </c>
      <c r="H30" s="12">
        <v>0.04</v>
      </c>
      <c r="I30" s="12">
        <v>7.9000000000000008E-3</v>
      </c>
      <c r="J30" s="39">
        <v>397607</v>
      </c>
      <c r="K30" s="39">
        <v>113.42</v>
      </c>
      <c r="L30" s="39">
        <v>450.97</v>
      </c>
      <c r="M30" s="12">
        <v>0</v>
      </c>
      <c r="N30" s="12">
        <f>L30/סיכום!$B$42</f>
        <v>5.6633157114219353E-2</v>
      </c>
    </row>
    <row r="31" spans="1:14">
      <c r="A31" s="7" t="s">
        <v>75</v>
      </c>
      <c r="B31" s="7">
        <v>1115773</v>
      </c>
      <c r="C31" s="7" t="s">
        <v>67</v>
      </c>
      <c r="D31" s="41" t="s">
        <v>752</v>
      </c>
      <c r="E31" s="41" t="s">
        <v>752</v>
      </c>
      <c r="F31" s="7">
        <v>4.49</v>
      </c>
      <c r="G31" s="7" t="s">
        <v>36</v>
      </c>
      <c r="H31" s="12">
        <v>0.05</v>
      </c>
      <c r="I31" s="12">
        <v>1.3599999999999999E-2</v>
      </c>
      <c r="J31" s="39">
        <v>106430</v>
      </c>
      <c r="K31" s="39">
        <v>122.33</v>
      </c>
      <c r="L31" s="39">
        <v>130.19999999999999</v>
      </c>
      <c r="M31" s="12">
        <v>0</v>
      </c>
      <c r="N31" s="12">
        <f>L31/סיכום!$B$42</f>
        <v>1.6350615465045033E-2</v>
      </c>
    </row>
    <row r="32" spans="1:14">
      <c r="A32" s="7" t="s">
        <v>76</v>
      </c>
      <c r="B32" s="7">
        <v>1123272</v>
      </c>
      <c r="C32" s="7" t="s">
        <v>67</v>
      </c>
      <c r="D32" s="41" t="s">
        <v>752</v>
      </c>
      <c r="E32" s="41" t="s">
        <v>752</v>
      </c>
      <c r="F32" s="7">
        <v>5.94</v>
      </c>
      <c r="G32" s="7" t="s">
        <v>36</v>
      </c>
      <c r="H32" s="12">
        <v>5.5E-2</v>
      </c>
      <c r="I32" s="12">
        <v>1.8599999999999998E-2</v>
      </c>
      <c r="J32" s="39">
        <v>56959</v>
      </c>
      <c r="K32" s="39">
        <v>129</v>
      </c>
      <c r="L32" s="39">
        <v>73.48</v>
      </c>
      <c r="M32" s="12">
        <v>0</v>
      </c>
      <c r="N32" s="12">
        <f>L32/סיכום!$B$42</f>
        <v>9.2276745343433889E-3</v>
      </c>
    </row>
    <row r="33" spans="1:14">
      <c r="A33" s="7" t="s">
        <v>77</v>
      </c>
      <c r="B33" s="7">
        <v>1101575</v>
      </c>
      <c r="C33" s="7" t="s">
        <v>67</v>
      </c>
      <c r="D33" s="41" t="s">
        <v>752</v>
      </c>
      <c r="E33" s="41" t="s">
        <v>752</v>
      </c>
      <c r="F33" s="7">
        <v>2.02</v>
      </c>
      <c r="G33" s="7" t="s">
        <v>36</v>
      </c>
      <c r="H33" s="12">
        <v>5.5E-2</v>
      </c>
      <c r="I33" s="12">
        <v>5.3E-3</v>
      </c>
      <c r="J33" s="39">
        <v>96644</v>
      </c>
      <c r="K33" s="39">
        <v>115.28</v>
      </c>
      <c r="L33" s="39">
        <v>111.41</v>
      </c>
      <c r="M33" s="12">
        <v>0</v>
      </c>
      <c r="N33" s="12">
        <f>L33/סיכום!$B$42</f>
        <v>1.3990952910604202E-2</v>
      </c>
    </row>
    <row r="34" spans="1:14">
      <c r="A34" s="7" t="s">
        <v>78</v>
      </c>
      <c r="B34" s="7">
        <v>1110907</v>
      </c>
      <c r="C34" s="7" t="s">
        <v>67</v>
      </c>
      <c r="D34" s="41" t="s">
        <v>752</v>
      </c>
      <c r="E34" s="41" t="s">
        <v>752</v>
      </c>
      <c r="F34" s="7">
        <v>3.69</v>
      </c>
      <c r="G34" s="7" t="s">
        <v>36</v>
      </c>
      <c r="H34" s="12">
        <v>0.06</v>
      </c>
      <c r="I34" s="12">
        <v>1.0800000000000001E-2</v>
      </c>
      <c r="J34" s="39">
        <v>646870</v>
      </c>
      <c r="K34" s="39">
        <v>124.96</v>
      </c>
      <c r="L34" s="39">
        <v>808.33</v>
      </c>
      <c r="M34" s="12">
        <v>0</v>
      </c>
      <c r="N34" s="12">
        <f>L34/סיכום!$B$42</f>
        <v>0.10151069891597429</v>
      </c>
    </row>
    <row r="35" spans="1:14">
      <c r="A35" s="7" t="s">
        <v>79</v>
      </c>
      <c r="B35" s="7">
        <v>1126747</v>
      </c>
      <c r="C35" s="7" t="s">
        <v>67</v>
      </c>
      <c r="D35" s="41" t="s">
        <v>752</v>
      </c>
      <c r="E35" s="41" t="s">
        <v>752</v>
      </c>
      <c r="F35" s="7">
        <v>7.03</v>
      </c>
      <c r="G35" s="7" t="s">
        <v>36</v>
      </c>
      <c r="H35" s="12">
        <v>4.2500000000000003E-2</v>
      </c>
      <c r="I35" s="12">
        <v>2.1399999999999999E-2</v>
      </c>
      <c r="J35" s="39">
        <v>146543</v>
      </c>
      <c r="K35" s="39">
        <v>119.04</v>
      </c>
      <c r="L35" s="39">
        <v>174.44</v>
      </c>
      <c r="M35" s="12">
        <v>0</v>
      </c>
      <c r="N35" s="12">
        <f>L35/סיכום!$B$42</f>
        <v>2.1906308461770014E-2</v>
      </c>
    </row>
    <row r="36" spans="1:14">
      <c r="A36" s="7" t="s">
        <v>80</v>
      </c>
      <c r="B36" s="7">
        <v>1130848</v>
      </c>
      <c r="C36" s="7" t="s">
        <v>67</v>
      </c>
      <c r="D36" s="41" t="s">
        <v>752</v>
      </c>
      <c r="E36" s="41" t="s">
        <v>752</v>
      </c>
      <c r="F36" s="7">
        <v>7.87</v>
      </c>
      <c r="G36" s="7" t="s">
        <v>36</v>
      </c>
      <c r="H36" s="12">
        <v>3.7499999999999999E-2</v>
      </c>
      <c r="I36" s="12">
        <v>2.3099999999999999E-2</v>
      </c>
      <c r="J36" s="39">
        <v>90000</v>
      </c>
      <c r="K36" s="39">
        <v>114.7</v>
      </c>
      <c r="L36" s="39">
        <v>103.23</v>
      </c>
      <c r="M36" s="12">
        <v>0</v>
      </c>
      <c r="N36" s="12">
        <f>L36/סיכום!$B$42</f>
        <v>1.2963702261571421E-2</v>
      </c>
    </row>
    <row r="37" spans="1:14">
      <c r="A37" s="7" t="s">
        <v>81</v>
      </c>
      <c r="B37" s="7">
        <v>1099456</v>
      </c>
      <c r="C37" s="7" t="s">
        <v>67</v>
      </c>
      <c r="D37" s="41" t="s">
        <v>752</v>
      </c>
      <c r="E37" s="41" t="s">
        <v>752</v>
      </c>
      <c r="F37" s="7">
        <v>9.14</v>
      </c>
      <c r="G37" s="7" t="s">
        <v>36</v>
      </c>
      <c r="H37" s="12">
        <v>6.25E-2</v>
      </c>
      <c r="I37" s="12">
        <v>2.6100000000000002E-2</v>
      </c>
      <c r="J37" s="39">
        <v>120192</v>
      </c>
      <c r="K37" s="39">
        <v>137.72</v>
      </c>
      <c r="L37" s="39">
        <v>165.53</v>
      </c>
      <c r="M37" s="12">
        <v>0</v>
      </c>
      <c r="N37" s="12">
        <f>L37/סיכום!$B$42</f>
        <v>2.0787383855060713E-2</v>
      </c>
    </row>
    <row r="38" spans="1:14">
      <c r="A38" s="7" t="s">
        <v>82</v>
      </c>
      <c r="B38" s="7">
        <v>1122019</v>
      </c>
      <c r="C38" s="7" t="s">
        <v>67</v>
      </c>
      <c r="D38" s="41" t="s">
        <v>752</v>
      </c>
      <c r="E38" s="41" t="s">
        <v>752</v>
      </c>
      <c r="F38" s="7">
        <v>1.63</v>
      </c>
      <c r="G38" s="7" t="s">
        <v>36</v>
      </c>
      <c r="H38" s="12">
        <v>4.2500000000000003E-2</v>
      </c>
      <c r="I38" s="12">
        <v>4.1000000000000003E-3</v>
      </c>
      <c r="J38" s="39">
        <v>99736</v>
      </c>
      <c r="K38" s="39">
        <v>107.79</v>
      </c>
      <c r="L38" s="39">
        <v>107.51</v>
      </c>
      <c r="M38" s="12">
        <v>0</v>
      </c>
      <c r="N38" s="12">
        <f>L38/סיכום!$B$42</f>
        <v>1.3501187931236495E-2</v>
      </c>
    </row>
    <row r="39" spans="1:14" ht="13.5" thickBot="1">
      <c r="A39" s="6" t="s">
        <v>83</v>
      </c>
      <c r="B39" s="6"/>
      <c r="C39" s="6"/>
      <c r="D39" s="6"/>
      <c r="E39" s="6"/>
      <c r="F39" s="6">
        <v>3.32</v>
      </c>
      <c r="G39" s="6"/>
      <c r="H39" s="13"/>
      <c r="I39" s="13">
        <v>0.01</v>
      </c>
      <c r="J39" s="37">
        <f>SUM(J23:J38)</f>
        <v>2527112</v>
      </c>
      <c r="K39" s="36"/>
      <c r="L39" s="37">
        <f>SUM(L23:L38)</f>
        <v>2892.1100000000006</v>
      </c>
      <c r="M39" s="13"/>
      <c r="N39" s="14">
        <f>SUM(N23:N38)</f>
        <v>0.36319338319978028</v>
      </c>
    </row>
    <row r="40" spans="1:14" ht="13.5" thickTop="1"/>
    <row r="41" spans="1:14">
      <c r="A41" s="6" t="s">
        <v>84</v>
      </c>
      <c r="B41" s="6"/>
      <c r="C41" s="6"/>
      <c r="D41" s="6"/>
      <c r="E41" s="6"/>
      <c r="F41" s="6"/>
      <c r="G41" s="6"/>
      <c r="H41" s="13"/>
      <c r="I41" s="13"/>
      <c r="J41" s="36"/>
      <c r="K41" s="36"/>
      <c r="L41" s="36"/>
      <c r="M41" s="13"/>
      <c r="N41" s="13"/>
    </row>
    <row r="42" spans="1:14" ht="13.5" thickBot="1">
      <c r="A42" s="6" t="s">
        <v>85</v>
      </c>
      <c r="B42" s="6"/>
      <c r="C42" s="6"/>
      <c r="D42" s="6"/>
      <c r="E42" s="6"/>
      <c r="F42" s="6"/>
      <c r="G42" s="6"/>
      <c r="H42" s="13"/>
      <c r="I42" s="13"/>
      <c r="J42" s="37">
        <v>0</v>
      </c>
      <c r="K42" s="36"/>
      <c r="L42" s="37">
        <v>0</v>
      </c>
      <c r="M42" s="13"/>
      <c r="N42" s="14">
        <f>L42/סיכום!$B$42</f>
        <v>0</v>
      </c>
    </row>
    <row r="43" spans="1:14" ht="13.5" thickTop="1"/>
    <row r="44" spans="1:14" ht="13.5" thickBot="1">
      <c r="A44" s="4" t="s">
        <v>86</v>
      </c>
      <c r="B44" s="4"/>
      <c r="C44" s="4"/>
      <c r="D44" s="4"/>
      <c r="E44" s="4"/>
      <c r="F44" s="4">
        <v>3.32</v>
      </c>
      <c r="G44" s="4"/>
      <c r="H44" s="31"/>
      <c r="I44" s="31">
        <v>0.01</v>
      </c>
      <c r="J44" s="38">
        <f>SUM(J39)</f>
        <v>2527112</v>
      </c>
      <c r="K44" s="34"/>
      <c r="L44" s="38">
        <f>SUM(L39)</f>
        <v>2892.1100000000006</v>
      </c>
      <c r="M44" s="31"/>
      <c r="N44" s="40">
        <f>SUM(N39)</f>
        <v>0.36319338319978028</v>
      </c>
    </row>
    <row r="45" spans="1:14" ht="13.5" thickTop="1"/>
    <row r="47" spans="1:14">
      <c r="A47" s="4" t="s">
        <v>87</v>
      </c>
      <c r="B47" s="4"/>
      <c r="C47" s="4"/>
      <c r="D47" s="4"/>
      <c r="E47" s="4"/>
      <c r="F47" s="4"/>
      <c r="G47" s="4"/>
      <c r="H47" s="31"/>
      <c r="I47" s="31"/>
      <c r="J47" s="34"/>
      <c r="K47" s="34"/>
      <c r="L47" s="34"/>
      <c r="M47" s="31"/>
      <c r="N47" s="31"/>
    </row>
    <row r="48" spans="1:14">
      <c r="A48" s="6" t="s">
        <v>88</v>
      </c>
      <c r="B48" s="6"/>
      <c r="C48" s="6"/>
      <c r="D48" s="6"/>
      <c r="E48" s="6"/>
      <c r="F48" s="6"/>
      <c r="G48" s="6"/>
      <c r="H48" s="13"/>
      <c r="I48" s="13"/>
      <c r="J48" s="36"/>
      <c r="K48" s="36"/>
      <c r="L48" s="36"/>
      <c r="M48" s="13"/>
      <c r="N48" s="13"/>
    </row>
    <row r="49" spans="1:14" ht="13.5" thickBot="1">
      <c r="A49" s="6" t="s">
        <v>89</v>
      </c>
      <c r="B49" s="6"/>
      <c r="C49" s="6"/>
      <c r="D49" s="6"/>
      <c r="E49" s="6"/>
      <c r="F49" s="6"/>
      <c r="G49" s="6"/>
      <c r="H49" s="13"/>
      <c r="I49" s="13"/>
      <c r="J49" s="37">
        <v>0</v>
      </c>
      <c r="K49" s="36"/>
      <c r="L49" s="37">
        <v>0</v>
      </c>
      <c r="M49" s="13"/>
      <c r="N49" s="14">
        <f>L49/סיכום!$B$42</f>
        <v>0</v>
      </c>
    </row>
    <row r="50" spans="1:14" ht="13.5" thickTop="1"/>
    <row r="51" spans="1:14">
      <c r="A51" s="6" t="s">
        <v>90</v>
      </c>
      <c r="B51" s="6"/>
      <c r="C51" s="6"/>
      <c r="D51" s="6"/>
      <c r="E51" s="6"/>
      <c r="F51" s="6"/>
      <c r="G51" s="6"/>
      <c r="H51" s="13"/>
      <c r="I51" s="13"/>
      <c r="J51" s="36"/>
      <c r="K51" s="36"/>
      <c r="L51" s="36"/>
      <c r="M51" s="13"/>
      <c r="N51" s="13"/>
    </row>
    <row r="52" spans="1:14" ht="13.5" thickBot="1">
      <c r="A52" s="6" t="s">
        <v>91</v>
      </c>
      <c r="B52" s="6"/>
      <c r="C52" s="6"/>
      <c r="D52" s="6"/>
      <c r="E52" s="6"/>
      <c r="F52" s="6"/>
      <c r="G52" s="6"/>
      <c r="H52" s="13"/>
      <c r="I52" s="13"/>
      <c r="J52" s="37">
        <v>0</v>
      </c>
      <c r="K52" s="36"/>
      <c r="L52" s="37">
        <v>0</v>
      </c>
      <c r="M52" s="13"/>
      <c r="N52" s="14">
        <f>L52/סיכום!$B$42</f>
        <v>0</v>
      </c>
    </row>
    <row r="53" spans="1:14" ht="13.5" thickTop="1"/>
    <row r="54" spans="1:14" ht="13.5" thickBot="1">
      <c r="A54" s="4" t="s">
        <v>92</v>
      </c>
      <c r="B54" s="4"/>
      <c r="C54" s="4"/>
      <c r="D54" s="4"/>
      <c r="E54" s="4"/>
      <c r="F54" s="4"/>
      <c r="G54" s="4"/>
      <c r="H54" s="31"/>
      <c r="I54" s="31"/>
      <c r="J54" s="38">
        <v>0</v>
      </c>
      <c r="K54" s="34"/>
      <c r="L54" s="38">
        <v>0</v>
      </c>
      <c r="M54" s="31"/>
      <c r="N54" s="40">
        <v>0</v>
      </c>
    </row>
    <row r="55" spans="1:14" ht="13.5" thickTop="1"/>
    <row r="57" spans="1:14" ht="13.5" thickBot="1">
      <c r="A57" s="4" t="s">
        <v>93</v>
      </c>
      <c r="B57" s="4"/>
      <c r="C57" s="4"/>
      <c r="D57" s="4"/>
      <c r="E57" s="4"/>
      <c r="F57" s="4">
        <v>3.32</v>
      </c>
      <c r="G57" s="4"/>
      <c r="H57" s="31"/>
      <c r="I57" s="31">
        <v>0.01</v>
      </c>
      <c r="J57" s="38">
        <f>SUM(J44+J54)</f>
        <v>2527112</v>
      </c>
      <c r="K57" s="34"/>
      <c r="L57" s="38">
        <f>SUM(L44+L54)</f>
        <v>2892.1100000000006</v>
      </c>
      <c r="M57" s="31"/>
      <c r="N57" s="40">
        <f>SUM(N44+N54)</f>
        <v>0.36319338319978028</v>
      </c>
    </row>
    <row r="58" spans="1:14" ht="13.5" thickTop="1"/>
    <row r="60" spans="1:14">
      <c r="A60" s="7" t="s">
        <v>50</v>
      </c>
      <c r="B60" s="7"/>
      <c r="C60" s="7"/>
      <c r="D60" s="7"/>
      <c r="E60" s="7"/>
      <c r="F60" s="7"/>
      <c r="G60" s="7"/>
      <c r="H60" s="12"/>
      <c r="I60" s="12"/>
      <c r="J60" s="39"/>
      <c r="K60" s="39"/>
      <c r="L60" s="39"/>
      <c r="M60" s="12"/>
      <c r="N60" s="12"/>
    </row>
    <row r="64" spans="1:14">
      <c r="A64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31" workbookViewId="0">
      <selection activeCell="A27" sqref="A27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600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419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439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601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602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422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423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8">
        <v>0</v>
      </c>
      <c r="M20" s="6"/>
      <c r="N20" s="28">
        <v>0</v>
      </c>
      <c r="O20" s="6"/>
      <c r="P20" s="14">
        <v>0</v>
      </c>
    </row>
    <row r="21" spans="1:16" ht="13.5" thickTop="1"/>
    <row r="22" spans="1:16">
      <c r="A22" s="6" t="s">
        <v>424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425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8">
        <v>0</v>
      </c>
      <c r="M23" s="6"/>
      <c r="N23" s="28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426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427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8">
        <v>0</v>
      </c>
      <c r="M26" s="6"/>
      <c r="N26" s="28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428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429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8">
        <v>0</v>
      </c>
      <c r="M29" s="6"/>
      <c r="N29" s="28">
        <v>0</v>
      </c>
      <c r="O29" s="6"/>
      <c r="P29" s="14">
        <f>N29/סיכום!$B$42</f>
        <v>0</v>
      </c>
    </row>
    <row r="30" spans="1:16" ht="13.5" thickTop="1"/>
    <row r="31" spans="1:16">
      <c r="A31" s="6" t="s">
        <v>430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431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8">
        <v>0</v>
      </c>
      <c r="M32" s="6"/>
      <c r="N32" s="28">
        <v>0</v>
      </c>
      <c r="O32" s="6"/>
      <c r="P32" s="14">
        <f>N32/סיכום!$B$42</f>
        <v>0</v>
      </c>
    </row>
    <row r="33" spans="1:16" ht="13.5" thickTop="1"/>
    <row r="34" spans="1:16">
      <c r="A34" s="6" t="s">
        <v>432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433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8">
        <v>0</v>
      </c>
      <c r="M35" s="6"/>
      <c r="N35" s="28">
        <v>0</v>
      </c>
      <c r="O35" s="6"/>
      <c r="P35" s="14">
        <f>N35/סיכום!$B$42</f>
        <v>0</v>
      </c>
    </row>
    <row r="36" spans="1:16" ht="13.5" thickTop="1"/>
    <row r="37" spans="1:16" ht="13.5" thickBot="1">
      <c r="A37" s="4" t="s">
        <v>603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9">
        <v>0</v>
      </c>
      <c r="M37" s="4"/>
      <c r="N37" s="29">
        <v>0</v>
      </c>
      <c r="O37" s="4"/>
      <c r="P37" s="40">
        <v>0</v>
      </c>
    </row>
    <row r="38" spans="1:16" ht="13.5" thickTop="1"/>
    <row r="40" spans="1:16">
      <c r="A40" s="4" t="s">
        <v>604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422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423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8">
        <v>0</v>
      </c>
      <c r="M42" s="6"/>
      <c r="N42" s="28">
        <v>0</v>
      </c>
      <c r="O42" s="6"/>
      <c r="P42" s="14">
        <f>N42/סיכום!$B$42</f>
        <v>0</v>
      </c>
    </row>
    <row r="43" spans="1:16" ht="13.5" thickTop="1"/>
    <row r="44" spans="1:16">
      <c r="A44" s="6" t="s">
        <v>424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425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8">
        <v>0</v>
      </c>
      <c r="M45" s="6"/>
      <c r="N45" s="28">
        <v>0</v>
      </c>
      <c r="O45" s="6"/>
      <c r="P45" s="14">
        <f>N45/סיכום!$B$42</f>
        <v>0</v>
      </c>
    </row>
    <row r="46" spans="1:16" ht="13.5" thickTop="1"/>
    <row r="47" spans="1:16">
      <c r="A47" s="6" t="s">
        <v>426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427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8">
        <v>0</v>
      </c>
      <c r="M48" s="6"/>
      <c r="N48" s="28">
        <v>0</v>
      </c>
      <c r="O48" s="6"/>
      <c r="P48" s="14">
        <f>N48/סיכום!$B$42</f>
        <v>0</v>
      </c>
    </row>
    <row r="49" spans="1:16" ht="13.5" thickTop="1"/>
    <row r="50" spans="1:16">
      <c r="A50" s="6" t="s">
        <v>428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429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8">
        <v>0</v>
      </c>
      <c r="M51" s="6"/>
      <c r="N51" s="28">
        <v>0</v>
      </c>
      <c r="O51" s="6"/>
      <c r="P51" s="14">
        <f>N51/סיכום!$B$42</f>
        <v>0</v>
      </c>
    </row>
    <row r="52" spans="1:16" ht="13.5" thickTop="1"/>
    <row r="53" spans="1:16">
      <c r="A53" s="6" t="s">
        <v>430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431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8">
        <v>0</v>
      </c>
      <c r="M54" s="6"/>
      <c r="N54" s="28">
        <v>0</v>
      </c>
      <c r="O54" s="6"/>
      <c r="P54" s="14">
        <f>N54/סיכום!$B$42</f>
        <v>0</v>
      </c>
    </row>
    <row r="55" spans="1:16" ht="13.5" thickTop="1"/>
    <row r="56" spans="1:16">
      <c r="A56" s="6" t="s">
        <v>432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433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8">
        <v>0</v>
      </c>
      <c r="M57" s="6"/>
      <c r="N57" s="28">
        <v>0</v>
      </c>
      <c r="O57" s="6"/>
      <c r="P57" s="14">
        <f>N57/סיכום!$B$42</f>
        <v>0</v>
      </c>
    </row>
    <row r="58" spans="1:16" ht="13.5" thickTop="1"/>
    <row r="59" spans="1:16" ht="13.5" thickBot="1">
      <c r="A59" s="4" t="s">
        <v>605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9">
        <v>0</v>
      </c>
      <c r="M59" s="4"/>
      <c r="N59" s="29">
        <v>0</v>
      </c>
      <c r="O59" s="4"/>
      <c r="P59" s="40">
        <v>0</v>
      </c>
    </row>
    <row r="60" spans="1:16" ht="13.5" thickTop="1"/>
    <row r="62" spans="1:16" ht="13.5" thickBot="1">
      <c r="A62" s="4" t="s">
        <v>606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9">
        <v>0</v>
      </c>
      <c r="M62" s="4"/>
      <c r="N62" s="29">
        <v>0</v>
      </c>
      <c r="O62" s="4"/>
      <c r="P62" s="40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workbookViewId="0">
      <selection activeCell="A30" sqref="A30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607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53</v>
      </c>
      <c r="G11" s="4" t="s">
        <v>9</v>
      </c>
      <c r="H11" s="4" t="s">
        <v>10</v>
      </c>
      <c r="I11" s="4" t="s">
        <v>11</v>
      </c>
      <c r="J11" s="4" t="s">
        <v>54</v>
      </c>
      <c r="K11" s="4" t="s">
        <v>55</v>
      </c>
      <c r="L11" s="4" t="s">
        <v>439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58</v>
      </c>
      <c r="G12" s="5"/>
      <c r="H12" s="5" t="s">
        <v>14</v>
      </c>
      <c r="I12" s="5" t="s">
        <v>14</v>
      </c>
      <c r="J12" s="5" t="s">
        <v>59</v>
      </c>
      <c r="K12" s="5" t="s">
        <v>60</v>
      </c>
      <c r="L12" s="5" t="s">
        <v>15</v>
      </c>
      <c r="M12" s="5" t="s">
        <v>14</v>
      </c>
    </row>
    <row r="15" spans="1:13">
      <c r="A15" s="4" t="s">
        <v>607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608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609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610</v>
      </c>
      <c r="B20" s="6"/>
      <c r="C20" s="6"/>
      <c r="D20" s="6"/>
      <c r="E20" s="6"/>
      <c r="F20" s="6"/>
      <c r="G20" s="6"/>
      <c r="H20" s="6"/>
      <c r="I20" s="6"/>
      <c r="J20" s="28">
        <v>0</v>
      </c>
      <c r="K20" s="6"/>
      <c r="L20" s="28">
        <v>0</v>
      </c>
      <c r="M20" s="14">
        <v>0</v>
      </c>
    </row>
    <row r="21" spans="1:13" ht="13.5" thickTop="1"/>
    <row r="22" spans="1:13">
      <c r="A22" s="6" t="s">
        <v>611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612</v>
      </c>
      <c r="B23" s="6"/>
      <c r="C23" s="6"/>
      <c r="D23" s="6"/>
      <c r="E23" s="6"/>
      <c r="F23" s="6"/>
      <c r="G23" s="6"/>
      <c r="H23" s="6"/>
      <c r="I23" s="6"/>
      <c r="J23" s="28">
        <v>0</v>
      </c>
      <c r="K23" s="6"/>
      <c r="L23" s="28">
        <v>0</v>
      </c>
      <c r="M23" s="14">
        <f>L23/סיכום!$B$42</f>
        <v>0</v>
      </c>
    </row>
    <row r="24" spans="1:13" ht="13.5" thickTop="1"/>
    <row r="25" spans="1:13">
      <c r="A25" s="6" t="s">
        <v>613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614</v>
      </c>
      <c r="B26" s="6"/>
      <c r="C26" s="6"/>
      <c r="D26" s="6"/>
      <c r="E26" s="6"/>
      <c r="F26" s="6"/>
      <c r="G26" s="6"/>
      <c r="H26" s="6"/>
      <c r="I26" s="6"/>
      <c r="J26" s="28">
        <v>0</v>
      </c>
      <c r="K26" s="6"/>
      <c r="L26" s="28">
        <v>0</v>
      </c>
      <c r="M26" s="14">
        <f>L26/סיכום!$B$42</f>
        <v>0</v>
      </c>
    </row>
    <row r="27" spans="1:13" ht="13.5" thickTop="1"/>
    <row r="28" spans="1:13">
      <c r="A28" s="6" t="s">
        <v>615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616</v>
      </c>
      <c r="B29" s="6"/>
      <c r="C29" s="6"/>
      <c r="D29" s="6"/>
      <c r="E29" s="6"/>
      <c r="F29" s="6"/>
      <c r="G29" s="6"/>
      <c r="H29" s="6"/>
      <c r="I29" s="6"/>
      <c r="J29" s="28">
        <v>0</v>
      </c>
      <c r="K29" s="6"/>
      <c r="L29" s="28">
        <v>0</v>
      </c>
      <c r="M29" s="14">
        <f>L29/סיכום!$B$42</f>
        <v>0</v>
      </c>
    </row>
    <row r="30" spans="1:13" ht="13.5" thickTop="1"/>
    <row r="31" spans="1:13">
      <c r="A31" s="6" t="s">
        <v>617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618</v>
      </c>
      <c r="B32" s="6"/>
      <c r="C32" s="6"/>
      <c r="D32" s="6"/>
      <c r="E32" s="6"/>
      <c r="F32" s="6"/>
      <c r="G32" s="6"/>
      <c r="H32" s="6"/>
      <c r="I32" s="6"/>
      <c r="J32" s="28">
        <v>0</v>
      </c>
      <c r="K32" s="6"/>
      <c r="L32" s="28">
        <v>0</v>
      </c>
      <c r="M32" s="14">
        <f>L32/סיכום!$B$42</f>
        <v>0</v>
      </c>
    </row>
    <row r="33" spans="1:13" ht="13.5" thickTop="1"/>
    <row r="34" spans="1:13">
      <c r="A34" s="6" t="s">
        <v>619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620</v>
      </c>
      <c r="B35" s="6"/>
      <c r="C35" s="6"/>
      <c r="D35" s="6"/>
      <c r="E35" s="6"/>
      <c r="F35" s="6"/>
      <c r="G35" s="6"/>
      <c r="H35" s="6"/>
      <c r="I35" s="6"/>
      <c r="J35" s="28">
        <v>0</v>
      </c>
      <c r="K35" s="6"/>
      <c r="L35" s="28">
        <v>0</v>
      </c>
      <c r="M35" s="14">
        <f>L35/סיכום!$B$42</f>
        <v>0</v>
      </c>
    </row>
    <row r="36" spans="1:13" ht="13.5" thickTop="1"/>
    <row r="37" spans="1:13">
      <c r="A37" s="6" t="s">
        <v>621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622</v>
      </c>
      <c r="B38" s="6"/>
      <c r="C38" s="6"/>
      <c r="D38" s="6"/>
      <c r="E38" s="6"/>
      <c r="F38" s="6"/>
      <c r="G38" s="6"/>
      <c r="H38" s="6"/>
      <c r="I38" s="6"/>
      <c r="J38" s="28">
        <v>0</v>
      </c>
      <c r="K38" s="6"/>
      <c r="L38" s="28">
        <v>0</v>
      </c>
      <c r="M38" s="14">
        <f>L38/סיכום!$B$42</f>
        <v>0</v>
      </c>
    </row>
    <row r="39" spans="1:13" ht="13.5" thickTop="1"/>
    <row r="40" spans="1:13">
      <c r="A40" s="6" t="s">
        <v>623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624</v>
      </c>
      <c r="B41" s="6"/>
      <c r="C41" s="6"/>
      <c r="D41" s="6"/>
      <c r="E41" s="6"/>
      <c r="F41" s="6"/>
      <c r="G41" s="6"/>
      <c r="H41" s="6"/>
      <c r="I41" s="6"/>
      <c r="J41" s="28">
        <v>0</v>
      </c>
      <c r="K41" s="6"/>
      <c r="L41" s="28">
        <v>0</v>
      </c>
      <c r="M41" s="14">
        <f>L41/סיכום!$B$42</f>
        <v>0</v>
      </c>
    </row>
    <row r="42" spans="1:13" ht="13.5" thickTop="1"/>
    <row r="43" spans="1:13">
      <c r="A43" s="6" t="s">
        <v>625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626</v>
      </c>
      <c r="B44" s="6"/>
      <c r="C44" s="6"/>
      <c r="D44" s="6"/>
      <c r="E44" s="6"/>
      <c r="F44" s="6"/>
      <c r="G44" s="6"/>
      <c r="H44" s="6"/>
      <c r="I44" s="6"/>
      <c r="J44" s="28">
        <v>0</v>
      </c>
      <c r="K44" s="6"/>
      <c r="L44" s="28">
        <v>0</v>
      </c>
      <c r="M44" s="14">
        <f>L44/סיכום!$B$42</f>
        <v>0</v>
      </c>
    </row>
    <row r="45" spans="1:13" ht="13.5" thickTop="1"/>
    <row r="46" spans="1:13" ht="13.5" thickBot="1">
      <c r="A46" s="4" t="s">
        <v>627</v>
      </c>
      <c r="B46" s="4"/>
      <c r="C46" s="4"/>
      <c r="D46" s="4"/>
      <c r="E46" s="4"/>
      <c r="F46" s="4"/>
      <c r="G46" s="4"/>
      <c r="H46" s="4"/>
      <c r="I46" s="4"/>
      <c r="J46" s="29">
        <v>0</v>
      </c>
      <c r="K46" s="4"/>
      <c r="L46" s="29">
        <v>0</v>
      </c>
      <c r="M46" s="40">
        <v>0</v>
      </c>
    </row>
    <row r="47" spans="1:13" ht="13.5" thickTop="1"/>
    <row r="49" spans="1:13">
      <c r="A49" s="4" t="s">
        <v>628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629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630</v>
      </c>
      <c r="B51" s="6"/>
      <c r="C51" s="6"/>
      <c r="D51" s="6"/>
      <c r="E51" s="6"/>
      <c r="F51" s="6"/>
      <c r="G51" s="6"/>
      <c r="H51" s="6"/>
      <c r="I51" s="6"/>
      <c r="J51" s="28">
        <v>0</v>
      </c>
      <c r="K51" s="6"/>
      <c r="L51" s="28">
        <v>0</v>
      </c>
      <c r="M51" s="14">
        <f>L51/סיכום!$B$42</f>
        <v>0</v>
      </c>
    </row>
    <row r="52" spans="1:13" ht="13.5" thickTop="1"/>
    <row r="53" spans="1:13">
      <c r="A53" s="6" t="s">
        <v>631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632</v>
      </c>
      <c r="B54" s="6"/>
      <c r="C54" s="6"/>
      <c r="D54" s="6"/>
      <c r="E54" s="6"/>
      <c r="F54" s="6"/>
      <c r="G54" s="6"/>
      <c r="H54" s="6"/>
      <c r="I54" s="6"/>
      <c r="J54" s="28">
        <v>0</v>
      </c>
      <c r="K54" s="6"/>
      <c r="L54" s="28">
        <v>0</v>
      </c>
      <c r="M54" s="14">
        <f>L54/סיכום!$B$42</f>
        <v>0</v>
      </c>
    </row>
    <row r="55" spans="1:13" ht="13.5" thickTop="1"/>
    <row r="56" spans="1:13">
      <c r="A56" s="6" t="s">
        <v>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634</v>
      </c>
      <c r="B57" s="6"/>
      <c r="C57" s="6"/>
      <c r="D57" s="6"/>
      <c r="E57" s="6"/>
      <c r="F57" s="6"/>
      <c r="G57" s="6"/>
      <c r="H57" s="6"/>
      <c r="I57" s="6"/>
      <c r="J57" s="28">
        <v>0</v>
      </c>
      <c r="K57" s="6"/>
      <c r="L57" s="28">
        <v>0</v>
      </c>
      <c r="M57" s="14">
        <f>L57/סיכום!$B$42</f>
        <v>0</v>
      </c>
    </row>
    <row r="58" spans="1:13" ht="13.5" thickTop="1"/>
    <row r="59" spans="1:13">
      <c r="A59" s="6" t="s">
        <v>635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636</v>
      </c>
      <c r="B60" s="6"/>
      <c r="C60" s="6"/>
      <c r="D60" s="6"/>
      <c r="E60" s="6"/>
      <c r="F60" s="6"/>
      <c r="G60" s="6"/>
      <c r="H60" s="6"/>
      <c r="I60" s="6"/>
      <c r="J60" s="28">
        <v>0</v>
      </c>
      <c r="K60" s="6"/>
      <c r="L60" s="28">
        <v>0</v>
      </c>
      <c r="M60" s="14">
        <f>L60/סיכום!$B$42</f>
        <v>0</v>
      </c>
    </row>
    <row r="61" spans="1:13" ht="13.5" thickTop="1"/>
    <row r="62" spans="1:13" ht="13.5" thickBot="1">
      <c r="A62" s="4" t="s">
        <v>637</v>
      </c>
      <c r="B62" s="4"/>
      <c r="C62" s="4"/>
      <c r="D62" s="4"/>
      <c r="E62" s="4"/>
      <c r="F62" s="4"/>
      <c r="G62" s="4"/>
      <c r="H62" s="4"/>
      <c r="I62" s="4"/>
      <c r="J62" s="29">
        <v>0</v>
      </c>
      <c r="K62" s="4"/>
      <c r="L62" s="29">
        <v>0</v>
      </c>
      <c r="M62" s="40">
        <v>0</v>
      </c>
    </row>
    <row r="63" spans="1:13" ht="13.5" thickTop="1"/>
    <row r="65" spans="1:13" ht="13.5" thickBot="1">
      <c r="A65" s="4" t="s">
        <v>638</v>
      </c>
      <c r="B65" s="4"/>
      <c r="C65" s="4"/>
      <c r="D65" s="4"/>
      <c r="E65" s="4"/>
      <c r="F65" s="4"/>
      <c r="G65" s="4"/>
      <c r="H65" s="4"/>
      <c r="I65" s="4"/>
      <c r="J65" s="29">
        <v>0</v>
      </c>
      <c r="K65" s="4"/>
      <c r="L65" s="29">
        <v>0</v>
      </c>
      <c r="M65" s="40">
        <v>0</v>
      </c>
    </row>
    <row r="66" spans="1:13" ht="13.5" thickTop="1"/>
    <row r="68" spans="1:13">
      <c r="A68" s="7" t="s">
        <v>50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3" workbookViewId="0">
      <selection activeCell="A51" sqref="A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639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53</v>
      </c>
      <c r="G11" s="4" t="s">
        <v>9</v>
      </c>
      <c r="H11" s="4" t="s">
        <v>10</v>
      </c>
      <c r="I11" s="4" t="s">
        <v>11</v>
      </c>
      <c r="J11" s="4" t="s">
        <v>54</v>
      </c>
      <c r="K11" s="4" t="s">
        <v>55</v>
      </c>
      <c r="L11" s="4" t="s">
        <v>439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58</v>
      </c>
      <c r="G12" s="5"/>
      <c r="H12" s="5" t="s">
        <v>14</v>
      </c>
      <c r="I12" s="5" t="s">
        <v>14</v>
      </c>
      <c r="J12" s="5" t="s">
        <v>59</v>
      </c>
      <c r="K12" s="5" t="s">
        <v>60</v>
      </c>
      <c r="L12" s="5" t="s">
        <v>15</v>
      </c>
      <c r="M12" s="5" t="s">
        <v>14</v>
      </c>
    </row>
    <row r="15" spans="1:13">
      <c r="A15" s="4" t="s">
        <v>639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640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641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642</v>
      </c>
      <c r="B20" s="6"/>
      <c r="C20" s="6"/>
      <c r="D20" s="6"/>
      <c r="E20" s="6"/>
      <c r="F20" s="6"/>
      <c r="G20" s="6"/>
      <c r="H20" s="6"/>
      <c r="I20" s="6"/>
      <c r="J20" s="28">
        <v>0</v>
      </c>
      <c r="K20" s="6"/>
      <c r="L20" s="28">
        <v>0</v>
      </c>
      <c r="M20" s="14">
        <v>0</v>
      </c>
    </row>
    <row r="21" spans="1:13" ht="13.5" thickTop="1"/>
    <row r="22" spans="1:13">
      <c r="A22" s="6" t="s">
        <v>643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644</v>
      </c>
      <c r="B23" s="6"/>
      <c r="C23" s="6"/>
      <c r="D23" s="6"/>
      <c r="E23" s="6"/>
      <c r="F23" s="6"/>
      <c r="G23" s="6"/>
      <c r="H23" s="6"/>
      <c r="I23" s="6"/>
      <c r="J23" s="28">
        <v>0</v>
      </c>
      <c r="K23" s="6"/>
      <c r="L23" s="28">
        <v>0</v>
      </c>
      <c r="M23" s="14">
        <f>L23/סיכום!$B$42</f>
        <v>0</v>
      </c>
    </row>
    <row r="24" spans="1:13" ht="13.5" thickTop="1"/>
    <row r="25" spans="1:13">
      <c r="A25" s="6" t="s">
        <v>645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646</v>
      </c>
      <c r="B26" s="6"/>
      <c r="C26" s="6"/>
      <c r="D26" s="6"/>
      <c r="E26" s="6"/>
      <c r="F26" s="6"/>
      <c r="G26" s="6"/>
      <c r="H26" s="6"/>
      <c r="I26" s="6"/>
      <c r="J26" s="28">
        <v>0</v>
      </c>
      <c r="K26" s="6"/>
      <c r="L26" s="28">
        <v>0</v>
      </c>
      <c r="M26" s="14">
        <f>L26/סיכום!$B$42</f>
        <v>0</v>
      </c>
    </row>
    <row r="27" spans="1:13" ht="13.5" thickTop="1"/>
    <row r="28" spans="1:13">
      <c r="A28" s="6" t="s">
        <v>647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648</v>
      </c>
      <c r="B29" s="6"/>
      <c r="C29" s="6"/>
      <c r="D29" s="6"/>
      <c r="E29" s="6"/>
      <c r="F29" s="6"/>
      <c r="G29" s="6"/>
      <c r="H29" s="6"/>
      <c r="I29" s="6"/>
      <c r="J29" s="28">
        <v>0</v>
      </c>
      <c r="K29" s="6"/>
      <c r="L29" s="28">
        <v>0</v>
      </c>
      <c r="M29" s="14">
        <f>L29/סיכום!$B$42</f>
        <v>0</v>
      </c>
    </row>
    <row r="30" spans="1:13" ht="13.5" thickTop="1"/>
    <row r="31" spans="1:13">
      <c r="A31" s="6" t="s">
        <v>649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650</v>
      </c>
      <c r="B32" s="6"/>
      <c r="C32" s="6"/>
      <c r="D32" s="6"/>
      <c r="E32" s="6"/>
      <c r="F32" s="6"/>
      <c r="G32" s="6"/>
      <c r="H32" s="6"/>
      <c r="I32" s="6"/>
      <c r="J32" s="28">
        <v>0</v>
      </c>
      <c r="K32" s="6"/>
      <c r="L32" s="28">
        <v>0</v>
      </c>
      <c r="M32" s="14">
        <f>L32/סיכום!$B$42</f>
        <v>0</v>
      </c>
    </row>
    <row r="33" spans="1:13" ht="13.5" thickTop="1"/>
    <row r="34" spans="1:13" ht="13.5" thickBot="1">
      <c r="A34" s="4" t="s">
        <v>651</v>
      </c>
      <c r="B34" s="4"/>
      <c r="C34" s="4"/>
      <c r="D34" s="4"/>
      <c r="E34" s="4"/>
      <c r="F34" s="4"/>
      <c r="G34" s="4"/>
      <c r="H34" s="4"/>
      <c r="I34" s="4"/>
      <c r="J34" s="29">
        <v>0</v>
      </c>
      <c r="K34" s="4"/>
      <c r="L34" s="29">
        <v>0</v>
      </c>
      <c r="M34" s="40">
        <v>0</v>
      </c>
    </row>
    <row r="35" spans="1:13" ht="13.5" thickTop="1"/>
    <row r="37" spans="1:13">
      <c r="A37" s="4" t="s">
        <v>652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652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653</v>
      </c>
      <c r="B39" s="6"/>
      <c r="C39" s="6"/>
      <c r="D39" s="6"/>
      <c r="E39" s="6"/>
      <c r="F39" s="6"/>
      <c r="G39" s="6"/>
      <c r="H39" s="6"/>
      <c r="I39" s="6"/>
      <c r="J39" s="28">
        <v>0</v>
      </c>
      <c r="K39" s="6"/>
      <c r="L39" s="28">
        <v>0</v>
      </c>
      <c r="M39" s="14">
        <f>L39/סיכום!$B$42</f>
        <v>0</v>
      </c>
    </row>
    <row r="40" spans="1:13" ht="13.5" thickTop="1"/>
    <row r="41" spans="1:13" ht="13.5" thickBot="1">
      <c r="A41" s="4" t="s">
        <v>653</v>
      </c>
      <c r="B41" s="4"/>
      <c r="C41" s="4"/>
      <c r="D41" s="4"/>
      <c r="E41" s="4"/>
      <c r="F41" s="4"/>
      <c r="G41" s="4"/>
      <c r="H41" s="4"/>
      <c r="I41" s="4"/>
      <c r="J41" s="29">
        <v>0</v>
      </c>
      <c r="K41" s="4"/>
      <c r="L41" s="29">
        <v>0</v>
      </c>
      <c r="M41" s="40">
        <v>0</v>
      </c>
    </row>
    <row r="42" spans="1:13" ht="13.5" thickTop="1"/>
    <row r="44" spans="1:13" ht="13.5" thickBot="1">
      <c r="A44" s="4" t="s">
        <v>654</v>
      </c>
      <c r="B44" s="4"/>
      <c r="C44" s="4"/>
      <c r="D44" s="4"/>
      <c r="E44" s="4"/>
      <c r="F44" s="4"/>
      <c r="G44" s="4"/>
      <c r="H44" s="4"/>
      <c r="I44" s="4"/>
      <c r="J44" s="29">
        <v>0</v>
      </c>
      <c r="K44" s="4"/>
      <c r="L44" s="29">
        <v>0</v>
      </c>
      <c r="M44" s="40">
        <v>0</v>
      </c>
    </row>
    <row r="45" spans="1:13" ht="13.5" thickTop="1"/>
    <row r="47" spans="1:13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6" workbookViewId="0">
      <selection activeCell="A45" sqref="A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655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656</v>
      </c>
      <c r="E11" s="4" t="s">
        <v>657</v>
      </c>
      <c r="F11" s="4" t="s">
        <v>658</v>
      </c>
      <c r="G11" s="4" t="s">
        <v>439</v>
      </c>
      <c r="H11" s="4" t="s">
        <v>13</v>
      </c>
    </row>
    <row r="12" spans="1:8">
      <c r="A12" s="5"/>
      <c r="B12" s="5"/>
      <c r="C12" s="5"/>
      <c r="D12" s="5" t="s">
        <v>57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655</v>
      </c>
      <c r="B15" s="4"/>
      <c r="C15" s="4"/>
      <c r="D15" s="4"/>
      <c r="E15" s="4"/>
      <c r="F15" s="4"/>
      <c r="G15" s="4"/>
      <c r="H15" s="4"/>
    </row>
    <row r="18" spans="1:8">
      <c r="A18" s="4" t="s">
        <v>659</v>
      </c>
      <c r="B18" s="4"/>
      <c r="C18" s="4"/>
      <c r="D18" s="4"/>
      <c r="E18" s="4"/>
      <c r="F18" s="4"/>
      <c r="G18" s="4"/>
      <c r="H18" s="4"/>
    </row>
    <row r="19" spans="1:8">
      <c r="A19" s="6" t="s">
        <v>660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661</v>
      </c>
      <c r="B20" s="6"/>
      <c r="C20" s="6"/>
      <c r="D20" s="6"/>
      <c r="E20" s="6"/>
      <c r="F20" s="6"/>
      <c r="G20" s="28">
        <v>0</v>
      </c>
      <c r="H20" s="14">
        <v>0</v>
      </c>
    </row>
    <row r="21" spans="1:8" ht="13.5" thickTop="1"/>
    <row r="22" spans="1:8">
      <c r="A22" s="6" t="s">
        <v>662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663</v>
      </c>
      <c r="B23" s="6"/>
      <c r="C23" s="6"/>
      <c r="D23" s="6"/>
      <c r="E23" s="6"/>
      <c r="F23" s="6"/>
      <c r="G23" s="28">
        <v>0</v>
      </c>
      <c r="H23" s="14">
        <f>G23/סיכום!$B$42</f>
        <v>0</v>
      </c>
    </row>
    <row r="24" spans="1:8" ht="13.5" thickTop="1"/>
    <row r="25" spans="1:8" ht="13.5" thickBot="1">
      <c r="A25" s="4" t="s">
        <v>664</v>
      </c>
      <c r="B25" s="4"/>
      <c r="C25" s="4"/>
      <c r="D25" s="4"/>
      <c r="E25" s="4"/>
      <c r="F25" s="4"/>
      <c r="G25" s="29">
        <v>0</v>
      </c>
      <c r="H25" s="40">
        <v>0</v>
      </c>
    </row>
    <row r="26" spans="1:8" ht="13.5" thickTop="1"/>
    <row r="28" spans="1:8">
      <c r="A28" s="4" t="s">
        <v>665</v>
      </c>
      <c r="B28" s="4"/>
      <c r="C28" s="4"/>
      <c r="D28" s="4"/>
      <c r="E28" s="4"/>
      <c r="F28" s="4"/>
      <c r="G28" s="4"/>
      <c r="H28" s="4"/>
    </row>
    <row r="29" spans="1:8">
      <c r="A29" s="6" t="s">
        <v>666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667</v>
      </c>
      <c r="B30" s="6"/>
      <c r="C30" s="6"/>
      <c r="D30" s="6"/>
      <c r="E30" s="6"/>
      <c r="F30" s="6"/>
      <c r="G30" s="28">
        <v>0</v>
      </c>
      <c r="H30" s="14">
        <f>G30/סיכום!$B$42</f>
        <v>0</v>
      </c>
    </row>
    <row r="31" spans="1:8" ht="13.5" thickTop="1"/>
    <row r="32" spans="1:8">
      <c r="A32" s="6" t="s">
        <v>668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669</v>
      </c>
      <c r="B33" s="6"/>
      <c r="C33" s="6"/>
      <c r="D33" s="6"/>
      <c r="E33" s="6"/>
      <c r="F33" s="6"/>
      <c r="G33" s="28">
        <v>0</v>
      </c>
      <c r="H33" s="14">
        <f>G33/סיכום!$B$42</f>
        <v>0</v>
      </c>
    </row>
    <row r="34" spans="1:8" ht="13.5" thickTop="1"/>
    <row r="35" spans="1:8" ht="13.5" thickBot="1">
      <c r="A35" s="4" t="s">
        <v>670</v>
      </c>
      <c r="B35" s="4"/>
      <c r="C35" s="4"/>
      <c r="D35" s="4"/>
      <c r="E35" s="4"/>
      <c r="F35" s="4"/>
      <c r="G35" s="29">
        <v>0</v>
      </c>
      <c r="H35" s="40">
        <v>0</v>
      </c>
    </row>
    <row r="36" spans="1:8" ht="13.5" thickTop="1"/>
    <row r="38" spans="1:8" ht="13.5" thickBot="1">
      <c r="A38" s="4" t="s">
        <v>671</v>
      </c>
      <c r="B38" s="4"/>
      <c r="C38" s="4"/>
      <c r="D38" s="4"/>
      <c r="E38" s="4"/>
      <c r="F38" s="4"/>
      <c r="G38" s="29">
        <v>0</v>
      </c>
      <c r="H38" s="40">
        <v>0</v>
      </c>
    </row>
    <row r="39" spans="1:8" ht="13.5" thickTop="1"/>
    <row r="41" spans="1:8">
      <c r="A41" s="7" t="s">
        <v>50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0" customWidth="1"/>
    <col min="7" max="7" width="16.7109375" style="30" customWidth="1"/>
    <col min="8" max="8" width="12.7109375" style="33" customWidth="1"/>
    <col min="9" max="9" width="20.7109375" style="30" customWidth="1"/>
  </cols>
  <sheetData>
    <row r="2" spans="1:9" ht="18">
      <c r="A2" s="1" t="s">
        <v>0</v>
      </c>
    </row>
    <row r="4" spans="1:9" ht="18">
      <c r="A4" s="1" t="s">
        <v>672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31" t="s">
        <v>10</v>
      </c>
      <c r="G11" s="31" t="s">
        <v>11</v>
      </c>
      <c r="H11" s="34" t="s">
        <v>439</v>
      </c>
      <c r="I11" s="31" t="s">
        <v>13</v>
      </c>
    </row>
    <row r="12" spans="1:9">
      <c r="A12" s="5"/>
      <c r="B12" s="5"/>
      <c r="C12" s="5"/>
      <c r="D12" s="5"/>
      <c r="E12" s="5"/>
      <c r="F12" s="32" t="s">
        <v>14</v>
      </c>
      <c r="G12" s="32" t="s">
        <v>14</v>
      </c>
      <c r="H12" s="35" t="s">
        <v>15</v>
      </c>
      <c r="I12" s="32" t="s">
        <v>14</v>
      </c>
    </row>
    <row r="15" spans="1:9">
      <c r="A15" s="4" t="s">
        <v>672</v>
      </c>
      <c r="B15" s="4"/>
      <c r="C15" s="4"/>
      <c r="D15" s="4"/>
      <c r="E15" s="4"/>
      <c r="F15" s="31"/>
      <c r="G15" s="31"/>
      <c r="H15" s="34"/>
      <c r="I15" s="31"/>
    </row>
    <row r="18" spans="1:9">
      <c r="A18" s="4" t="s">
        <v>673</v>
      </c>
      <c r="B18" s="4"/>
      <c r="C18" s="4"/>
      <c r="D18" s="4"/>
      <c r="E18" s="4"/>
      <c r="F18" s="31"/>
      <c r="G18" s="31"/>
      <c r="H18" s="34"/>
      <c r="I18" s="31"/>
    </row>
    <row r="19" spans="1:9">
      <c r="A19" s="6" t="s">
        <v>673</v>
      </c>
      <c r="B19" s="6"/>
      <c r="C19" s="6"/>
      <c r="D19" s="6"/>
      <c r="E19" s="6"/>
      <c r="F19" s="13"/>
      <c r="G19" s="13"/>
      <c r="H19" s="36"/>
      <c r="I19" s="20"/>
    </row>
    <row r="20" spans="1:9">
      <c r="A20" s="16" t="s">
        <v>749</v>
      </c>
      <c r="B20" s="16">
        <v>99999999</v>
      </c>
      <c r="C20" s="17">
        <v>0</v>
      </c>
      <c r="D20" s="18" t="s">
        <v>750</v>
      </c>
      <c r="E20" s="18" t="s">
        <v>751</v>
      </c>
      <c r="F20" s="19">
        <v>0</v>
      </c>
      <c r="G20" s="19">
        <v>0</v>
      </c>
      <c r="H20" s="36">
        <f>+-5.186+-7.571+12.98</f>
        <v>0.22300000000000075</v>
      </c>
      <c r="I20" s="20">
        <f>H20/סיכום!B42</f>
        <v>2.8004510358717779E-5</v>
      </c>
    </row>
    <row r="21" spans="1:9" ht="13.5" thickBot="1">
      <c r="A21" s="6" t="s">
        <v>674</v>
      </c>
      <c r="B21" s="6"/>
      <c r="C21" s="6"/>
      <c r="D21" s="6"/>
      <c r="E21" s="6"/>
      <c r="F21" s="13"/>
      <c r="G21" s="13"/>
      <c r="H21" s="37">
        <f>SUM(H20)</f>
        <v>0.22300000000000075</v>
      </c>
      <c r="I21" s="21">
        <f>SUM(I20)</f>
        <v>2.8004510358717779E-5</v>
      </c>
    </row>
    <row r="22" spans="1:9" ht="13.5" thickTop="1">
      <c r="I22" s="22"/>
    </row>
    <row r="23" spans="1:9" ht="13.5" thickBot="1">
      <c r="A23" s="4" t="s">
        <v>674</v>
      </c>
      <c r="B23" s="4"/>
      <c r="C23" s="4"/>
      <c r="D23" s="4"/>
      <c r="E23" s="4"/>
      <c r="F23" s="31"/>
      <c r="G23" s="31"/>
      <c r="H23" s="38">
        <f>SUM(H21)</f>
        <v>0.22300000000000075</v>
      </c>
      <c r="I23" s="23">
        <f>SUM(I21)</f>
        <v>2.8004510358717779E-5</v>
      </c>
    </row>
    <row r="24" spans="1:9" ht="13.5" thickTop="1">
      <c r="I24" s="22"/>
    </row>
    <row r="25" spans="1:9">
      <c r="I25" s="22"/>
    </row>
    <row r="26" spans="1:9">
      <c r="A26" s="4" t="s">
        <v>675</v>
      </c>
      <c r="B26" s="4"/>
      <c r="C26" s="4"/>
      <c r="D26" s="4"/>
      <c r="E26" s="4"/>
      <c r="F26" s="31"/>
      <c r="G26" s="31"/>
      <c r="H26" s="34"/>
      <c r="I26" s="24"/>
    </row>
    <row r="27" spans="1:9">
      <c r="A27" s="6" t="s">
        <v>675</v>
      </c>
      <c r="B27" s="6"/>
      <c r="C27" s="6"/>
      <c r="D27" s="6"/>
      <c r="E27" s="6"/>
      <c r="F27" s="13"/>
      <c r="G27" s="13"/>
      <c r="H27" s="36"/>
      <c r="I27" s="20"/>
    </row>
    <row r="28" spans="1:9" ht="13.5" thickBot="1">
      <c r="A28" s="6" t="s">
        <v>676</v>
      </c>
      <c r="B28" s="6"/>
      <c r="C28" s="6"/>
      <c r="D28" s="6"/>
      <c r="E28" s="6"/>
      <c r="F28" s="13"/>
      <c r="G28" s="13"/>
      <c r="H28" s="37">
        <v>0</v>
      </c>
      <c r="I28" s="21">
        <f>H28/סיכום!$B$42</f>
        <v>0</v>
      </c>
    </row>
    <row r="29" spans="1:9" ht="13.5" thickTop="1">
      <c r="I29" s="22"/>
    </row>
    <row r="30" spans="1:9" ht="13.5" thickBot="1">
      <c r="A30" s="4" t="s">
        <v>676</v>
      </c>
      <c r="B30" s="4"/>
      <c r="C30" s="4"/>
      <c r="D30" s="4"/>
      <c r="E30" s="4"/>
      <c r="F30" s="31"/>
      <c r="G30" s="31"/>
      <c r="H30" s="38">
        <v>0</v>
      </c>
      <c r="I30" s="23">
        <v>0</v>
      </c>
    </row>
    <row r="31" spans="1:9" ht="13.5" thickTop="1">
      <c r="I31" s="22"/>
    </row>
    <row r="32" spans="1:9">
      <c r="I32" s="22"/>
    </row>
    <row r="33" spans="1:9" ht="13.5" thickBot="1">
      <c r="A33" s="4" t="s">
        <v>677</v>
      </c>
      <c r="B33" s="4"/>
      <c r="C33" s="4"/>
      <c r="D33" s="4"/>
      <c r="E33" s="4"/>
      <c r="F33" s="31"/>
      <c r="G33" s="31"/>
      <c r="H33" s="38">
        <f>SUM(H23+H30)</f>
        <v>0.22300000000000075</v>
      </c>
      <c r="I33" s="23">
        <f>SUM(I23+I30)</f>
        <v>2.8004510358717779E-5</v>
      </c>
    </row>
    <row r="34" spans="1:9" ht="13.5" thickTop="1"/>
    <row r="36" spans="1:9">
      <c r="A36" s="7" t="s">
        <v>50</v>
      </c>
      <c r="B36" s="7"/>
      <c r="C36" s="7"/>
      <c r="D36" s="7"/>
      <c r="E36" s="7"/>
      <c r="F36" s="12"/>
      <c r="G36" s="12"/>
      <c r="H36" s="39"/>
      <c r="I36" s="12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A39" sqref="A39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678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679</v>
      </c>
      <c r="E11" s="4" t="s">
        <v>439</v>
      </c>
    </row>
    <row r="12" spans="1:5">
      <c r="A12" s="5"/>
      <c r="B12" s="5"/>
      <c r="C12" s="5"/>
      <c r="D12" s="5" t="s">
        <v>57</v>
      </c>
      <c r="E12" s="5" t="s">
        <v>15</v>
      </c>
    </row>
    <row r="15" spans="1:5">
      <c r="A15" s="4" t="s">
        <v>680</v>
      </c>
      <c r="B15" s="4"/>
      <c r="C15" s="4"/>
      <c r="D15" s="4"/>
      <c r="E15" s="4"/>
    </row>
    <row r="18" spans="1:5">
      <c r="A18" s="4" t="s">
        <v>681</v>
      </c>
      <c r="B18" s="4"/>
      <c r="C18" s="4"/>
      <c r="D18" s="4"/>
      <c r="E18" s="4"/>
    </row>
    <row r="19" spans="1:5">
      <c r="A19" s="6" t="s">
        <v>682</v>
      </c>
      <c r="B19" s="6"/>
      <c r="C19" s="6"/>
      <c r="D19" s="6"/>
      <c r="E19" s="6"/>
    </row>
    <row r="20" spans="1:5" ht="13.5" thickBot="1">
      <c r="A20" s="6" t="s">
        <v>683</v>
      </c>
      <c r="B20" s="6"/>
      <c r="C20" s="6"/>
      <c r="D20" s="6"/>
      <c r="E20" s="28">
        <v>0</v>
      </c>
    </row>
    <row r="21" spans="1:5" ht="13.5" thickTop="1"/>
    <row r="22" spans="1:5" ht="13.5" thickBot="1">
      <c r="A22" s="4" t="s">
        <v>684</v>
      </c>
      <c r="B22" s="4"/>
      <c r="C22" s="4"/>
      <c r="D22" s="4"/>
      <c r="E22" s="29">
        <v>0</v>
      </c>
    </row>
    <row r="23" spans="1:5" ht="13.5" thickTop="1"/>
    <row r="25" spans="1:5">
      <c r="A25" s="4" t="s">
        <v>685</v>
      </c>
      <c r="B25" s="4"/>
      <c r="C25" s="4"/>
      <c r="D25" s="4"/>
      <c r="E25" s="4"/>
    </row>
    <row r="26" spans="1:5">
      <c r="A26" s="6" t="s">
        <v>686</v>
      </c>
      <c r="B26" s="6"/>
      <c r="C26" s="6"/>
      <c r="D26" s="6"/>
      <c r="E26" s="6"/>
    </row>
    <row r="27" spans="1:5" ht="13.5" thickBot="1">
      <c r="A27" s="6" t="s">
        <v>687</v>
      </c>
      <c r="B27" s="6"/>
      <c r="C27" s="6"/>
      <c r="D27" s="6"/>
      <c r="E27" s="28">
        <v>0</v>
      </c>
    </row>
    <row r="28" spans="1:5" ht="13.5" thickTop="1"/>
    <row r="29" spans="1:5" ht="13.5" thickBot="1">
      <c r="A29" s="4" t="s">
        <v>688</v>
      </c>
      <c r="B29" s="4"/>
      <c r="C29" s="4"/>
      <c r="D29" s="4"/>
      <c r="E29" s="29">
        <v>0</v>
      </c>
    </row>
    <row r="30" spans="1:5" ht="13.5" thickTop="1"/>
    <row r="32" spans="1:5" ht="13.5" thickBot="1">
      <c r="A32" s="4" t="s">
        <v>689</v>
      </c>
      <c r="B32" s="4"/>
      <c r="C32" s="4"/>
      <c r="D32" s="4"/>
      <c r="E32" s="29">
        <v>0</v>
      </c>
    </row>
    <row r="33" spans="1:5" ht="13.5" thickTop="1"/>
    <row r="35" spans="1:5">
      <c r="A35" s="7" t="s">
        <v>50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28" workbookViewId="0">
      <selection activeCell="C49" sqref="C4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690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691</v>
      </c>
    </row>
    <row r="14" spans="1:3">
      <c r="A14" s="5" t="s">
        <v>692</v>
      </c>
      <c r="B14" s="5" t="s">
        <v>693</v>
      </c>
      <c r="C14" s="5" t="s">
        <v>694</v>
      </c>
    </row>
    <row r="16" spans="1:3">
      <c r="A16" s="7" t="s">
        <v>695</v>
      </c>
      <c r="B16" s="9">
        <f>+'מזומנים ושווי מזומנים'!I57</f>
        <v>204.12</v>
      </c>
      <c r="C16" s="26">
        <f>B16/$B$42</f>
        <v>2.5633545535522217E-2</v>
      </c>
    </row>
    <row r="17" spans="1:3">
      <c r="A17" s="7" t="s">
        <v>696</v>
      </c>
      <c r="B17" s="9">
        <f>+B18+B19+B20+B21+B22+B23+B24+B25+B26+B27</f>
        <v>4776.67</v>
      </c>
      <c r="C17" s="26">
        <f t="shared" ref="C17:C41" si="0">B17/$B$42</f>
        <v>0.59985786769137228</v>
      </c>
    </row>
    <row r="18" spans="1:3">
      <c r="A18" s="7" t="s">
        <v>697</v>
      </c>
      <c r="B18" s="9">
        <f>+'סחיר - תעודות התחייבות ממשלתיות'!L57</f>
        <v>2892.1100000000006</v>
      </c>
      <c r="C18" s="26">
        <f t="shared" si="0"/>
        <v>0.3631933831997804</v>
      </c>
    </row>
    <row r="19" spans="1:3">
      <c r="A19" s="7" t="s">
        <v>698</v>
      </c>
      <c r="B19" s="9">
        <v>0</v>
      </c>
      <c r="C19" s="26">
        <f t="shared" si="0"/>
        <v>0</v>
      </c>
    </row>
    <row r="20" spans="1:3">
      <c r="A20" s="7" t="s">
        <v>699</v>
      </c>
      <c r="B20" s="9">
        <f>+'סחיר - אגח קונצרני'!N127</f>
        <v>1417.4399999999998</v>
      </c>
      <c r="C20" s="26">
        <f t="shared" si="0"/>
        <v>0.17800319803973449</v>
      </c>
    </row>
    <row r="21" spans="1:3">
      <c r="A21" s="7" t="s">
        <v>700</v>
      </c>
      <c r="B21" s="9">
        <v>0</v>
      </c>
      <c r="C21" s="26">
        <f t="shared" si="0"/>
        <v>0</v>
      </c>
    </row>
    <row r="22" spans="1:3">
      <c r="A22" s="7" t="s">
        <v>701</v>
      </c>
      <c r="B22" s="9">
        <f>+'סחיר - תעודות סל'!G62</f>
        <v>425.7</v>
      </c>
      <c r="C22" s="26">
        <f t="shared" si="0"/>
        <v>5.3459731209444479E-2</v>
      </c>
    </row>
    <row r="23" spans="1:3">
      <c r="A23" s="7" t="s">
        <v>702</v>
      </c>
      <c r="B23" s="9">
        <f>+'סחיר - קרנות נאמנות'!J33</f>
        <v>41.42</v>
      </c>
      <c r="C23" s="26">
        <f t="shared" si="0"/>
        <v>5.201555242412944E-3</v>
      </c>
    </row>
    <row r="24" spans="1:3">
      <c r="A24" s="7" t="s">
        <v>703</v>
      </c>
      <c r="B24" s="9">
        <v>0</v>
      </c>
      <c r="C24" s="26">
        <f t="shared" si="0"/>
        <v>0</v>
      </c>
    </row>
    <row r="25" spans="1:3">
      <c r="A25" s="7" t="s">
        <v>704</v>
      </c>
      <c r="B25" s="9">
        <v>0</v>
      </c>
      <c r="C25" s="26">
        <f t="shared" si="0"/>
        <v>0</v>
      </c>
    </row>
    <row r="26" spans="1:3">
      <c r="A26" s="7" t="s">
        <v>705</v>
      </c>
      <c r="B26" s="9">
        <v>0</v>
      </c>
      <c r="C26" s="26">
        <f t="shared" si="0"/>
        <v>0</v>
      </c>
    </row>
    <row r="27" spans="1:3">
      <c r="A27" s="7" t="s">
        <v>706</v>
      </c>
      <c r="B27" s="9">
        <v>0</v>
      </c>
      <c r="C27" s="26">
        <f t="shared" si="0"/>
        <v>0</v>
      </c>
    </row>
    <row r="28" spans="1:3">
      <c r="A28" s="7" t="s">
        <v>707</v>
      </c>
      <c r="B28" s="9">
        <f>+B29+B30+B31+B32+B33+B34+B35+B36+B37</f>
        <v>2981.99</v>
      </c>
      <c r="C28" s="26">
        <f t="shared" si="0"/>
        <v>0.37448058226274683</v>
      </c>
    </row>
    <row r="29" spans="1:3">
      <c r="A29" s="7" t="s">
        <v>697</v>
      </c>
      <c r="B29" s="9">
        <f>+'לא סחיר - תעודות התחייבות ממשלה'!L65</f>
        <v>2928.6</v>
      </c>
      <c r="C29" s="26">
        <f t="shared" si="0"/>
        <v>0.36777582527596686</v>
      </c>
    </row>
    <row r="30" spans="1:3">
      <c r="A30" s="7" t="s">
        <v>708</v>
      </c>
      <c r="B30" s="9">
        <v>0</v>
      </c>
      <c r="C30" s="26">
        <f t="shared" si="0"/>
        <v>0</v>
      </c>
    </row>
    <row r="31" spans="1:3">
      <c r="A31" s="7" t="s">
        <v>709</v>
      </c>
      <c r="B31" s="9">
        <f>+'לא סחיר - אגח קונצרני'!N45</f>
        <v>24.39</v>
      </c>
      <c r="C31" s="26">
        <f t="shared" si="0"/>
        <v>3.0629148325072844E-3</v>
      </c>
    </row>
    <row r="32" spans="1:3">
      <c r="A32" s="7" t="s">
        <v>710</v>
      </c>
      <c r="B32" s="9">
        <f>+'לא סחיר - מניות'!H36</f>
        <v>29</v>
      </c>
      <c r="C32" s="26">
        <f t="shared" si="0"/>
        <v>3.6418421542727037E-3</v>
      </c>
    </row>
    <row r="33" spans="1:3">
      <c r="A33" s="7" t="s">
        <v>711</v>
      </c>
      <c r="B33" s="9">
        <v>0</v>
      </c>
      <c r="C33" s="26">
        <f t="shared" si="0"/>
        <v>0</v>
      </c>
    </row>
    <row r="34" spans="1:3">
      <c r="A34" s="7" t="s">
        <v>712</v>
      </c>
      <c r="B34" s="9">
        <v>0</v>
      </c>
      <c r="C34" s="26">
        <f t="shared" si="0"/>
        <v>0</v>
      </c>
    </row>
    <row r="35" spans="1:3">
      <c r="A35" s="7" t="s">
        <v>713</v>
      </c>
      <c r="B35" s="9">
        <v>0</v>
      </c>
      <c r="C35" s="26">
        <f t="shared" si="0"/>
        <v>0</v>
      </c>
    </row>
    <row r="36" spans="1:3">
      <c r="A36" s="7" t="s">
        <v>714</v>
      </c>
      <c r="B36" s="9">
        <v>0</v>
      </c>
      <c r="C36" s="26">
        <f t="shared" si="0"/>
        <v>0</v>
      </c>
    </row>
    <row r="37" spans="1:3">
      <c r="A37" s="7" t="s">
        <v>715</v>
      </c>
      <c r="B37" s="9">
        <v>0</v>
      </c>
      <c r="C37" s="26">
        <f t="shared" si="0"/>
        <v>0</v>
      </c>
    </row>
    <row r="38" spans="1:3">
      <c r="A38" s="7" t="s">
        <v>716</v>
      </c>
      <c r="B38" s="9">
        <v>0</v>
      </c>
      <c r="C38" s="26">
        <f t="shared" si="0"/>
        <v>0</v>
      </c>
    </row>
    <row r="39" spans="1:3">
      <c r="A39" s="7" t="s">
        <v>717</v>
      </c>
      <c r="B39" s="9">
        <v>0</v>
      </c>
      <c r="C39" s="26">
        <f t="shared" si="0"/>
        <v>0</v>
      </c>
    </row>
    <row r="40" spans="1:3">
      <c r="A40" s="7" t="s">
        <v>718</v>
      </c>
      <c r="B40" s="9">
        <v>0</v>
      </c>
      <c r="C40" s="26">
        <f t="shared" si="0"/>
        <v>0</v>
      </c>
    </row>
    <row r="41" spans="1:3">
      <c r="A41" s="7" t="s">
        <v>719</v>
      </c>
      <c r="B41" s="9">
        <f>+'השקעות אחרות'!H33</f>
        <v>0.22300000000000075</v>
      </c>
      <c r="C41" s="26">
        <f t="shared" si="0"/>
        <v>2.8004510358717779E-5</v>
      </c>
    </row>
    <row r="42" spans="1:3" ht="13.5" thickBot="1">
      <c r="A42" s="4" t="s">
        <v>720</v>
      </c>
      <c r="B42" s="25">
        <f>+B16+B17+B28+B38+B39+B40+B41</f>
        <v>7963.0029999999997</v>
      </c>
      <c r="C42" s="27">
        <f>+C16+C17+C28+C38+C39+C40+C41</f>
        <v>1</v>
      </c>
    </row>
    <row r="43" spans="1:3" ht="13.5" thickTop="1">
      <c r="B43" s="9"/>
    </row>
    <row r="44" spans="1:3">
      <c r="B44" s="33"/>
    </row>
    <row r="45" spans="1:3" ht="13.5" thickBot="1">
      <c r="A45" s="5" t="s">
        <v>721</v>
      </c>
      <c r="B45" s="5" t="s">
        <v>55</v>
      </c>
    </row>
    <row r="46" spans="1:3" ht="13.5" thickTop="1"/>
    <row r="47" spans="1:3">
      <c r="A47" s="7" t="s">
        <v>25</v>
      </c>
      <c r="B47" s="10">
        <v>3.8889999999999998</v>
      </c>
    </row>
    <row r="48" spans="1:3">
      <c r="A48" s="7" t="s">
        <v>722</v>
      </c>
      <c r="B48" s="10">
        <v>3.2547000000000001</v>
      </c>
    </row>
    <row r="49" spans="1:2">
      <c r="A49" s="7" t="s">
        <v>287</v>
      </c>
      <c r="B49" s="10">
        <v>6.0636000000000001</v>
      </c>
    </row>
    <row r="50" spans="1:2">
      <c r="A50" s="7" t="s">
        <v>723</v>
      </c>
      <c r="B50" s="10">
        <v>3.9291</v>
      </c>
    </row>
    <row r="51" spans="1:2">
      <c r="A51" s="7" t="s">
        <v>724</v>
      </c>
      <c r="B51" s="10">
        <v>3.3586</v>
      </c>
    </row>
    <row r="52" spans="1:2">
      <c r="A52" s="7" t="s">
        <v>29</v>
      </c>
      <c r="B52" s="10">
        <v>4.7245999999999997</v>
      </c>
    </row>
    <row r="53" spans="1:2">
      <c r="A53" s="7" t="s">
        <v>725</v>
      </c>
      <c r="B53" s="10">
        <v>0.50360000000000005</v>
      </c>
    </row>
    <row r="54" spans="1:2">
      <c r="A54" s="7" t="s">
        <v>726</v>
      </c>
      <c r="B54" s="10">
        <v>5.4946999999999999</v>
      </c>
    </row>
    <row r="55" spans="1:2">
      <c r="A55" s="7" t="s">
        <v>727</v>
      </c>
      <c r="B55" s="10">
        <v>0.63460000000000005</v>
      </c>
    </row>
    <row r="56" spans="1:2">
      <c r="A56" s="7" t="s">
        <v>728</v>
      </c>
      <c r="B56" s="10">
        <v>0.33650000000000002</v>
      </c>
    </row>
    <row r="57" spans="1:2">
      <c r="A57" s="7" t="s">
        <v>729</v>
      </c>
      <c r="B57" s="10">
        <v>3.1869999999999998</v>
      </c>
    </row>
    <row r="58" spans="1:2">
      <c r="A58" s="7" t="s">
        <v>730</v>
      </c>
      <c r="B58" s="10">
        <v>0.18</v>
      </c>
    </row>
    <row r="59" spans="1:2">
      <c r="A59" s="7" t="s">
        <v>731</v>
      </c>
      <c r="B59" s="10">
        <v>9.7630999999999997</v>
      </c>
    </row>
    <row r="60" spans="1:2">
      <c r="A60" s="7" t="s">
        <v>732</v>
      </c>
      <c r="B60" s="10">
        <v>0.52510000000000001</v>
      </c>
    </row>
    <row r="61" spans="1:2">
      <c r="A61" s="7" t="s">
        <v>733</v>
      </c>
      <c r="B61" s="10">
        <v>0.61519999999999997</v>
      </c>
    </row>
    <row r="62" spans="1:2">
      <c r="A62" s="7" t="s">
        <v>734</v>
      </c>
      <c r="B62" s="10">
        <v>0.26369999999999999</v>
      </c>
    </row>
    <row r="63" spans="1:2">
      <c r="A63" s="7" t="s">
        <v>735</v>
      </c>
      <c r="B63" s="10">
        <v>6.6799999999999998E-2</v>
      </c>
    </row>
    <row r="64" spans="1:2">
      <c r="A64" s="7" t="s">
        <v>736</v>
      </c>
      <c r="B64" s="10">
        <v>1.4612000000000001</v>
      </c>
    </row>
    <row r="65" spans="1:2">
      <c r="A65" s="7" t="s">
        <v>737</v>
      </c>
      <c r="B65" s="10">
        <v>2.538E-2</v>
      </c>
    </row>
    <row r="66" spans="1:2">
      <c r="A66" s="7" t="s">
        <v>738</v>
      </c>
      <c r="B66" s="10">
        <v>6.1604999999999999</v>
      </c>
    </row>
    <row r="67" spans="1:2">
      <c r="A67" s="7" t="s">
        <v>739</v>
      </c>
      <c r="B67" s="10">
        <v>1.1818</v>
      </c>
    </row>
    <row r="68" spans="1:2">
      <c r="A68" s="7" t="s">
        <v>740</v>
      </c>
      <c r="B68" s="10">
        <v>0.61716000000000004</v>
      </c>
    </row>
    <row r="69" spans="1:2">
      <c r="A69" s="7" t="s">
        <v>741</v>
      </c>
      <c r="B69" s="10">
        <v>3.0331999999999999</v>
      </c>
    </row>
    <row r="70" spans="1:2">
      <c r="A70" s="7" t="s">
        <v>742</v>
      </c>
      <c r="B70" s="10">
        <v>1.6656</v>
      </c>
    </row>
    <row r="71" spans="1:2">
      <c r="A71" s="7" t="s">
        <v>743</v>
      </c>
      <c r="B71" s="10">
        <v>0.50070000000000003</v>
      </c>
    </row>
    <row r="72" spans="1:2">
      <c r="A72" s="7" t="s">
        <v>744</v>
      </c>
      <c r="B72" s="10">
        <v>2.9344000000000001</v>
      </c>
    </row>
    <row r="73" spans="1:2">
      <c r="A73" s="7" t="s">
        <v>745</v>
      </c>
      <c r="B73" s="10">
        <v>0.62450000000000006</v>
      </c>
    </row>
    <row r="74" spans="1:2">
      <c r="A74" s="7" t="s">
        <v>746</v>
      </c>
      <c r="B74" s="10">
        <v>1.0973999999999999</v>
      </c>
    </row>
    <row r="75" spans="1:2">
      <c r="A75" s="7" t="s">
        <v>747</v>
      </c>
      <c r="B75" s="10">
        <v>1.4887999999999999</v>
      </c>
    </row>
    <row r="76" spans="1:2">
      <c r="A76" s="7" t="s">
        <v>748</v>
      </c>
      <c r="B76" s="10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3" workbookViewId="0">
      <selection activeCell="A51" sqref="A5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12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8">
        <v>0</v>
      </c>
      <c r="M20" s="6"/>
      <c r="N20" s="28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100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8">
        <v>0</v>
      </c>
      <c r="M23" s="6"/>
      <c r="N23" s="28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102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8">
        <v>0</v>
      </c>
      <c r="M26" s="6"/>
      <c r="N26" s="28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104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105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8">
        <v>0</v>
      </c>
      <c r="M29" s="6"/>
      <c r="N29" s="28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106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9">
        <v>0</v>
      </c>
      <c r="M31" s="4"/>
      <c r="N31" s="29">
        <v>0</v>
      </c>
      <c r="O31" s="4"/>
      <c r="P31" s="40">
        <v>0</v>
      </c>
    </row>
    <row r="32" spans="1:16" ht="13.5" thickTop="1"/>
    <row r="34" spans="1:16">
      <c r="A34" s="4" t="s">
        <v>107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108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109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8">
        <v>0</v>
      </c>
      <c r="M36" s="6"/>
      <c r="N36" s="28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110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111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8">
        <v>0</v>
      </c>
      <c r="M39" s="6"/>
      <c r="N39" s="28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112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9">
        <v>0</v>
      </c>
      <c r="M41" s="4"/>
      <c r="N41" s="29">
        <v>0</v>
      </c>
      <c r="O41" s="4"/>
      <c r="P41" s="40">
        <v>0</v>
      </c>
    </row>
    <row r="42" spans="1:16" ht="13.5" thickTop="1"/>
    <row r="44" spans="1:16" ht="13.5" thickBot="1">
      <c r="A44" s="4" t="s">
        <v>113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9">
        <v>0</v>
      </c>
      <c r="M44" s="4"/>
      <c r="N44" s="29">
        <v>0</v>
      </c>
      <c r="O44" s="4"/>
      <c r="P44" s="40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4"/>
  <sheetViews>
    <sheetView rightToLeft="1" topLeftCell="E97" workbookViewId="0">
      <selection activeCell="P115" sqref="P115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4.7109375" customWidth="1"/>
    <col min="5" max="5" width="8.7109375" customWidth="1"/>
    <col min="6" max="6" width="15.7109375" customWidth="1"/>
    <col min="7" max="7" width="14.7109375" customWidth="1"/>
    <col min="8" max="8" width="8.7109375" style="33" customWidth="1"/>
    <col min="9" max="9" width="13.7109375" customWidth="1"/>
    <col min="10" max="10" width="14.7109375" style="30" customWidth="1"/>
    <col min="11" max="11" width="16.7109375" style="30" customWidth="1"/>
    <col min="12" max="12" width="15.7109375" style="33" customWidth="1"/>
    <col min="13" max="13" width="9.7109375" style="33" customWidth="1"/>
    <col min="14" max="14" width="11.7109375" style="33" customWidth="1"/>
    <col min="15" max="15" width="24.7109375" style="30" customWidth="1"/>
    <col min="16" max="16" width="20.7109375" style="30" customWidth="1"/>
  </cols>
  <sheetData>
    <row r="2" spans="1:16" ht="18">
      <c r="A2" s="1" t="s">
        <v>0</v>
      </c>
    </row>
    <row r="4" spans="1:16" ht="18">
      <c r="A4" s="1" t="s">
        <v>114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</v>
      </c>
      <c r="E11" s="4" t="s">
        <v>7</v>
      </c>
      <c r="F11" s="4" t="s">
        <v>8</v>
      </c>
      <c r="G11" s="4" t="s">
        <v>52</v>
      </c>
      <c r="H11" s="34" t="s">
        <v>53</v>
      </c>
      <c r="I11" s="4" t="s">
        <v>9</v>
      </c>
      <c r="J11" s="31" t="s">
        <v>10</v>
      </c>
      <c r="K11" s="31" t="s">
        <v>11</v>
      </c>
      <c r="L11" s="34" t="s">
        <v>54</v>
      </c>
      <c r="M11" s="34" t="s">
        <v>55</v>
      </c>
      <c r="N11" s="34" t="s">
        <v>12</v>
      </c>
      <c r="O11" s="31" t="s">
        <v>56</v>
      </c>
      <c r="P11" s="31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35" t="s">
        <v>58</v>
      </c>
      <c r="I12" s="5"/>
      <c r="J12" s="32" t="s">
        <v>14</v>
      </c>
      <c r="K12" s="32" t="s">
        <v>14</v>
      </c>
      <c r="L12" s="35" t="s">
        <v>59</v>
      </c>
      <c r="M12" s="35" t="s">
        <v>60</v>
      </c>
      <c r="N12" s="35" t="s">
        <v>15</v>
      </c>
      <c r="O12" s="32" t="s">
        <v>14</v>
      </c>
      <c r="P12" s="32" t="s">
        <v>14</v>
      </c>
    </row>
    <row r="15" spans="1:16">
      <c r="A15" s="4" t="s">
        <v>115</v>
      </c>
      <c r="B15" s="4"/>
      <c r="C15" s="4"/>
      <c r="D15" s="4"/>
      <c r="E15" s="4"/>
      <c r="F15" s="4"/>
      <c r="G15" s="4"/>
      <c r="H15" s="34"/>
      <c r="I15" s="4"/>
      <c r="J15" s="31"/>
      <c r="K15" s="31"/>
      <c r="L15" s="34"/>
      <c r="M15" s="34"/>
      <c r="N15" s="34"/>
      <c r="O15" s="31"/>
      <c r="P15" s="31"/>
    </row>
    <row r="18" spans="1:16">
      <c r="A18" s="4" t="s">
        <v>116</v>
      </c>
      <c r="B18" s="4"/>
      <c r="C18" s="4"/>
      <c r="D18" s="4"/>
      <c r="E18" s="4"/>
      <c r="F18" s="4"/>
      <c r="G18" s="4"/>
      <c r="H18" s="34"/>
      <c r="I18" s="4"/>
      <c r="J18" s="31"/>
      <c r="K18" s="31"/>
      <c r="L18" s="34"/>
      <c r="M18" s="34"/>
      <c r="N18" s="34"/>
      <c r="O18" s="31"/>
      <c r="P18" s="31"/>
    </row>
    <row r="19" spans="1:16">
      <c r="A19" s="6" t="s">
        <v>117</v>
      </c>
      <c r="B19" s="6"/>
      <c r="C19" s="6"/>
      <c r="D19" s="6"/>
      <c r="E19" s="6"/>
      <c r="F19" s="6"/>
      <c r="G19" s="6"/>
      <c r="H19" s="36"/>
      <c r="I19" s="6"/>
      <c r="J19" s="13"/>
      <c r="K19" s="13"/>
      <c r="L19" s="36"/>
      <c r="M19" s="36"/>
      <c r="N19" s="36"/>
      <c r="O19" s="13"/>
      <c r="P19" s="13"/>
    </row>
    <row r="20" spans="1:16">
      <c r="A20" s="7" t="s">
        <v>118</v>
      </c>
      <c r="B20" s="7">
        <v>2310092</v>
      </c>
      <c r="C20" s="7" t="s">
        <v>119</v>
      </c>
      <c r="D20" s="7" t="s">
        <v>120</v>
      </c>
      <c r="E20" s="7" t="s">
        <v>24</v>
      </c>
      <c r="F20" s="7" t="s">
        <v>121</v>
      </c>
      <c r="G20" s="41">
        <v>0</v>
      </c>
      <c r="H20" s="39">
        <v>1.26</v>
      </c>
      <c r="I20" s="7" t="s">
        <v>36</v>
      </c>
      <c r="J20" s="12">
        <v>2.5999999999999999E-2</v>
      </c>
      <c r="K20" s="12">
        <v>9.7999999999999997E-3</v>
      </c>
      <c r="L20" s="39">
        <v>1000</v>
      </c>
      <c r="M20" s="39">
        <v>109.1</v>
      </c>
      <c r="N20" s="39">
        <v>1.0900000000000001</v>
      </c>
      <c r="O20" s="12">
        <v>0</v>
      </c>
      <c r="P20" s="12">
        <f>N20/סיכום!$B$42</f>
        <v>1.3688303269507749E-4</v>
      </c>
    </row>
    <row r="21" spans="1:16">
      <c r="A21" s="7" t="s">
        <v>122</v>
      </c>
      <c r="B21" s="7">
        <v>2310118</v>
      </c>
      <c r="C21" s="7" t="s">
        <v>119</v>
      </c>
      <c r="D21" s="7" t="s">
        <v>120</v>
      </c>
      <c r="E21" s="7" t="s">
        <v>24</v>
      </c>
      <c r="F21" s="7" t="s">
        <v>121</v>
      </c>
      <c r="G21" s="41">
        <v>0</v>
      </c>
      <c r="H21" s="39">
        <v>3.83</v>
      </c>
      <c r="I21" s="7" t="s">
        <v>36</v>
      </c>
      <c r="J21" s="12">
        <v>2.58E-2</v>
      </c>
      <c r="K21" s="12">
        <v>5.8999999999999999E-3</v>
      </c>
      <c r="L21" s="39">
        <v>9174</v>
      </c>
      <c r="M21" s="39">
        <v>114.02</v>
      </c>
      <c r="N21" s="39">
        <v>10.46</v>
      </c>
      <c r="O21" s="12">
        <v>0</v>
      </c>
      <c r="P21" s="12">
        <f>N21/סיכום!$B$42</f>
        <v>1.3135747908169821E-3</v>
      </c>
    </row>
    <row r="22" spans="1:16">
      <c r="A22" s="7" t="s">
        <v>123</v>
      </c>
      <c r="B22" s="7">
        <v>2310142</v>
      </c>
      <c r="C22" s="7" t="s">
        <v>119</v>
      </c>
      <c r="D22" s="7" t="s">
        <v>120</v>
      </c>
      <c r="E22" s="7" t="s">
        <v>24</v>
      </c>
      <c r="F22" s="7" t="s">
        <v>121</v>
      </c>
      <c r="G22" s="41">
        <v>0</v>
      </c>
      <c r="H22" s="39">
        <v>3.66</v>
      </c>
      <c r="I22" s="7" t="s">
        <v>36</v>
      </c>
      <c r="J22" s="12">
        <v>4.1000000000000003E-3</v>
      </c>
      <c r="K22" s="12">
        <v>5.0000000000000001E-3</v>
      </c>
      <c r="L22" s="39">
        <v>13000</v>
      </c>
      <c r="M22" s="39">
        <v>99.5</v>
      </c>
      <c r="N22" s="39">
        <v>12.94</v>
      </c>
      <c r="O22" s="12">
        <v>0</v>
      </c>
      <c r="P22" s="12">
        <f>N22/סיכום!$B$42</f>
        <v>1.6250150853892684E-3</v>
      </c>
    </row>
    <row r="23" spans="1:16">
      <c r="A23" s="7" t="s">
        <v>124</v>
      </c>
      <c r="B23" s="7">
        <v>1940568</v>
      </c>
      <c r="C23" s="7" t="s">
        <v>125</v>
      </c>
      <c r="D23" s="7" t="s">
        <v>120</v>
      </c>
      <c r="E23" s="7" t="s">
        <v>24</v>
      </c>
      <c r="F23" s="7" t="s">
        <v>121</v>
      </c>
      <c r="G23" s="41">
        <v>0</v>
      </c>
      <c r="H23" s="39">
        <v>4.5599999999999996</v>
      </c>
      <c r="I23" s="7" t="s">
        <v>36</v>
      </c>
      <c r="J23" s="12">
        <v>1.6E-2</v>
      </c>
      <c r="K23" s="12">
        <v>5.7000000000000002E-3</v>
      </c>
      <c r="L23" s="39">
        <v>23000</v>
      </c>
      <c r="M23" s="39">
        <v>104.9</v>
      </c>
      <c r="N23" s="39">
        <v>24.13</v>
      </c>
      <c r="O23" s="12">
        <v>0</v>
      </c>
      <c r="P23" s="12">
        <f>N23/סיכום!$B$42</f>
        <v>3.0302638338827702E-3</v>
      </c>
    </row>
    <row r="24" spans="1:16">
      <c r="A24" s="7" t="s">
        <v>126</v>
      </c>
      <c r="B24" s="7">
        <v>7410160</v>
      </c>
      <c r="C24" s="7" t="s">
        <v>127</v>
      </c>
      <c r="D24" s="7" t="s">
        <v>120</v>
      </c>
      <c r="E24" s="7" t="s">
        <v>128</v>
      </c>
      <c r="F24" s="7" t="s">
        <v>129</v>
      </c>
      <c r="G24" s="41">
        <v>0</v>
      </c>
      <c r="H24" s="39">
        <v>1.82</v>
      </c>
      <c r="I24" s="7" t="s">
        <v>36</v>
      </c>
      <c r="J24" s="12">
        <v>4.3999999999999997E-2</v>
      </c>
      <c r="K24" s="12">
        <v>3.2000000000000002E-3</v>
      </c>
      <c r="L24" s="39">
        <v>36445</v>
      </c>
      <c r="M24" s="39">
        <v>127.77</v>
      </c>
      <c r="N24" s="39">
        <v>46.57</v>
      </c>
      <c r="O24" s="12">
        <v>0</v>
      </c>
      <c r="P24" s="12">
        <f>N24/סיכום!$B$42</f>
        <v>5.8482961767062002E-3</v>
      </c>
    </row>
    <row r="25" spans="1:16">
      <c r="A25" s="7" t="s">
        <v>130</v>
      </c>
      <c r="B25" s="7">
        <v>7410244</v>
      </c>
      <c r="C25" s="7" t="s">
        <v>127</v>
      </c>
      <c r="D25" s="7" t="s">
        <v>120</v>
      </c>
      <c r="E25" s="7" t="s">
        <v>128</v>
      </c>
      <c r="F25" s="7" t="s">
        <v>129</v>
      </c>
      <c r="G25" s="41">
        <v>0</v>
      </c>
      <c r="H25" s="39">
        <v>5.43</v>
      </c>
      <c r="I25" s="7" t="s">
        <v>36</v>
      </c>
      <c r="J25" s="12">
        <v>3.4000000000000002E-2</v>
      </c>
      <c r="K25" s="12">
        <v>9.4999999999999998E-3</v>
      </c>
      <c r="L25" s="39">
        <v>67362</v>
      </c>
      <c r="M25" s="39">
        <v>118.1</v>
      </c>
      <c r="N25" s="39">
        <v>79.55</v>
      </c>
      <c r="O25" s="12">
        <v>0</v>
      </c>
      <c r="P25" s="12">
        <f>N25/סיכום!$B$42</f>
        <v>9.9899497714618472E-3</v>
      </c>
    </row>
    <row r="26" spans="1:16">
      <c r="A26" s="7" t="s">
        <v>131</v>
      </c>
      <c r="B26" s="7">
        <v>2310068</v>
      </c>
      <c r="C26" s="7" t="s">
        <v>119</v>
      </c>
      <c r="D26" s="7" t="s">
        <v>120</v>
      </c>
      <c r="E26" s="7" t="s">
        <v>128</v>
      </c>
      <c r="F26" s="7" t="s">
        <v>121</v>
      </c>
      <c r="G26" s="41">
        <v>0</v>
      </c>
      <c r="H26" s="39">
        <v>2.2999999999999998</v>
      </c>
      <c r="I26" s="7" t="s">
        <v>36</v>
      </c>
      <c r="J26" s="12">
        <v>3.9E-2</v>
      </c>
      <c r="K26" s="12">
        <v>4.5999999999999999E-3</v>
      </c>
      <c r="L26" s="39">
        <v>7700</v>
      </c>
      <c r="M26" s="39">
        <v>133.18</v>
      </c>
      <c r="N26" s="39">
        <v>10.25</v>
      </c>
      <c r="O26" s="12">
        <v>0</v>
      </c>
      <c r="P26" s="12">
        <f>N26/סיכום!$B$42</f>
        <v>1.2872028303894901E-3</v>
      </c>
    </row>
    <row r="27" spans="1:16">
      <c r="A27" s="7" t="s">
        <v>132</v>
      </c>
      <c r="B27" s="7">
        <v>2310076</v>
      </c>
      <c r="C27" s="7" t="s">
        <v>119</v>
      </c>
      <c r="D27" s="7" t="s">
        <v>120</v>
      </c>
      <c r="E27" s="7" t="s">
        <v>128</v>
      </c>
      <c r="F27" s="7" t="s">
        <v>121</v>
      </c>
      <c r="G27" s="41">
        <v>0</v>
      </c>
      <c r="H27" s="39">
        <v>4.45</v>
      </c>
      <c r="I27" s="7" t="s">
        <v>36</v>
      </c>
      <c r="J27" s="12">
        <v>0.03</v>
      </c>
      <c r="K27" s="12">
        <v>6.8999999999999999E-3</v>
      </c>
      <c r="L27" s="39">
        <v>23855</v>
      </c>
      <c r="M27" s="39">
        <v>118.9</v>
      </c>
      <c r="N27" s="39">
        <v>28.36</v>
      </c>
      <c r="O27" s="12">
        <v>0</v>
      </c>
      <c r="P27" s="12">
        <f>N27/סיכום!$B$42</f>
        <v>3.5614704653508232E-3</v>
      </c>
    </row>
    <row r="28" spans="1:16">
      <c r="A28" s="7" t="s">
        <v>133</v>
      </c>
      <c r="B28" s="7">
        <v>1940501</v>
      </c>
      <c r="C28" s="7" t="s">
        <v>125</v>
      </c>
      <c r="D28" s="7" t="s">
        <v>120</v>
      </c>
      <c r="E28" s="7" t="s">
        <v>128</v>
      </c>
      <c r="F28" s="7" t="s">
        <v>129</v>
      </c>
      <c r="G28" s="41">
        <v>0</v>
      </c>
      <c r="H28" s="39">
        <v>5.8</v>
      </c>
      <c r="I28" s="7" t="s">
        <v>36</v>
      </c>
      <c r="J28" s="12">
        <v>0.04</v>
      </c>
      <c r="K28" s="12">
        <v>9.9000000000000008E-3</v>
      </c>
      <c r="L28" s="39">
        <v>79102</v>
      </c>
      <c r="M28" s="39">
        <v>126.12</v>
      </c>
      <c r="N28" s="39">
        <v>99.76</v>
      </c>
      <c r="O28" s="12">
        <v>0</v>
      </c>
      <c r="P28" s="12">
        <f>N28/סיכום!$B$42</f>
        <v>1.2527937010698102E-2</v>
      </c>
    </row>
    <row r="29" spans="1:16">
      <c r="A29" s="7" t="s">
        <v>134</v>
      </c>
      <c r="B29" s="7">
        <v>1940543</v>
      </c>
      <c r="C29" s="7" t="s">
        <v>125</v>
      </c>
      <c r="D29" s="7" t="s">
        <v>120</v>
      </c>
      <c r="E29" s="7" t="s">
        <v>128</v>
      </c>
      <c r="F29" s="7" t="s">
        <v>121</v>
      </c>
      <c r="G29" s="41">
        <v>0</v>
      </c>
      <c r="H29" s="39">
        <v>6.5</v>
      </c>
      <c r="I29" s="7" t="s">
        <v>36</v>
      </c>
      <c r="J29" s="12">
        <v>4.2000000000000003E-2</v>
      </c>
      <c r="K29" s="12">
        <v>1.0699999999999999E-2</v>
      </c>
      <c r="L29" s="39">
        <v>31502</v>
      </c>
      <c r="M29" s="39">
        <v>127.11</v>
      </c>
      <c r="N29" s="39">
        <v>40.04</v>
      </c>
      <c r="O29" s="12">
        <v>0</v>
      </c>
      <c r="P29" s="12">
        <f>N29/סיכום!$B$42</f>
        <v>5.0282537881751396E-3</v>
      </c>
    </row>
    <row r="30" spans="1:16">
      <c r="A30" s="7" t="s">
        <v>135</v>
      </c>
      <c r="B30" s="7">
        <v>2300069</v>
      </c>
      <c r="C30" s="7" t="s">
        <v>136</v>
      </c>
      <c r="D30" s="7" t="s">
        <v>137</v>
      </c>
      <c r="E30" s="7" t="s">
        <v>138</v>
      </c>
      <c r="F30" s="7" t="s">
        <v>129</v>
      </c>
      <c r="G30" s="41">
        <v>0</v>
      </c>
      <c r="H30" s="39">
        <v>0.9</v>
      </c>
      <c r="I30" s="7" t="s">
        <v>36</v>
      </c>
      <c r="J30" s="12">
        <v>5.2999999999999999E-2</v>
      </c>
      <c r="K30" s="12">
        <v>9.7000000000000003E-3</v>
      </c>
      <c r="L30" s="39">
        <v>0.34</v>
      </c>
      <c r="M30" s="39">
        <v>132.51</v>
      </c>
      <c r="N30" s="39">
        <v>0</v>
      </c>
      <c r="O30" s="12">
        <v>0</v>
      </c>
      <c r="P30" s="12">
        <f>N30/סיכום!$B$42</f>
        <v>0</v>
      </c>
    </row>
    <row r="31" spans="1:16">
      <c r="A31" s="7" t="s">
        <v>139</v>
      </c>
      <c r="B31" s="7">
        <v>1099738</v>
      </c>
      <c r="C31" s="7" t="s">
        <v>140</v>
      </c>
      <c r="D31" s="7" t="s">
        <v>141</v>
      </c>
      <c r="E31" s="7" t="s">
        <v>138</v>
      </c>
      <c r="F31" s="7" t="s">
        <v>121</v>
      </c>
      <c r="G31" s="41">
        <v>0</v>
      </c>
      <c r="H31" s="39">
        <v>3.83</v>
      </c>
      <c r="I31" s="7" t="s">
        <v>36</v>
      </c>
      <c r="J31" s="12">
        <v>4.65E-2</v>
      </c>
      <c r="K31" s="12">
        <v>4.1000000000000003E-3</v>
      </c>
      <c r="L31" s="39">
        <v>19250</v>
      </c>
      <c r="M31" s="39">
        <v>140.79</v>
      </c>
      <c r="N31" s="39">
        <v>27.1</v>
      </c>
      <c r="O31" s="12">
        <v>0</v>
      </c>
      <c r="P31" s="12">
        <f>N31/סיכום!$B$42</f>
        <v>3.4032387027858714E-3</v>
      </c>
    </row>
    <row r="32" spans="1:16">
      <c r="A32" s="7" t="s">
        <v>142</v>
      </c>
      <c r="B32" s="7">
        <v>1117357</v>
      </c>
      <c r="C32" s="7" t="s">
        <v>143</v>
      </c>
      <c r="D32" s="7" t="s">
        <v>144</v>
      </c>
      <c r="E32" s="7" t="s">
        <v>145</v>
      </c>
      <c r="F32" s="7" t="s">
        <v>146</v>
      </c>
      <c r="G32" s="41">
        <v>0</v>
      </c>
      <c r="H32" s="39">
        <v>3.34</v>
      </c>
      <c r="I32" s="7" t="s">
        <v>36</v>
      </c>
      <c r="J32" s="12">
        <v>4.9000000000000002E-2</v>
      </c>
      <c r="K32" s="12">
        <v>1.23E-2</v>
      </c>
      <c r="L32" s="39">
        <v>10813.5</v>
      </c>
      <c r="M32" s="39">
        <v>121.8</v>
      </c>
      <c r="N32" s="39">
        <v>13.17</v>
      </c>
      <c r="O32" s="12">
        <v>0</v>
      </c>
      <c r="P32" s="12">
        <f>N32/סיכום!$B$42</f>
        <v>1.6538986610955691E-3</v>
      </c>
    </row>
    <row r="33" spans="1:16">
      <c r="A33" s="7" t="s">
        <v>147</v>
      </c>
      <c r="B33" s="7">
        <v>1110279</v>
      </c>
      <c r="C33" s="7" t="s">
        <v>148</v>
      </c>
      <c r="D33" s="7" t="s">
        <v>120</v>
      </c>
      <c r="E33" s="7" t="s">
        <v>145</v>
      </c>
      <c r="F33" s="7" t="s">
        <v>121</v>
      </c>
      <c r="G33" s="41">
        <v>0</v>
      </c>
      <c r="H33" s="39">
        <v>1.24</v>
      </c>
      <c r="I33" s="7" t="s">
        <v>36</v>
      </c>
      <c r="J33" s="12">
        <v>4.2999999999999997E-2</v>
      </c>
      <c r="K33" s="12">
        <v>1.46E-2</v>
      </c>
      <c r="L33" s="39">
        <v>5490</v>
      </c>
      <c r="M33" s="39">
        <v>122.4</v>
      </c>
      <c r="N33" s="39">
        <v>6.72</v>
      </c>
      <c r="O33" s="12">
        <v>0</v>
      </c>
      <c r="P33" s="12">
        <f>N33/סיכום!$B$42</f>
        <v>8.4390273367974369E-4</v>
      </c>
    </row>
    <row r="34" spans="1:16">
      <c r="A34" s="7" t="s">
        <v>149</v>
      </c>
      <c r="B34" s="7">
        <v>7590110</v>
      </c>
      <c r="C34" s="7" t="s">
        <v>150</v>
      </c>
      <c r="D34" s="7" t="s">
        <v>144</v>
      </c>
      <c r="E34" s="7" t="s">
        <v>145</v>
      </c>
      <c r="F34" s="7" t="s">
        <v>129</v>
      </c>
      <c r="G34" s="41">
        <v>0</v>
      </c>
      <c r="H34" s="39">
        <v>1.69</v>
      </c>
      <c r="I34" s="7" t="s">
        <v>36</v>
      </c>
      <c r="J34" s="12">
        <v>4.5499999999999999E-2</v>
      </c>
      <c r="K34" s="12">
        <v>1.29E-2</v>
      </c>
      <c r="L34" s="39">
        <v>20993.599999999999</v>
      </c>
      <c r="M34" s="39">
        <v>129.53</v>
      </c>
      <c r="N34" s="39">
        <v>27.19</v>
      </c>
      <c r="O34" s="12">
        <v>0</v>
      </c>
      <c r="P34" s="12">
        <f>N34/סיכום!$B$42</f>
        <v>3.414540971540511E-3</v>
      </c>
    </row>
    <row r="35" spans="1:16">
      <c r="A35" s="7" t="s">
        <v>151</v>
      </c>
      <c r="B35" s="7">
        <v>7590128</v>
      </c>
      <c r="C35" s="7" t="s">
        <v>150</v>
      </c>
      <c r="D35" s="7" t="s">
        <v>144</v>
      </c>
      <c r="E35" s="7" t="s">
        <v>145</v>
      </c>
      <c r="F35" s="7" t="s">
        <v>129</v>
      </c>
      <c r="G35" s="41">
        <v>0</v>
      </c>
      <c r="H35" s="39">
        <v>7.32</v>
      </c>
      <c r="I35" s="7" t="s">
        <v>36</v>
      </c>
      <c r="J35" s="12">
        <v>4.7500000000000001E-2</v>
      </c>
      <c r="K35" s="12">
        <v>2.5700000000000001E-2</v>
      </c>
      <c r="L35" s="39">
        <v>36009</v>
      </c>
      <c r="M35" s="39">
        <v>143.5</v>
      </c>
      <c r="N35" s="39">
        <v>51.67</v>
      </c>
      <c r="O35" s="12">
        <v>0</v>
      </c>
      <c r="P35" s="12">
        <f>N35/סיכום!$B$42</f>
        <v>6.4887580728024341E-3</v>
      </c>
    </row>
    <row r="36" spans="1:16">
      <c r="A36" s="7" t="s">
        <v>152</v>
      </c>
      <c r="B36" s="7">
        <v>1260397</v>
      </c>
      <c r="C36" s="7" t="s">
        <v>153</v>
      </c>
      <c r="D36" s="7" t="s">
        <v>144</v>
      </c>
      <c r="E36" s="7" t="s">
        <v>145</v>
      </c>
      <c r="F36" s="7" t="s">
        <v>129</v>
      </c>
      <c r="G36" s="41">
        <v>0</v>
      </c>
      <c r="H36" s="39">
        <v>4.71</v>
      </c>
      <c r="I36" s="7" t="s">
        <v>36</v>
      </c>
      <c r="J36" s="12">
        <v>5.0999999999999997E-2</v>
      </c>
      <c r="K36" s="12">
        <v>1.83E-2</v>
      </c>
      <c r="L36" s="39">
        <v>8130</v>
      </c>
      <c r="M36" s="39">
        <v>142.9</v>
      </c>
      <c r="N36" s="39">
        <v>11.62</v>
      </c>
      <c r="O36" s="12">
        <v>0</v>
      </c>
      <c r="P36" s="12">
        <f>N36/סיכום!$B$42</f>
        <v>1.4592484769878902E-3</v>
      </c>
    </row>
    <row r="37" spans="1:16">
      <c r="A37" s="7" t="s">
        <v>154</v>
      </c>
      <c r="B37" s="7">
        <v>1260462</v>
      </c>
      <c r="C37" s="7" t="s">
        <v>153</v>
      </c>
      <c r="D37" s="7" t="s">
        <v>144</v>
      </c>
      <c r="E37" s="7" t="s">
        <v>145</v>
      </c>
      <c r="F37" s="7" t="s">
        <v>129</v>
      </c>
      <c r="G37" s="41">
        <v>0</v>
      </c>
      <c r="H37" s="39">
        <v>1.97</v>
      </c>
      <c r="I37" s="7" t="s">
        <v>36</v>
      </c>
      <c r="J37" s="12">
        <v>5.2999999999999999E-2</v>
      </c>
      <c r="K37" s="12">
        <v>1.29E-2</v>
      </c>
      <c r="L37" s="39">
        <v>28441.200000000001</v>
      </c>
      <c r="M37" s="39">
        <v>126.89</v>
      </c>
      <c r="N37" s="39">
        <v>36.090000000000003</v>
      </c>
      <c r="O37" s="12">
        <v>0</v>
      </c>
      <c r="P37" s="12">
        <f>N37/סיכום!$B$42</f>
        <v>4.5322097706104094E-3</v>
      </c>
    </row>
    <row r="38" spans="1:16">
      <c r="A38" s="7" t="s">
        <v>155</v>
      </c>
      <c r="B38" s="7">
        <v>7480072</v>
      </c>
      <c r="C38" s="7" t="s">
        <v>156</v>
      </c>
      <c r="D38" s="7" t="s">
        <v>120</v>
      </c>
      <c r="E38" s="7" t="s">
        <v>145</v>
      </c>
      <c r="F38" s="7" t="s">
        <v>129</v>
      </c>
      <c r="G38" s="41">
        <v>0</v>
      </c>
      <c r="H38" s="39">
        <v>1.1499999999999999</v>
      </c>
      <c r="I38" s="7" t="s">
        <v>36</v>
      </c>
      <c r="J38" s="12">
        <v>4.2900000000000001E-2</v>
      </c>
      <c r="K38" s="12">
        <v>1.38E-2</v>
      </c>
      <c r="L38" s="39">
        <v>38373</v>
      </c>
      <c r="M38" s="39">
        <v>124.89</v>
      </c>
      <c r="N38" s="39">
        <v>47.92</v>
      </c>
      <c r="O38" s="12">
        <v>0</v>
      </c>
      <c r="P38" s="12">
        <f>N38/סיכום!$B$42</f>
        <v>6.017830208025792E-3</v>
      </c>
    </row>
    <row r="39" spans="1:16">
      <c r="A39" s="7" t="s">
        <v>157</v>
      </c>
      <c r="B39" s="7">
        <v>7480049</v>
      </c>
      <c r="C39" s="7" t="s">
        <v>156</v>
      </c>
      <c r="D39" s="7" t="s">
        <v>120</v>
      </c>
      <c r="E39" s="7" t="s">
        <v>145</v>
      </c>
      <c r="F39" s="7" t="s">
        <v>129</v>
      </c>
      <c r="G39" s="41">
        <v>0</v>
      </c>
      <c r="H39" s="39">
        <v>4.08</v>
      </c>
      <c r="I39" s="7" t="s">
        <v>36</v>
      </c>
      <c r="J39" s="12">
        <v>4.7500000000000001E-2</v>
      </c>
      <c r="K39" s="12">
        <v>7.6E-3</v>
      </c>
      <c r="L39" s="39">
        <v>4148</v>
      </c>
      <c r="M39" s="39">
        <v>139.01</v>
      </c>
      <c r="N39" s="39">
        <v>5.77</v>
      </c>
      <c r="O39" s="12">
        <v>0</v>
      </c>
      <c r="P39" s="12">
        <f>N39/סיכום!$B$42</f>
        <v>7.2460100793632755E-4</v>
      </c>
    </row>
    <row r="40" spans="1:16">
      <c r="A40" s="7" t="s">
        <v>158</v>
      </c>
      <c r="B40" s="7">
        <v>1126077</v>
      </c>
      <c r="C40" s="7" t="s">
        <v>140</v>
      </c>
      <c r="D40" s="7" t="s">
        <v>115</v>
      </c>
      <c r="E40" s="7" t="s">
        <v>145</v>
      </c>
      <c r="F40" s="7" t="s">
        <v>121</v>
      </c>
      <c r="G40" s="41">
        <v>0</v>
      </c>
      <c r="H40" s="39">
        <v>9.48</v>
      </c>
      <c r="I40" s="7" t="s">
        <v>36</v>
      </c>
      <c r="J40" s="12">
        <v>3.85E-2</v>
      </c>
      <c r="K40" s="12">
        <v>2.41E-2</v>
      </c>
      <c r="L40" s="39">
        <v>275</v>
      </c>
      <c r="M40" s="39">
        <v>118.5</v>
      </c>
      <c r="N40" s="39">
        <v>0.33</v>
      </c>
      <c r="O40" s="12">
        <v>0</v>
      </c>
      <c r="P40" s="12">
        <f>N40/סיכום!$B$42</f>
        <v>4.144165210034456E-5</v>
      </c>
    </row>
    <row r="41" spans="1:16">
      <c r="A41" s="7" t="s">
        <v>159</v>
      </c>
      <c r="B41" s="7">
        <v>1120120</v>
      </c>
      <c r="C41" s="7" t="s">
        <v>160</v>
      </c>
      <c r="D41" s="7" t="s">
        <v>141</v>
      </c>
      <c r="E41" s="7" t="s">
        <v>145</v>
      </c>
      <c r="F41" s="7" t="s">
        <v>129</v>
      </c>
      <c r="G41" s="41">
        <v>0</v>
      </c>
      <c r="H41" s="39">
        <v>8.14</v>
      </c>
      <c r="I41" s="7" t="s">
        <v>36</v>
      </c>
      <c r="J41" s="12">
        <v>3.7499999999999999E-2</v>
      </c>
      <c r="K41" s="12">
        <v>2.18E-2</v>
      </c>
      <c r="L41" s="39">
        <v>10000</v>
      </c>
      <c r="M41" s="39">
        <v>123.93</v>
      </c>
      <c r="N41" s="39">
        <v>12.39</v>
      </c>
      <c r="O41" s="12">
        <v>0</v>
      </c>
      <c r="P41" s="12">
        <f>N41/סיכום!$B$42</f>
        <v>1.5559456652220276E-3</v>
      </c>
    </row>
    <row r="42" spans="1:16">
      <c r="A42" s="7" t="s">
        <v>161</v>
      </c>
      <c r="B42" s="7">
        <v>1132950</v>
      </c>
      <c r="C42" s="7" t="s">
        <v>160</v>
      </c>
      <c r="D42" s="7" t="s">
        <v>141</v>
      </c>
      <c r="E42" s="7" t="s">
        <v>145</v>
      </c>
      <c r="F42" s="7" t="s">
        <v>121</v>
      </c>
      <c r="G42" s="41">
        <v>0</v>
      </c>
      <c r="H42" s="39">
        <v>10.17</v>
      </c>
      <c r="I42" s="7" t="s">
        <v>36</v>
      </c>
      <c r="J42" s="12">
        <v>2.3199999999999998E-2</v>
      </c>
      <c r="K42" s="12">
        <v>2.2100000000000002E-2</v>
      </c>
      <c r="L42" s="39">
        <v>18</v>
      </c>
      <c r="M42" s="39">
        <v>101.33</v>
      </c>
      <c r="N42" s="39">
        <v>0.02</v>
      </c>
      <c r="O42" s="12">
        <v>0</v>
      </c>
      <c r="P42" s="12">
        <f>N42/סיכום!$B$42</f>
        <v>2.511615278808761E-6</v>
      </c>
    </row>
    <row r="43" spans="1:16">
      <c r="A43" s="7" t="s">
        <v>162</v>
      </c>
      <c r="B43" s="7">
        <v>1119320</v>
      </c>
      <c r="C43" s="7" t="s">
        <v>163</v>
      </c>
      <c r="D43" s="7" t="s">
        <v>137</v>
      </c>
      <c r="E43" s="7" t="s">
        <v>145</v>
      </c>
      <c r="F43" s="7" t="s">
        <v>121</v>
      </c>
      <c r="G43" s="41">
        <v>0</v>
      </c>
      <c r="H43" s="39">
        <v>1.39</v>
      </c>
      <c r="I43" s="7" t="s">
        <v>36</v>
      </c>
      <c r="J43" s="12">
        <v>3.4000000000000002E-2</v>
      </c>
      <c r="K43" s="12">
        <v>5.8999999999999999E-3</v>
      </c>
      <c r="L43" s="39">
        <v>2338</v>
      </c>
      <c r="M43" s="39">
        <v>113.24</v>
      </c>
      <c r="N43" s="39">
        <v>2.65</v>
      </c>
      <c r="O43" s="12">
        <v>0</v>
      </c>
      <c r="P43" s="12">
        <f>N43/סיכום!$B$42</f>
        <v>3.3278902444216081E-4</v>
      </c>
    </row>
    <row r="44" spans="1:16">
      <c r="A44" s="7" t="s">
        <v>164</v>
      </c>
      <c r="B44" s="7">
        <v>1120021</v>
      </c>
      <c r="C44" s="7" t="s">
        <v>165</v>
      </c>
      <c r="D44" s="7" t="s">
        <v>144</v>
      </c>
      <c r="E44" s="7" t="s">
        <v>145</v>
      </c>
      <c r="F44" s="7" t="s">
        <v>121</v>
      </c>
      <c r="G44" s="41">
        <v>0</v>
      </c>
      <c r="H44" s="39">
        <v>3.87</v>
      </c>
      <c r="I44" s="7" t="s">
        <v>36</v>
      </c>
      <c r="J44" s="12">
        <v>3.9E-2</v>
      </c>
      <c r="K44" s="12">
        <v>1.4E-2</v>
      </c>
      <c r="L44" s="39">
        <v>23487.55</v>
      </c>
      <c r="M44" s="39">
        <v>119.59</v>
      </c>
      <c r="N44" s="39">
        <v>28.09</v>
      </c>
      <c r="O44" s="12">
        <v>0</v>
      </c>
      <c r="P44" s="12">
        <f>N44/סיכום!$B$42</f>
        <v>3.5275636590869049E-3</v>
      </c>
    </row>
    <row r="45" spans="1:16">
      <c r="A45" s="7" t="s">
        <v>166</v>
      </c>
      <c r="B45" s="7">
        <v>3900206</v>
      </c>
      <c r="C45" s="7" t="s">
        <v>167</v>
      </c>
      <c r="D45" s="7" t="s">
        <v>144</v>
      </c>
      <c r="E45" s="7" t="s">
        <v>168</v>
      </c>
      <c r="F45" s="7" t="s">
        <v>121</v>
      </c>
      <c r="G45" s="41">
        <v>0</v>
      </c>
      <c r="H45" s="39">
        <v>2.1</v>
      </c>
      <c r="I45" s="7" t="s">
        <v>36</v>
      </c>
      <c r="J45" s="12">
        <v>4.2500000000000003E-2</v>
      </c>
      <c r="K45" s="12">
        <v>9.9000000000000008E-3</v>
      </c>
      <c r="L45" s="39">
        <v>21314.46</v>
      </c>
      <c r="M45" s="39">
        <v>133.77000000000001</v>
      </c>
      <c r="N45" s="39">
        <v>28.51</v>
      </c>
      <c r="O45" s="12">
        <v>0</v>
      </c>
      <c r="P45" s="12">
        <f>N45/סיכום!$B$42</f>
        <v>3.5803075799418892E-3</v>
      </c>
    </row>
    <row r="46" spans="1:16">
      <c r="A46" s="7" t="s">
        <v>169</v>
      </c>
      <c r="B46" s="7">
        <v>1106947</v>
      </c>
      <c r="C46" s="7" t="s">
        <v>170</v>
      </c>
      <c r="D46" s="7" t="s">
        <v>144</v>
      </c>
      <c r="E46" s="7" t="s">
        <v>168</v>
      </c>
      <c r="F46" s="7" t="s">
        <v>129</v>
      </c>
      <c r="G46" s="41">
        <v>0</v>
      </c>
      <c r="H46" s="39">
        <v>2.16</v>
      </c>
      <c r="I46" s="7" t="s">
        <v>36</v>
      </c>
      <c r="J46" s="12">
        <v>4.8500000000000001E-2</v>
      </c>
      <c r="K46" s="12">
        <v>1.34E-2</v>
      </c>
      <c r="L46" s="39">
        <v>7531</v>
      </c>
      <c r="M46" s="39">
        <v>132.19999999999999</v>
      </c>
      <c r="N46" s="39">
        <v>9.9600000000000009</v>
      </c>
      <c r="O46" s="12">
        <v>0</v>
      </c>
      <c r="P46" s="12">
        <f>N46/סיכום!$B$42</f>
        <v>1.2507844088467631E-3</v>
      </c>
    </row>
    <row r="47" spans="1:16">
      <c r="A47" s="7" t="s">
        <v>171</v>
      </c>
      <c r="B47" s="7">
        <v>1118033</v>
      </c>
      <c r="C47" s="7" t="s">
        <v>170</v>
      </c>
      <c r="D47" s="7" t="s">
        <v>144</v>
      </c>
      <c r="E47" s="7" t="s">
        <v>168</v>
      </c>
      <c r="F47" s="7" t="s">
        <v>146</v>
      </c>
      <c r="G47" s="41">
        <v>0</v>
      </c>
      <c r="H47" s="39">
        <v>4.2300000000000004</v>
      </c>
      <c r="I47" s="7" t="s">
        <v>36</v>
      </c>
      <c r="J47" s="12">
        <v>3.7699999999999997E-2</v>
      </c>
      <c r="K47" s="12">
        <v>1.4500000000000001E-2</v>
      </c>
      <c r="L47" s="39">
        <v>8034.78</v>
      </c>
      <c r="M47" s="39">
        <v>120.02</v>
      </c>
      <c r="N47" s="39">
        <v>9.64</v>
      </c>
      <c r="O47" s="12">
        <v>0</v>
      </c>
      <c r="P47" s="12">
        <f>N47/סיכום!$B$42</f>
        <v>1.2105985643858228E-3</v>
      </c>
    </row>
    <row r="48" spans="1:16">
      <c r="A48" s="7" t="s">
        <v>172</v>
      </c>
      <c r="B48" s="7">
        <v>1118038</v>
      </c>
      <c r="C48" s="7" t="s">
        <v>170</v>
      </c>
      <c r="D48" s="7" t="s">
        <v>144</v>
      </c>
      <c r="E48" s="7" t="s">
        <v>168</v>
      </c>
      <c r="F48" s="7" t="s">
        <v>146</v>
      </c>
      <c r="G48" s="41">
        <v>0</v>
      </c>
      <c r="H48" s="44">
        <v>0</v>
      </c>
      <c r="I48" s="7" t="s">
        <v>36</v>
      </c>
      <c r="J48" s="43">
        <v>0</v>
      </c>
      <c r="K48" s="43">
        <v>0</v>
      </c>
      <c r="L48" s="39">
        <v>165.16</v>
      </c>
      <c r="M48" s="39">
        <v>100</v>
      </c>
      <c r="N48" s="39">
        <v>0.17</v>
      </c>
      <c r="O48" s="43">
        <v>0</v>
      </c>
      <c r="P48" s="12">
        <f>N48/סיכום!$B$42</f>
        <v>2.1348729869874472E-5</v>
      </c>
    </row>
    <row r="49" spans="1:16">
      <c r="A49" s="7" t="s">
        <v>173</v>
      </c>
      <c r="B49" s="7">
        <v>1117423</v>
      </c>
      <c r="C49" s="7" t="s">
        <v>174</v>
      </c>
      <c r="D49" s="7" t="s">
        <v>144</v>
      </c>
      <c r="E49" s="7" t="s">
        <v>168</v>
      </c>
      <c r="F49" s="7" t="s">
        <v>121</v>
      </c>
      <c r="G49" s="41">
        <v>0</v>
      </c>
      <c r="H49" s="39">
        <v>4.03</v>
      </c>
      <c r="I49" s="7" t="s">
        <v>36</v>
      </c>
      <c r="J49" s="12">
        <v>5.8500000000000003E-2</v>
      </c>
      <c r="K49" s="12">
        <v>1.77E-2</v>
      </c>
      <c r="L49" s="39">
        <v>45009.4</v>
      </c>
      <c r="M49" s="39">
        <v>127.4</v>
      </c>
      <c r="N49" s="39">
        <v>57.34</v>
      </c>
      <c r="O49" s="12">
        <v>0</v>
      </c>
      <c r="P49" s="12">
        <f>N49/סיכום!$B$42</f>
        <v>7.2008010043447188E-3</v>
      </c>
    </row>
    <row r="50" spans="1:16">
      <c r="A50" s="7" t="s">
        <v>175</v>
      </c>
      <c r="B50" s="7">
        <v>5760152</v>
      </c>
      <c r="C50" s="7" t="s">
        <v>176</v>
      </c>
      <c r="D50" s="7" t="s">
        <v>177</v>
      </c>
      <c r="E50" s="7" t="s">
        <v>168</v>
      </c>
      <c r="F50" s="7" t="s">
        <v>121</v>
      </c>
      <c r="G50" s="41">
        <v>0</v>
      </c>
      <c r="H50" s="39">
        <v>0.68</v>
      </c>
      <c r="I50" s="7" t="s">
        <v>36</v>
      </c>
      <c r="J50" s="12">
        <v>4.5499999999999999E-2</v>
      </c>
      <c r="K50" s="12">
        <v>2.8299999999999999E-2</v>
      </c>
      <c r="L50" s="39">
        <v>0.5</v>
      </c>
      <c r="M50" s="39">
        <v>124.09</v>
      </c>
      <c r="N50" s="39">
        <v>0</v>
      </c>
      <c r="O50" s="12">
        <v>0</v>
      </c>
      <c r="P50" s="12">
        <f>N50/סיכום!$B$42</f>
        <v>0</v>
      </c>
    </row>
    <row r="51" spans="1:16">
      <c r="A51" s="7" t="s">
        <v>178</v>
      </c>
      <c r="B51" s="7">
        <v>3230174</v>
      </c>
      <c r="C51" s="7" t="s">
        <v>179</v>
      </c>
      <c r="D51" s="7" t="s">
        <v>144</v>
      </c>
      <c r="E51" s="7" t="s">
        <v>168</v>
      </c>
      <c r="F51" s="7" t="s">
        <v>121</v>
      </c>
      <c r="G51" s="41">
        <v>0</v>
      </c>
      <c r="H51" s="39">
        <v>4.78</v>
      </c>
      <c r="I51" s="7" t="s">
        <v>36</v>
      </c>
      <c r="J51" s="12">
        <v>2.29E-2</v>
      </c>
      <c r="K51" s="12">
        <v>1.7000000000000001E-2</v>
      </c>
      <c r="L51" s="39">
        <v>40000</v>
      </c>
      <c r="M51" s="39">
        <v>102.88</v>
      </c>
      <c r="N51" s="39">
        <v>41.15</v>
      </c>
      <c r="O51" s="12">
        <v>1E-4</v>
      </c>
      <c r="P51" s="12">
        <f>N51/סיכום!$B$42</f>
        <v>5.1676484361490261E-3</v>
      </c>
    </row>
    <row r="52" spans="1:16">
      <c r="A52" s="7" t="s">
        <v>180</v>
      </c>
      <c r="B52" s="7">
        <v>3230179</v>
      </c>
      <c r="C52" s="7" t="s">
        <v>179</v>
      </c>
      <c r="D52" s="7" t="s">
        <v>144</v>
      </c>
      <c r="E52" s="7" t="s">
        <v>168</v>
      </c>
      <c r="F52" s="7" t="s">
        <v>121</v>
      </c>
      <c r="G52" s="41">
        <v>0</v>
      </c>
      <c r="H52" s="44">
        <v>0</v>
      </c>
      <c r="I52" s="7" t="s">
        <v>36</v>
      </c>
      <c r="J52" s="43">
        <v>0</v>
      </c>
      <c r="K52" s="43">
        <v>0</v>
      </c>
      <c r="L52" s="39">
        <v>229</v>
      </c>
      <c r="M52" s="39">
        <v>100</v>
      </c>
      <c r="N52" s="39">
        <v>0.23</v>
      </c>
      <c r="O52" s="43">
        <v>0</v>
      </c>
      <c r="P52" s="12">
        <f>N52/סיכום!$B$42</f>
        <v>2.8883575706300755E-5</v>
      </c>
    </row>
    <row r="53" spans="1:16">
      <c r="A53" s="7" t="s">
        <v>181</v>
      </c>
      <c r="B53" s="7">
        <v>3230083</v>
      </c>
      <c r="C53" s="7" t="s">
        <v>179</v>
      </c>
      <c r="D53" s="7" t="s">
        <v>144</v>
      </c>
      <c r="E53" s="7" t="s">
        <v>168</v>
      </c>
      <c r="F53" s="7" t="s">
        <v>121</v>
      </c>
      <c r="G53" s="41">
        <v>0</v>
      </c>
      <c r="H53" s="39">
        <v>1.61</v>
      </c>
      <c r="I53" s="7" t="s">
        <v>36</v>
      </c>
      <c r="J53" s="12">
        <v>4.7E-2</v>
      </c>
      <c r="K53" s="12">
        <v>1.2999999999999999E-2</v>
      </c>
      <c r="L53" s="39">
        <v>14669.01</v>
      </c>
      <c r="M53" s="39">
        <v>125.2</v>
      </c>
      <c r="N53" s="39">
        <v>18.37</v>
      </c>
      <c r="O53" s="12">
        <v>0</v>
      </c>
      <c r="P53" s="12">
        <f>N53/סיכום!$B$42</f>
        <v>2.3069186335858472E-3</v>
      </c>
    </row>
    <row r="54" spans="1:16">
      <c r="A54" s="7" t="s">
        <v>182</v>
      </c>
      <c r="B54" s="7">
        <v>1107333</v>
      </c>
      <c r="C54" s="7" t="s">
        <v>183</v>
      </c>
      <c r="D54" s="7" t="s">
        <v>137</v>
      </c>
      <c r="E54" s="7" t="s">
        <v>168</v>
      </c>
      <c r="F54" s="7" t="s">
        <v>121</v>
      </c>
      <c r="G54" s="41">
        <v>0</v>
      </c>
      <c r="H54" s="39">
        <v>1.46</v>
      </c>
      <c r="I54" s="7" t="s">
        <v>36</v>
      </c>
      <c r="J54" s="12">
        <v>5.1900000000000002E-2</v>
      </c>
      <c r="K54" s="12">
        <v>1.2E-2</v>
      </c>
      <c r="L54" s="39">
        <v>19050.599999999999</v>
      </c>
      <c r="M54" s="39">
        <v>127.49</v>
      </c>
      <c r="N54" s="39">
        <v>24.29</v>
      </c>
      <c r="O54" s="12">
        <v>0</v>
      </c>
      <c r="P54" s="12">
        <f>N54/סיכום!$B$42</f>
        <v>3.0503567561132403E-3</v>
      </c>
    </row>
    <row r="55" spans="1:16">
      <c r="A55" s="7" t="s">
        <v>184</v>
      </c>
      <c r="B55" s="7">
        <v>1098656</v>
      </c>
      <c r="C55" s="7" t="s">
        <v>185</v>
      </c>
      <c r="D55" s="7" t="s">
        <v>144</v>
      </c>
      <c r="E55" s="7" t="s">
        <v>168</v>
      </c>
      <c r="F55" s="7" t="s">
        <v>146</v>
      </c>
      <c r="G55" s="41">
        <v>0</v>
      </c>
      <c r="H55" s="39">
        <v>1.1299999999999999</v>
      </c>
      <c r="I55" s="7" t="s">
        <v>36</v>
      </c>
      <c r="J55" s="12">
        <v>4.7E-2</v>
      </c>
      <c r="K55" s="12">
        <v>1.83E-2</v>
      </c>
      <c r="L55" s="39">
        <v>1577.83</v>
      </c>
      <c r="M55" s="39">
        <v>124.53</v>
      </c>
      <c r="N55" s="39">
        <v>1.96</v>
      </c>
      <c r="O55" s="12">
        <v>0</v>
      </c>
      <c r="P55" s="12">
        <f>N55/סיכום!$B$42</f>
        <v>2.4613829732325859E-4</v>
      </c>
    </row>
    <row r="56" spans="1:16">
      <c r="A56" s="7" t="s">
        <v>186</v>
      </c>
      <c r="B56" s="7">
        <v>1119999</v>
      </c>
      <c r="C56" s="7" t="s">
        <v>185</v>
      </c>
      <c r="D56" s="7" t="s">
        <v>144</v>
      </c>
      <c r="E56" s="7" t="s">
        <v>168</v>
      </c>
      <c r="F56" s="7" t="s">
        <v>146</v>
      </c>
      <c r="G56" s="41">
        <v>0</v>
      </c>
      <c r="H56" s="39">
        <v>3.73</v>
      </c>
      <c r="I56" s="7" t="s">
        <v>36</v>
      </c>
      <c r="J56" s="12">
        <v>4.4999999999999998E-2</v>
      </c>
      <c r="K56" s="12">
        <v>1.7899999999999999E-2</v>
      </c>
      <c r="L56" s="39">
        <v>59109</v>
      </c>
      <c r="M56" s="39">
        <v>119.17</v>
      </c>
      <c r="N56" s="39">
        <v>70.44</v>
      </c>
      <c r="O56" s="12">
        <v>1E-4</v>
      </c>
      <c r="P56" s="12">
        <f>N56/סיכום!$B$42</f>
        <v>8.8459090119644562E-3</v>
      </c>
    </row>
    <row r="57" spans="1:16">
      <c r="A57" s="7" t="s">
        <v>187</v>
      </c>
      <c r="B57" s="7">
        <v>1110733</v>
      </c>
      <c r="C57" s="7" t="s">
        <v>188</v>
      </c>
      <c r="D57" s="7" t="s">
        <v>144</v>
      </c>
      <c r="E57" s="7" t="s">
        <v>168</v>
      </c>
      <c r="F57" s="7" t="s">
        <v>146</v>
      </c>
      <c r="G57" s="41">
        <v>0</v>
      </c>
      <c r="H57" s="39">
        <v>0.3</v>
      </c>
      <c r="I57" s="7" t="s">
        <v>36</v>
      </c>
      <c r="J57" s="12">
        <v>5.1999999999999998E-2</v>
      </c>
      <c r="K57" s="12">
        <v>4.9299999999999997E-2</v>
      </c>
      <c r="L57" s="39">
        <v>0.16</v>
      </c>
      <c r="M57" s="39">
        <v>122.48</v>
      </c>
      <c r="N57" s="39">
        <v>0</v>
      </c>
      <c r="O57" s="12">
        <v>0</v>
      </c>
      <c r="P57" s="12">
        <f>N57/סיכום!$B$42</f>
        <v>0</v>
      </c>
    </row>
    <row r="58" spans="1:16">
      <c r="A58" s="7" t="s">
        <v>189</v>
      </c>
      <c r="B58" s="7">
        <v>7480098</v>
      </c>
      <c r="C58" s="7" t="s">
        <v>156</v>
      </c>
      <c r="D58" s="7" t="s">
        <v>120</v>
      </c>
      <c r="E58" s="7" t="s">
        <v>190</v>
      </c>
      <c r="F58" s="7" t="s">
        <v>121</v>
      </c>
      <c r="G58" s="41">
        <v>0</v>
      </c>
      <c r="H58" s="39">
        <v>17.260000000000002</v>
      </c>
      <c r="I58" s="7" t="s">
        <v>36</v>
      </c>
      <c r="J58" s="12">
        <v>6.4000000000000001E-2</v>
      </c>
      <c r="K58" s="12">
        <v>4.9799999999999997E-2</v>
      </c>
      <c r="L58" s="39">
        <v>5147</v>
      </c>
      <c r="M58" s="39">
        <v>145.30000000000001</v>
      </c>
      <c r="N58" s="39">
        <v>7.48</v>
      </c>
      <c r="O58" s="12">
        <v>0</v>
      </c>
      <c r="P58" s="12">
        <f>N58/סיכום!$B$42</f>
        <v>9.3934411427447665E-4</v>
      </c>
    </row>
    <row r="59" spans="1:16">
      <c r="A59" s="7" t="s">
        <v>191</v>
      </c>
      <c r="B59" s="7">
        <v>7430069</v>
      </c>
      <c r="C59" s="7" t="s">
        <v>192</v>
      </c>
      <c r="D59" s="7" t="s">
        <v>144</v>
      </c>
      <c r="E59" s="7" t="s">
        <v>190</v>
      </c>
      <c r="F59" s="7" t="s">
        <v>121</v>
      </c>
      <c r="G59" s="41">
        <v>0</v>
      </c>
      <c r="H59" s="39">
        <v>3.29</v>
      </c>
      <c r="I59" s="7" t="s">
        <v>36</v>
      </c>
      <c r="J59" s="12">
        <v>5.3999999999999999E-2</v>
      </c>
      <c r="K59" s="12">
        <v>1.6299999999999999E-2</v>
      </c>
      <c r="L59" s="39">
        <v>36401.85</v>
      </c>
      <c r="M59" s="39">
        <v>135.77000000000001</v>
      </c>
      <c r="N59" s="39">
        <v>49.42</v>
      </c>
      <c r="O59" s="12">
        <v>1E-4</v>
      </c>
      <c r="P59" s="12">
        <f>N59/סיכום!$B$42</f>
        <v>6.2062013539364485E-3</v>
      </c>
    </row>
    <row r="60" spans="1:16">
      <c r="A60" s="7" t="s">
        <v>193</v>
      </c>
      <c r="B60" s="7">
        <v>7430064</v>
      </c>
      <c r="C60" s="7" t="s">
        <v>192</v>
      </c>
      <c r="D60" s="7" t="s">
        <v>144</v>
      </c>
      <c r="E60" s="7" t="s">
        <v>190</v>
      </c>
      <c r="F60" s="7" t="s">
        <v>121</v>
      </c>
      <c r="G60" s="41">
        <v>0</v>
      </c>
      <c r="H60" s="44">
        <v>0</v>
      </c>
      <c r="I60" s="7" t="s">
        <v>36</v>
      </c>
      <c r="J60" s="43">
        <v>0</v>
      </c>
      <c r="K60" s="43">
        <v>0</v>
      </c>
      <c r="L60" s="39">
        <v>1184.03</v>
      </c>
      <c r="M60" s="39">
        <v>100</v>
      </c>
      <c r="N60" s="39">
        <v>1.18</v>
      </c>
      <c r="O60" s="43">
        <v>0</v>
      </c>
      <c r="P60" s="12">
        <f>N60/סיכום!$B$42</f>
        <v>1.4818530144971689E-4</v>
      </c>
    </row>
    <row r="61" spans="1:16">
      <c r="A61" s="7" t="s">
        <v>194</v>
      </c>
      <c r="B61" s="7">
        <v>1130632</v>
      </c>
      <c r="C61" s="7" t="s">
        <v>195</v>
      </c>
      <c r="D61" s="7" t="s">
        <v>144</v>
      </c>
      <c r="E61" s="7" t="s">
        <v>190</v>
      </c>
      <c r="F61" s="7" t="s">
        <v>121</v>
      </c>
      <c r="G61" s="41">
        <v>0</v>
      </c>
      <c r="H61" s="39">
        <v>5.32</v>
      </c>
      <c r="I61" s="7" t="s">
        <v>36</v>
      </c>
      <c r="J61" s="12">
        <v>3.3500000000000002E-2</v>
      </c>
      <c r="K61" s="12">
        <v>2.5100000000000001E-2</v>
      </c>
      <c r="L61" s="39">
        <v>39500</v>
      </c>
      <c r="M61" s="39">
        <v>103.59</v>
      </c>
      <c r="N61" s="39">
        <v>40.92</v>
      </c>
      <c r="O61" s="12">
        <v>2.0000000000000001E-4</v>
      </c>
      <c r="P61" s="12">
        <f>N61/סיכום!$B$42</f>
        <v>5.1387648604427254E-3</v>
      </c>
    </row>
    <row r="62" spans="1:16">
      <c r="A62" s="7" t="s">
        <v>196</v>
      </c>
      <c r="B62" s="7">
        <v>6990154</v>
      </c>
      <c r="C62" s="7" t="s">
        <v>197</v>
      </c>
      <c r="D62" s="7" t="s">
        <v>144</v>
      </c>
      <c r="E62" s="7" t="s">
        <v>190</v>
      </c>
      <c r="F62" s="7" t="s">
        <v>121</v>
      </c>
      <c r="G62" s="41">
        <v>0</v>
      </c>
      <c r="H62" s="39">
        <v>7.13</v>
      </c>
      <c r="I62" s="7" t="s">
        <v>36</v>
      </c>
      <c r="J62" s="12">
        <v>4.9500000000000002E-2</v>
      </c>
      <c r="K62" s="12">
        <v>3.2800000000000003E-2</v>
      </c>
      <c r="L62" s="39">
        <v>14744</v>
      </c>
      <c r="M62" s="39">
        <v>135.88</v>
      </c>
      <c r="N62" s="39">
        <v>20.03</v>
      </c>
      <c r="O62" s="12">
        <v>0</v>
      </c>
      <c r="P62" s="12">
        <f>N62/סיכום!$B$42</f>
        <v>2.5153827017269743E-3</v>
      </c>
    </row>
    <row r="63" spans="1:16">
      <c r="A63" s="7" t="s">
        <v>198</v>
      </c>
      <c r="B63" s="7">
        <v>6990139</v>
      </c>
      <c r="C63" s="7" t="s">
        <v>197</v>
      </c>
      <c r="D63" s="7" t="s">
        <v>144</v>
      </c>
      <c r="E63" s="7" t="s">
        <v>190</v>
      </c>
      <c r="F63" s="7" t="s">
        <v>121</v>
      </c>
      <c r="G63" s="41">
        <v>0</v>
      </c>
      <c r="H63" s="39">
        <v>1.86</v>
      </c>
      <c r="I63" s="7" t="s">
        <v>36</v>
      </c>
      <c r="J63" s="12">
        <v>0.05</v>
      </c>
      <c r="K63" s="12">
        <v>1.41E-2</v>
      </c>
      <c r="L63" s="39">
        <v>30207.05</v>
      </c>
      <c r="M63" s="39">
        <v>128.99</v>
      </c>
      <c r="N63" s="39">
        <v>38.96</v>
      </c>
      <c r="O63" s="12">
        <v>0</v>
      </c>
      <c r="P63" s="12">
        <f>N63/סיכום!$B$42</f>
        <v>4.8926265631194666E-3</v>
      </c>
    </row>
    <row r="64" spans="1:16">
      <c r="A64" s="7" t="s">
        <v>199</v>
      </c>
      <c r="B64" s="7">
        <v>1105543</v>
      </c>
      <c r="C64" s="7" t="s">
        <v>200</v>
      </c>
      <c r="D64" s="7" t="s">
        <v>177</v>
      </c>
      <c r="E64" s="7" t="s">
        <v>190</v>
      </c>
      <c r="F64" s="7" t="s">
        <v>121</v>
      </c>
      <c r="G64" s="41">
        <v>0</v>
      </c>
      <c r="H64" s="39">
        <v>4.91</v>
      </c>
      <c r="I64" s="7" t="s">
        <v>36</v>
      </c>
      <c r="J64" s="12">
        <v>4.5999999999999999E-2</v>
      </c>
      <c r="K64" s="12">
        <v>2.1499999999999998E-2</v>
      </c>
      <c r="L64" s="39">
        <v>11443.71</v>
      </c>
      <c r="M64" s="39">
        <v>138.18</v>
      </c>
      <c r="N64" s="39">
        <v>15.81</v>
      </c>
      <c r="O64" s="12">
        <v>0</v>
      </c>
      <c r="P64" s="12">
        <f>N64/סיכום!$B$42</f>
        <v>1.9854318778983258E-3</v>
      </c>
    </row>
    <row r="65" spans="1:16">
      <c r="A65" s="7" t="s">
        <v>201</v>
      </c>
      <c r="B65" s="7">
        <v>1820141</v>
      </c>
      <c r="C65" s="7" t="s">
        <v>202</v>
      </c>
      <c r="D65" s="7" t="s">
        <v>144</v>
      </c>
      <c r="E65" s="7" t="s">
        <v>203</v>
      </c>
      <c r="F65" s="7" t="s">
        <v>146</v>
      </c>
      <c r="G65" s="41">
        <v>0</v>
      </c>
      <c r="H65" s="39">
        <v>1.29</v>
      </c>
      <c r="I65" s="7" t="s">
        <v>36</v>
      </c>
      <c r="J65" s="12">
        <v>6.0999999999999999E-2</v>
      </c>
      <c r="K65" s="12">
        <v>2.8400000000000002E-2</v>
      </c>
      <c r="L65" s="39">
        <v>11432.25</v>
      </c>
      <c r="M65" s="39">
        <v>115</v>
      </c>
      <c r="N65" s="39">
        <v>13.15</v>
      </c>
      <c r="O65" s="12">
        <v>1E-4</v>
      </c>
      <c r="P65" s="12">
        <f>N65/סיכום!$B$42</f>
        <v>1.6513870458167604E-3</v>
      </c>
    </row>
    <row r="66" spans="1:16">
      <c r="A66" s="7" t="s">
        <v>204</v>
      </c>
      <c r="B66" s="7">
        <v>1820174</v>
      </c>
      <c r="C66" s="7" t="s">
        <v>202</v>
      </c>
      <c r="D66" s="7" t="s">
        <v>144</v>
      </c>
      <c r="E66" s="7" t="s">
        <v>203</v>
      </c>
      <c r="F66" s="7" t="s">
        <v>146</v>
      </c>
      <c r="G66" s="41">
        <v>0</v>
      </c>
      <c r="H66" s="39">
        <v>5.44</v>
      </c>
      <c r="I66" s="7" t="s">
        <v>36</v>
      </c>
      <c r="J66" s="12">
        <v>3.5000000000000003E-2</v>
      </c>
      <c r="K66" s="12">
        <v>3.5799999999999998E-2</v>
      </c>
      <c r="L66" s="39">
        <v>3000</v>
      </c>
      <c r="M66" s="39">
        <v>99.24</v>
      </c>
      <c r="N66" s="39">
        <v>2.98</v>
      </c>
      <c r="O66" s="12">
        <v>0</v>
      </c>
      <c r="P66" s="12">
        <f>N66/סיכום!$B$42</f>
        <v>3.7423067654250542E-4</v>
      </c>
    </row>
    <row r="67" spans="1:16">
      <c r="A67" s="7" t="s">
        <v>205</v>
      </c>
      <c r="B67" s="7">
        <v>1820179</v>
      </c>
      <c r="C67" s="7" t="s">
        <v>202</v>
      </c>
      <c r="D67" s="7" t="s">
        <v>144</v>
      </c>
      <c r="E67" s="7" t="s">
        <v>203</v>
      </c>
      <c r="F67" s="7" t="s">
        <v>146</v>
      </c>
      <c r="G67" s="41">
        <v>0</v>
      </c>
      <c r="H67" s="44">
        <v>0</v>
      </c>
      <c r="I67" s="7" t="s">
        <v>36</v>
      </c>
      <c r="J67" s="43">
        <v>0</v>
      </c>
      <c r="K67" s="43">
        <v>0</v>
      </c>
      <c r="L67" s="39">
        <v>52.44</v>
      </c>
      <c r="M67" s="39">
        <v>100</v>
      </c>
      <c r="N67" s="39">
        <v>0.05</v>
      </c>
      <c r="O67" s="43">
        <v>0</v>
      </c>
      <c r="P67" s="12">
        <f>N67/סיכום!$B$42</f>
        <v>6.2790381970219033E-6</v>
      </c>
    </row>
    <row r="68" spans="1:16">
      <c r="A68" s="7" t="s">
        <v>206</v>
      </c>
      <c r="B68" s="7">
        <v>7150246</v>
      </c>
      <c r="C68" s="7" t="s">
        <v>207</v>
      </c>
      <c r="D68" s="7" t="s">
        <v>144</v>
      </c>
      <c r="E68" s="7" t="s">
        <v>203</v>
      </c>
      <c r="F68" s="7" t="s">
        <v>129</v>
      </c>
      <c r="G68" s="41">
        <v>0</v>
      </c>
      <c r="H68" s="39">
        <v>1.93</v>
      </c>
      <c r="I68" s="7" t="s">
        <v>36</v>
      </c>
      <c r="J68" s="12">
        <v>5.5E-2</v>
      </c>
      <c r="K68" s="12">
        <v>2.4299999999999999E-2</v>
      </c>
      <c r="L68" s="39">
        <v>1513.2</v>
      </c>
      <c r="M68" s="39">
        <v>127.69</v>
      </c>
      <c r="N68" s="39">
        <v>1.93</v>
      </c>
      <c r="O68" s="12">
        <v>0</v>
      </c>
      <c r="P68" s="12">
        <f>N68/סיכום!$B$42</f>
        <v>2.4237087440504544E-4</v>
      </c>
    </row>
    <row r="69" spans="1:16">
      <c r="A69" s="7" t="s">
        <v>208</v>
      </c>
      <c r="B69" s="7">
        <v>1122118</v>
      </c>
      <c r="C69" s="7" t="s">
        <v>209</v>
      </c>
      <c r="D69" s="7" t="s">
        <v>210</v>
      </c>
      <c r="E69" s="7" t="s">
        <v>203</v>
      </c>
      <c r="F69" s="7" t="s">
        <v>146</v>
      </c>
      <c r="G69" s="41">
        <v>0</v>
      </c>
      <c r="H69" s="39">
        <v>0.74</v>
      </c>
      <c r="I69" s="7" t="s">
        <v>36</v>
      </c>
      <c r="J69" s="12">
        <v>2.75E-2</v>
      </c>
      <c r="K69" s="12">
        <v>2.0199999999999999E-2</v>
      </c>
      <c r="L69" s="39">
        <v>1253.47</v>
      </c>
      <c r="M69" s="39">
        <v>106.1</v>
      </c>
      <c r="N69" s="39">
        <v>1.33</v>
      </c>
      <c r="O69" s="12">
        <v>0</v>
      </c>
      <c r="P69" s="12">
        <f>N69/סיכום!$B$42</f>
        <v>1.6702241604078262E-4</v>
      </c>
    </row>
    <row r="70" spans="1:16">
      <c r="A70" s="7" t="s">
        <v>211</v>
      </c>
      <c r="B70" s="7">
        <v>1123413</v>
      </c>
      <c r="C70" s="7" t="s">
        <v>209</v>
      </c>
      <c r="D70" s="7" t="s">
        <v>210</v>
      </c>
      <c r="E70" s="7" t="s">
        <v>203</v>
      </c>
      <c r="F70" s="7" t="s">
        <v>146</v>
      </c>
      <c r="G70" s="41">
        <v>0</v>
      </c>
      <c r="H70" s="39">
        <v>0.86</v>
      </c>
      <c r="I70" s="7" t="s">
        <v>36</v>
      </c>
      <c r="J70" s="12">
        <v>2.8000000000000001E-2</v>
      </c>
      <c r="K70" s="12">
        <v>3.32E-2</v>
      </c>
      <c r="L70" s="39">
        <v>29813.42</v>
      </c>
      <c r="M70" s="39">
        <v>104.56</v>
      </c>
      <c r="N70" s="39">
        <v>31.17</v>
      </c>
      <c r="O70" s="12">
        <v>2.0000000000000001E-4</v>
      </c>
      <c r="P70" s="12">
        <f>N70/סיכום!$B$42</f>
        <v>3.9143524120234547E-3</v>
      </c>
    </row>
    <row r="71" spans="1:16">
      <c r="A71" s="7" t="s">
        <v>212</v>
      </c>
      <c r="B71" s="7">
        <v>1127588</v>
      </c>
      <c r="C71" s="7" t="s">
        <v>209</v>
      </c>
      <c r="D71" s="7" t="s">
        <v>210</v>
      </c>
      <c r="E71" s="7" t="s">
        <v>203</v>
      </c>
      <c r="F71" s="7" t="s">
        <v>146</v>
      </c>
      <c r="G71" s="41">
        <v>0</v>
      </c>
      <c r="H71" s="39">
        <v>2.06</v>
      </c>
      <c r="I71" s="7" t="s">
        <v>36</v>
      </c>
      <c r="J71" s="12">
        <v>4.2000000000000003E-2</v>
      </c>
      <c r="K71" s="12">
        <v>2.1000000000000001E-2</v>
      </c>
      <c r="L71" s="39">
        <v>13090.56</v>
      </c>
      <c r="M71" s="39">
        <v>107.04</v>
      </c>
      <c r="N71" s="39">
        <v>14.01</v>
      </c>
      <c r="O71" s="12">
        <v>0</v>
      </c>
      <c r="P71" s="12">
        <f>N71/סיכום!$B$42</f>
        <v>1.7593865028055372E-3</v>
      </c>
    </row>
    <row r="72" spans="1:16">
      <c r="A72" s="7" t="s">
        <v>213</v>
      </c>
      <c r="B72" s="7">
        <v>6110365</v>
      </c>
      <c r="C72" s="7" t="s">
        <v>214</v>
      </c>
      <c r="D72" s="7" t="s">
        <v>144</v>
      </c>
      <c r="E72" s="7" t="s">
        <v>203</v>
      </c>
      <c r="F72" s="7" t="s">
        <v>146</v>
      </c>
      <c r="G72" s="41">
        <v>0</v>
      </c>
      <c r="H72" s="39">
        <v>2.58</v>
      </c>
      <c r="I72" s="7" t="s">
        <v>36</v>
      </c>
      <c r="J72" s="12">
        <v>0.06</v>
      </c>
      <c r="K72" s="12">
        <v>0.29620000000000002</v>
      </c>
      <c r="L72" s="39">
        <v>25641.86</v>
      </c>
      <c r="M72" s="39">
        <v>83.2</v>
      </c>
      <c r="N72" s="39">
        <v>21.33</v>
      </c>
      <c r="O72" s="12">
        <v>0</v>
      </c>
      <c r="P72" s="12">
        <f>N72/סיכום!$B$42</f>
        <v>2.6786376948495436E-3</v>
      </c>
    </row>
    <row r="73" spans="1:16">
      <c r="A73" s="7" t="s">
        <v>215</v>
      </c>
      <c r="B73" s="7">
        <v>1122233</v>
      </c>
      <c r="C73" s="7" t="s">
        <v>216</v>
      </c>
      <c r="D73" s="7" t="s">
        <v>144</v>
      </c>
      <c r="E73" s="7" t="s">
        <v>203</v>
      </c>
      <c r="F73" s="7" t="s">
        <v>146</v>
      </c>
      <c r="G73" s="41">
        <v>0</v>
      </c>
      <c r="H73" s="39">
        <v>2.2799999999999998</v>
      </c>
      <c r="I73" s="7" t="s">
        <v>36</v>
      </c>
      <c r="J73" s="12">
        <v>5.8999999999999997E-2</v>
      </c>
      <c r="K73" s="12">
        <v>3.0599999999999999E-2</v>
      </c>
      <c r="L73" s="39">
        <v>24845.33</v>
      </c>
      <c r="M73" s="39">
        <v>115.9</v>
      </c>
      <c r="N73" s="39">
        <v>28.8</v>
      </c>
      <c r="O73" s="12">
        <v>1E-4</v>
      </c>
      <c r="P73" s="12">
        <f>N73/סיכום!$B$42</f>
        <v>3.616726001484616E-3</v>
      </c>
    </row>
    <row r="74" spans="1:16">
      <c r="A74" s="7" t="s">
        <v>217</v>
      </c>
      <c r="B74" s="7">
        <v>1980150</v>
      </c>
      <c r="C74" s="7" t="s">
        <v>218</v>
      </c>
      <c r="D74" s="7" t="s">
        <v>144</v>
      </c>
      <c r="E74" s="7" t="s">
        <v>219</v>
      </c>
      <c r="F74" s="7" t="s">
        <v>146</v>
      </c>
      <c r="G74" s="41">
        <v>0</v>
      </c>
      <c r="H74" s="39">
        <v>0.41</v>
      </c>
      <c r="I74" s="7" t="s">
        <v>36</v>
      </c>
      <c r="J74" s="12">
        <v>4.7500000000000001E-2</v>
      </c>
      <c r="K74" s="12">
        <v>0.18310000000000001</v>
      </c>
      <c r="L74" s="39">
        <v>1906</v>
      </c>
      <c r="M74" s="39">
        <v>117.9</v>
      </c>
      <c r="N74" s="39">
        <v>2.25</v>
      </c>
      <c r="O74" s="12">
        <v>0</v>
      </c>
      <c r="P74" s="12">
        <f>N74/סיכום!$B$42</f>
        <v>2.8255671886598561E-4</v>
      </c>
    </row>
    <row r="75" spans="1:16">
      <c r="A75" s="7" t="s">
        <v>220</v>
      </c>
      <c r="B75" s="7">
        <v>1980200</v>
      </c>
      <c r="C75" s="7" t="s">
        <v>218</v>
      </c>
      <c r="D75" s="7" t="s">
        <v>144</v>
      </c>
      <c r="E75" s="7" t="s">
        <v>219</v>
      </c>
      <c r="F75" s="7" t="s">
        <v>146</v>
      </c>
      <c r="G75" s="41">
        <v>0</v>
      </c>
      <c r="H75" s="39">
        <v>0.65</v>
      </c>
      <c r="I75" s="7" t="s">
        <v>36</v>
      </c>
      <c r="J75" s="12">
        <v>5.0999999999999997E-2</v>
      </c>
      <c r="K75" s="12">
        <v>0.1298</v>
      </c>
      <c r="L75" s="39">
        <v>1876</v>
      </c>
      <c r="M75" s="39">
        <v>113.08</v>
      </c>
      <c r="N75" s="39">
        <v>2.12</v>
      </c>
      <c r="O75" s="12">
        <v>0</v>
      </c>
      <c r="P75" s="12">
        <f>N75/סיכום!$B$42</f>
        <v>2.6623121955372868E-4</v>
      </c>
    </row>
    <row r="76" spans="1:16">
      <c r="A76" s="7" t="s">
        <v>221</v>
      </c>
      <c r="B76" s="7">
        <v>1123371</v>
      </c>
      <c r="C76" s="7" t="s">
        <v>222</v>
      </c>
      <c r="D76" s="7" t="s">
        <v>144</v>
      </c>
      <c r="E76" s="7" t="s">
        <v>223</v>
      </c>
      <c r="F76" s="7" t="s">
        <v>121</v>
      </c>
      <c r="G76" s="41">
        <v>0</v>
      </c>
      <c r="H76" s="39">
        <v>2.2400000000000002</v>
      </c>
      <c r="I76" s="7" t="s">
        <v>36</v>
      </c>
      <c r="J76" s="12">
        <v>5.1860000000000003E-2</v>
      </c>
      <c r="K76" s="12">
        <v>5.6000000000000001E-2</v>
      </c>
      <c r="L76" s="39">
        <v>1855.67</v>
      </c>
      <c r="M76" s="39">
        <v>104.1</v>
      </c>
      <c r="N76" s="39">
        <v>1.93</v>
      </c>
      <c r="O76" s="12">
        <v>0</v>
      </c>
      <c r="P76" s="12">
        <f>N76/סיכום!$B$42</f>
        <v>2.4237087440504544E-4</v>
      </c>
    </row>
    <row r="77" spans="1:16">
      <c r="A77" s="7" t="s">
        <v>224</v>
      </c>
      <c r="B77" s="7">
        <v>1123376</v>
      </c>
      <c r="C77" s="7" t="s">
        <v>222</v>
      </c>
      <c r="D77" s="7" t="s">
        <v>144</v>
      </c>
      <c r="E77" s="7" t="s">
        <v>223</v>
      </c>
      <c r="F77" s="7" t="s">
        <v>121</v>
      </c>
      <c r="G77" s="41">
        <v>0</v>
      </c>
      <c r="H77" s="44">
        <v>0</v>
      </c>
      <c r="I77" s="7" t="s">
        <v>36</v>
      </c>
      <c r="J77" s="43">
        <v>0</v>
      </c>
      <c r="K77" s="43">
        <v>0</v>
      </c>
      <c r="L77" s="39">
        <v>52.11</v>
      </c>
      <c r="M77" s="39">
        <v>100</v>
      </c>
      <c r="N77" s="39">
        <v>0.05</v>
      </c>
      <c r="O77" s="43">
        <v>0</v>
      </c>
      <c r="P77" s="12">
        <f>N77/סיכום!$B$42</f>
        <v>6.2790381970219033E-6</v>
      </c>
    </row>
    <row r="78" spans="1:16">
      <c r="A78" s="7" t="s">
        <v>225</v>
      </c>
      <c r="B78" s="7">
        <v>1102698</v>
      </c>
      <c r="C78" s="7" t="s">
        <v>226</v>
      </c>
      <c r="D78" s="7" t="s">
        <v>137</v>
      </c>
      <c r="E78" s="41">
        <v>0</v>
      </c>
      <c r="F78" s="41">
        <v>0</v>
      </c>
      <c r="G78" s="41">
        <v>0</v>
      </c>
      <c r="H78" s="39">
        <v>1.46</v>
      </c>
      <c r="I78" s="7" t="s">
        <v>36</v>
      </c>
      <c r="J78" s="12">
        <v>4.4999999999999998E-2</v>
      </c>
      <c r="K78" s="12">
        <v>3.3700000000000001E-2</v>
      </c>
      <c r="L78" s="39">
        <v>4614</v>
      </c>
      <c r="M78" s="39">
        <v>123.01</v>
      </c>
      <c r="N78" s="39">
        <v>5.68</v>
      </c>
      <c r="O78" s="12">
        <v>1E-4</v>
      </c>
      <c r="P78" s="12">
        <f>N78/סיכום!$B$42</f>
        <v>7.1329873918168809E-4</v>
      </c>
    </row>
    <row r="79" spans="1:16">
      <c r="A79" s="7" t="s">
        <v>227</v>
      </c>
      <c r="B79" s="7">
        <v>5650098</v>
      </c>
      <c r="C79" s="7" t="s">
        <v>228</v>
      </c>
      <c r="D79" s="7" t="s">
        <v>229</v>
      </c>
      <c r="E79" s="41">
        <v>0</v>
      </c>
      <c r="F79" s="41">
        <v>0</v>
      </c>
      <c r="G79" s="41">
        <v>0</v>
      </c>
      <c r="H79" s="39">
        <v>0.5</v>
      </c>
      <c r="I79" s="7" t="s">
        <v>36</v>
      </c>
      <c r="J79" s="12">
        <v>5.5E-2</v>
      </c>
      <c r="K79" s="12">
        <v>4.1300000000000003E-2</v>
      </c>
      <c r="L79" s="39">
        <v>5919.35</v>
      </c>
      <c r="M79" s="39">
        <v>109.28</v>
      </c>
      <c r="N79" s="39">
        <v>6.47</v>
      </c>
      <c r="O79" s="12">
        <v>1E-4</v>
      </c>
      <c r="P79" s="12">
        <f>N79/סיכום!$B$42</f>
        <v>8.125075426946342E-4</v>
      </c>
    </row>
    <row r="80" spans="1:16">
      <c r="A80" s="7" t="s">
        <v>230</v>
      </c>
      <c r="B80" s="7">
        <v>5650114</v>
      </c>
      <c r="C80" s="7" t="s">
        <v>228</v>
      </c>
      <c r="D80" s="7" t="s">
        <v>229</v>
      </c>
      <c r="E80" s="41">
        <v>0</v>
      </c>
      <c r="F80" s="41">
        <v>0</v>
      </c>
      <c r="G80" s="41">
        <v>0</v>
      </c>
      <c r="H80" s="39">
        <v>2.85</v>
      </c>
      <c r="I80" s="7" t="s">
        <v>36</v>
      </c>
      <c r="J80" s="12">
        <v>5.1499999999999997E-2</v>
      </c>
      <c r="K80" s="12">
        <v>1.9599999999999999E-2</v>
      </c>
      <c r="L80" s="39">
        <v>2027.3</v>
      </c>
      <c r="M80" s="39">
        <v>121.1</v>
      </c>
      <c r="N80" s="39">
        <v>2.46</v>
      </c>
      <c r="O80" s="12">
        <v>0</v>
      </c>
      <c r="P80" s="12">
        <f>N80/סיכום!$B$42</f>
        <v>3.0892867929347762E-4</v>
      </c>
    </row>
    <row r="81" spans="1:16">
      <c r="A81" s="7" t="s">
        <v>231</v>
      </c>
      <c r="B81" s="7">
        <v>6430102</v>
      </c>
      <c r="C81" s="7" t="s">
        <v>232</v>
      </c>
      <c r="D81" s="7" t="s">
        <v>229</v>
      </c>
      <c r="E81" s="41">
        <v>0</v>
      </c>
      <c r="F81" s="41">
        <v>0</v>
      </c>
      <c r="G81" s="41">
        <v>0</v>
      </c>
      <c r="H81" s="39">
        <v>0.82</v>
      </c>
      <c r="I81" s="7" t="s">
        <v>36</v>
      </c>
      <c r="J81" s="12">
        <v>4.1599999999999998E-2</v>
      </c>
      <c r="K81" s="12">
        <v>2.4500000000000001E-2</v>
      </c>
      <c r="L81" s="39">
        <v>8726.42</v>
      </c>
      <c r="M81" s="39">
        <v>106.51</v>
      </c>
      <c r="N81" s="39">
        <v>9.2899999999999991</v>
      </c>
      <c r="O81" s="12">
        <v>1E-4</v>
      </c>
      <c r="P81" s="12">
        <f>N81/סיכום!$B$42</f>
        <v>1.1666452970066695E-3</v>
      </c>
    </row>
    <row r="82" spans="1:16" ht="13.5" thickBot="1">
      <c r="A82" s="6" t="s">
        <v>233</v>
      </c>
      <c r="B82" s="6"/>
      <c r="C82" s="6"/>
      <c r="D82" s="6"/>
      <c r="E82" s="6"/>
      <c r="F82" s="6"/>
      <c r="G82" s="6"/>
      <c r="H82" s="36">
        <v>3.85</v>
      </c>
      <c r="I82" s="6"/>
      <c r="J82" s="13"/>
      <c r="K82" s="13">
        <v>2.1100000000000001E-2</v>
      </c>
      <c r="L82" s="37">
        <f>SUM(L20:L81)</f>
        <v>992845.1100000001</v>
      </c>
      <c r="M82" s="36"/>
      <c r="N82" s="37">
        <f>SUM(N20:N81)</f>
        <v>1204.7399999999998</v>
      </c>
      <c r="O82" s="13"/>
      <c r="P82" s="14">
        <f>SUM(P20:P81)</f>
        <v>0.15129216954960334</v>
      </c>
    </row>
    <row r="83" spans="1:16" ht="13.5" thickTop="1"/>
    <row r="84" spans="1:16">
      <c r="A84" s="6" t="s">
        <v>234</v>
      </c>
      <c r="B84" s="6"/>
      <c r="C84" s="6"/>
      <c r="D84" s="6"/>
      <c r="E84" s="6"/>
      <c r="F84" s="6"/>
      <c r="G84" s="6"/>
      <c r="H84" s="36"/>
      <c r="I84" s="6"/>
      <c r="J84" s="13"/>
      <c r="K84" s="13"/>
      <c r="L84" s="36"/>
      <c r="M84" s="36"/>
      <c r="N84" s="36"/>
      <c r="O84" s="13"/>
      <c r="P84" s="13"/>
    </row>
    <row r="85" spans="1:16">
      <c r="A85" s="7" t="s">
        <v>235</v>
      </c>
      <c r="B85" s="7">
        <v>1119635</v>
      </c>
      <c r="C85" s="7" t="s">
        <v>236</v>
      </c>
      <c r="D85" s="7" t="s">
        <v>237</v>
      </c>
      <c r="E85" s="7" t="s">
        <v>128</v>
      </c>
      <c r="F85" s="7" t="s">
        <v>146</v>
      </c>
      <c r="G85" s="41">
        <v>0</v>
      </c>
      <c r="H85" s="39">
        <v>2.86</v>
      </c>
      <c r="I85" s="7" t="s">
        <v>36</v>
      </c>
      <c r="J85" s="12">
        <v>4.8399999999999999E-2</v>
      </c>
      <c r="K85" s="12">
        <v>1.29E-2</v>
      </c>
      <c r="L85" s="39">
        <v>0.62</v>
      </c>
      <c r="M85" s="39">
        <v>110.37</v>
      </c>
      <c r="N85" s="39">
        <v>0</v>
      </c>
      <c r="O85" s="12">
        <v>0</v>
      </c>
      <c r="P85" s="12">
        <f>N85/סיכום!$B$42</f>
        <v>0</v>
      </c>
    </row>
    <row r="86" spans="1:16">
      <c r="A86" s="7" t="s">
        <v>238</v>
      </c>
      <c r="B86" s="7">
        <v>7410236</v>
      </c>
      <c r="C86" s="7" t="s">
        <v>127</v>
      </c>
      <c r="D86" s="7" t="s">
        <v>120</v>
      </c>
      <c r="E86" s="7" t="s">
        <v>128</v>
      </c>
      <c r="F86" s="7" t="s">
        <v>129</v>
      </c>
      <c r="G86" s="41">
        <v>0</v>
      </c>
      <c r="H86" s="39">
        <v>2.5499999999999998</v>
      </c>
      <c r="I86" s="7" t="s">
        <v>36</v>
      </c>
      <c r="J86" s="12">
        <v>5.3999999999999999E-2</v>
      </c>
      <c r="K86" s="12">
        <v>1.14E-2</v>
      </c>
      <c r="L86" s="39">
        <v>9029</v>
      </c>
      <c r="M86" s="39">
        <v>112.87</v>
      </c>
      <c r="N86" s="39">
        <v>10.19</v>
      </c>
      <c r="O86" s="12">
        <v>0</v>
      </c>
      <c r="P86" s="12">
        <f>N86/סיכום!$B$42</f>
        <v>1.2796679845530636E-3</v>
      </c>
    </row>
    <row r="87" spans="1:16">
      <c r="A87" s="7" t="s">
        <v>239</v>
      </c>
      <c r="B87" s="7">
        <v>1260405</v>
      </c>
      <c r="C87" s="7" t="s">
        <v>153</v>
      </c>
      <c r="D87" s="7" t="s">
        <v>144</v>
      </c>
      <c r="E87" s="7" t="s">
        <v>145</v>
      </c>
      <c r="F87" s="7" t="s">
        <v>129</v>
      </c>
      <c r="G87" s="41">
        <v>0</v>
      </c>
      <c r="H87" s="39">
        <v>1.48</v>
      </c>
      <c r="I87" s="7" t="s">
        <v>36</v>
      </c>
      <c r="J87" s="12">
        <v>6.4000000000000001E-2</v>
      </c>
      <c r="K87" s="12">
        <v>1.3299999999999999E-2</v>
      </c>
      <c r="L87" s="39">
        <v>4603</v>
      </c>
      <c r="M87" s="39">
        <v>107.48</v>
      </c>
      <c r="N87" s="39">
        <v>4.95</v>
      </c>
      <c r="O87" s="12">
        <v>0</v>
      </c>
      <c r="P87" s="12">
        <f>N87/סיכום!$B$42</f>
        <v>6.216247815051684E-4</v>
      </c>
    </row>
    <row r="88" spans="1:16">
      <c r="A88" s="7" t="s">
        <v>240</v>
      </c>
      <c r="B88" s="7">
        <v>1120138</v>
      </c>
      <c r="C88" s="7" t="s">
        <v>160</v>
      </c>
      <c r="D88" s="7" t="s">
        <v>141</v>
      </c>
      <c r="E88" s="7" t="s">
        <v>145</v>
      </c>
      <c r="F88" s="7" t="s">
        <v>129</v>
      </c>
      <c r="G88" s="41">
        <v>0</v>
      </c>
      <c r="H88" s="39">
        <v>4.8099999999999996</v>
      </c>
      <c r="I88" s="7" t="s">
        <v>36</v>
      </c>
      <c r="J88" s="12">
        <v>5.7000000000000002E-2</v>
      </c>
      <c r="K88" s="12">
        <v>3.5700000000000003E-2</v>
      </c>
      <c r="L88" s="39">
        <v>6000</v>
      </c>
      <c r="M88" s="39">
        <v>113.22</v>
      </c>
      <c r="N88" s="39">
        <v>6.79</v>
      </c>
      <c r="O88" s="12">
        <v>0</v>
      </c>
      <c r="P88" s="12">
        <f>N88/סיכום!$B$42</f>
        <v>8.5269338715557438E-4</v>
      </c>
    </row>
    <row r="89" spans="1:16">
      <c r="A89" s="7" t="s">
        <v>241</v>
      </c>
      <c r="B89" s="7">
        <v>1118843</v>
      </c>
      <c r="C89" s="7" t="s">
        <v>163</v>
      </c>
      <c r="D89" s="7" t="s">
        <v>137</v>
      </c>
      <c r="E89" s="7" t="s">
        <v>145</v>
      </c>
      <c r="F89" s="7" t="s">
        <v>121</v>
      </c>
      <c r="G89" s="41">
        <v>0</v>
      </c>
      <c r="H89" s="39">
        <v>1.93</v>
      </c>
      <c r="I89" s="7" t="s">
        <v>36</v>
      </c>
      <c r="J89" s="12">
        <v>5.5E-2</v>
      </c>
      <c r="K89" s="12">
        <v>1.26E-2</v>
      </c>
      <c r="L89" s="39">
        <v>20779.5</v>
      </c>
      <c r="M89" s="39">
        <v>108.35</v>
      </c>
      <c r="N89" s="39">
        <v>22.51</v>
      </c>
      <c r="O89" s="12">
        <v>0</v>
      </c>
      <c r="P89" s="12">
        <f>N89/סיכום!$B$42</f>
        <v>2.8268229962992606E-3</v>
      </c>
    </row>
    <row r="90" spans="1:16">
      <c r="A90" s="7" t="s">
        <v>242</v>
      </c>
      <c r="B90" s="7">
        <v>1121854</v>
      </c>
      <c r="C90" s="7" t="s">
        <v>243</v>
      </c>
      <c r="D90" s="7" t="s">
        <v>120</v>
      </c>
      <c r="E90" s="7" t="s">
        <v>168</v>
      </c>
      <c r="F90" s="7" t="s">
        <v>146</v>
      </c>
      <c r="G90" s="41">
        <v>0</v>
      </c>
      <c r="H90" s="39">
        <v>4.74</v>
      </c>
      <c r="I90" s="7" t="s">
        <v>36</v>
      </c>
      <c r="J90" s="12">
        <v>1.6199999999999999E-2</v>
      </c>
      <c r="K90" s="12">
        <v>1.11E-2</v>
      </c>
      <c r="L90" s="39">
        <v>10000</v>
      </c>
      <c r="M90" s="39">
        <v>102.57</v>
      </c>
      <c r="N90" s="39">
        <v>10.26</v>
      </c>
      <c r="O90" s="12">
        <v>0</v>
      </c>
      <c r="P90" s="12">
        <f>N90/סיכום!$B$42</f>
        <v>1.2884586380288944E-3</v>
      </c>
    </row>
    <row r="91" spans="1:16" ht="13.5" thickBot="1">
      <c r="A91" s="6" t="s">
        <v>244</v>
      </c>
      <c r="B91" s="6"/>
      <c r="C91" s="6"/>
      <c r="D91" s="6"/>
      <c r="E91" s="6"/>
      <c r="F91" s="6"/>
      <c r="G91" s="6"/>
      <c r="H91" s="36">
        <v>2.89</v>
      </c>
      <c r="I91" s="6"/>
      <c r="J91" s="13"/>
      <c r="K91" s="13">
        <v>1.4999999999999999E-2</v>
      </c>
      <c r="L91" s="37">
        <f>SUM(L85:L90)</f>
        <v>50412.12</v>
      </c>
      <c r="M91" s="36"/>
      <c r="N91" s="37">
        <f>SUM(N85:N90)</f>
        <v>54.699999999999996</v>
      </c>
      <c r="O91" s="13"/>
      <c r="P91" s="14">
        <f>SUM(P85:P90)</f>
        <v>6.8692677875419614E-3</v>
      </c>
    </row>
    <row r="92" spans="1:16" ht="13.5" thickTop="1"/>
    <row r="93" spans="1:16">
      <c r="A93" s="6" t="s">
        <v>245</v>
      </c>
      <c r="B93" s="6"/>
      <c r="C93" s="6"/>
      <c r="D93" s="6"/>
      <c r="E93" s="6"/>
      <c r="F93" s="6"/>
      <c r="G93" s="6"/>
      <c r="H93" s="36"/>
      <c r="I93" s="6"/>
      <c r="J93" s="13"/>
      <c r="K93" s="13"/>
      <c r="L93" s="36"/>
      <c r="M93" s="36"/>
      <c r="N93" s="36"/>
      <c r="O93" s="13"/>
      <c r="P93" s="13"/>
    </row>
    <row r="94" spans="1:16" ht="13.5" thickBot="1">
      <c r="A94" s="6" t="s">
        <v>246</v>
      </c>
      <c r="B94" s="6"/>
      <c r="C94" s="6"/>
      <c r="D94" s="6"/>
      <c r="E94" s="6"/>
      <c r="F94" s="6"/>
      <c r="G94" s="6"/>
      <c r="H94" s="36"/>
      <c r="I94" s="6"/>
      <c r="J94" s="13"/>
      <c r="K94" s="13"/>
      <c r="L94" s="37">
        <v>0</v>
      </c>
      <c r="M94" s="36"/>
      <c r="N94" s="37">
        <v>0</v>
      </c>
      <c r="O94" s="13"/>
      <c r="P94" s="14">
        <f>N94/סיכום!$B$42</f>
        <v>0</v>
      </c>
    </row>
    <row r="95" spans="1:16" ht="13.5" thickTop="1"/>
    <row r="96" spans="1:16">
      <c r="A96" s="6" t="s">
        <v>247</v>
      </c>
      <c r="B96" s="6"/>
      <c r="C96" s="6"/>
      <c r="D96" s="6"/>
      <c r="E96" s="6"/>
      <c r="F96" s="6"/>
      <c r="G96" s="6"/>
      <c r="H96" s="36"/>
      <c r="I96" s="6"/>
      <c r="J96" s="13"/>
      <c r="K96" s="13"/>
      <c r="L96" s="36"/>
      <c r="M96" s="36"/>
      <c r="N96" s="36"/>
      <c r="O96" s="13"/>
      <c r="P96" s="13"/>
    </row>
    <row r="97" spans="1:16" ht="13.5" thickBot="1">
      <c r="A97" s="6" t="s">
        <v>248</v>
      </c>
      <c r="B97" s="6"/>
      <c r="C97" s="6"/>
      <c r="D97" s="6"/>
      <c r="E97" s="6"/>
      <c r="F97" s="6"/>
      <c r="G97" s="6"/>
      <c r="H97" s="36"/>
      <c r="I97" s="6"/>
      <c r="J97" s="13"/>
      <c r="K97" s="13"/>
      <c r="L97" s="37">
        <v>0</v>
      </c>
      <c r="M97" s="36"/>
      <c r="N97" s="37">
        <v>0</v>
      </c>
      <c r="O97" s="13"/>
      <c r="P97" s="14">
        <f>N97/סיכום!$B$42</f>
        <v>0</v>
      </c>
    </row>
    <row r="98" spans="1:16" ht="13.5" thickTop="1"/>
    <row r="99" spans="1:16" ht="13.5" thickBot="1">
      <c r="A99" s="4" t="s">
        <v>249</v>
      </c>
      <c r="B99" s="4"/>
      <c r="C99" s="4"/>
      <c r="D99" s="4"/>
      <c r="E99" s="4"/>
      <c r="F99" s="4"/>
      <c r="G99" s="4"/>
      <c r="H99" s="34">
        <v>3.81</v>
      </c>
      <c r="I99" s="4"/>
      <c r="J99" s="31"/>
      <c r="K99" s="31">
        <v>2.0899999999999998E-2</v>
      </c>
      <c r="L99" s="38">
        <f>SUM(L82+L91)</f>
        <v>1043257.2300000001</v>
      </c>
      <c r="M99" s="34"/>
      <c r="N99" s="38">
        <f>SUM(N82+N91)</f>
        <v>1259.4399999999998</v>
      </c>
      <c r="O99" s="31"/>
      <c r="P99" s="40">
        <f>SUM(P82+P91)</f>
        <v>0.1581614373371453</v>
      </c>
    </row>
    <row r="100" spans="1:16" ht="13.5" thickTop="1"/>
    <row r="102" spans="1:16">
      <c r="A102" s="4" t="s">
        <v>250</v>
      </c>
      <c r="B102" s="4"/>
      <c r="C102" s="4"/>
      <c r="D102" s="4"/>
      <c r="E102" s="4"/>
      <c r="F102" s="4"/>
      <c r="G102" s="4"/>
      <c r="H102" s="34"/>
      <c r="I102" s="4"/>
      <c r="J102" s="31"/>
      <c r="K102" s="31"/>
      <c r="L102" s="34"/>
      <c r="M102" s="34"/>
      <c r="N102" s="34"/>
      <c r="O102" s="31"/>
      <c r="P102" s="31"/>
    </row>
    <row r="103" spans="1:16">
      <c r="A103" s="6" t="s">
        <v>251</v>
      </c>
      <c r="B103" s="6"/>
      <c r="C103" s="6"/>
      <c r="D103" s="6"/>
      <c r="E103" s="6"/>
      <c r="F103" s="6"/>
      <c r="G103" s="6"/>
      <c r="H103" s="36"/>
      <c r="I103" s="6"/>
      <c r="J103" s="13"/>
      <c r="K103" s="13"/>
      <c r="L103" s="36"/>
      <c r="M103" s="36"/>
      <c r="N103" s="36"/>
      <c r="O103" s="13"/>
      <c r="P103" s="13"/>
    </row>
    <row r="104" spans="1:16" ht="13.5" thickBot="1">
      <c r="A104" s="6" t="s">
        <v>252</v>
      </c>
      <c r="B104" s="6"/>
      <c r="C104" s="6"/>
      <c r="D104" s="6"/>
      <c r="E104" s="6"/>
      <c r="F104" s="6"/>
      <c r="G104" s="6"/>
      <c r="H104" s="36"/>
      <c r="I104" s="6"/>
      <c r="J104" s="13"/>
      <c r="K104" s="13"/>
      <c r="L104" s="37">
        <v>0</v>
      </c>
      <c r="M104" s="36"/>
      <c r="N104" s="37">
        <v>0</v>
      </c>
      <c r="O104" s="13"/>
      <c r="P104" s="14">
        <f>N104/סיכום!$B$42</f>
        <v>0</v>
      </c>
    </row>
    <row r="105" spans="1:16" ht="13.5" thickTop="1"/>
    <row r="106" spans="1:16">
      <c r="A106" s="6" t="s">
        <v>253</v>
      </c>
      <c r="B106" s="6"/>
      <c r="C106" s="6"/>
      <c r="D106" s="6"/>
      <c r="E106" s="6"/>
      <c r="F106" s="6"/>
      <c r="G106" s="6"/>
      <c r="H106" s="36"/>
      <c r="I106" s="6"/>
      <c r="J106" s="13"/>
      <c r="K106" s="13"/>
      <c r="L106" s="36"/>
      <c r="M106" s="36"/>
      <c r="N106" s="36"/>
      <c r="O106" s="13"/>
      <c r="P106" s="13"/>
    </row>
    <row r="107" spans="1:16">
      <c r="A107" s="7" t="s">
        <v>254</v>
      </c>
      <c r="B107" s="7" t="s">
        <v>255</v>
      </c>
      <c r="C107" s="7" t="s">
        <v>256</v>
      </c>
      <c r="D107" s="7" t="s">
        <v>257</v>
      </c>
      <c r="E107" s="7" t="s">
        <v>219</v>
      </c>
      <c r="F107" s="7" t="s">
        <v>258</v>
      </c>
      <c r="G107" s="41">
        <v>0</v>
      </c>
      <c r="H107" s="39">
        <v>16.079999999999998</v>
      </c>
      <c r="I107" s="7" t="s">
        <v>25</v>
      </c>
      <c r="J107" s="12">
        <v>5.2499999999999998E-2</v>
      </c>
      <c r="K107" s="12">
        <v>5.1499999999999997E-2</v>
      </c>
      <c r="L107" s="39">
        <v>7778</v>
      </c>
      <c r="M107" s="39">
        <v>104.81</v>
      </c>
      <c r="N107" s="39">
        <v>8.15</v>
      </c>
      <c r="O107" s="12">
        <v>0</v>
      </c>
      <c r="P107" s="12">
        <f>N107/סיכום!$B$42</f>
        <v>1.0234832261145702E-3</v>
      </c>
    </row>
    <row r="108" spans="1:16">
      <c r="A108" s="7" t="s">
        <v>259</v>
      </c>
      <c r="B108" s="7" t="s">
        <v>260</v>
      </c>
      <c r="C108" s="7" t="s">
        <v>261</v>
      </c>
      <c r="D108" s="7" t="s">
        <v>120</v>
      </c>
      <c r="E108" s="7" t="s">
        <v>219</v>
      </c>
      <c r="F108" s="7" t="s">
        <v>258</v>
      </c>
      <c r="G108" s="41">
        <v>0</v>
      </c>
      <c r="H108" s="39">
        <v>7.73</v>
      </c>
      <c r="I108" s="7" t="s">
        <v>25</v>
      </c>
      <c r="J108" s="12">
        <v>4.2500000000000003E-2</v>
      </c>
      <c r="K108" s="12">
        <v>3.78E-2</v>
      </c>
      <c r="L108" s="39">
        <v>7778</v>
      </c>
      <c r="M108" s="39">
        <v>105.79</v>
      </c>
      <c r="N108" s="39">
        <v>8.23</v>
      </c>
      <c r="O108" s="12">
        <v>0</v>
      </c>
      <c r="P108" s="12">
        <f>N108/סיכום!$B$42</f>
        <v>1.0335296872298052E-3</v>
      </c>
    </row>
    <row r="109" spans="1:16">
      <c r="A109" s="7" t="s">
        <v>262</v>
      </c>
      <c r="B109" s="7" t="s">
        <v>263</v>
      </c>
      <c r="C109" s="7" t="s">
        <v>264</v>
      </c>
      <c r="D109" s="7" t="s">
        <v>115</v>
      </c>
      <c r="E109" s="7" t="s">
        <v>219</v>
      </c>
      <c r="F109" s="7" t="s">
        <v>258</v>
      </c>
      <c r="G109" s="41">
        <v>0</v>
      </c>
      <c r="H109" s="39">
        <v>7.28</v>
      </c>
      <c r="I109" s="7" t="s">
        <v>25</v>
      </c>
      <c r="J109" s="12">
        <v>6.3750000000000001E-2</v>
      </c>
      <c r="K109" s="12">
        <v>5.8500000000000003E-2</v>
      </c>
      <c r="L109" s="39">
        <v>15556</v>
      </c>
      <c r="M109" s="39">
        <v>106.54</v>
      </c>
      <c r="N109" s="39">
        <v>16.57</v>
      </c>
      <c r="O109" s="12">
        <v>0</v>
      </c>
      <c r="P109" s="12">
        <f>N109/סיכום!$B$42</f>
        <v>2.0808732584930586E-3</v>
      </c>
    </row>
    <row r="110" spans="1:16">
      <c r="A110" s="7" t="s">
        <v>265</v>
      </c>
      <c r="B110" s="7" t="s">
        <v>266</v>
      </c>
      <c r="C110" s="7" t="s">
        <v>267</v>
      </c>
      <c r="D110" s="7" t="s">
        <v>115</v>
      </c>
      <c r="E110" s="7" t="s">
        <v>268</v>
      </c>
      <c r="F110" s="7" t="s">
        <v>258</v>
      </c>
      <c r="G110" s="41">
        <v>0</v>
      </c>
      <c r="H110" s="39">
        <v>6.49</v>
      </c>
      <c r="I110" s="7" t="s">
        <v>25</v>
      </c>
      <c r="J110" s="12">
        <v>5.5E-2</v>
      </c>
      <c r="K110" s="12">
        <v>4.2099999999999999E-2</v>
      </c>
      <c r="L110" s="39">
        <v>11667</v>
      </c>
      <c r="M110" s="39">
        <v>109.7</v>
      </c>
      <c r="N110" s="39">
        <v>12.8</v>
      </c>
      <c r="O110" s="12">
        <v>0</v>
      </c>
      <c r="P110" s="12">
        <f>N110/סיכום!$B$42</f>
        <v>1.6074337784376073E-3</v>
      </c>
    </row>
    <row r="111" spans="1:16">
      <c r="A111" s="7" t="s">
        <v>269</v>
      </c>
      <c r="B111" s="7">
        <v>60372133</v>
      </c>
      <c r="C111" s="7" t="s">
        <v>270</v>
      </c>
      <c r="D111" s="7" t="s">
        <v>271</v>
      </c>
      <c r="E111" s="7" t="s">
        <v>268</v>
      </c>
      <c r="F111" s="7" t="s">
        <v>258</v>
      </c>
      <c r="G111" s="41">
        <v>0</v>
      </c>
      <c r="H111" s="39">
        <v>8</v>
      </c>
      <c r="I111" s="7" t="s">
        <v>25</v>
      </c>
      <c r="J111" s="12">
        <v>4.65E-2</v>
      </c>
      <c r="K111" s="12">
        <v>4.2200000000000001E-2</v>
      </c>
      <c r="L111" s="39">
        <v>7778</v>
      </c>
      <c r="M111" s="39">
        <v>104.48</v>
      </c>
      <c r="N111" s="39">
        <v>8.1300000000000008</v>
      </c>
      <c r="O111" s="12">
        <v>0</v>
      </c>
      <c r="P111" s="12">
        <f>N111/סיכום!$B$42</f>
        <v>1.0209716108357614E-3</v>
      </c>
    </row>
    <row r="112" spans="1:16">
      <c r="A112" s="7" t="s">
        <v>272</v>
      </c>
      <c r="B112" s="7" t="s">
        <v>273</v>
      </c>
      <c r="C112" s="7" t="s">
        <v>274</v>
      </c>
      <c r="D112" s="7" t="s">
        <v>275</v>
      </c>
      <c r="E112" s="7" t="s">
        <v>268</v>
      </c>
      <c r="F112" s="7" t="s">
        <v>258</v>
      </c>
      <c r="G112" s="41">
        <v>0</v>
      </c>
      <c r="H112" s="39">
        <v>-0.32</v>
      </c>
      <c r="I112" s="7" t="s">
        <v>25</v>
      </c>
      <c r="J112" s="43">
        <v>0</v>
      </c>
      <c r="K112" s="12">
        <v>3.7400000000000003E-2</v>
      </c>
      <c r="L112" s="39">
        <v>7778</v>
      </c>
      <c r="M112" s="39">
        <v>99.74</v>
      </c>
      <c r="N112" s="39">
        <v>7.76</v>
      </c>
      <c r="O112" s="12">
        <v>0</v>
      </c>
      <c r="P112" s="12">
        <f>N112/סיכום!$B$42</f>
        <v>9.7450672817779929E-4</v>
      </c>
    </row>
    <row r="113" spans="1:16">
      <c r="A113" s="7" t="s">
        <v>276</v>
      </c>
      <c r="B113" s="7" t="s">
        <v>277</v>
      </c>
      <c r="C113" s="7" t="s">
        <v>278</v>
      </c>
      <c r="D113" s="7" t="s">
        <v>120</v>
      </c>
      <c r="E113" s="7" t="s">
        <v>279</v>
      </c>
      <c r="F113" s="7" t="s">
        <v>258</v>
      </c>
      <c r="G113" s="41">
        <v>0</v>
      </c>
      <c r="H113" s="39">
        <v>7.91</v>
      </c>
      <c r="I113" s="7" t="s">
        <v>25</v>
      </c>
      <c r="J113" s="12">
        <v>4.2999999999999997E-2</v>
      </c>
      <c r="K113" s="12">
        <v>4.07E-2</v>
      </c>
      <c r="L113" s="39">
        <v>7778</v>
      </c>
      <c r="M113" s="39">
        <v>103.61</v>
      </c>
      <c r="N113" s="39">
        <v>8.06</v>
      </c>
      <c r="O113" s="12">
        <v>0</v>
      </c>
      <c r="P113" s="12">
        <f>N113/סיכום!$B$42</f>
        <v>1.0121809573599308E-3</v>
      </c>
    </row>
    <row r="114" spans="1:16">
      <c r="A114" s="7" t="s">
        <v>280</v>
      </c>
      <c r="B114" s="7" t="s">
        <v>281</v>
      </c>
      <c r="C114" s="7" t="s">
        <v>282</v>
      </c>
      <c r="D114" s="7" t="s">
        <v>120</v>
      </c>
      <c r="E114" s="7" t="s">
        <v>279</v>
      </c>
      <c r="F114" s="7" t="s">
        <v>258</v>
      </c>
      <c r="G114" s="41">
        <v>0</v>
      </c>
      <c r="H114" s="44">
        <v>0</v>
      </c>
      <c r="I114" s="7" t="s">
        <v>25</v>
      </c>
      <c r="J114" s="43">
        <v>0</v>
      </c>
      <c r="K114" s="43">
        <v>0</v>
      </c>
      <c r="L114" s="39">
        <v>11667</v>
      </c>
      <c r="M114" s="39">
        <v>102.19</v>
      </c>
      <c r="N114" s="39">
        <v>11.92</v>
      </c>
      <c r="O114" s="12">
        <v>0</v>
      </c>
      <c r="P114" s="12">
        <f>N114/סיכום!$B$42</f>
        <v>1.4969227061700217E-3</v>
      </c>
    </row>
    <row r="115" spans="1:16">
      <c r="A115" s="7" t="s">
        <v>283</v>
      </c>
      <c r="B115" s="7" t="s">
        <v>284</v>
      </c>
      <c r="C115" s="7" t="s">
        <v>285</v>
      </c>
      <c r="D115" s="7" t="s">
        <v>286</v>
      </c>
      <c r="E115" s="7" t="s">
        <v>279</v>
      </c>
      <c r="F115" s="7" t="s">
        <v>258</v>
      </c>
      <c r="G115" s="41">
        <v>0</v>
      </c>
      <c r="H115" s="44">
        <v>0</v>
      </c>
      <c r="I115" s="7" t="s">
        <v>287</v>
      </c>
      <c r="J115" s="43">
        <v>0</v>
      </c>
      <c r="K115" s="43">
        <v>0</v>
      </c>
      <c r="L115" s="39">
        <v>6063.6</v>
      </c>
      <c r="M115" s="39">
        <v>112.41</v>
      </c>
      <c r="N115" s="39">
        <v>6.82</v>
      </c>
      <c r="O115" s="12">
        <v>0</v>
      </c>
      <c r="P115" s="12">
        <f>N115/סיכום!$B$42</f>
        <v>8.5646081007378753E-4</v>
      </c>
    </row>
    <row r="116" spans="1:16">
      <c r="A116" s="7" t="s">
        <v>288</v>
      </c>
      <c r="B116" s="7" t="s">
        <v>289</v>
      </c>
      <c r="C116" s="7" t="s">
        <v>290</v>
      </c>
      <c r="D116" s="7" t="s">
        <v>115</v>
      </c>
      <c r="E116" s="7" t="s">
        <v>279</v>
      </c>
      <c r="F116" s="7" t="s">
        <v>258</v>
      </c>
      <c r="G116" s="41">
        <v>0</v>
      </c>
      <c r="H116" s="39">
        <v>6.08</v>
      </c>
      <c r="I116" s="7" t="s">
        <v>25</v>
      </c>
      <c r="J116" s="12">
        <v>5.3749999999999999E-2</v>
      </c>
      <c r="K116" s="12">
        <v>6.6400000000000001E-2</v>
      </c>
      <c r="L116" s="39">
        <v>11667</v>
      </c>
      <c r="M116" s="39">
        <v>95.6</v>
      </c>
      <c r="N116" s="39">
        <v>11.15</v>
      </c>
      <c r="O116" s="12">
        <v>0</v>
      </c>
      <c r="P116" s="12">
        <f>N116/סיכום!$B$42</f>
        <v>1.4002255179358842E-3</v>
      </c>
    </row>
    <row r="117" spans="1:16">
      <c r="A117" s="7" t="s">
        <v>291</v>
      </c>
      <c r="B117" s="7" t="s">
        <v>292</v>
      </c>
      <c r="C117" s="7" t="s">
        <v>293</v>
      </c>
      <c r="D117" s="7" t="s">
        <v>294</v>
      </c>
      <c r="E117" s="7" t="s">
        <v>279</v>
      </c>
      <c r="F117" s="7" t="s">
        <v>258</v>
      </c>
      <c r="G117" s="41">
        <v>0</v>
      </c>
      <c r="H117" s="39">
        <v>35.020000000000003</v>
      </c>
      <c r="I117" s="7" t="s">
        <v>25</v>
      </c>
      <c r="J117" s="12">
        <v>1.9094E-2</v>
      </c>
      <c r="K117" s="12">
        <v>1.9400000000000001E-2</v>
      </c>
      <c r="L117" s="39">
        <v>11667</v>
      </c>
      <c r="M117" s="39">
        <v>99.76</v>
      </c>
      <c r="N117" s="39">
        <v>11.64</v>
      </c>
      <c r="O117" s="12">
        <v>0</v>
      </c>
      <c r="P117" s="12">
        <f>N117/סיכום!$B$42</f>
        <v>1.4617600922666989E-3</v>
      </c>
    </row>
    <row r="118" spans="1:16">
      <c r="A118" s="7" t="s">
        <v>295</v>
      </c>
      <c r="B118" s="7" t="s">
        <v>296</v>
      </c>
      <c r="C118" s="7" t="s">
        <v>297</v>
      </c>
      <c r="D118" s="7" t="s">
        <v>115</v>
      </c>
      <c r="E118" s="7" t="s">
        <v>279</v>
      </c>
      <c r="F118" s="7" t="s">
        <v>258</v>
      </c>
      <c r="G118" s="41">
        <v>0</v>
      </c>
      <c r="H118" s="39">
        <v>6.65</v>
      </c>
      <c r="I118" s="7" t="s">
        <v>25</v>
      </c>
      <c r="J118" s="12">
        <v>4.1250000000000002E-2</v>
      </c>
      <c r="K118" s="12">
        <v>6.0400000000000002E-2</v>
      </c>
      <c r="L118" s="39">
        <v>11667</v>
      </c>
      <c r="M118" s="39">
        <v>89.36</v>
      </c>
      <c r="N118" s="39">
        <v>10.43</v>
      </c>
      <c r="O118" s="12">
        <v>0</v>
      </c>
      <c r="P118" s="12">
        <f>N118/סיכום!$B$42</f>
        <v>1.3098073678987688E-3</v>
      </c>
    </row>
    <row r="119" spans="1:16">
      <c r="A119" s="7" t="s">
        <v>298</v>
      </c>
      <c r="B119" s="7" t="s">
        <v>299</v>
      </c>
      <c r="C119" s="7" t="s">
        <v>300</v>
      </c>
      <c r="D119" s="7" t="s">
        <v>115</v>
      </c>
      <c r="E119" s="7" t="s">
        <v>279</v>
      </c>
      <c r="F119" s="7" t="s">
        <v>258</v>
      </c>
      <c r="G119" s="41">
        <v>0</v>
      </c>
      <c r="H119" s="39">
        <v>3.12</v>
      </c>
      <c r="I119" s="7" t="s">
        <v>25</v>
      </c>
      <c r="J119" s="12">
        <v>3.7229999999999999E-2</v>
      </c>
      <c r="K119" s="12">
        <v>9.8500000000000004E-2</v>
      </c>
      <c r="L119" s="39">
        <v>23334</v>
      </c>
      <c r="M119" s="39">
        <v>84.15</v>
      </c>
      <c r="N119" s="39">
        <v>19.64</v>
      </c>
      <c r="O119" s="12">
        <v>0</v>
      </c>
      <c r="P119" s="12">
        <f>N119/סיכום!$B$42</f>
        <v>2.4664062037902034E-3</v>
      </c>
    </row>
    <row r="120" spans="1:16">
      <c r="A120" s="7" t="s">
        <v>301</v>
      </c>
      <c r="B120" s="7" t="s">
        <v>302</v>
      </c>
      <c r="C120" s="7" t="s">
        <v>303</v>
      </c>
      <c r="D120" s="7" t="s">
        <v>304</v>
      </c>
      <c r="E120" s="7" t="s">
        <v>305</v>
      </c>
      <c r="F120" s="7" t="s">
        <v>258</v>
      </c>
      <c r="G120" s="41">
        <v>0</v>
      </c>
      <c r="H120" s="44">
        <v>0</v>
      </c>
      <c r="I120" s="7" t="s">
        <v>25</v>
      </c>
      <c r="J120" s="43">
        <v>0</v>
      </c>
      <c r="K120" s="43">
        <v>0</v>
      </c>
      <c r="L120" s="39">
        <v>3889</v>
      </c>
      <c r="M120" s="39">
        <v>106.92</v>
      </c>
      <c r="N120" s="39">
        <v>4.16</v>
      </c>
      <c r="O120" s="12">
        <v>0</v>
      </c>
      <c r="P120" s="12">
        <f>N120/סיכום!$B$42</f>
        <v>5.2241597799222229E-4</v>
      </c>
    </row>
    <row r="121" spans="1:16">
      <c r="A121" s="7" t="s">
        <v>306</v>
      </c>
      <c r="B121" s="7" t="s">
        <v>307</v>
      </c>
      <c r="C121" s="7" t="s">
        <v>308</v>
      </c>
      <c r="D121" s="7" t="s">
        <v>257</v>
      </c>
      <c r="E121" s="7" t="s">
        <v>305</v>
      </c>
      <c r="F121" s="7" t="s">
        <v>258</v>
      </c>
      <c r="G121" s="41">
        <v>0</v>
      </c>
      <c r="H121" s="39">
        <v>34.1</v>
      </c>
      <c r="I121" s="7" t="s">
        <v>287</v>
      </c>
      <c r="J121" s="12">
        <v>4.8500000000000001E-2</v>
      </c>
      <c r="K121" s="12">
        <v>4.82E-2</v>
      </c>
      <c r="L121" s="39">
        <v>12127.2</v>
      </c>
      <c r="M121" s="39">
        <v>103.41</v>
      </c>
      <c r="N121" s="39">
        <v>12.54</v>
      </c>
      <c r="O121" s="12">
        <v>0</v>
      </c>
      <c r="P121" s="12">
        <f>N121/סיכום!$B$42</f>
        <v>1.5747827798130931E-3</v>
      </c>
    </row>
    <row r="122" spans="1:16" ht="13.5" thickBot="1">
      <c r="A122" s="6" t="s">
        <v>309</v>
      </c>
      <c r="B122" s="6"/>
      <c r="C122" s="6"/>
      <c r="D122" s="6"/>
      <c r="E122" s="6"/>
      <c r="F122" s="6"/>
      <c r="G122" s="6"/>
      <c r="H122" s="36">
        <v>11.53</v>
      </c>
      <c r="I122" s="6"/>
      <c r="J122" s="13"/>
      <c r="K122" s="13">
        <v>5.4300000000000001E-2</v>
      </c>
      <c r="L122" s="37">
        <f>SUM(L107:L121)</f>
        <v>158194.80000000002</v>
      </c>
      <c r="M122" s="36"/>
      <c r="N122" s="37">
        <f>SUM(N107:N121)</f>
        <v>158</v>
      </c>
      <c r="O122" s="13"/>
      <c r="P122" s="14">
        <f>SUM(P107:P121)</f>
        <v>1.9841760702589212E-2</v>
      </c>
    </row>
    <row r="123" spans="1:16" ht="13.5" thickTop="1"/>
    <row r="124" spans="1:16" ht="13.5" thickBot="1">
      <c r="A124" s="4" t="s">
        <v>310</v>
      </c>
      <c r="B124" s="4"/>
      <c r="C124" s="4"/>
      <c r="D124" s="4"/>
      <c r="E124" s="4"/>
      <c r="F124" s="4"/>
      <c r="G124" s="4"/>
      <c r="H124" s="34">
        <v>11.53</v>
      </c>
      <c r="I124" s="4"/>
      <c r="J124" s="31"/>
      <c r="K124" s="31">
        <v>5.4300000000000001E-2</v>
      </c>
      <c r="L124" s="38">
        <f>SUM(L122)</f>
        <v>158194.80000000002</v>
      </c>
      <c r="M124" s="34"/>
      <c r="N124" s="38">
        <f>SUM(N122)</f>
        <v>158</v>
      </c>
      <c r="O124" s="31"/>
      <c r="P124" s="40">
        <f>SUM(P122)</f>
        <v>1.9841760702589212E-2</v>
      </c>
    </row>
    <row r="125" spans="1:16" ht="13.5" thickTop="1"/>
    <row r="127" spans="1:16" ht="13.5" thickBot="1">
      <c r="A127" s="4" t="s">
        <v>311</v>
      </c>
      <c r="B127" s="4"/>
      <c r="C127" s="4"/>
      <c r="D127" s="4"/>
      <c r="E127" s="4"/>
      <c r="F127" s="4"/>
      <c r="G127" s="4"/>
      <c r="H127" s="34">
        <v>4.5599999999999996</v>
      </c>
      <c r="I127" s="4"/>
      <c r="J127" s="31"/>
      <c r="K127" s="31">
        <v>2.41E-2</v>
      </c>
      <c r="L127" s="38">
        <f>SUM(L99+L124)</f>
        <v>1201452.03</v>
      </c>
      <c r="M127" s="34"/>
      <c r="N127" s="38">
        <f>SUM(N99+N124)</f>
        <v>1417.4399999999998</v>
      </c>
      <c r="O127" s="31"/>
      <c r="P127" s="40">
        <f>SUM(P99+P124)</f>
        <v>0.17800319803973452</v>
      </c>
    </row>
    <row r="128" spans="1:16" ht="13.5" thickTop="1"/>
    <row r="130" spans="1:16">
      <c r="A130" s="7" t="s">
        <v>50</v>
      </c>
      <c r="B130" s="7"/>
      <c r="C130" s="7"/>
      <c r="D130" s="7"/>
      <c r="E130" s="7"/>
      <c r="F130" s="7"/>
      <c r="G130" s="7"/>
      <c r="H130" s="39"/>
      <c r="I130" s="7"/>
      <c r="J130" s="12"/>
      <c r="K130" s="12"/>
      <c r="L130" s="39"/>
      <c r="M130" s="39"/>
      <c r="N130" s="39"/>
      <c r="O130" s="12"/>
      <c r="P130" s="12"/>
    </row>
    <row r="134" spans="1:16">
      <c r="A134" s="2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rightToLeft="1" topLeftCell="A25" workbookViewId="0">
      <selection activeCell="C60" sqref="C60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312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54</v>
      </c>
      <c r="G11" s="4" t="s">
        <v>55</v>
      </c>
      <c r="H11" s="4" t="s">
        <v>12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313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316</v>
      </c>
      <c r="B20" s="6"/>
      <c r="C20" s="6"/>
      <c r="D20" s="6"/>
      <c r="E20" s="6"/>
      <c r="F20" s="28">
        <v>0</v>
      </c>
      <c r="G20" s="6"/>
      <c r="H20" s="28">
        <v>0</v>
      </c>
      <c r="I20" s="6"/>
      <c r="J20" s="14">
        <f>H20/סיכום!$B$42</f>
        <v>0</v>
      </c>
    </row>
    <row r="21" spans="1:10" ht="13.5" thickTop="1"/>
    <row r="22" spans="1:10">
      <c r="A22" s="6" t="s">
        <v>317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318</v>
      </c>
      <c r="B23" s="6"/>
      <c r="C23" s="6"/>
      <c r="D23" s="6"/>
      <c r="E23" s="6"/>
      <c r="F23" s="28">
        <v>0</v>
      </c>
      <c r="G23" s="6"/>
      <c r="H23" s="28">
        <v>0</v>
      </c>
      <c r="I23" s="6"/>
      <c r="J23" s="14">
        <f>H23/סיכום!$B$42</f>
        <v>0</v>
      </c>
    </row>
    <row r="24" spans="1:10" ht="13.5" thickTop="1"/>
    <row r="25" spans="1:10">
      <c r="A25" s="6" t="s">
        <v>319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320</v>
      </c>
      <c r="B26" s="6"/>
      <c r="C26" s="6"/>
      <c r="D26" s="6"/>
      <c r="E26" s="6"/>
      <c r="F26" s="28">
        <v>0</v>
      </c>
      <c r="G26" s="6"/>
      <c r="H26" s="28">
        <v>0</v>
      </c>
      <c r="I26" s="6"/>
      <c r="J26" s="14">
        <f>H26/סיכום!$B$42</f>
        <v>0</v>
      </c>
    </row>
    <row r="27" spans="1:10" ht="13.5" thickTop="1"/>
    <row r="28" spans="1:10">
      <c r="A28" s="6" t="s">
        <v>321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322</v>
      </c>
      <c r="B29" s="6"/>
      <c r="C29" s="6"/>
      <c r="D29" s="6"/>
      <c r="E29" s="6"/>
      <c r="F29" s="28">
        <v>0</v>
      </c>
      <c r="G29" s="6"/>
      <c r="H29" s="28">
        <v>0</v>
      </c>
      <c r="I29" s="6"/>
      <c r="J29" s="14">
        <f>H29/סיכום!$B$42</f>
        <v>0</v>
      </c>
    </row>
    <row r="30" spans="1:10" ht="13.5" thickTop="1"/>
    <row r="31" spans="1:10">
      <c r="A31" s="6" t="s">
        <v>323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324</v>
      </c>
      <c r="B32" s="6"/>
      <c r="C32" s="6"/>
      <c r="D32" s="6"/>
      <c r="E32" s="6"/>
      <c r="F32" s="28">
        <v>0</v>
      </c>
      <c r="G32" s="6"/>
      <c r="H32" s="28">
        <v>0</v>
      </c>
      <c r="I32" s="6"/>
      <c r="J32" s="14">
        <f>H32/סיכום!$B$42</f>
        <v>0</v>
      </c>
    </row>
    <row r="33" spans="1:10" ht="13.5" thickTop="1"/>
    <row r="34" spans="1:10" ht="13.5" thickBot="1">
      <c r="A34" s="4" t="s">
        <v>325</v>
      </c>
      <c r="B34" s="4"/>
      <c r="C34" s="4"/>
      <c r="D34" s="4"/>
      <c r="E34" s="4"/>
      <c r="F34" s="29">
        <v>0</v>
      </c>
      <c r="G34" s="4"/>
      <c r="H34" s="29">
        <v>0</v>
      </c>
      <c r="I34" s="4"/>
      <c r="J34" s="40">
        <v>0</v>
      </c>
    </row>
    <row r="35" spans="1:10" ht="13.5" thickTop="1"/>
    <row r="37" spans="1:10">
      <c r="A37" s="4" t="s">
        <v>326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327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328</v>
      </c>
      <c r="B39" s="6"/>
      <c r="C39" s="6"/>
      <c r="D39" s="6"/>
      <c r="E39" s="6"/>
      <c r="F39" s="28">
        <v>0</v>
      </c>
      <c r="G39" s="6"/>
      <c r="H39" s="28">
        <v>0</v>
      </c>
      <c r="I39" s="6"/>
      <c r="J39" s="14">
        <f>H39/סיכום!$B$42</f>
        <v>0</v>
      </c>
    </row>
    <row r="40" spans="1:10" ht="13.5" thickTop="1"/>
    <row r="41" spans="1:10">
      <c r="A41" s="6" t="s">
        <v>329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330</v>
      </c>
      <c r="B42" s="6"/>
      <c r="C42" s="6"/>
      <c r="D42" s="6"/>
      <c r="E42" s="6"/>
      <c r="F42" s="28">
        <v>0</v>
      </c>
      <c r="G42" s="6"/>
      <c r="H42" s="28">
        <v>0</v>
      </c>
      <c r="I42" s="6"/>
      <c r="J42" s="14">
        <f>H42/סיכום!$B$42</f>
        <v>0</v>
      </c>
    </row>
    <row r="43" spans="1:10" ht="13.5" thickTop="1"/>
    <row r="44" spans="1:10" ht="13.5" thickBot="1">
      <c r="A44" s="4" t="s">
        <v>331</v>
      </c>
      <c r="B44" s="4"/>
      <c r="C44" s="4"/>
      <c r="D44" s="4"/>
      <c r="E44" s="4"/>
      <c r="F44" s="29">
        <v>0</v>
      </c>
      <c r="G44" s="4"/>
      <c r="H44" s="29">
        <v>0</v>
      </c>
      <c r="I44" s="4"/>
      <c r="J44" s="40">
        <v>0</v>
      </c>
    </row>
    <row r="45" spans="1:10" ht="13.5" thickTop="1"/>
    <row r="47" spans="1:10" ht="13.5" thickBot="1">
      <c r="A47" s="4" t="s">
        <v>332</v>
      </c>
      <c r="B47" s="4"/>
      <c r="C47" s="4"/>
      <c r="D47" s="4"/>
      <c r="E47" s="4"/>
      <c r="F47" s="29">
        <v>0</v>
      </c>
      <c r="G47" s="4"/>
      <c r="H47" s="29">
        <v>0</v>
      </c>
      <c r="I47" s="4"/>
      <c r="J47" s="40">
        <v>0</v>
      </c>
    </row>
    <row r="48" spans="1:10" ht="13.5" thickTop="1"/>
    <row r="50" spans="1:10">
      <c r="A50" s="7" t="s">
        <v>50</v>
      </c>
      <c r="B50" s="7"/>
      <c r="C50" s="7"/>
      <c r="D50" s="7"/>
      <c r="E50" s="7"/>
      <c r="F50" s="7"/>
      <c r="G50" s="7"/>
      <c r="H50" s="7"/>
      <c r="I50" s="7"/>
      <c r="J50" s="7"/>
    </row>
    <row r="54" spans="1:10">
      <c r="A54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rightToLeft="1" topLeftCell="D24" workbookViewId="0">
      <selection activeCell="I27" sqref="I27"/>
    </sheetView>
  </sheetViews>
  <sheetFormatPr defaultColWidth="9.140625" defaultRowHeight="12.75"/>
  <cols>
    <col min="1" max="1" width="46.7109375" customWidth="1"/>
    <col min="2" max="2" width="12.7109375" customWidth="1"/>
    <col min="3" max="3" width="30.7109375" customWidth="1"/>
    <col min="4" max="4" width="11.7109375" customWidth="1"/>
    <col min="5" max="5" width="12.7109375" style="33" customWidth="1"/>
    <col min="6" max="6" width="10.7109375" style="33" customWidth="1"/>
    <col min="7" max="7" width="11.7109375" style="33" customWidth="1"/>
    <col min="8" max="8" width="24.7109375" style="30" customWidth="1"/>
    <col min="9" max="9" width="20.7109375" style="30" customWidth="1"/>
  </cols>
  <sheetData>
    <row r="2" spans="1:9" ht="18">
      <c r="A2" s="1" t="s">
        <v>0</v>
      </c>
    </row>
    <row r="4" spans="1:9" ht="18">
      <c r="A4" s="1" t="s">
        <v>333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4" t="s">
        <v>54</v>
      </c>
      <c r="F11" s="34" t="s">
        <v>55</v>
      </c>
      <c r="G11" s="34" t="s">
        <v>12</v>
      </c>
      <c r="H11" s="31" t="s">
        <v>56</v>
      </c>
      <c r="I11" s="31" t="s">
        <v>13</v>
      </c>
    </row>
    <row r="12" spans="1:9">
      <c r="A12" s="5"/>
      <c r="B12" s="5"/>
      <c r="C12" s="5"/>
      <c r="D12" s="5"/>
      <c r="E12" s="35" t="s">
        <v>59</v>
      </c>
      <c r="F12" s="35" t="s">
        <v>60</v>
      </c>
      <c r="G12" s="35" t="s">
        <v>15</v>
      </c>
      <c r="H12" s="32" t="s">
        <v>14</v>
      </c>
      <c r="I12" s="32" t="s">
        <v>14</v>
      </c>
    </row>
    <row r="15" spans="1:9">
      <c r="A15" s="4" t="s">
        <v>334</v>
      </c>
      <c r="B15" s="4"/>
      <c r="C15" s="4"/>
      <c r="D15" s="4"/>
      <c r="E15" s="34"/>
      <c r="F15" s="34"/>
      <c r="G15" s="34"/>
      <c r="H15" s="31"/>
      <c r="I15" s="31"/>
    </row>
    <row r="18" spans="1:9">
      <c r="A18" s="4" t="s">
        <v>335</v>
      </c>
      <c r="B18" s="4"/>
      <c r="C18" s="4"/>
      <c r="D18" s="4"/>
      <c r="E18" s="34"/>
      <c r="F18" s="34"/>
      <c r="G18" s="34"/>
      <c r="H18" s="31"/>
      <c r="I18" s="31"/>
    </row>
    <row r="19" spans="1:9">
      <c r="A19" s="6" t="s">
        <v>336</v>
      </c>
      <c r="B19" s="6"/>
      <c r="C19" s="6"/>
      <c r="D19" s="6"/>
      <c r="E19" s="36"/>
      <c r="F19" s="36"/>
      <c r="G19" s="36"/>
      <c r="H19" s="13"/>
      <c r="I19" s="13"/>
    </row>
    <row r="20" spans="1:9" ht="13.5" thickBot="1">
      <c r="A20" s="6" t="s">
        <v>337</v>
      </c>
      <c r="B20" s="6"/>
      <c r="C20" s="6"/>
      <c r="D20" s="6"/>
      <c r="E20" s="37">
        <v>0</v>
      </c>
      <c r="F20" s="36"/>
      <c r="G20" s="37">
        <v>0</v>
      </c>
      <c r="H20" s="13"/>
      <c r="I20" s="14">
        <f>G20/סיכום!$B$42</f>
        <v>0</v>
      </c>
    </row>
    <row r="21" spans="1:9" ht="13.5" thickTop="1"/>
    <row r="22" spans="1:9">
      <c r="A22" s="6" t="s">
        <v>338</v>
      </c>
      <c r="B22" s="6"/>
      <c r="C22" s="6"/>
      <c r="D22" s="6"/>
      <c r="E22" s="36"/>
      <c r="F22" s="36"/>
      <c r="G22" s="36"/>
      <c r="H22" s="13"/>
      <c r="I22" s="13"/>
    </row>
    <row r="23" spans="1:9" ht="13.5" thickBot="1">
      <c r="A23" s="6" t="s">
        <v>339</v>
      </c>
      <c r="B23" s="6"/>
      <c r="C23" s="6"/>
      <c r="D23" s="6"/>
      <c r="E23" s="37">
        <v>0</v>
      </c>
      <c r="F23" s="36"/>
      <c r="G23" s="37">
        <v>0</v>
      </c>
      <c r="H23" s="13"/>
      <c r="I23" s="14">
        <f>G23/סיכום!$B$42</f>
        <v>0</v>
      </c>
    </row>
    <row r="24" spans="1:9" ht="13.5" thickTop="1"/>
    <row r="25" spans="1:9">
      <c r="A25" s="6" t="s">
        <v>340</v>
      </c>
      <c r="B25" s="6"/>
      <c r="C25" s="6"/>
      <c r="D25" s="6"/>
      <c r="E25" s="36"/>
      <c r="F25" s="36"/>
      <c r="G25" s="36"/>
      <c r="H25" s="13"/>
      <c r="I25" s="13"/>
    </row>
    <row r="26" spans="1:9">
      <c r="A26" s="7" t="s">
        <v>341</v>
      </c>
      <c r="B26" s="7">
        <v>1101443</v>
      </c>
      <c r="C26" s="7" t="s">
        <v>342</v>
      </c>
      <c r="D26" s="7" t="s">
        <v>36</v>
      </c>
      <c r="E26" s="39">
        <v>2109</v>
      </c>
      <c r="F26" s="39">
        <v>310.45999999999998</v>
      </c>
      <c r="G26" s="39">
        <v>6.55</v>
      </c>
      <c r="H26" s="12">
        <v>0</v>
      </c>
      <c r="I26" s="12">
        <f>G26/סיכום!$B$42</f>
        <v>8.2255400380986928E-4</v>
      </c>
    </row>
    <row r="27" spans="1:9">
      <c r="A27" s="7" t="s">
        <v>343</v>
      </c>
      <c r="B27" s="7">
        <v>1109420</v>
      </c>
      <c r="C27" s="7" t="s">
        <v>344</v>
      </c>
      <c r="D27" s="7" t="s">
        <v>36</v>
      </c>
      <c r="E27" s="39">
        <v>8309</v>
      </c>
      <c r="F27" s="39">
        <v>3028.52</v>
      </c>
      <c r="G27" s="39">
        <v>251.64</v>
      </c>
      <c r="H27" s="12">
        <v>1E-4</v>
      </c>
      <c r="I27" s="12">
        <f>G27/סיכום!$B$42</f>
        <v>3.1601143437971831E-2</v>
      </c>
    </row>
    <row r="28" spans="1:9">
      <c r="A28" s="7" t="s">
        <v>345</v>
      </c>
      <c r="B28" s="7">
        <v>1128529</v>
      </c>
      <c r="C28" s="7" t="s">
        <v>344</v>
      </c>
      <c r="D28" s="7" t="s">
        <v>36</v>
      </c>
      <c r="E28" s="39">
        <v>208</v>
      </c>
      <c r="F28" s="39">
        <v>3096.75</v>
      </c>
      <c r="G28" s="39">
        <v>6.44</v>
      </c>
      <c r="H28" s="12">
        <v>0</v>
      </c>
      <c r="I28" s="12">
        <f>G28/סיכום!$B$42</f>
        <v>8.0874011977642116E-4</v>
      </c>
    </row>
    <row r="29" spans="1:9">
      <c r="A29" s="7" t="s">
        <v>346</v>
      </c>
      <c r="B29" s="7">
        <v>1109412</v>
      </c>
      <c r="C29" s="7" t="s">
        <v>344</v>
      </c>
      <c r="D29" s="7" t="s">
        <v>36</v>
      </c>
      <c r="E29" s="39">
        <v>1068</v>
      </c>
      <c r="F29" s="39">
        <v>2952.47</v>
      </c>
      <c r="G29" s="39">
        <v>31.53</v>
      </c>
      <c r="H29" s="12">
        <v>0</v>
      </c>
      <c r="I29" s="12">
        <f>G29/סיכום!$B$42</f>
        <v>3.9595614870420121E-3</v>
      </c>
    </row>
    <row r="30" spans="1:9">
      <c r="A30" s="7" t="s">
        <v>347</v>
      </c>
      <c r="B30" s="7">
        <v>1109354</v>
      </c>
      <c r="C30" s="7" t="s">
        <v>348</v>
      </c>
      <c r="D30" s="7" t="s">
        <v>36</v>
      </c>
      <c r="E30" s="39">
        <v>4122</v>
      </c>
      <c r="F30" s="39">
        <v>2984</v>
      </c>
      <c r="G30" s="39">
        <v>123</v>
      </c>
      <c r="H30" s="12">
        <v>0</v>
      </c>
      <c r="I30" s="12">
        <f>G30/סיכום!$B$42</f>
        <v>1.544643396467388E-2</v>
      </c>
    </row>
    <row r="31" spans="1:9">
      <c r="A31" s="7" t="s">
        <v>349</v>
      </c>
      <c r="B31" s="7">
        <v>1128453</v>
      </c>
      <c r="C31" s="7" t="s">
        <v>350</v>
      </c>
      <c r="D31" s="7" t="s">
        <v>36</v>
      </c>
      <c r="E31" s="39">
        <v>211</v>
      </c>
      <c r="F31" s="39">
        <v>3098.2</v>
      </c>
      <c r="G31" s="39">
        <v>6.54</v>
      </c>
      <c r="H31" s="12">
        <v>0</v>
      </c>
      <c r="I31" s="12">
        <f>G31/סיכום!$B$42</f>
        <v>8.2129819617046489E-4</v>
      </c>
    </row>
    <row r="32" spans="1:9" ht="13.5" thickBot="1">
      <c r="A32" s="6" t="s">
        <v>351</v>
      </c>
      <c r="B32" s="6"/>
      <c r="C32" s="6"/>
      <c r="D32" s="6"/>
      <c r="E32" s="37">
        <f>SUM(E26:E31)</f>
        <v>16027</v>
      </c>
      <c r="F32" s="36"/>
      <c r="G32" s="37">
        <f>SUM(G26:G31)</f>
        <v>425.7</v>
      </c>
      <c r="H32" s="13"/>
      <c r="I32" s="14">
        <f>SUM(I26:I31)</f>
        <v>5.3459731209444479E-2</v>
      </c>
    </row>
    <row r="33" spans="1:9" ht="13.5" thickTop="1"/>
    <row r="34" spans="1:9">
      <c r="A34" s="6" t="s">
        <v>352</v>
      </c>
      <c r="B34" s="6"/>
      <c r="C34" s="6"/>
      <c r="D34" s="6"/>
      <c r="E34" s="36"/>
      <c r="F34" s="36"/>
      <c r="G34" s="36"/>
      <c r="H34" s="13"/>
      <c r="I34" s="13"/>
    </row>
    <row r="35" spans="1:9" ht="13.5" thickBot="1">
      <c r="A35" s="6" t="s">
        <v>353</v>
      </c>
      <c r="B35" s="6"/>
      <c r="C35" s="6"/>
      <c r="D35" s="6"/>
      <c r="E35" s="37">
        <v>0</v>
      </c>
      <c r="F35" s="36"/>
      <c r="G35" s="37">
        <v>0</v>
      </c>
      <c r="H35" s="13"/>
      <c r="I35" s="14">
        <f>G35/סיכום!$B$42</f>
        <v>0</v>
      </c>
    </row>
    <row r="36" spans="1:9" ht="13.5" thickTop="1"/>
    <row r="37" spans="1:9">
      <c r="A37" s="6" t="s">
        <v>354</v>
      </c>
      <c r="B37" s="6"/>
      <c r="C37" s="6"/>
      <c r="D37" s="6"/>
      <c r="E37" s="36"/>
      <c r="F37" s="36"/>
      <c r="G37" s="36"/>
      <c r="H37" s="13"/>
      <c r="I37" s="13"/>
    </row>
    <row r="38" spans="1:9" ht="13.5" thickBot="1">
      <c r="A38" s="6" t="s">
        <v>355</v>
      </c>
      <c r="B38" s="6"/>
      <c r="C38" s="6"/>
      <c r="D38" s="6"/>
      <c r="E38" s="37">
        <v>0</v>
      </c>
      <c r="F38" s="36"/>
      <c r="G38" s="37">
        <v>0</v>
      </c>
      <c r="H38" s="13"/>
      <c r="I38" s="14">
        <f>G38/סיכום!$B$42</f>
        <v>0</v>
      </c>
    </row>
    <row r="39" spans="1:9" ht="13.5" thickTop="1"/>
    <row r="40" spans="1:9">
      <c r="A40" s="6" t="s">
        <v>356</v>
      </c>
      <c r="B40" s="6"/>
      <c r="C40" s="6"/>
      <c r="D40" s="6"/>
      <c r="E40" s="36"/>
      <c r="F40" s="36"/>
      <c r="G40" s="36"/>
      <c r="H40" s="13"/>
      <c r="I40" s="13"/>
    </row>
    <row r="41" spans="1:9" ht="13.5" thickBot="1">
      <c r="A41" s="6" t="s">
        <v>357</v>
      </c>
      <c r="B41" s="6"/>
      <c r="C41" s="6"/>
      <c r="D41" s="6"/>
      <c r="E41" s="37">
        <v>0</v>
      </c>
      <c r="F41" s="36"/>
      <c r="G41" s="37">
        <v>0</v>
      </c>
      <c r="H41" s="13"/>
      <c r="I41" s="14">
        <f>G41/סיכום!$B$42</f>
        <v>0</v>
      </c>
    </row>
    <row r="42" spans="1:9" ht="13.5" thickTop="1"/>
    <row r="43" spans="1:9" ht="13.5" thickBot="1">
      <c r="A43" s="4" t="s">
        <v>358</v>
      </c>
      <c r="B43" s="4"/>
      <c r="C43" s="4"/>
      <c r="D43" s="4"/>
      <c r="E43" s="38">
        <f>SUM(E32)</f>
        <v>16027</v>
      </c>
      <c r="F43" s="34"/>
      <c r="G43" s="38">
        <f>SUM(G32)</f>
        <v>425.7</v>
      </c>
      <c r="H43" s="31"/>
      <c r="I43" s="40">
        <f>SUM(I32)</f>
        <v>5.3459731209444479E-2</v>
      </c>
    </row>
    <row r="44" spans="1:9" ht="13.5" thickTop="1"/>
    <row r="46" spans="1:9">
      <c r="A46" s="4" t="s">
        <v>359</v>
      </c>
      <c r="B46" s="4"/>
      <c r="C46" s="4"/>
      <c r="D46" s="4"/>
      <c r="E46" s="34"/>
      <c r="F46" s="34"/>
      <c r="G46" s="34"/>
      <c r="H46" s="31"/>
      <c r="I46" s="31"/>
    </row>
    <row r="47" spans="1:9">
      <c r="A47" s="6" t="s">
        <v>360</v>
      </c>
      <c r="B47" s="6"/>
      <c r="C47" s="6"/>
      <c r="D47" s="6"/>
      <c r="E47" s="36"/>
      <c r="F47" s="36"/>
      <c r="G47" s="36"/>
      <c r="H47" s="13"/>
      <c r="I47" s="13"/>
    </row>
    <row r="48" spans="1:9" ht="13.5" thickBot="1">
      <c r="A48" s="6" t="s">
        <v>361</v>
      </c>
      <c r="B48" s="6"/>
      <c r="C48" s="6"/>
      <c r="D48" s="6"/>
      <c r="E48" s="37">
        <v>0</v>
      </c>
      <c r="F48" s="36"/>
      <c r="G48" s="37">
        <v>0</v>
      </c>
      <c r="H48" s="13"/>
      <c r="I48" s="14">
        <f>G48/סיכום!$B$42</f>
        <v>0</v>
      </c>
    </row>
    <row r="49" spans="1:9" ht="13.5" thickTop="1"/>
    <row r="50" spans="1:9">
      <c r="A50" s="6" t="s">
        <v>362</v>
      </c>
      <c r="B50" s="6"/>
      <c r="C50" s="6"/>
      <c r="D50" s="6"/>
      <c r="E50" s="36"/>
      <c r="F50" s="36"/>
      <c r="G50" s="36"/>
      <c r="H50" s="13"/>
      <c r="I50" s="13"/>
    </row>
    <row r="51" spans="1:9" ht="13.5" thickBot="1">
      <c r="A51" s="6" t="s">
        <v>363</v>
      </c>
      <c r="B51" s="6"/>
      <c r="C51" s="6"/>
      <c r="D51" s="6"/>
      <c r="E51" s="37">
        <v>0</v>
      </c>
      <c r="F51" s="36"/>
      <c r="G51" s="37">
        <v>0</v>
      </c>
      <c r="H51" s="13"/>
      <c r="I51" s="14">
        <f>G51/סיכום!$B$42</f>
        <v>0</v>
      </c>
    </row>
    <row r="52" spans="1:9" ht="13.5" thickTop="1"/>
    <row r="53" spans="1:9">
      <c r="A53" s="6" t="s">
        <v>354</v>
      </c>
      <c r="B53" s="6"/>
      <c r="C53" s="6"/>
      <c r="D53" s="6"/>
      <c r="E53" s="36"/>
      <c r="F53" s="36"/>
      <c r="G53" s="36"/>
      <c r="H53" s="13"/>
      <c r="I53" s="13"/>
    </row>
    <row r="54" spans="1:9" ht="13.5" thickBot="1">
      <c r="A54" s="6" t="s">
        <v>355</v>
      </c>
      <c r="B54" s="6"/>
      <c r="C54" s="6"/>
      <c r="D54" s="6"/>
      <c r="E54" s="37">
        <v>0</v>
      </c>
      <c r="F54" s="36"/>
      <c r="G54" s="37">
        <v>0</v>
      </c>
      <c r="H54" s="13"/>
      <c r="I54" s="14">
        <f>G54/סיכום!$B$42</f>
        <v>0</v>
      </c>
    </row>
    <row r="55" spans="1:9" ht="13.5" thickTop="1"/>
    <row r="56" spans="1:9">
      <c r="A56" s="6" t="s">
        <v>356</v>
      </c>
      <c r="B56" s="6"/>
      <c r="C56" s="6"/>
      <c r="D56" s="6"/>
      <c r="E56" s="36"/>
      <c r="F56" s="36"/>
      <c r="G56" s="36"/>
      <c r="H56" s="13"/>
      <c r="I56" s="13"/>
    </row>
    <row r="57" spans="1:9" ht="13.5" thickBot="1">
      <c r="A57" s="6" t="s">
        <v>357</v>
      </c>
      <c r="B57" s="6"/>
      <c r="C57" s="6"/>
      <c r="D57" s="6"/>
      <c r="E57" s="37">
        <v>0</v>
      </c>
      <c r="F57" s="36"/>
      <c r="G57" s="37">
        <v>0</v>
      </c>
      <c r="H57" s="13"/>
      <c r="I57" s="14">
        <f>G57/סיכום!$B$42</f>
        <v>0</v>
      </c>
    </row>
    <row r="58" spans="1:9" ht="13.5" thickTop="1"/>
    <row r="59" spans="1:9" ht="13.5" thickBot="1">
      <c r="A59" s="4" t="s">
        <v>364</v>
      </c>
      <c r="B59" s="4"/>
      <c r="C59" s="4"/>
      <c r="D59" s="4"/>
      <c r="E59" s="38">
        <v>0</v>
      </c>
      <c r="F59" s="34"/>
      <c r="G59" s="38">
        <v>0</v>
      </c>
      <c r="H59" s="31"/>
      <c r="I59" s="40">
        <v>0</v>
      </c>
    </row>
    <row r="60" spans="1:9" ht="13.5" thickTop="1"/>
    <row r="62" spans="1:9" ht="13.5" thickBot="1">
      <c r="A62" s="4" t="s">
        <v>365</v>
      </c>
      <c r="B62" s="4"/>
      <c r="C62" s="4"/>
      <c r="D62" s="4"/>
      <c r="E62" s="38">
        <f>SUM(E43+E59)</f>
        <v>16027</v>
      </c>
      <c r="F62" s="34"/>
      <c r="G62" s="38">
        <f>SUM(G43+G59)</f>
        <v>425.7</v>
      </c>
      <c r="H62" s="31"/>
      <c r="I62" s="40">
        <f>SUM(I43+I59)</f>
        <v>5.3459731209444479E-2</v>
      </c>
    </row>
    <row r="63" spans="1:9" ht="13.5" thickTop="1"/>
    <row r="65" spans="1:9">
      <c r="A65" s="7" t="s">
        <v>50</v>
      </c>
      <c r="B65" s="7"/>
      <c r="C65" s="7"/>
      <c r="D65" s="7"/>
      <c r="E65" s="39"/>
      <c r="F65" s="39"/>
      <c r="G65" s="39"/>
      <c r="H65" s="12"/>
      <c r="I65" s="12"/>
    </row>
    <row r="69" spans="1:9">
      <c r="A69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rightToLeft="1" workbookViewId="0">
      <selection activeCell="A40" sqref="A40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33" customWidth="1"/>
    <col min="9" max="9" width="12.7109375" style="33" customWidth="1"/>
    <col min="10" max="10" width="11.7109375" style="33" customWidth="1"/>
    <col min="11" max="11" width="24.7109375" style="30" customWidth="1"/>
    <col min="12" max="12" width="20.7109375" style="30" customWidth="1"/>
  </cols>
  <sheetData>
    <row r="2" spans="1:12" ht="18">
      <c r="A2" s="1" t="s">
        <v>0</v>
      </c>
    </row>
    <row r="4" spans="1:12" ht="18">
      <c r="A4" s="1" t="s">
        <v>366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95</v>
      </c>
      <c r="E11" s="4" t="s">
        <v>7</v>
      </c>
      <c r="F11" s="4" t="s">
        <v>8</v>
      </c>
      <c r="G11" s="4" t="s">
        <v>9</v>
      </c>
      <c r="H11" s="34" t="s">
        <v>54</v>
      </c>
      <c r="I11" s="34" t="s">
        <v>55</v>
      </c>
      <c r="J11" s="34" t="s">
        <v>12</v>
      </c>
      <c r="K11" s="31" t="s">
        <v>56</v>
      </c>
      <c r="L11" s="31" t="s">
        <v>13</v>
      </c>
    </row>
    <row r="12" spans="1:12">
      <c r="A12" s="5"/>
      <c r="B12" s="5"/>
      <c r="C12" s="5"/>
      <c r="D12" s="5"/>
      <c r="E12" s="5"/>
      <c r="F12" s="5"/>
      <c r="G12" s="5"/>
      <c r="H12" s="35" t="s">
        <v>59</v>
      </c>
      <c r="I12" s="35" t="s">
        <v>60</v>
      </c>
      <c r="J12" s="35" t="s">
        <v>15</v>
      </c>
      <c r="K12" s="32" t="s">
        <v>14</v>
      </c>
      <c r="L12" s="32" t="s">
        <v>14</v>
      </c>
    </row>
    <row r="15" spans="1:12">
      <c r="A15" s="4" t="s">
        <v>367</v>
      </c>
      <c r="B15" s="4"/>
      <c r="C15" s="4"/>
      <c r="D15" s="4"/>
      <c r="E15" s="4"/>
      <c r="F15" s="4"/>
      <c r="G15" s="4"/>
      <c r="H15" s="34"/>
      <c r="I15" s="34"/>
      <c r="J15" s="34"/>
      <c r="K15" s="31"/>
      <c r="L15" s="31"/>
    </row>
    <row r="18" spans="1:12">
      <c r="A18" s="4" t="s">
        <v>368</v>
      </c>
      <c r="B18" s="4"/>
      <c r="C18" s="4"/>
      <c r="D18" s="4"/>
      <c r="E18" s="4"/>
      <c r="F18" s="4"/>
      <c r="G18" s="4"/>
      <c r="H18" s="34"/>
      <c r="I18" s="34"/>
      <c r="J18" s="34"/>
      <c r="K18" s="31"/>
      <c r="L18" s="31"/>
    </row>
    <row r="19" spans="1:12">
      <c r="A19" s="6" t="s">
        <v>369</v>
      </c>
      <c r="B19" s="6"/>
      <c r="C19" s="6"/>
      <c r="D19" s="6"/>
      <c r="E19" s="6"/>
      <c r="F19" s="6"/>
      <c r="G19" s="6"/>
      <c r="H19" s="36"/>
      <c r="I19" s="36"/>
      <c r="J19" s="36"/>
      <c r="K19" s="13"/>
      <c r="L19" s="13"/>
    </row>
    <row r="20" spans="1:12" ht="13.5" thickBot="1">
      <c r="A20" s="6" t="s">
        <v>370</v>
      </c>
      <c r="B20" s="6"/>
      <c r="C20" s="6"/>
      <c r="D20" s="6"/>
      <c r="E20" s="6"/>
      <c r="F20" s="6"/>
      <c r="G20" s="6"/>
      <c r="H20" s="37">
        <v>0</v>
      </c>
      <c r="I20" s="36"/>
      <c r="J20" s="37">
        <v>0</v>
      </c>
      <c r="K20" s="13"/>
      <c r="L20" s="14">
        <f>J20/סיכום!$B$42</f>
        <v>0</v>
      </c>
    </row>
    <row r="21" spans="1:12" ht="13.5" thickTop="1"/>
    <row r="22" spans="1:12" ht="13.5" thickBot="1">
      <c r="A22" s="4" t="s">
        <v>371</v>
      </c>
      <c r="B22" s="4"/>
      <c r="C22" s="4"/>
      <c r="D22" s="4"/>
      <c r="E22" s="4"/>
      <c r="F22" s="4"/>
      <c r="G22" s="4"/>
      <c r="H22" s="38">
        <v>0</v>
      </c>
      <c r="I22" s="34"/>
      <c r="J22" s="38">
        <v>0</v>
      </c>
      <c r="K22" s="31"/>
      <c r="L22" s="40">
        <v>0</v>
      </c>
    </row>
    <row r="23" spans="1:12" ht="13.5" thickTop="1"/>
    <row r="25" spans="1:12">
      <c r="A25" s="4" t="s">
        <v>372</v>
      </c>
      <c r="B25" s="4"/>
      <c r="C25" s="4"/>
      <c r="D25" s="4"/>
      <c r="E25" s="4"/>
      <c r="F25" s="4"/>
      <c r="G25" s="4"/>
      <c r="H25" s="34"/>
      <c r="I25" s="34"/>
      <c r="J25" s="34"/>
      <c r="K25" s="31"/>
      <c r="L25" s="31"/>
    </row>
    <row r="26" spans="1:12">
      <c r="A26" s="6" t="s">
        <v>373</v>
      </c>
      <c r="B26" s="6"/>
      <c r="C26" s="6"/>
      <c r="D26" s="6"/>
      <c r="E26" s="6"/>
      <c r="F26" s="6"/>
      <c r="G26" s="6"/>
      <c r="H26" s="36"/>
      <c r="I26" s="36"/>
      <c r="J26" s="36"/>
      <c r="K26" s="13"/>
      <c r="L26" s="13"/>
    </row>
    <row r="27" spans="1:12">
      <c r="A27" s="7" t="s">
        <v>374</v>
      </c>
      <c r="B27" s="7" t="s">
        <v>375</v>
      </c>
      <c r="C27" s="7" t="s">
        <v>376</v>
      </c>
      <c r="D27" s="7" t="s">
        <v>377</v>
      </c>
      <c r="E27" s="41">
        <v>0</v>
      </c>
      <c r="F27" s="41">
        <v>0</v>
      </c>
      <c r="G27" s="7" t="s">
        <v>25</v>
      </c>
      <c r="H27" s="39">
        <v>9.94</v>
      </c>
      <c r="I27" s="39">
        <v>107161</v>
      </c>
      <c r="J27" s="39">
        <v>41.42</v>
      </c>
      <c r="K27" s="12">
        <v>0</v>
      </c>
      <c r="L27" s="12">
        <f>J27/סיכום!$B$42</f>
        <v>5.201555242412944E-3</v>
      </c>
    </row>
    <row r="28" spans="1:12" ht="13.5" thickBot="1">
      <c r="A28" s="6" t="s">
        <v>378</v>
      </c>
      <c r="B28" s="6"/>
      <c r="C28" s="6"/>
      <c r="D28" s="6"/>
      <c r="E28" s="6"/>
      <c r="F28" s="6"/>
      <c r="G28" s="6"/>
      <c r="H28" s="37">
        <f>SUM(H27)</f>
        <v>9.94</v>
      </c>
      <c r="I28" s="36"/>
      <c r="J28" s="37">
        <f>SUM(J27)</f>
        <v>41.42</v>
      </c>
      <c r="K28" s="13"/>
      <c r="L28" s="14">
        <f>SUM(L27)</f>
        <v>5.201555242412944E-3</v>
      </c>
    </row>
    <row r="29" spans="1:12" ht="13.5" thickTop="1"/>
    <row r="30" spans="1:12" ht="13.5" thickBot="1">
      <c r="A30" s="4" t="s">
        <v>379</v>
      </c>
      <c r="B30" s="4"/>
      <c r="C30" s="4"/>
      <c r="D30" s="4"/>
      <c r="E30" s="4"/>
      <c r="F30" s="4"/>
      <c r="G30" s="4"/>
      <c r="H30" s="38">
        <f>SUM(H28)</f>
        <v>9.94</v>
      </c>
      <c r="I30" s="34"/>
      <c r="J30" s="38">
        <f>SUM(J28)</f>
        <v>41.42</v>
      </c>
      <c r="K30" s="31"/>
      <c r="L30" s="40">
        <f>SUM(L28)</f>
        <v>5.201555242412944E-3</v>
      </c>
    </row>
    <row r="31" spans="1:12" ht="13.5" thickTop="1"/>
    <row r="33" spans="1:12" ht="13.5" thickBot="1">
      <c r="A33" s="4" t="s">
        <v>380</v>
      </c>
      <c r="B33" s="4"/>
      <c r="C33" s="4"/>
      <c r="D33" s="4"/>
      <c r="E33" s="4"/>
      <c r="F33" s="4"/>
      <c r="G33" s="4"/>
      <c r="H33" s="38">
        <f>SUM(H22+H30)</f>
        <v>9.94</v>
      </c>
      <c r="I33" s="34"/>
      <c r="J33" s="38">
        <f>SUM(J22+J30)</f>
        <v>41.42</v>
      </c>
      <c r="K33" s="31"/>
      <c r="L33" s="40">
        <f>SUM(L22+L30)</f>
        <v>5.201555242412944E-3</v>
      </c>
    </row>
    <row r="34" spans="1:12" ht="13.5" thickTop="1"/>
    <row r="36" spans="1:12">
      <c r="A36" s="7" t="s">
        <v>50</v>
      </c>
      <c r="B36" s="7"/>
      <c r="C36" s="7"/>
      <c r="D36" s="7"/>
      <c r="E36" s="7"/>
      <c r="F36" s="7"/>
      <c r="G36" s="7"/>
      <c r="H36" s="39"/>
      <c r="I36" s="39"/>
      <c r="J36" s="39"/>
      <c r="K36" s="12"/>
      <c r="L36" s="12"/>
    </row>
    <row r="40" spans="1:12">
      <c r="A40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381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54</v>
      </c>
      <c r="G11" s="4" t="s">
        <v>55</v>
      </c>
      <c r="H11" s="4" t="s">
        <v>12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382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383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383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384</v>
      </c>
      <c r="B20" s="6"/>
      <c r="C20" s="6"/>
      <c r="D20" s="6"/>
      <c r="E20" s="6"/>
      <c r="F20" s="28">
        <v>0</v>
      </c>
      <c r="G20" s="6"/>
      <c r="H20" s="28">
        <v>0</v>
      </c>
      <c r="I20" s="6"/>
      <c r="J20" s="14">
        <f>H20/סיכום!$B$42</f>
        <v>0</v>
      </c>
    </row>
    <row r="21" spans="1:10" ht="13.5" thickTop="1"/>
    <row r="22" spans="1:10" ht="13.5" thickBot="1">
      <c r="A22" s="4" t="s">
        <v>384</v>
      </c>
      <c r="B22" s="4"/>
      <c r="C22" s="4"/>
      <c r="D22" s="4"/>
      <c r="E22" s="4"/>
      <c r="F22" s="29">
        <v>0</v>
      </c>
      <c r="G22" s="4"/>
      <c r="H22" s="29">
        <v>0</v>
      </c>
      <c r="I22" s="4"/>
      <c r="J22" s="40">
        <v>0</v>
      </c>
    </row>
    <row r="23" spans="1:10" ht="13.5" thickTop="1"/>
    <row r="25" spans="1:10">
      <c r="A25" s="4" t="s">
        <v>385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385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386</v>
      </c>
      <c r="B27" s="6"/>
      <c r="C27" s="6"/>
      <c r="D27" s="6"/>
      <c r="E27" s="6"/>
      <c r="F27" s="28">
        <v>0</v>
      </c>
      <c r="G27" s="6"/>
      <c r="H27" s="28">
        <v>0</v>
      </c>
      <c r="I27" s="6"/>
      <c r="J27" s="14">
        <f>H27/סיכום!$B$42</f>
        <v>0</v>
      </c>
    </row>
    <row r="28" spans="1:10" ht="13.5" thickTop="1"/>
    <row r="29" spans="1:10" ht="13.5" thickBot="1">
      <c r="A29" s="4" t="s">
        <v>386</v>
      </c>
      <c r="B29" s="4"/>
      <c r="C29" s="4"/>
      <c r="D29" s="4"/>
      <c r="E29" s="4"/>
      <c r="F29" s="29">
        <v>0</v>
      </c>
      <c r="G29" s="4"/>
      <c r="H29" s="29">
        <v>0</v>
      </c>
      <c r="I29" s="4"/>
      <c r="J29" s="40">
        <v>0</v>
      </c>
    </row>
    <row r="30" spans="1:10" ht="13.5" thickTop="1"/>
    <row r="32" spans="1:10" ht="13.5" thickBot="1">
      <c r="A32" s="4" t="s">
        <v>387</v>
      </c>
      <c r="B32" s="4"/>
      <c r="C32" s="4"/>
      <c r="D32" s="4"/>
      <c r="E32" s="4"/>
      <c r="F32" s="29">
        <v>0</v>
      </c>
      <c r="G32" s="4"/>
      <c r="H32" s="29">
        <v>0</v>
      </c>
      <c r="I32" s="4"/>
      <c r="J32" s="40">
        <v>0</v>
      </c>
    </row>
    <row r="33" spans="1:10" ht="13.5" thickTop="1"/>
    <row r="35" spans="1:10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6" workbookViewId="0">
      <selection activeCell="A60" sqref="A6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388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95</v>
      </c>
      <c r="E11" s="4" t="s">
        <v>9</v>
      </c>
      <c r="F11" s="4" t="s">
        <v>54</v>
      </c>
      <c r="G11" s="4" t="s">
        <v>55</v>
      </c>
      <c r="H11" s="4" t="s">
        <v>12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389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390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391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392</v>
      </c>
      <c r="B20" s="6"/>
      <c r="C20" s="6"/>
      <c r="D20" s="6"/>
      <c r="E20" s="6"/>
      <c r="F20" s="28">
        <v>0</v>
      </c>
      <c r="G20" s="6"/>
      <c r="H20" s="28">
        <v>0</v>
      </c>
      <c r="I20" s="6"/>
      <c r="J20" s="14">
        <f>H20/סיכום!$B$42</f>
        <v>0</v>
      </c>
    </row>
    <row r="21" spans="1:10" ht="13.5" thickTop="1"/>
    <row r="22" spans="1:10">
      <c r="A22" s="6" t="s">
        <v>393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394</v>
      </c>
      <c r="B23" s="6"/>
      <c r="C23" s="6"/>
      <c r="D23" s="6"/>
      <c r="E23" s="6"/>
      <c r="F23" s="28">
        <v>0</v>
      </c>
      <c r="G23" s="6"/>
      <c r="H23" s="28">
        <v>0</v>
      </c>
      <c r="I23" s="6"/>
      <c r="J23" s="14">
        <f>H23/סיכום!$B$42</f>
        <v>0</v>
      </c>
    </row>
    <row r="24" spans="1:10" ht="13.5" thickTop="1"/>
    <row r="25" spans="1:10">
      <c r="A25" s="6" t="s">
        <v>395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396</v>
      </c>
      <c r="B26" s="6"/>
      <c r="C26" s="6"/>
      <c r="D26" s="6"/>
      <c r="E26" s="6"/>
      <c r="F26" s="28">
        <v>0</v>
      </c>
      <c r="G26" s="6"/>
      <c r="H26" s="28">
        <v>0</v>
      </c>
      <c r="I26" s="6"/>
      <c r="J26" s="14">
        <f>H26/סיכום!$B$42</f>
        <v>0</v>
      </c>
    </row>
    <row r="27" spans="1:10" ht="13.5" thickTop="1"/>
    <row r="28" spans="1:10">
      <c r="A28" s="6" t="s">
        <v>397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398</v>
      </c>
      <c r="B29" s="6"/>
      <c r="C29" s="6"/>
      <c r="D29" s="6"/>
      <c r="E29" s="6"/>
      <c r="F29" s="28">
        <v>0</v>
      </c>
      <c r="G29" s="6"/>
      <c r="H29" s="28">
        <v>0</v>
      </c>
      <c r="I29" s="6"/>
      <c r="J29" s="14">
        <f>H29/סיכום!$B$42</f>
        <v>0</v>
      </c>
    </row>
    <row r="30" spans="1:10" ht="13.5" thickTop="1"/>
    <row r="31" spans="1:10" ht="13.5" thickBot="1">
      <c r="A31" s="4" t="s">
        <v>399</v>
      </c>
      <c r="B31" s="4"/>
      <c r="C31" s="4"/>
      <c r="D31" s="4"/>
      <c r="E31" s="4"/>
      <c r="F31" s="29">
        <v>0</v>
      </c>
      <c r="G31" s="4"/>
      <c r="H31" s="29">
        <v>0</v>
      </c>
      <c r="I31" s="4"/>
      <c r="J31" s="40">
        <v>0</v>
      </c>
    </row>
    <row r="32" spans="1:10" ht="13.5" thickTop="1"/>
    <row r="34" spans="1:10">
      <c r="A34" s="4" t="s">
        <v>400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391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392</v>
      </c>
      <c r="B36" s="6"/>
      <c r="C36" s="6"/>
      <c r="D36" s="6"/>
      <c r="E36" s="6"/>
      <c r="F36" s="28">
        <v>0</v>
      </c>
      <c r="G36" s="6"/>
      <c r="H36" s="28">
        <v>0</v>
      </c>
      <c r="I36" s="6"/>
      <c r="J36" s="14">
        <f>H36/סיכום!$B$42</f>
        <v>0</v>
      </c>
    </row>
    <row r="37" spans="1:10" ht="13.5" thickTop="1"/>
    <row r="38" spans="1:10">
      <c r="A38" s="6" t="s">
        <v>401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402</v>
      </c>
      <c r="B39" s="6"/>
      <c r="C39" s="6"/>
      <c r="D39" s="6"/>
      <c r="E39" s="6"/>
      <c r="F39" s="28">
        <v>0</v>
      </c>
      <c r="G39" s="6"/>
      <c r="H39" s="28">
        <v>0</v>
      </c>
      <c r="I39" s="6"/>
      <c r="J39" s="14">
        <f>H39/סיכום!$B$42</f>
        <v>0</v>
      </c>
    </row>
    <row r="40" spans="1:10" ht="13.5" thickTop="1"/>
    <row r="41" spans="1:10">
      <c r="A41" s="6" t="s">
        <v>395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396</v>
      </c>
      <c r="B42" s="6"/>
      <c r="C42" s="6"/>
      <c r="D42" s="6"/>
      <c r="E42" s="6"/>
      <c r="F42" s="28">
        <v>0</v>
      </c>
      <c r="G42" s="6"/>
      <c r="H42" s="28">
        <v>0</v>
      </c>
      <c r="I42" s="6"/>
      <c r="J42" s="14">
        <f>H42/סיכום!$B$42</f>
        <v>0</v>
      </c>
    </row>
    <row r="43" spans="1:10" ht="13.5" thickTop="1"/>
    <row r="44" spans="1:10">
      <c r="A44" s="6" t="s">
        <v>403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404</v>
      </c>
      <c r="B45" s="6"/>
      <c r="C45" s="6"/>
      <c r="D45" s="6"/>
      <c r="E45" s="6"/>
      <c r="F45" s="28">
        <v>0</v>
      </c>
      <c r="G45" s="6"/>
      <c r="H45" s="28">
        <v>0</v>
      </c>
      <c r="I45" s="6"/>
      <c r="J45" s="14">
        <f>H45/סיכום!$B$42</f>
        <v>0</v>
      </c>
    </row>
    <row r="46" spans="1:10" ht="13.5" thickTop="1"/>
    <row r="47" spans="1:10">
      <c r="A47" s="6" t="s">
        <v>397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398</v>
      </c>
      <c r="B48" s="6"/>
      <c r="C48" s="6"/>
      <c r="D48" s="6"/>
      <c r="E48" s="6"/>
      <c r="F48" s="28">
        <v>0</v>
      </c>
      <c r="G48" s="6"/>
      <c r="H48" s="28">
        <v>0</v>
      </c>
      <c r="I48" s="6"/>
      <c r="J48" s="14">
        <f>H48/סיכום!$B$42</f>
        <v>0</v>
      </c>
    </row>
    <row r="49" spans="1:10" ht="13.5" thickTop="1"/>
    <row r="50" spans="1:10" ht="13.5" thickBot="1">
      <c r="A50" s="4" t="s">
        <v>405</v>
      </c>
      <c r="B50" s="4"/>
      <c r="C50" s="4"/>
      <c r="D50" s="4"/>
      <c r="E50" s="4"/>
      <c r="F50" s="29">
        <v>0</v>
      </c>
      <c r="G50" s="4"/>
      <c r="H50" s="29">
        <v>0</v>
      </c>
      <c r="I50" s="4"/>
      <c r="J50" s="40">
        <v>0</v>
      </c>
    </row>
    <row r="51" spans="1:10" ht="13.5" thickTop="1"/>
    <row r="53" spans="1:10" ht="13.5" thickBot="1">
      <c r="A53" s="4" t="s">
        <v>406</v>
      </c>
      <c r="B53" s="4"/>
      <c r="C53" s="4"/>
      <c r="D53" s="4"/>
      <c r="E53" s="4"/>
      <c r="F53" s="29">
        <v>0</v>
      </c>
      <c r="G53" s="4"/>
      <c r="H53" s="29">
        <v>0</v>
      </c>
      <c r="I53" s="4"/>
      <c r="J53" s="40">
        <v>0</v>
      </c>
    </row>
    <row r="54" spans="1:10" ht="13.5" thickTop="1"/>
    <row r="56" spans="1:10">
      <c r="A56" s="7" t="s">
        <v>50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5FD705-E4EC-4FEA-80CF-1DF263158FE2}"/>
</file>

<file path=customXml/itemProps2.xml><?xml version="1.0" encoding="utf-8"?>
<ds:datastoreItem xmlns:ds="http://schemas.openxmlformats.org/officeDocument/2006/customXml" ds:itemID="{54E74F73-821E-46D2-BD92-52973C0B93C2}"/>
</file>

<file path=customXml/itemProps3.xml><?xml version="1.0" encoding="utf-8"?>
<ds:datastoreItem xmlns:ds="http://schemas.openxmlformats.org/officeDocument/2006/customXml" ds:itemID="{CF1A47FE-25E6-4B38-8905-B90EA424BC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2015-02-15T14:30:04Z</dcterms:created>
  <dcterms:modified xsi:type="dcterms:W3CDTF">2015-03-19T09:11:30Z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