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1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1.xml" ContentType="application/vnd.openxmlformats-officedocument.spreadsheetml.worksheet+xml"/>
  <Override PartName="/xl/worksheets/sheet13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7040" windowHeight="10560" tabRatio="862" firstSheet="17" activeTab="25"/>
  </bookViews>
  <sheets>
    <sheet name="מזומנים ושווי מזומנים" sheetId="1" r:id="rId1"/>
    <sheet name="סחיר - תעודות התחייבות ממשלתיות" sheetId="2" r:id="rId2"/>
    <sheet name="סחיר - תעודות חוב מסחריות" sheetId="3" r:id="rId3"/>
    <sheet name="סחיר - אגח קונצרני" sheetId="4" r:id="rId4"/>
    <sheet name="סחיר - מניות" sheetId="5" r:id="rId5"/>
    <sheet name="סחיר - תעודות סל" sheetId="6" r:id="rId6"/>
    <sheet name="סחיר - קרנות נאמנות" sheetId="7" r:id="rId7"/>
    <sheet name="סחיר - כתבי אופציה" sheetId="8" r:id="rId8"/>
    <sheet name="סחיר - אופציות" sheetId="9" r:id="rId9"/>
    <sheet name="סחיר - חוזים עתידיים" sheetId="10" r:id="rId10"/>
    <sheet name="סחיר - מוצרים מובנים" sheetId="11" r:id="rId11"/>
    <sheet name="לא סחיר - תעודות התחייבות ממשלה" sheetId="12" r:id="rId12"/>
    <sheet name="לא סחיר - תעודות חוב מסחריות" sheetId="13" r:id="rId13"/>
    <sheet name="לא סחיר - אגח קונצרני" sheetId="14" r:id="rId14"/>
    <sheet name="לא סחיר - מניות" sheetId="15" r:id="rId15"/>
    <sheet name="לא סחיר - קרנות השקעה" sheetId="16" r:id="rId16"/>
    <sheet name="לא סחיר - כתבי אופציה" sheetId="17" r:id="rId17"/>
    <sheet name="לא סחיר - אופציות" sheetId="18" r:id="rId18"/>
    <sheet name="לא סחיר - חוזים עתידיים" sheetId="19" r:id="rId19"/>
    <sheet name="לא סחיר - מוצרים מובנים" sheetId="20" r:id="rId20"/>
    <sheet name="הלוואות" sheetId="21" r:id="rId21"/>
    <sheet name="פקדונות" sheetId="22" r:id="rId22"/>
    <sheet name="זכויות מקרקעין" sheetId="23" r:id="rId23"/>
    <sheet name="השקעות אחרות" sheetId="24" r:id="rId24"/>
    <sheet name="התחייבויות להשקעה" sheetId="25" r:id="rId25"/>
    <sheet name="סיכום" sheetId="26" r:id="rId26"/>
  </sheets>
  <calcPr calcId="145621"/>
</workbook>
</file>

<file path=xl/calcChain.xml><?xml version="1.0" encoding="utf-8"?>
<calcChain xmlns="http://schemas.openxmlformats.org/spreadsheetml/2006/main">
  <c r="H20" i="24" l="1"/>
  <c r="B29" i="26" l="1"/>
  <c r="B25" i="26"/>
  <c r="B18" i="26"/>
  <c r="B26" i="26"/>
  <c r="H31" i="10"/>
  <c r="H34" i="10" s="1"/>
  <c r="H29" i="10"/>
  <c r="B28" i="26"/>
  <c r="B17" i="26"/>
  <c r="B16" i="26"/>
  <c r="I28" i="1" l="1"/>
  <c r="I21" i="1"/>
  <c r="I45" i="1" s="1"/>
  <c r="I58" i="1" s="1"/>
  <c r="J58" i="2"/>
  <c r="L58" i="2"/>
  <c r="J32" i="2"/>
  <c r="J63" i="2" s="1"/>
  <c r="J76" i="2" s="1"/>
  <c r="L32" i="2"/>
  <c r="L63" i="2" s="1"/>
  <c r="L76" i="2" s="1"/>
  <c r="H33" i="9"/>
  <c r="H55" i="9" s="1"/>
  <c r="F22" i="9"/>
  <c r="F33" i="9" s="1"/>
  <c r="F55" i="9" s="1"/>
  <c r="H22" i="9"/>
  <c r="F31" i="10"/>
  <c r="F34" i="10" s="1"/>
  <c r="F29" i="10"/>
  <c r="L76" i="12"/>
  <c r="L63" i="12"/>
  <c r="J52" i="12"/>
  <c r="J63" i="12" s="1"/>
  <c r="J76" i="12" s="1"/>
  <c r="L52" i="12"/>
  <c r="H21" i="24" l="1"/>
  <c r="H23" i="24" s="1"/>
  <c r="H33" i="24" s="1"/>
  <c r="B41" i="26" s="1"/>
  <c r="B42" i="26" l="1"/>
  <c r="J26" i="19"/>
  <c r="P39" i="13"/>
  <c r="N46" i="12"/>
  <c r="N30" i="12"/>
  <c r="N26" i="12"/>
  <c r="P32" i="11"/>
  <c r="P20" i="11"/>
  <c r="L20" i="7"/>
  <c r="I42" i="6"/>
  <c r="J26" i="5"/>
  <c r="J23" i="5"/>
  <c r="P20" i="4"/>
  <c r="P39" i="3"/>
  <c r="N68" i="2"/>
  <c r="N61" i="2"/>
  <c r="N51" i="2"/>
  <c r="N50" i="2"/>
  <c r="N46" i="2"/>
  <c r="N43" i="2"/>
  <c r="N42" i="2"/>
  <c r="N38" i="2"/>
  <c r="N35" i="2"/>
  <c r="N31" i="2"/>
  <c r="N27" i="2"/>
  <c r="N24" i="2"/>
  <c r="N23" i="2"/>
  <c r="J53" i="1"/>
  <c r="J40" i="1"/>
  <c r="J37" i="1"/>
  <c r="J26" i="1"/>
  <c r="J20" i="1"/>
  <c r="J21" i="1" s="1"/>
  <c r="I28" i="24" l="1"/>
  <c r="K29" i="16"/>
  <c r="P54" i="20"/>
  <c r="N54" i="2"/>
  <c r="P23" i="3"/>
  <c r="P29" i="4"/>
  <c r="J39" i="5"/>
  <c r="J25" i="9"/>
  <c r="P48" i="11"/>
  <c r="N34" i="12"/>
  <c r="N50" i="12"/>
  <c r="P26" i="14"/>
  <c r="K45" i="16"/>
  <c r="J42" i="19"/>
  <c r="M29" i="21"/>
  <c r="J27" i="1"/>
  <c r="N20" i="2"/>
  <c r="N28" i="2"/>
  <c r="N39" i="2"/>
  <c r="N47" i="2"/>
  <c r="N55" i="2"/>
  <c r="P26" i="3"/>
  <c r="P36" i="4"/>
  <c r="I26" i="6"/>
  <c r="J41" i="9"/>
  <c r="N20" i="12"/>
  <c r="N38" i="12"/>
  <c r="N61" i="12"/>
  <c r="P36" i="14"/>
  <c r="K29" i="18"/>
  <c r="P26" i="20"/>
  <c r="M57" i="21"/>
  <c r="N42" i="12"/>
  <c r="P23" i="13"/>
  <c r="J20" i="8"/>
  <c r="K45" i="18"/>
  <c r="P42" i="20"/>
  <c r="M29" i="22"/>
  <c r="M41" i="21"/>
  <c r="M32" i="21"/>
  <c r="M44" i="21"/>
  <c r="M60" i="21"/>
  <c r="M32" i="22"/>
  <c r="J42" i="5"/>
  <c r="I29" i="6"/>
  <c r="I45" i="6"/>
  <c r="L27" i="7"/>
  <c r="J28" i="9"/>
  <c r="J44" i="9"/>
  <c r="P23" i="11"/>
  <c r="P35" i="11"/>
  <c r="P51" i="11"/>
  <c r="N23" i="12"/>
  <c r="N27" i="12"/>
  <c r="N31" i="12"/>
  <c r="N35" i="12"/>
  <c r="N39" i="12"/>
  <c r="N43" i="12"/>
  <c r="N47" i="12"/>
  <c r="N51" i="12"/>
  <c r="N68" i="12"/>
  <c r="P26" i="13"/>
  <c r="P19" i="14"/>
  <c r="P31" i="14"/>
  <c r="J20" i="15"/>
  <c r="J27" i="8"/>
  <c r="K36" i="16"/>
  <c r="K27" i="17"/>
  <c r="K32" i="18"/>
  <c r="K48" i="18"/>
  <c r="J29" i="19"/>
  <c r="J45" i="19"/>
  <c r="P29" i="20"/>
  <c r="P45" i="20"/>
  <c r="P57" i="20"/>
  <c r="J24" i="1"/>
  <c r="J31" i="1"/>
  <c r="J43" i="1"/>
  <c r="N21" i="2"/>
  <c r="N25" i="2"/>
  <c r="N29" i="2"/>
  <c r="N36" i="2"/>
  <c r="N40" i="2"/>
  <c r="N44" i="2"/>
  <c r="N48" i="2"/>
  <c r="N52" i="2"/>
  <c r="N56" i="2"/>
  <c r="N71" i="2"/>
  <c r="P29" i="3"/>
  <c r="P23" i="4"/>
  <c r="P39" i="4"/>
  <c r="J29" i="5"/>
  <c r="I20" i="6"/>
  <c r="I32" i="6"/>
  <c r="I48" i="6"/>
  <c r="J20" i="9"/>
  <c r="J31" i="9"/>
  <c r="J47" i="9"/>
  <c r="P26" i="11"/>
  <c r="P42" i="11"/>
  <c r="P54" i="11"/>
  <c r="N24" i="12"/>
  <c r="N28" i="12"/>
  <c r="N32" i="12"/>
  <c r="N36" i="12"/>
  <c r="N40" i="12"/>
  <c r="N44" i="12"/>
  <c r="N48" i="12"/>
  <c r="N55" i="12"/>
  <c r="N71" i="12"/>
  <c r="P29" i="13"/>
  <c r="P20" i="14"/>
  <c r="P34" i="14"/>
  <c r="J27" i="15"/>
  <c r="K23" i="16"/>
  <c r="K39" i="16"/>
  <c r="K23" i="18"/>
  <c r="K39" i="18"/>
  <c r="K51" i="18"/>
  <c r="J32" i="19"/>
  <c r="J48" i="19"/>
  <c r="P32" i="20"/>
  <c r="P48" i="20"/>
  <c r="M23" i="21"/>
  <c r="M35" i="21"/>
  <c r="M51" i="21"/>
  <c r="M23" i="22"/>
  <c r="M39" i="22"/>
  <c r="J25" i="1"/>
  <c r="J34" i="1"/>
  <c r="J50" i="1"/>
  <c r="N22" i="2"/>
  <c r="N26" i="2"/>
  <c r="N30" i="2"/>
  <c r="N37" i="2"/>
  <c r="N41" i="2"/>
  <c r="N45" i="2"/>
  <c r="N49" i="2"/>
  <c r="N53" i="2"/>
  <c r="N57" i="2"/>
  <c r="P20" i="3"/>
  <c r="P36" i="3"/>
  <c r="P26" i="4"/>
  <c r="J20" i="5"/>
  <c r="J32" i="5"/>
  <c r="I23" i="6"/>
  <c r="I35" i="6"/>
  <c r="I51" i="6"/>
  <c r="J21" i="9"/>
  <c r="J38" i="9"/>
  <c r="J50" i="9"/>
  <c r="P29" i="11"/>
  <c r="P45" i="11"/>
  <c r="P57" i="11"/>
  <c r="N25" i="12"/>
  <c r="N29" i="12"/>
  <c r="N33" i="12"/>
  <c r="N37" i="12"/>
  <c r="N41" i="12"/>
  <c r="N45" i="12"/>
  <c r="N49" i="12"/>
  <c r="N58" i="12"/>
  <c r="P20" i="13"/>
  <c r="P36" i="13"/>
  <c r="P23" i="14"/>
  <c r="P35" i="14"/>
  <c r="J30" i="15"/>
  <c r="K26" i="16"/>
  <c r="K42" i="16"/>
  <c r="K26" i="18"/>
  <c r="K42" i="18"/>
  <c r="J23" i="19"/>
  <c r="J39" i="19"/>
  <c r="P23" i="20"/>
  <c r="P35" i="20"/>
  <c r="P51" i="20"/>
  <c r="M26" i="21"/>
  <c r="M38" i="21"/>
  <c r="M54" i="21"/>
  <c r="M26" i="22"/>
  <c r="H23" i="23"/>
  <c r="H33" i="23"/>
  <c r="H30" i="23"/>
  <c r="C18" i="26"/>
  <c r="C20" i="26"/>
  <c r="C22" i="26"/>
  <c r="C24" i="26"/>
  <c r="C26" i="26"/>
  <c r="C28" i="26"/>
  <c r="C30" i="26"/>
  <c r="C32" i="26"/>
  <c r="C34" i="26"/>
  <c r="C36" i="26"/>
  <c r="C38" i="26"/>
  <c r="C40" i="26"/>
  <c r="C16" i="26"/>
  <c r="C17" i="26"/>
  <c r="C19" i="26"/>
  <c r="C21" i="26"/>
  <c r="C23" i="26"/>
  <c r="C25" i="26"/>
  <c r="C27" i="26"/>
  <c r="C29" i="26"/>
  <c r="C31" i="26"/>
  <c r="C33" i="26"/>
  <c r="C35" i="26"/>
  <c r="C37" i="26"/>
  <c r="C39" i="26"/>
  <c r="I20" i="24"/>
  <c r="I21" i="24" s="1"/>
  <c r="C41" i="26"/>
  <c r="N32" i="2" l="1"/>
  <c r="N52" i="12"/>
  <c r="N63" i="12" s="1"/>
  <c r="N76" i="12" s="1"/>
  <c r="N58" i="2"/>
  <c r="N63" i="2" s="1"/>
  <c r="N76" i="2" s="1"/>
  <c r="J22" i="9"/>
  <c r="J33" i="9" s="1"/>
  <c r="J55" i="9" s="1"/>
  <c r="J28" i="1"/>
  <c r="J45" i="1" s="1"/>
  <c r="J58" i="1" s="1"/>
  <c r="I23" i="24"/>
  <c r="I33" i="24" s="1"/>
  <c r="C42" i="26"/>
</calcChain>
</file>

<file path=xl/sharedStrings.xml><?xml version="1.0" encoding="utf-8"?>
<sst xmlns="http://schemas.openxmlformats.org/spreadsheetml/2006/main" count="1404" uniqueCount="608">
  <si>
    <t>רשימת נכסים ליום ל-31/12/2014 בקבוצה מקיפה - מסלול כשר</t>
  </si>
  <si>
    <t>מזומנים ושווי מזומנים</t>
  </si>
  <si>
    <t>הופק ב 10:35 11/02/2015</t>
  </si>
  <si>
    <t>תאריך פעולה אחרון: 11/02/2015, תאריך עידכון שערים: 10/02/2015</t>
  </si>
  <si>
    <t>שם נ"ע</t>
  </si>
  <si>
    <t>מספר ני"ע</t>
  </si>
  <si>
    <t>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</si>
  <si>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</si>
  <si>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</si>
  <si>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</si>
  <si>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</si>
  <si>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</si>
  <si>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</si>
  <si>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השקעה</t>
  </si>
  <si>
    <t>אחוזים</t>
  </si>
  <si>
    <t>אלפי ₪</t>
  </si>
  <si>
    <t>מזומנים</t>
  </si>
  <si>
    <t>מזומנים בישראל</t>
  </si>
  <si>
    <t>יתרות מזומנים ועו"ש בש"ח</t>
  </si>
  <si>
    <t>מזומן</t>
  </si>
  <si>
    <t>12-00000004</t>
  </si>
  <si>
    <t>גמול</t>
  </si>
  <si>
    <t>AAA</t>
  </si>
  <si>
    <t>שקל חדש</t>
  </si>
  <si>
    <t>סה"כ יתרות מזומנים ועו"ש בש"ח</t>
  </si>
  <si>
    <t>יתרות מזומנים ועו"ש נקובים במט"ח</t>
  </si>
  <si>
    <t>דולר בטחונות</t>
  </si>
  <si>
    <t>12-01000520</t>
  </si>
  <si>
    <t>דולר ארה"ב</t>
  </si>
  <si>
    <t>דולר פת"ז</t>
  </si>
  <si>
    <t>12-01000280</t>
  </si>
  <si>
    <t>יורו בטחונות</t>
  </si>
  <si>
    <t>12-01000652</t>
  </si>
  <si>
    <t>אירו</t>
  </si>
  <si>
    <t>יורו פת"ז</t>
  </si>
  <si>
    <t>12-01000298</t>
  </si>
  <si>
    <t>סה"כ יתרות מזומנים ועו"ש נקובים במט"ח</t>
  </si>
  <si>
    <t>פח"ק/פר"י</t>
  </si>
  <si>
    <t>סה"כ פח"ק/פר"י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</si>
  <si>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</si>
  <si>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</si>
  <si>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</si>
  <si>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</si>
  <si>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</si>
  <si>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</si>
  <si>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שלושה חודשים</t>
  </si>
  <si>
    <t>סה"כ פקדונות במט"ח עד שלושה חודשים</t>
  </si>
  <si>
    <t>סה"כ מזומנים בישראל</t>
  </si>
  <si>
    <t>מזומנים בחו"ל</t>
  </si>
  <si>
    <t>סה"כ מזומנים בחו"ל</t>
  </si>
  <si>
    <t>סה"כ מזומנים</t>
  </si>
  <si>
    <t>* בעל ענין/צד קשור</t>
  </si>
  <si>
    <t>סחיר - תעודות התחייבות ממשלתיות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</si>
  <si>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</si>
  <si>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</si>
  <si>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</si>
  <si>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</si>
  <si>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</si>
  <si>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</si>
  <si>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</si>
  <si>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ש"ח</t>
  </si>
  <si>
    <t>אגורות</t>
  </si>
  <si>
    <t>תעודות התחייבות ממשלתיות</t>
  </si>
  <si>
    <t>אג"ח ממשלתי בישראל</t>
  </si>
  <si>
    <t>ממשלתי צמוד מדד</t>
  </si>
  <si>
    <t>גליל 5472</t>
  </si>
  <si>
    <t>RF</t>
  </si>
  <si>
    <t>גליל 5903</t>
  </si>
  <si>
    <t>גליל 5904</t>
  </si>
  <si>
    <t>ממשל צמודה 0922</t>
  </si>
  <si>
    <t>ממשלתי צמוד 0418</t>
  </si>
  <si>
    <t>ממשלתי צמוד 0517</t>
  </si>
  <si>
    <t>ממשלתי צמוד 0536</t>
  </si>
  <si>
    <t>ממשלתי צמוד 0614 לקב</t>
  </si>
  <si>
    <t>ממשלתי צמוד 0841</t>
  </si>
  <si>
    <t>ממשלתי צמוד 0923</t>
  </si>
  <si>
    <t>ממשלתי צמוד 1016</t>
  </si>
  <si>
    <t>ממשלתי צמוד 1019</t>
  </si>
  <si>
    <t>סה"כ ממשלתי צמוד מדד</t>
  </si>
  <si>
    <t>ממשלתי לא צמוד</t>
  </si>
  <si>
    <t>מ.ק.מ  515</t>
  </si>
  <si>
    <t>מ.ק.מ 1015</t>
  </si>
  <si>
    <t>מ.ק.מ 1115</t>
  </si>
  <si>
    <t>מ.ק.מ 1215</t>
  </si>
  <si>
    <t>מ.ק.מ 215</t>
  </si>
  <si>
    <t>מ.ק.מ 425</t>
  </si>
  <si>
    <t>מ.ק.מ 615</t>
  </si>
  <si>
    <t>מ.ק.מ 725</t>
  </si>
  <si>
    <t>מ.ק.מ 815</t>
  </si>
  <si>
    <t>מ.ק.מ 915</t>
  </si>
  <si>
    <t>מקמ 115</t>
  </si>
  <si>
    <t>ממשלתי שקלי 0115</t>
  </si>
  <si>
    <t>ממשלתי שקלי 0118</t>
  </si>
  <si>
    <t>ממשלתי שקלי 0120</t>
  </si>
  <si>
    <t>ממשלתי שקלי 0122</t>
  </si>
  <si>
    <t>ממשלתי שקלי 0142</t>
  </si>
  <si>
    <t>ממשלתי שקלי 0217</t>
  </si>
  <si>
    <t>ממשלתי שקלי 0219</t>
  </si>
  <si>
    <t>ממשלתי שקלי 0323</t>
  </si>
  <si>
    <t>ממשלתי שקלי 0324</t>
  </si>
  <si>
    <t>ממשלתי שקלי 0516</t>
  </si>
  <si>
    <t>ממשק0816</t>
  </si>
  <si>
    <t>שחר2683</t>
  </si>
  <si>
    <t>סה"כ ממשלתי לא צמוד</t>
  </si>
  <si>
    <t>ממשלתי צמוד מט"ח</t>
  </si>
  <si>
    <t>סה"כ ממשלתי צמוד מט"ח</t>
  </si>
  <si>
    <t>סה"כ אג"ח ממשלתי בישראל</t>
  </si>
  <si>
    <t>ממשלתי חו"ל</t>
  </si>
  <si>
    <t>אג"ח של ממשלת ישראל שהונפקו בחו"ל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</si>
  <si>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</si>
  <si>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</si>
  <si>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</si>
  <si>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סה"כ ממשלתי חו"ל</t>
  </si>
  <si>
    <t>סה"כ תעודות התחייבות ממשלתיות</t>
  </si>
  <si>
    <t>סחיר - תעודות חוב מסחריות</t>
  </si>
  <si>
    <t>ענף מסחר</t>
  </si>
  <si>
    <t>תעודות חוב מסחריות</t>
  </si>
  <si>
    <t>תעודות חוב מסחריות בישראל</t>
  </si>
  <si>
    <t>תעודות חוב מסחריות צמודות</t>
  </si>
  <si>
    <t>סה"כ תעודות חוב מסחריות צמודות</t>
  </si>
  <si>
    <t>תעודות חוב מסחריות לא צמודות</t>
  </si>
  <si>
    <t>סה"כ תעודות חוב מסחריות לא צמודות</t>
  </si>
  <si>
    <t>תעודות חוב מסחריות צמודות למט"ח</t>
  </si>
  <si>
    <t>סה"כ תעודות חוב מסחריות צמודות למט"ח</t>
  </si>
  <si>
    <t>תעודות חוב מסחריות אחרות</t>
  </si>
  <si>
    <t>סה"כ תעודות חוב מסחריות אחרות</t>
  </si>
  <si>
    <t>סה"כ תעודות חוב מסחריות בישראל</t>
  </si>
  <si>
    <t>תעודות חוב מסחריות בחו"ל</t>
  </si>
  <si>
    <t>תעודות חוב מסחריות חברות ישראליות בחו"ל</t>
  </si>
  <si>
    <t>סה"כ תעודות חוב מסחריות חברות ישראליות בחו"ל</t>
  </si>
  <si>
    <t>תעודות חוב מסחריות חברות זרות בחו"ל</t>
  </si>
  <si>
    <t>סה"כ תעודות חוב מסחריות חברות זרות בחו"ל</t>
  </si>
  <si>
    <t>סה"כ תעודות חוב מסחריות בחו"ל</t>
  </si>
  <si>
    <t>סה"כ תעודות חוב מסחריות</t>
  </si>
  <si>
    <t>סחיר - אג"ח קונצרני</t>
  </si>
  <si>
    <t>אג"ח קונצרני</t>
  </si>
  <si>
    <t>אג"ח קונצרני בישראל</t>
  </si>
  <si>
    <t>אגרות חוב קונצרניות צמודות</t>
  </si>
  <si>
    <t>סה"כ אגרות חוב קונצרניות צמודות</t>
  </si>
  <si>
    <t>אגרות חוב קונצרניות לא צמודות</t>
  </si>
  <si>
    <t>סה"כ אגרות חוב קונצרניות לא צמודות</t>
  </si>
  <si>
    <t>אגרות חוב קונצרניות צמודות למט"ח</t>
  </si>
  <si>
    <t>סה"כ אגרות חוב קונצרניות צמודות למט"ח</t>
  </si>
  <si>
    <t>אגרות חוב קונצרניות צמודות למדד אחר</t>
  </si>
  <si>
    <t>סה"כ אגרות חוב קונצרניות צמודות למדד אחר</t>
  </si>
  <si>
    <t>סה"כ אג"ח קונצרני בישראל</t>
  </si>
  <si>
    <t>אג"ח קונצרני בחו"ל</t>
  </si>
  <si>
    <t>אגרות חוב קונצרניות חברות ישראליות בחו"ל</t>
  </si>
  <si>
    <t>סה"כ אגרות חוב קונצרניות חברות ישראליות בחו"ל</t>
  </si>
  <si>
    <t>אגרות חוב קונצרניות חברות זרות בחו"ל</t>
  </si>
  <si>
    <t>סה"כ אגרות חוב קונצרניות חברות זרות בחו"ל</t>
  </si>
  <si>
    <t>סה"כ אג"ח קונצרני בחו"ל</t>
  </si>
  <si>
    <t>סה"כ אג"ח קונצרני</t>
  </si>
  <si>
    <t>סחיר - מניות</t>
  </si>
  <si>
    <t>מניות</t>
  </si>
  <si>
    <t>מניות בישראל</t>
  </si>
  <si>
    <t>מניות תל אביב 25</t>
  </si>
  <si>
    <t>סה"כ מניות תל אביב 25</t>
  </si>
  <si>
    <t>מניות תל אביב 75</t>
  </si>
  <si>
    <t>סה"כ מניות תל אביב 75</t>
  </si>
  <si>
    <t>מניות מניות היתר</t>
  </si>
  <si>
    <t>סה"כ מניות מניות היתר</t>
  </si>
  <si>
    <t>אופציות Call 001 long</t>
  </si>
  <si>
    <t>סה"כ אופציות Call 001 long</t>
  </si>
  <si>
    <t>אופציות Call 001 short</t>
  </si>
  <si>
    <t>סה"כ אופציות Call 001 short</t>
  </si>
  <si>
    <t>סה"כ מניות בישראל</t>
  </si>
  <si>
    <t>מניות בחו"ל</t>
  </si>
  <si>
    <t>מניות חברות ישראליות בחו"ל</t>
  </si>
  <si>
    <t>סה"כ מניות חברות ישראליות בחו"ל</t>
  </si>
  <si>
    <t>מניות חברות זרות בחו"ל</t>
  </si>
  <si>
    <t>סה"כ מניות חברות זרות בחו"ל</t>
  </si>
  <si>
    <t>סה"כ מניות בחו"ל</t>
  </si>
  <si>
    <t>סה"כ מניות</t>
  </si>
  <si>
    <t>סחיר - תעודות סל</t>
  </si>
  <si>
    <t>תעודות סל</t>
  </si>
  <si>
    <t>תעודות סל בישראל</t>
  </si>
  <si>
    <t>תעודות סל שמחקות מדדי מניות בישראל</t>
  </si>
  <si>
    <t>סה"כ תעודות סל שמחקות מדדי מניות בישראל</t>
  </si>
  <si>
    <t>תעודות סל שמחקות מדדי מניות בחו"ל</t>
  </si>
  <si>
    <t>סה"כ תעודות סל שמחקות מדדי מניות בחו"ל</t>
  </si>
  <si>
    <t>תעודות סל שמחקות מדדים אחרים בישראל</t>
  </si>
  <si>
    <t>סה"כ תעודות סל שמחקות מדדים אחרים בישראל</t>
  </si>
  <si>
    <t>תעודות סל שמחקות מדדים אחרים בחו"ל</t>
  </si>
  <si>
    <t>סה"כ תעודות סל שמחקות מדדים אחרים בחו"ל</t>
  </si>
  <si>
    <t>תעודות סל אחר</t>
  </si>
  <si>
    <t>סה"כ תעודות סל אחר</t>
  </si>
  <si>
    <t>תעודות סל short</t>
  </si>
  <si>
    <t>סה"כ תעודות סל short</t>
  </si>
  <si>
    <t>סה"כ תעודות סל בישראל</t>
  </si>
  <si>
    <t>תעודות סל בחו"ל</t>
  </si>
  <si>
    <t>תעודות סל שמחקות מדדי מניות</t>
  </si>
  <si>
    <t>סה"כ תעודות סל שמחקות מדדי מניות</t>
  </si>
  <si>
    <t>תעודות סל שמחקות מדדים אחרים</t>
  </si>
  <si>
    <t>סה"כ תעודות סל שמחקות מדדים אחרים</t>
  </si>
  <si>
    <t>סה"כ תעודות סל בחו"ל</t>
  </si>
  <si>
    <t>סה"כ תעודות סל</t>
  </si>
  <si>
    <t>סחיר - קרנות נאמנות</t>
  </si>
  <si>
    <t>תעודות השתתפות בקרנות נאמנות</t>
  </si>
  <si>
    <t>קרנות נאמנות בישראל</t>
  </si>
  <si>
    <t>תעודות השתתפות בקרנות נאמנות בישראל</t>
  </si>
  <si>
    <t>סה"כ תעודות השתתפות בקרנות נאמנות בישראל</t>
  </si>
  <si>
    <t>סה"כ קרנות נאמנות בישראל</t>
  </si>
  <si>
    <t>קרנות נאמנות בחו"ל</t>
  </si>
  <si>
    <t>תעודות השתתפות בקרנות נאמנות בחו"ל</t>
  </si>
  <si>
    <t>סה"כ תעודות השתתפות בקרנות נאמנות בחו"ל</t>
  </si>
  <si>
    <t>סה"כ קרנות נאמנות בחו"ל</t>
  </si>
  <si>
    <t>סה"כ תעודות השתתפות בקרנות נאמנות</t>
  </si>
  <si>
    <t>סחיר - כתבי אופציה</t>
  </si>
  <si>
    <t>כתבי אופציה</t>
  </si>
  <si>
    <t>כתבי אופציה בישראל</t>
  </si>
  <si>
    <t>סה"כ כתבי אופציה בישראל</t>
  </si>
  <si>
    <t>כתבי אופציה בחו"ל</t>
  </si>
  <si>
    <t>סה"כ כתבי אופציה בחו"ל</t>
  </si>
  <si>
    <t>סה"כ כתבי אופציה</t>
  </si>
  <si>
    <t>סחיר - אופציות</t>
  </si>
  <si>
    <t>אופציות</t>
  </si>
  <si>
    <t>אופציות בישראל</t>
  </si>
  <si>
    <t>אופציות על מדדים כולל מניות</t>
  </si>
  <si>
    <t>ת25-ינוC01450-5</t>
  </si>
  <si>
    <t>מניות ואופציות מעו"ף</t>
  </si>
  <si>
    <t>ת25-ינוP01450-5</t>
  </si>
  <si>
    <t>סה"כ אופציות על מדדים כולל מניות</t>
  </si>
  <si>
    <t>אופציות ₪/מט"ח</t>
  </si>
  <si>
    <t>סה"כ אופציות ₪/מט"ח</t>
  </si>
  <si>
    <t>אופציות על ריבית</t>
  </si>
  <si>
    <t>סה"כ אופציות על ריבית</t>
  </si>
  <si>
    <t>אופציות אחרות</t>
  </si>
  <si>
    <t>סה"כ אופציות אחרות</t>
  </si>
  <si>
    <t>סה"כ אופציות בישראל</t>
  </si>
  <si>
    <t>אופציות בחו"ל</t>
  </si>
  <si>
    <t>אופציות על מטבעות</t>
  </si>
  <si>
    <t>סה"כ אופציות על מטבעות</t>
  </si>
  <si>
    <t>אופציות על סחורות</t>
  </si>
  <si>
    <t>סה"כ אופציות על סחורות</t>
  </si>
  <si>
    <t>סה"כ אופציות בחו"ל</t>
  </si>
  <si>
    <t>סה"כ אופציות</t>
  </si>
  <si>
    <t>סחיר - חוזים עתידיים</t>
  </si>
  <si>
    <t>חוזים עתידיים</t>
  </si>
  <si>
    <t>חוזים עתידיים בישראל</t>
  </si>
  <si>
    <t>חוזים עתידיים ישראל</t>
  </si>
  <si>
    <t>סה"כ חוזים עתידיים ישראל</t>
  </si>
  <si>
    <t>סה"כ חוזים עתידיים בישראל</t>
  </si>
  <si>
    <t>חוזים עתידיים בחו"ל</t>
  </si>
  <si>
    <t>חוזים עתידיים חו"ל</t>
  </si>
  <si>
    <t>EURO STOXX 50</t>
  </si>
  <si>
    <t>VGH5 INDEX</t>
  </si>
  <si>
    <t>חוזים ואופציות</t>
  </si>
  <si>
    <t>S&amp;P500 EMINI FU</t>
  </si>
  <si>
    <t>ESH5 INDEX</t>
  </si>
  <si>
    <t>סה"כ חוזים עתידיים חו"ל</t>
  </si>
  <si>
    <t>סה"כ חוזים עתידיים בחו"ל</t>
  </si>
  <si>
    <t>סה"כ חוזים עתידיים</t>
  </si>
  <si>
    <t>סחיר - מוצרים מובנים</t>
  </si>
  <si>
    <t>נכס בסיס</t>
  </si>
  <si>
    <t>מוצרים מובנים</t>
  </si>
  <si>
    <t>מוצרים מובנים בישראל</t>
  </si>
  <si>
    <t>מוצרים מובנים קרן מובטחת</t>
  </si>
  <si>
    <t>סה"כ מוצרים מובנים קרן מובטחת</t>
  </si>
  <si>
    <t>מוצרים מובנים קרן לא מובטחת</t>
  </si>
  <si>
    <t>סה"כ מוצרים מובנים קרן לא מובטחת</t>
  </si>
  <si>
    <t>מוצרים מאוגחים: שכבת חוב (Tranch) בדרוג AA- ומעלה</t>
  </si>
  <si>
    <t>סה"כ מוצרים מאוגחים: שכבת חוב (Tranch) בדרוג AA- ומעלה</t>
  </si>
  <si>
    <t>מוצרים מאוגחים: שכבת חוב (Tranch) בדרוג BBB- עד A+</t>
  </si>
  <si>
    <t>סה"כ מוצרים מאוגחים: שכבת חוב (Tranch) בדרוג BBB- עד A+</t>
  </si>
  <si>
    <t>מוצרים מאוגחים: שכבת חוב (Tranch) בדרוג BB+ ומטה</t>
  </si>
  <si>
    <t>סה"כ מוצרים מאוגחים: שכבת חוב (Tranch) בדרוג BB+ ומטה</t>
  </si>
  <si>
    <t>מוצרים מאוגחים: שכבת הון (Equity Tranch)</t>
  </si>
  <si>
    <t>סה"כ מוצרים מאוגחים: שכבת הון (Equity Tranch)</t>
  </si>
  <si>
    <t>סה"כ מוצרים מובנים בישראל</t>
  </si>
  <si>
    <t>מוצרים מובנים בחו"ל</t>
  </si>
  <si>
    <t>סה"כ מוצרים מובנים בחו"ל</t>
  </si>
  <si>
    <t>סה"כ מוצרים מובנים</t>
  </si>
  <si>
    <t>לא סחיר - תעודות התחייבות ממשלה</t>
  </si>
  <si>
    <t>שווי הוגן</t>
  </si>
  <si>
    <t>תעודות התחייבות ממשלתיות בישראל</t>
  </si>
  <si>
    <t>חץ</t>
  </si>
  <si>
    <t>סה"כ חץ</t>
  </si>
  <si>
    <t>ערד</t>
  </si>
  <si>
    <t>ערד 4.8% 8794</t>
  </si>
  <si>
    <t>2/09/2012</t>
  </si>
  <si>
    <t>ערד 4.8% 8796</t>
  </si>
  <si>
    <t>1/11/2012</t>
  </si>
  <si>
    <t>ערד 4.8% 8797</t>
  </si>
  <si>
    <t>1/12/2012</t>
  </si>
  <si>
    <t>ערד 4.8% 8799</t>
  </si>
  <si>
    <t>1/02/2013</t>
  </si>
  <si>
    <t>ערד 4.8% 8805</t>
  </si>
  <si>
    <t>1/08/2013</t>
  </si>
  <si>
    <t>ערד 8792</t>
  </si>
  <si>
    <t>1/07/2012</t>
  </si>
  <si>
    <t>ערד 8793</t>
  </si>
  <si>
    <t>1/08/2012</t>
  </si>
  <si>
    <t>ערד סדרה 8 8806</t>
  </si>
  <si>
    <t>1/09/2013</t>
  </si>
  <si>
    <t>ערד סדרה 8798</t>
  </si>
  <si>
    <t>1/01/2013</t>
  </si>
  <si>
    <t>ערד סדרה 8800</t>
  </si>
  <si>
    <t>1/03/2013</t>
  </si>
  <si>
    <t>ערד סדרה 8801</t>
  </si>
  <si>
    <t>2/04/2013</t>
  </si>
  <si>
    <t>ערד סדרה 8802</t>
  </si>
  <si>
    <t>1/05/2013</t>
  </si>
  <si>
    <t>ערד סדרה 8803</t>
  </si>
  <si>
    <t>2/06/2013</t>
  </si>
  <si>
    <t>ערד סדרה 8804</t>
  </si>
  <si>
    <t>1/07/2013</t>
  </si>
  <si>
    <t>ערד סדרה 8807</t>
  </si>
  <si>
    <t>1/10/2013</t>
  </si>
  <si>
    <t>ערד סדרה 8808</t>
  </si>
  <si>
    <t>1/11/2013</t>
  </si>
  <si>
    <t>ערד סדרה 8809</t>
  </si>
  <si>
    <t>1/12/2013</t>
  </si>
  <si>
    <t>ערד סדרה 8810</t>
  </si>
  <si>
    <t>1/01/2014</t>
  </si>
  <si>
    <t>ערד סדרה 8814 %</t>
  </si>
  <si>
    <t>1/05/2014</t>
  </si>
  <si>
    <t>ערד סדרה 8815</t>
  </si>
  <si>
    <t>1/06/2014</t>
  </si>
  <si>
    <t>ערד סדרה 8816 %</t>
  </si>
  <si>
    <t>1/07/2014</t>
  </si>
  <si>
    <t>ערד סדרה 8817</t>
  </si>
  <si>
    <t>1/08/2014</t>
  </si>
  <si>
    <t>ערד סדרה 8818 -</t>
  </si>
  <si>
    <t>1/09/2014</t>
  </si>
  <si>
    <t>ערד סדרה 8821 %</t>
  </si>
  <si>
    <t>1/12/2014</t>
  </si>
  <si>
    <t>ערד סדרה 9 8811</t>
  </si>
  <si>
    <t>2/02/2014</t>
  </si>
  <si>
    <t>ערד סדרה 9 8812</t>
  </si>
  <si>
    <t>2/03/2014</t>
  </si>
  <si>
    <t>ערד סדרה 9 8813</t>
  </si>
  <si>
    <t>1/04/2014</t>
  </si>
  <si>
    <t>ערד סדרה 9 8819</t>
  </si>
  <si>
    <t>1/10/2014</t>
  </si>
  <si>
    <t>ערד סדרה 9 8820</t>
  </si>
  <si>
    <t>2/11/2014</t>
  </si>
  <si>
    <t>סה"כ ערד</t>
  </si>
  <si>
    <t>מירון</t>
  </si>
  <si>
    <t>סה"כ מירון</t>
  </si>
  <si>
    <t>פקדונות חשכ"ל</t>
  </si>
  <si>
    <t>סה"כ פקדונות חשכ"ל</t>
  </si>
  <si>
    <t>תעודות התחייבות ממשלתיות אחרות</t>
  </si>
  <si>
    <t>סה"כ תעודות התחייבות ממשלתיות אחרות</t>
  </si>
  <si>
    <t>סה"כ תעודות התחייבות ממשלתיות בישראל</t>
  </si>
  <si>
    <t>תעודות התחייבות ממשלתיות בחו"ל</t>
  </si>
  <si>
    <t>אג"ח לא סחיר שהנפיקו ממשלות זרות בחו"ל</t>
  </si>
  <si>
    <t>סה"כ אג"ח לא סחיר שהנפיקו ממשלות זרות בחו"ל</t>
  </si>
  <si>
    <t>סה"כ תעודות התחייבות ממשלתיות בחו"ל</t>
  </si>
  <si>
    <t>לא סחיר - תעודות חוב מסחריות</t>
  </si>
  <si>
    <t>תעודות חוב מסחריות ל"ס</t>
  </si>
  <si>
    <t>תעודות חוב מסחריות ל"ס בישראל</t>
  </si>
  <si>
    <t>תעודות חוב מסחריות צמוד מדד</t>
  </si>
  <si>
    <t>סה"כ תעודות חוב מסחריות צמוד מדד</t>
  </si>
  <si>
    <t>תעודות חוב מסחריות לא צמוד</t>
  </si>
  <si>
    <t>סה"כ תעודות חוב מסחריות לא צמוד</t>
  </si>
  <si>
    <t>תעודות חוב מסחריות אחר</t>
  </si>
  <si>
    <t>סה"כ תעודות חוב מסחריות אחר</t>
  </si>
  <si>
    <t>סה"כ תעודות חוב מסחריות ל"ס בישראל</t>
  </si>
  <si>
    <t>תעודות חוב מסחריות ל"ס בחו"ל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</si>
  <si>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</si>
  <si>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</si>
  <si>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</si>
  <si>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</si>
  <si>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סה"כ תעודות חוב מסחריות ל"ס בחו"ל</t>
  </si>
  <si>
    <t>סה"כ תעודות חוב מסחריות ל"ס</t>
  </si>
  <si>
    <t>לא סחיר - אג"ח קונצרני</t>
  </si>
  <si>
    <t>אג"ח קונצרני ל"ס</t>
  </si>
  <si>
    <t>אג"ח קונצרני ל"ס בישראל</t>
  </si>
  <si>
    <t>אג"ח קונצרני צמוד מדד</t>
  </si>
  <si>
    <t>סה"כ אג"ח קונצרני צמוד מדד</t>
  </si>
  <si>
    <t>אג"ח קונצרני לא צמוד</t>
  </si>
  <si>
    <t>סה"כ אג"ח קונצרני לא צמוד</t>
  </si>
  <si>
    <t>אג"ח קונצרני צמודות למט"ח</t>
  </si>
  <si>
    <t>סה"כ אג"ח קונצרני צמודות למט"ח</t>
  </si>
  <si>
    <t>אג"ח קונצרני אחר</t>
  </si>
  <si>
    <t>סה"כ אג"ח קונצרני אחר</t>
  </si>
  <si>
    <t>סה"כ אג"ח קונצרני ל"ס בישראל</t>
  </si>
  <si>
    <t>אג"ח קונצרני ל"ס בחו"ל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</si>
  <si>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</si>
  <si>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</si>
  <si>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</si>
  <si>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</si>
  <si>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סה"כ אג"ח קונצרני ל"ס בחו"ל</t>
  </si>
  <si>
    <t>סה"כ אג"ח קונצרני ל"ס</t>
  </si>
  <si>
    <t>לא סחיר - מניות</t>
  </si>
  <si>
    <t>מניות ל"ס</t>
  </si>
  <si>
    <t>מניות ל"ס בישראל</t>
  </si>
  <si>
    <t>סה"כ מניות ל"ס בישראל</t>
  </si>
  <si>
    <t>מניות ל"ס בחו"ל</t>
  </si>
  <si>
    <t>סה"כ מניות ל"ס בחו"ל</t>
  </si>
  <si>
    <t>סה"כ מניות ל"ס</t>
  </si>
  <si>
    <t>לא סחיר - קרנות השקעה</t>
  </si>
  <si>
    <t>קרנות השקעה ל"ס</t>
  </si>
  <si>
    <t>קרנות השקעה ל"ס בישראל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</si>
  <si>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</si>
  <si>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</si>
  <si>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</si>
  <si>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</si>
  <si>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</si>
  <si>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</si>
  <si>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</si>
  <si>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סה"כ קרנות השקעה אחרות</t>
  </si>
  <si>
    <t>סה"כ קרנות השקעה ל"ס בישראל</t>
  </si>
  <si>
    <t>קרנות השקעה ל"ס בחו"ל</t>
  </si>
  <si>
    <t>סה"כ קרנות השקעה ל"ס בחו"ל</t>
  </si>
  <si>
    <t>סה"כ קרנות השקעה ל"ס</t>
  </si>
  <si>
    <t>לא סחיר - כתבי אופציה</t>
  </si>
  <si>
    <t>כתבי אופציה ל"ס</t>
  </si>
  <si>
    <t>כתבי אופציה ל"ס בישראל</t>
  </si>
  <si>
    <t>סה"כ כתבי אופציה ל"ס בישראל</t>
  </si>
  <si>
    <t>כתבי אופציה ל"ס בחו"ל</t>
  </si>
  <si>
    <t>סה"כ כתבי אופציה ל"ס בחו"ל</t>
  </si>
  <si>
    <t>סה"כ כתבי אופציה ל"ס</t>
  </si>
  <si>
    <t>לא סחיר - אופציות</t>
  </si>
  <si>
    <t>אופציות ל"ס</t>
  </si>
  <si>
    <t>אופציות ל"ס בישראל</t>
  </si>
  <si>
    <t>אופציות מדדים כולל מניות</t>
  </si>
  <si>
    <t>סה"כ אופציות מדדים כולל מניות</t>
  </si>
  <si>
    <t>אופציות ₪ / מט"ח</t>
  </si>
  <si>
    <t>סה"כ אופציות ₪ / מט"ח</t>
  </si>
  <si>
    <t>אופציות מט"ח/ מט"ח</t>
  </si>
  <si>
    <t>סה"כ אופציות מט"ח/ מט"ח</t>
  </si>
  <si>
    <t>אופציות ריבית</t>
  </si>
  <si>
    <t>סה"כ אופציות ריבית</t>
  </si>
  <si>
    <t>אופציות אחר</t>
  </si>
  <si>
    <t>סה"כ אופציות אחר</t>
  </si>
  <si>
    <t>סה"כ אופציות ל"ס בישראל</t>
  </si>
  <si>
    <t>אופציות ל"ס בחו"ל</t>
  </si>
  <si>
    <t>אופציות מטבע</t>
  </si>
  <si>
    <t>סה"כ אופציות מטבע</t>
  </si>
  <si>
    <t>אופציות סחורות</t>
  </si>
  <si>
    <t>סה"כ אופציות סחורות</t>
  </si>
  <si>
    <t>סה"כ אופציות ל"ס בחו"ל</t>
  </si>
  <si>
    <t>סה"כ אופציות ל"ס</t>
  </si>
  <si>
    <t>לא סחיר - חוזים עתידיים</t>
  </si>
  <si>
    <t>חוזים עתידיים ל"ס</t>
  </si>
  <si>
    <t>חוזים עתידיים ל"ס בישראל</t>
  </si>
  <si>
    <t>חוזים מדדים כולל מניות</t>
  </si>
  <si>
    <t>סה"כ חוזים מדדים כולל מניות</t>
  </si>
  <si>
    <t>חוזים ₪ / מט"ח</t>
  </si>
  <si>
    <t>סה"כ חוזים ₪ / מט"ח</t>
  </si>
  <si>
    <t>חוזים מט"ח/ מט"ח</t>
  </si>
  <si>
    <t>סה"כ חוזים מט"ח/ מט"ח</t>
  </si>
  <si>
    <t>חוזים ריבית</t>
  </si>
  <si>
    <t>סה"כ חוזים ריבית</t>
  </si>
  <si>
    <t>חוזים אחר</t>
  </si>
  <si>
    <t>סה"כ חוזים אחר</t>
  </si>
  <si>
    <t>סה"כ חוזים עתידיים ל"ס בישראל</t>
  </si>
  <si>
    <t>חוזים עתידיים ל"ס בחו"ל</t>
  </si>
  <si>
    <t>חוזים מטבע</t>
  </si>
  <si>
    <t>סה"כ חוזים מטבע</t>
  </si>
  <si>
    <t>סה"כ חוזים עתידיים ל"ס בחו"ל</t>
  </si>
  <si>
    <t>סה"כ חוזים עתידיים ל"ס</t>
  </si>
  <si>
    <t>לא סחיר - מוצרים מובנים</t>
  </si>
  <si>
    <t>מוצרים מובנים ל"ס</t>
  </si>
  <si>
    <t>מוצרים מובנים ל"ס בישראל</t>
  </si>
  <si>
    <t>סה"כ מוצרים מובנים ל"ס בישראל</t>
  </si>
  <si>
    <t>מוצרים מובנים ל"ס בחו"ל</t>
  </si>
  <si>
    <t>סה"כ מוצרים מובנים ל"ס בחו"ל</t>
  </si>
  <si>
    <t>סה"כ מוצרים מובנים ל"ס</t>
  </si>
  <si>
    <t>הלוואות</t>
  </si>
  <si>
    <t>הלוואות בישראל</t>
  </si>
  <si>
    <t>הלוואות כנגד חסכון עמיתים/מבוטחים</t>
  </si>
  <si>
    <t>סה"כ הלוואות כנגד חסכון עמיתים/מבוטחים</t>
  </si>
  <si>
    <t>הלוואות מובטחות במשכנתא או תיקי משכנתאות</t>
  </si>
  <si>
    <t>סה"כ הלוואות מובטחות במשכנתא או תיקי משכנתאות</t>
  </si>
  <si>
    <t>הלוואות מובטחות בערבות בנקאית</t>
  </si>
  <si>
    <t>סה"כ הלוואות מובטחות בערבות בנקאית</t>
  </si>
  <si>
    <t>הלוואות מובטחות בבטחונות אחרים</t>
  </si>
  <si>
    <t>סה"כ הלוואות מובטחות בבטחונות אחרים</t>
  </si>
  <si>
    <t>הלוואות מובטחות בשעבוד כלי רכב</t>
  </si>
  <si>
    <t>סה"כ הלוואות מובטחות בשעבוד כלי רכב</t>
  </si>
  <si>
    <t>הלוואות לסוכנים מובטחות בתזרים עמלות</t>
  </si>
  <si>
    <t>סה"כ הלוואות לסוכנים מובטחות בתזרים עמלות</t>
  </si>
  <si>
    <t>הלוואות לסוכנים בטחונות אחרים</t>
  </si>
  <si>
    <t>סה"כ הלוואות לסוכנים בטחונות אחרים</t>
  </si>
  <si>
    <t>הלוואות הלוואות לעובדים ונושאי משרה</t>
  </si>
  <si>
    <t>סה"כ הלוואות הלוואות לעובדים ונושאי משרה</t>
  </si>
  <si>
    <t>הלוואות לא מובטחות</t>
  </si>
  <si>
    <t>סה"כ הלוואות לא מובטחות</t>
  </si>
  <si>
    <t>סה"כ הלוואות בישראל</t>
  </si>
  <si>
    <t>הלוואות בחו"ל</t>
  </si>
  <si>
    <t>הלוואות מובטחות במשכנתא או תיקי משכנתאות בחול</t>
  </si>
  <si>
    <t>סה"כ הלוואות מובטחות במשכנתא או תיקי משכנתאות בחול</t>
  </si>
  <si>
    <t>הלוואות מובטחות בערבות בנקאית בחול</t>
  </si>
  <si>
    <t>סה"כ הלוואות מובטחות בערבות בנקאית בחול</t>
  </si>
  <si>
    <t>הלוואות מובטחות בבטחונות אחרים בחול</t>
  </si>
  <si>
    <t>סה"כ הלוואות מובטחות בבטחונות אחרים בחול</t>
  </si>
  <si>
    <t>הלוואות לא מובטחות בחול</t>
  </si>
  <si>
    <t>סה"כ הלוואות לא מובטחות בחול</t>
  </si>
  <si>
    <t>סה"כ הלוואות בחו"ל</t>
  </si>
  <si>
    <t>סה"כ הלוואות</t>
  </si>
  <si>
    <t>פקדונות</t>
  </si>
  <si>
    <t>פקדונות בישראל</t>
  </si>
  <si>
    <t>פקדונות צמוד למדד</t>
  </si>
  <si>
    <t>סה"כ פקדונות צמוד למדד</t>
  </si>
  <si>
    <t>פקדונות לא צמוד</t>
  </si>
  <si>
    <t>סה"כ פקדונות לא צמוד</t>
  </si>
  <si>
    <t>פקדונות נקוב במט"ח</t>
  </si>
  <si>
    <t>סה"כ פקדונות נקוב במט"ח</t>
  </si>
  <si>
    <t>פקדונות צמוד למט"ח</t>
  </si>
  <si>
    <t>סה"כ פקדונות צמוד למט"ח</t>
  </si>
  <si>
    <t>פקדונות אחר</t>
  </si>
  <si>
    <t>סה"כ פקדונות אחר</t>
  </si>
  <si>
    <t>סה"כ פקדונות בישראל</t>
  </si>
  <si>
    <t>פקדונות בחו"ל</t>
  </si>
  <si>
    <t>סה"כ פקדונות בחו"ל</t>
  </si>
  <si>
    <t>סה"כ פקדונות</t>
  </si>
  <si>
    <t>זכויות מקרקעין</t>
  </si>
  <si>
    <t>תאריך שערוך אחרון</t>
  </si>
  <si>
    <t>אופי הנכס</t>
  </si>
  <si>
    <t>שיעור התשואה במהלך התקופה</t>
  </si>
  <si>
    <t>זכויות מקרקעין בישראל</t>
  </si>
  <si>
    <t>מקרקעין מניב</t>
  </si>
  <si>
    <t>סה"כ מקרקעין מניב</t>
  </si>
  <si>
    <t>מקרקעין לא מניב</t>
  </si>
  <si>
    <t>סה"כ מקרקעין לא מניב</t>
  </si>
  <si>
    <t>סה"כ זכויות מקרקעין בישראל</t>
  </si>
  <si>
    <t>זכויות מקרקעין בחו"ל</t>
  </si>
  <si>
    <t>מקרקעין מניב בחול</t>
  </si>
  <si>
    <t>סה"כ מקרקעין מניב בחול</t>
  </si>
  <si>
    <t>מקרקעין לא מניב בחול</t>
  </si>
  <si>
    <t>סה"כ מקרקעין לא מניב בחול</t>
  </si>
  <si>
    <t>סה"כ זכויות מקרקעין בחו"ל</t>
  </si>
  <si>
    <t>סה"כ זכויות מקרקעין</t>
  </si>
  <si>
    <t>השקעות אחרות</t>
  </si>
  <si>
    <t>השקעות אחרות בישראל</t>
  </si>
  <si>
    <t>סה"כ השקעות אחרות בישראל</t>
  </si>
  <si>
    <t>השקעות אחרות בחו"ל</t>
  </si>
  <si>
    <t>סה"כ השקעות אחרות בחו"ל</t>
  </si>
  <si>
    <t>סה"כ השקעות אחרות</t>
  </si>
  <si>
    <t>התחייבויות להשקעה</t>
  </si>
  <si>
    <t>תאריך סיום ההתחייבות</t>
  </si>
  <si>
    <t>התחייבות</t>
  </si>
  <si>
    <t>התחייבות בישראל</t>
  </si>
  <si>
    <t>יתרות התחייבות להשקעה בישראל</t>
  </si>
  <si>
    <t>סה"כ יתרות התחייבות להשקעה בישראל</t>
  </si>
  <si>
    <t>סה"כ התחייבות בישראל</t>
  </si>
  <si>
    <t>התחייבות בחו"ל</t>
  </si>
  <si>
    <t>יתרות התחייבות להשקעה בחו"ל</t>
  </si>
  <si>
    <t>סה"כ יתרות התחייבות להשקעה בחו"ל</t>
  </si>
  <si>
    <t>סה"כ התחייבות בחו"ל</t>
  </si>
  <si>
    <t>סה"כ התחייבות</t>
  </si>
  <si>
    <t>סיכום נכסים</t>
  </si>
  <si>
    <t>שם קופה: מקיפה - מסלול כשר, מספר אישור: 1531, קידוד: 513765347-00000000001531-0005, תאריך הפקת דוח: 11/02/2015</t>
  </si>
  <si>
    <t>סוג נכס</t>
  </si>
  <si>
    <t>שווי הוגן באלפי ש"ח</t>
  </si>
  <si>
    <t>שיעור מהנכסים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</si>
  <si>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</si>
  <si>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</si>
  <si>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</si>
  <si>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</si>
  <si>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</si>
  <si>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</si>
  <si>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</si>
  <si>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</si>
  <si>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</si>
  <si>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</si>
  <si>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</si>
  <si>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</si>
  <si>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</si>
  <si>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</si>
  <si>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</si>
  <si>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</si>
  <si>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</si>
  <si>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</si>
  <si>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</si>
  <si>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</si>
  <si>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</si>
  <si>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</si>
  <si>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</si>
  <si>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</si>
  <si>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השקעות אחרות</t>
  </si>
  <si>
    <t>סה"כ סכום נכסי הקופה</t>
  </si>
  <si>
    <t>מטבע</t>
  </si>
  <si>
    <t>יין</t>
  </si>
  <si>
    <t>שטרלינג</t>
  </si>
  <si>
    <t>פרנק שוצרי</t>
  </si>
  <si>
    <t>דולר קנדי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</si>
  <si>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</si>
  <si>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</si>
  <si>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</si>
  <si>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</si>
  <si>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</si>
  <si>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</si>
  <si>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</si>
  <si>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</si>
  <si>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קונה קרואטי</t>
  </si>
  <si>
    <t>פזו מקסיקני</t>
  </si>
  <si>
    <t>רובל רוסי</t>
  </si>
  <si>
    <t>ריאל ברזיל</t>
  </si>
  <si>
    <t>קורונה איסלנד</t>
  </si>
  <si>
    <t>רופיה הודית</t>
  </si>
  <si>
    <t>בט תאילנד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</si>
  <si>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</si>
  <si>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</si>
  <si>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</si>
  <si>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</si>
  <si>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</si>
  <si>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</si>
  <si>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</si>
  <si>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</si>
  <si>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</si>
  <si>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אחרים</t>
  </si>
  <si>
    <t xml:space="preserve">  שונות  </t>
  </si>
  <si>
    <t xml:space="preserve">  לא מדורג  </t>
  </si>
  <si>
    <t xml:space="preserve">לא מדורג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</si>
</sst>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##0.00%"/>
    <numFmt numFmtId="165" formatCode="##0.0000"/>
  </numFmts>
  <fonts count="11">
    <font>
      <sz val="10"/>
      <name val="Arial"/>
    </font>
    <font>
      <b/>
      <sz val="14"/>
      <color rgb="FF800080"/>
      <name val="Ariel"/>
    </font>
    <font>
      <b/>
      <sz val="10"/>
      <color rgb="FF000000"/>
      <name val="Ariel"/>
    </font>
    <font>
      <sz val="12"/>
      <color rgb="FF000000"/>
      <name val="Ariel"/>
    </font>
    <font>
      <b/>
      <sz val="10"/>
      <color rgb="FF0000FF"/>
      <name val="Ariel"/>
    </font>
    <font>
      <sz val="10"/>
      <color rgb="FF0000FF"/>
      <name val="Ariel"/>
    </font>
    <font>
      <sz val="10"/>
      <color rgb="FF000000"/>
      <name val="Ariel"/>
    </font>
    <font>
      <b/>
      <sz val="12"/>
      <color rgb="FF000080"/>
      <name val="Ariel"/>
    </font>
    <font>
      <sz val="10"/>
      <name val="Arial"/>
    </font>
    <font>
      <sz val="10"/>
      <color indexed="8"/>
      <name val="Arie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7" fillId="0" borderId="0" xfId="0" applyFont="1"/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5" fillId="0" borderId="2" xfId="0" applyFont="1" applyBorder="1" applyAlignment="1">
      <alignment horizontal="right" readingOrder="2"/>
    </xf>
    <xf numFmtId="10" fontId="6" fillId="0" borderId="0" xfId="0" applyNumberFormat="1" applyFont="1" applyAlignment="1">
      <alignment horizontal="right" readingOrder="2"/>
    </xf>
    <xf numFmtId="10" fontId="5" fillId="0" borderId="0" xfId="0" applyNumberFormat="1" applyFont="1" applyAlignment="1">
      <alignment horizontal="right" readingOrder="2"/>
    </xf>
    <xf numFmtId="10" fontId="5" fillId="0" borderId="2" xfId="0" applyNumberFormat="1" applyFont="1" applyBorder="1" applyAlignment="1">
      <alignment horizontal="right" readingOrder="2"/>
    </xf>
    <xf numFmtId="0" fontId="0" fillId="0" borderId="2" xfId="0" applyBorder="1"/>
    <xf numFmtId="10" fontId="4" fillId="0" borderId="0" xfId="0" applyNumberFormat="1" applyFont="1" applyAlignment="1">
      <alignment horizontal="right" readingOrder="2"/>
    </xf>
    <xf numFmtId="10" fontId="4" fillId="0" borderId="2" xfId="0" applyNumberFormat="1" applyFont="1" applyBorder="1" applyAlignment="1">
      <alignment horizontal="right" readingOrder="2"/>
    </xf>
    <xf numFmtId="0" fontId="9" fillId="0" borderId="0" xfId="0" applyFont="1" applyAlignment="1">
      <alignment horizontal="right" readingOrder="2"/>
    </xf>
    <xf numFmtId="43" fontId="9" fillId="0" borderId="0" xfId="1" applyFont="1" applyAlignment="1">
      <alignment horizontal="right" readingOrder="2"/>
    </xf>
    <xf numFmtId="43" fontId="10" fillId="0" borderId="0" xfId="3" applyFont="1"/>
    <xf numFmtId="10" fontId="9" fillId="0" borderId="0" xfId="1" applyNumberFormat="1" applyFont="1" applyAlignment="1">
      <alignment horizontal="right" readingOrder="2"/>
    </xf>
    <xf numFmtId="0" fontId="4" fillId="0" borderId="2" xfId="0" applyNumberFormat="1" applyFont="1" applyBorder="1" applyAlignment="1">
      <alignment horizontal="right" readingOrder="2"/>
    </xf>
    <xf numFmtId="0" fontId="5" fillId="0" borderId="2" xfId="0" applyNumberFormat="1" applyFont="1" applyBorder="1" applyAlignment="1">
      <alignment horizontal="right" readingOrder="2"/>
    </xf>
    <xf numFmtId="10" fontId="4" fillId="0" borderId="0" xfId="2" applyNumberFormat="1" applyFont="1" applyAlignment="1">
      <alignment horizontal="right" readingOrder="2"/>
    </xf>
    <xf numFmtId="10" fontId="5" fillId="0" borderId="0" xfId="2" applyNumberFormat="1" applyFont="1" applyAlignment="1">
      <alignment horizontal="right" readingOrder="2"/>
    </xf>
    <xf numFmtId="10" fontId="5" fillId="0" borderId="2" xfId="2" applyNumberFormat="1" applyFont="1" applyBorder="1" applyAlignment="1">
      <alignment horizontal="right" readingOrder="2"/>
    </xf>
    <xf numFmtId="10" fontId="0" fillId="0" borderId="0" xfId="2" applyNumberFormat="1" applyFont="1"/>
    <xf numFmtId="10" fontId="4" fillId="0" borderId="2" xfId="2" applyNumberFormat="1" applyFont="1" applyBorder="1" applyAlignment="1">
      <alignment horizontal="right" readingOrder="2"/>
    </xf>
    <xf numFmtId="4" fontId="4" fillId="0" borderId="2" xfId="0" applyNumberFormat="1" applyFont="1" applyBorder="1" applyAlignment="1">
      <alignment horizontal="right"/>
    </xf>
    <xf numFmtId="164" fontId="4" fillId="0" borderId="2" xfId="0" applyNumberFormat="1" applyFont="1" applyBorder="1" applyAlignment="1">
      <alignment horizontal="right"/>
    </xf>
    <xf numFmtId="10" fontId="0" fillId="0" borderId="0" xfId="0" applyNumberFormat="1"/>
    <xf numFmtId="10" fontId="4" fillId="0" borderId="1" xfId="0" applyNumberFormat="1" applyFont="1" applyBorder="1" applyAlignment="1">
      <alignment horizontal="right" readingOrder="2"/>
    </xf>
    <xf numFmtId="4" fontId="0" fillId="0" borderId="0" xfId="0" applyNumberFormat="1"/>
    <xf numFmtId="4" fontId="4" fillId="0" borderId="0" xfId="0" applyNumberFormat="1" applyFont="1" applyAlignment="1">
      <alignment horizontal="right" readingOrder="2"/>
    </xf>
    <xf numFmtId="4" fontId="4" fillId="0" borderId="1" xfId="0" applyNumberFormat="1" applyFont="1" applyBorder="1" applyAlignment="1">
      <alignment horizontal="right" readingOrder="2"/>
    </xf>
    <xf numFmtId="4" fontId="5" fillId="0" borderId="0" xfId="0" applyNumberFormat="1" applyFont="1" applyAlignment="1">
      <alignment horizontal="right" readingOrder="2"/>
    </xf>
    <xf numFmtId="4" fontId="5" fillId="0" borderId="2" xfId="0" applyNumberFormat="1" applyFont="1" applyBorder="1" applyAlignment="1">
      <alignment horizontal="right" readingOrder="2"/>
    </xf>
    <xf numFmtId="4" fontId="4" fillId="0" borderId="2" xfId="0" applyNumberFormat="1" applyFont="1" applyBorder="1" applyAlignment="1">
      <alignment horizontal="right" readingOrder="2"/>
    </xf>
    <xf numFmtId="4" fontId="6" fillId="0" borderId="0" xfId="0" applyNumberFormat="1" applyFont="1" applyAlignment="1">
      <alignment horizontal="right" readingOrder="2"/>
    </xf>
    <xf numFmtId="0" fontId="5" fillId="0" borderId="0" xfId="0" applyNumberFormat="1" applyFont="1" applyAlignment="1">
      <alignment horizontal="right" readingOrder="2"/>
    </xf>
    <xf numFmtId="43" fontId="6" fillId="0" borderId="0" xfId="1" applyFont="1" applyAlignment="1">
      <alignment horizontal="right" readingOrder="2"/>
    </xf>
    <xf numFmtId="10" fontId="6" fillId="0" borderId="0" xfId="1" applyNumberFormat="1" applyFont="1" applyAlignment="1">
      <alignment horizontal="right" readingOrder="2"/>
    </xf>
    <xf numFmtId="0" fontId="0" fillId="0" borderId="0" xfId="0"/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6" fillId="0" borderId="0" xfId="0" applyFont="1" applyAlignment="1">
      <alignment horizontal="right" readingOrder="2"/>
    </xf>
  </cellXfs>
  <cellStyles count="4">
    <cellStyle name="Comma" xfId="1" builtinId="3"/>
    <cellStyle name="Comma 2" xf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5"/>
  <sheetViews>
    <sheetView rightToLeft="1" topLeftCell="A25" workbookViewId="0">
      <selection activeCell="J27" sqref="J27"/>
    </sheetView>
  </sheetViews>
  <sheetFormatPr defaultColWidth="9.140625" defaultRowHeight="12.75"/>
  <cols>
    <col min="1" max="1" width="49.7109375" customWidth="1"/>
    <col min="2" max="2" width="14.7109375" customWidth="1"/>
    <col min="3" max="4" width="8.7109375" customWidth="1"/>
    <col min="5" max="5" width="10.7109375" customWidth="1"/>
    <col min="6" max="6" width="13.7109375" customWidth="1"/>
    <col min="7" max="7" width="14.7109375" style="32" customWidth="1"/>
    <col min="8" max="8" width="16.7109375" style="32" customWidth="1"/>
    <col min="9" max="9" width="11.7109375" style="34" customWidth="1"/>
    <col min="10" max="10" width="20.7109375" style="32" customWidth="1"/>
  </cols>
  <sheetData>
    <row r="2" spans="1:10" ht="18">
      <c r="A2" s="1" t="s">
        <v>0</v>
      </c>
    </row>
    <row r="4" spans="1:10" ht="18">
      <c r="A4" s="1" t="s">
        <v>1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7</v>
      </c>
      <c r="E11" s="4" t="s">
        <v>8</v>
      </c>
      <c r="F11" s="4" t="s">
        <v>9</v>
      </c>
      <c r="G11" s="17" t="s">
        <v>10</v>
      </c>
      <c r="H11" s="17" t="s">
        <v>11</v>
      </c>
      <c r="I11" s="35" t="s">
        <v>12</v>
      </c>
      <c r="J11" s="17" t="s">
        <v>13</v>
      </c>
    </row>
    <row r="12" spans="1:10">
      <c r="A12" s="5"/>
      <c r="B12" s="5"/>
      <c r="C12" s="5"/>
      <c r="D12" s="5"/>
      <c r="E12" s="5"/>
      <c r="F12" s="5"/>
      <c r="G12" s="33" t="s">
        <v>14</v>
      </c>
      <c r="H12" s="33" t="s">
        <v>14</v>
      </c>
      <c r="I12" s="36" t="s">
        <v>15</v>
      </c>
      <c r="J12" s="33" t="s">
        <v>14</v>
      </c>
    </row>
    <row r="15" spans="1:10">
      <c r="A15" s="4" t="s">
        <v>16</v>
      </c>
      <c r="B15" s="4"/>
      <c r="C15" s="4"/>
      <c r="D15" s="4"/>
      <c r="E15" s="4"/>
      <c r="F15" s="4"/>
      <c r="G15" s="17"/>
      <c r="H15" s="17"/>
      <c r="I15" s="35"/>
      <c r="J15" s="17"/>
    </row>
    <row r="18" spans="1:10">
      <c r="A18" s="4" t="s">
        <v>17</v>
      </c>
      <c r="B18" s="4"/>
      <c r="C18" s="4"/>
      <c r="D18" s="4"/>
      <c r="E18" s="4"/>
      <c r="F18" s="4"/>
      <c r="G18" s="17"/>
      <c r="H18" s="17"/>
      <c r="I18" s="35"/>
      <c r="J18" s="17"/>
    </row>
    <row r="19" spans="1:10">
      <c r="A19" s="6" t="s">
        <v>18</v>
      </c>
      <c r="B19" s="6"/>
      <c r="C19" s="6"/>
      <c r="D19" s="6"/>
      <c r="E19" s="6"/>
      <c r="F19" s="6"/>
      <c r="G19" s="14"/>
      <c r="H19" s="14"/>
      <c r="I19" s="37"/>
      <c r="J19" s="14"/>
    </row>
    <row r="20" spans="1:10">
      <c r="A20" s="7" t="s">
        <v>19</v>
      </c>
      <c r="B20" s="7" t="s">
        <v>20</v>
      </c>
      <c r="C20" s="7" t="s">
        <v>21</v>
      </c>
      <c r="D20" s="7" t="s">
        <v>22</v>
      </c>
      <c r="E20" s="42">
        <v>0</v>
      </c>
      <c r="F20" s="7" t="s">
        <v>23</v>
      </c>
      <c r="G20" s="43">
        <v>0</v>
      </c>
      <c r="H20" s="43">
        <v>0</v>
      </c>
      <c r="I20" s="40">
        <v>5424.78</v>
      </c>
      <c r="J20" s="13">
        <f>I20/סיכום!$B$42</f>
        <v>4.146180868238146E-2</v>
      </c>
    </row>
    <row r="21" spans="1:10" ht="13.5" thickBot="1">
      <c r="A21" s="6" t="s">
        <v>24</v>
      </c>
      <c r="B21" s="6"/>
      <c r="C21" s="6"/>
      <c r="D21" s="6"/>
      <c r="E21" s="6"/>
      <c r="F21" s="6"/>
      <c r="G21" s="14"/>
      <c r="H21" s="14"/>
      <c r="I21" s="38">
        <f>SUM(I20)</f>
        <v>5424.78</v>
      </c>
      <c r="J21" s="15">
        <f>SUM(J20)</f>
        <v>4.146180868238146E-2</v>
      </c>
    </row>
    <row r="22" spans="1:10" ht="13.5" thickTop="1"/>
    <row r="23" spans="1:10">
      <c r="A23" s="6" t="s">
        <v>25</v>
      </c>
      <c r="B23" s="6"/>
      <c r="C23" s="6"/>
      <c r="D23" s="6"/>
      <c r="E23" s="6"/>
      <c r="F23" s="6"/>
      <c r="G23" s="14"/>
      <c r="H23" s="14"/>
      <c r="I23" s="37"/>
      <c r="J23" s="14"/>
    </row>
    <row r="24" spans="1:10">
      <c r="A24" s="7" t="s">
        <v>26</v>
      </c>
      <c r="B24" s="7" t="s">
        <v>27</v>
      </c>
      <c r="C24" s="7" t="s">
        <v>21</v>
      </c>
      <c r="D24" s="7" t="s">
        <v>22</v>
      </c>
      <c r="E24" s="42">
        <v>0</v>
      </c>
      <c r="F24" s="7" t="s">
        <v>28</v>
      </c>
      <c r="G24" s="43">
        <v>0</v>
      </c>
      <c r="H24" s="43">
        <v>0</v>
      </c>
      <c r="I24" s="40">
        <v>966.03</v>
      </c>
      <c r="J24" s="13">
        <f>I24/סיכום!$B$42</f>
        <v>7.3834056019674464E-3</v>
      </c>
    </row>
    <row r="25" spans="1:10">
      <c r="A25" s="7" t="s">
        <v>29</v>
      </c>
      <c r="B25" s="7" t="s">
        <v>30</v>
      </c>
      <c r="C25" s="7" t="s">
        <v>21</v>
      </c>
      <c r="D25" s="7" t="s">
        <v>22</v>
      </c>
      <c r="E25" s="42">
        <v>0</v>
      </c>
      <c r="F25" s="7" t="s">
        <v>28</v>
      </c>
      <c r="G25" s="43">
        <v>0</v>
      </c>
      <c r="H25" s="43">
        <v>0</v>
      </c>
      <c r="I25" s="40">
        <v>1755.24</v>
      </c>
      <c r="J25" s="13">
        <f>I25/סיכום!$B$42</f>
        <v>1.3415368931396894E-2</v>
      </c>
    </row>
    <row r="26" spans="1:10">
      <c r="A26" s="7" t="s">
        <v>31</v>
      </c>
      <c r="B26" s="7" t="s">
        <v>32</v>
      </c>
      <c r="C26" s="7" t="s">
        <v>21</v>
      </c>
      <c r="D26" s="7" t="s">
        <v>22</v>
      </c>
      <c r="E26" s="42">
        <v>0</v>
      </c>
      <c r="F26" s="7" t="s">
        <v>33</v>
      </c>
      <c r="G26" s="43">
        <v>0</v>
      </c>
      <c r="H26" s="43">
        <v>0</v>
      </c>
      <c r="I26" s="40">
        <v>339.04</v>
      </c>
      <c r="J26" s="13">
        <f>I26/סיכום!$B$42</f>
        <v>2.5912961660518236E-3</v>
      </c>
    </row>
    <row r="27" spans="1:10">
      <c r="A27" s="7" t="s">
        <v>34</v>
      </c>
      <c r="B27" s="7" t="s">
        <v>35</v>
      </c>
      <c r="C27" s="7" t="s">
        <v>21</v>
      </c>
      <c r="D27" s="7" t="s">
        <v>22</v>
      </c>
      <c r="E27" s="42">
        <v>0</v>
      </c>
      <c r="F27" s="7" t="s">
        <v>33</v>
      </c>
      <c r="G27" s="43">
        <v>0</v>
      </c>
      <c r="H27" s="43">
        <v>0</v>
      </c>
      <c r="I27" s="40">
        <v>13.61</v>
      </c>
      <c r="J27" s="13">
        <f>I27/סיכום!$B$42</f>
        <v>1.0402176976157773E-4</v>
      </c>
    </row>
    <row r="28" spans="1:10" ht="13.5" thickBot="1">
      <c r="A28" s="6" t="s">
        <v>36</v>
      </c>
      <c r="B28" s="6"/>
      <c r="C28" s="6"/>
      <c r="D28" s="6"/>
      <c r="E28" s="6"/>
      <c r="F28" s="6"/>
      <c r="G28" s="14"/>
      <c r="H28" s="14"/>
      <c r="I28" s="38">
        <f>SUM(I24:I27)</f>
        <v>3073.92</v>
      </c>
      <c r="J28" s="15">
        <f>SUM(J24:J27)</f>
        <v>2.3494092469177743E-2</v>
      </c>
    </row>
    <row r="29" spans="1:10" ht="13.5" thickTop="1"/>
    <row r="30" spans="1:10">
      <c r="A30" s="6" t="s">
        <v>37</v>
      </c>
      <c r="B30" s="6"/>
      <c r="C30" s="6"/>
      <c r="D30" s="6"/>
      <c r="E30" s="6"/>
      <c r="F30" s="6"/>
      <c r="G30" s="14"/>
      <c r="H30" s="14"/>
      <c r="I30" s="37"/>
      <c r="J30" s="14"/>
    </row>
    <row r="31" spans="1:10" ht="13.5" thickBot="1">
      <c r="A31" s="6" t="s">
        <v>38</v>
      </c>
      <c r="B31" s="6"/>
      <c r="C31" s="6"/>
      <c r="D31" s="6"/>
      <c r="E31" s="6"/>
      <c r="F31" s="6"/>
      <c r="G31" s="14"/>
      <c r="H31" s="14"/>
      <c r="I31" s="38">
        <v>0</v>
      </c>
      <c r="J31" s="15">
        <f>I31/סיכום!$B$42</f>
        <v>0</v>
      </c>
    </row>
    <row r="32" spans="1:10" ht="13.5" thickTop="1"/>
    <row r="33" spans="1:10">
      <c r="A33" s="6" t="s">
        <v>39</v>
      </c>
      <c r="B33" s="6"/>
      <c r="C33" s="6"/>
      <c r="D33" s="6"/>
      <c r="E33" s="6"/>
      <c r="F33" s="6"/>
      <c r="G33" s="14"/>
      <c r="H33" s="14"/>
      <c r="I33" s="37"/>
      <c r="J33" s="14"/>
    </row>
    <row r="34" spans="1:10" ht="13.5" thickBot="1">
      <c r="A34" s="6" t="s">
        <v>40</v>
      </c>
      <c r="B34" s="6"/>
      <c r="C34" s="6"/>
      <c r="D34" s="6"/>
      <c r="E34" s="6"/>
      <c r="F34" s="6"/>
      <c r="G34" s="14"/>
      <c r="H34" s="14"/>
      <c r="I34" s="38">
        <v>0</v>
      </c>
      <c r="J34" s="15">
        <f>I34/סיכום!$B$42</f>
        <v>0</v>
      </c>
    </row>
    <row r="35" spans="1:10" ht="13.5" thickTop="1"/>
    <row r="36" spans="1:10">
      <c r="A36" s="6" t="s">
        <v>41</v>
      </c>
      <c r="B36" s="6"/>
      <c r="C36" s="6"/>
      <c r="D36" s="6"/>
      <c r="E36" s="6"/>
      <c r="F36" s="6"/>
      <c r="G36" s="14"/>
      <c r="H36" s="14"/>
      <c r="I36" s="37"/>
      <c r="J36" s="14"/>
    </row>
    <row r="37" spans="1:10" ht="13.5" thickBot="1">
      <c r="A37" s="6" t="s">
        <v>42</v>
      </c>
      <c r="B37" s="6"/>
      <c r="C37" s="6"/>
      <c r="D37" s="6"/>
      <c r="E37" s="6"/>
      <c r="F37" s="6"/>
      <c r="G37" s="14"/>
      <c r="H37" s="14"/>
      <c r="I37" s="38">
        <v>0</v>
      </c>
      <c r="J37" s="15">
        <f>I37/סיכום!$B$42</f>
        <v>0</v>
      </c>
    </row>
    <row r="38" spans="1:10" ht="13.5" thickTop="1"/>
    <row r="39" spans="1:10">
      <c r="A39" s="6" t="s">
        <v>43</v>
      </c>
      <c r="B39" s="6"/>
      <c r="C39" s="6"/>
      <c r="D39" s="6"/>
      <c r="E39" s="6"/>
      <c r="F39" s="6"/>
      <c r="G39" s="14"/>
      <c r="H39" s="14"/>
      <c r="I39" s="37"/>
      <c r="J39" s="14"/>
    </row>
    <row r="40" spans="1:10" ht="13.5" thickBot="1">
      <c r="A40" s="6" t="s">
        <v>44</v>
      </c>
      <c r="B40" s="6"/>
      <c r="C40" s="6"/>
      <c r="D40" s="6"/>
      <c r="E40" s="6"/>
      <c r="F40" s="6"/>
      <c r="G40" s="14"/>
      <c r="H40" s="14"/>
      <c r="I40" s="38">
        <v>0</v>
      </c>
      <c r="J40" s="15">
        <f>I40/סיכום!$B$42</f>
        <v>0</v>
      </c>
    </row>
    <row r="41" spans="1:10" ht="13.5" thickTop="1"/>
    <row r="42" spans="1:10">
      <c r="A42" s="6" t="s">
        <v>45</v>
      </c>
      <c r="B42" s="6"/>
      <c r="C42" s="6"/>
      <c r="D42" s="6"/>
      <c r="E42" s="6"/>
      <c r="F42" s="6"/>
      <c r="G42" s="14"/>
      <c r="H42" s="14"/>
      <c r="I42" s="37"/>
      <c r="J42" s="14"/>
    </row>
    <row r="43" spans="1:10" ht="13.5" thickBot="1">
      <c r="A43" s="6" t="s">
        <v>46</v>
      </c>
      <c r="B43" s="6"/>
      <c r="C43" s="6"/>
      <c r="D43" s="6"/>
      <c r="E43" s="6"/>
      <c r="F43" s="6"/>
      <c r="G43" s="14"/>
      <c r="H43" s="14"/>
      <c r="I43" s="38">
        <v>0</v>
      </c>
      <c r="J43" s="15">
        <f>I43/סיכום!$B$42</f>
        <v>0</v>
      </c>
    </row>
    <row r="44" spans="1:10" ht="13.5" thickTop="1"/>
    <row r="45" spans="1:10" ht="13.5" thickBot="1">
      <c r="A45" s="4" t="s">
        <v>47</v>
      </c>
      <c r="B45" s="4"/>
      <c r="C45" s="4"/>
      <c r="D45" s="4"/>
      <c r="E45" s="4"/>
      <c r="F45" s="4"/>
      <c r="G45" s="17"/>
      <c r="H45" s="17"/>
      <c r="I45" s="39">
        <f>SUM(I21+I28)</f>
        <v>8498.7000000000007</v>
      </c>
      <c r="J45" s="18">
        <f>SUM(J21+J28)</f>
        <v>6.4955901151559206E-2</v>
      </c>
    </row>
    <row r="46" spans="1:10" ht="13.5" thickTop="1"/>
    <row r="48" spans="1:10">
      <c r="A48" s="4" t="s">
        <v>48</v>
      </c>
      <c r="B48" s="4"/>
      <c r="C48" s="4"/>
      <c r="D48" s="4"/>
      <c r="E48" s="4"/>
      <c r="F48" s="4"/>
      <c r="G48" s="17"/>
      <c r="H48" s="17"/>
      <c r="I48" s="35"/>
      <c r="J48" s="17"/>
    </row>
    <row r="49" spans="1:10">
      <c r="A49" s="6" t="s">
        <v>25</v>
      </c>
      <c r="B49" s="6"/>
      <c r="C49" s="6"/>
      <c r="D49" s="6"/>
      <c r="E49" s="6"/>
      <c r="F49" s="6"/>
      <c r="G49" s="14"/>
      <c r="H49" s="14"/>
      <c r="I49" s="37"/>
      <c r="J49" s="14"/>
    </row>
    <row r="50" spans="1:10" ht="13.5" thickBot="1">
      <c r="A50" s="6" t="s">
        <v>36</v>
      </c>
      <c r="B50" s="6"/>
      <c r="C50" s="6"/>
      <c r="D50" s="6"/>
      <c r="E50" s="6"/>
      <c r="F50" s="6"/>
      <c r="G50" s="14"/>
      <c r="H50" s="14"/>
      <c r="I50" s="38">
        <v>0</v>
      </c>
      <c r="J50" s="15">
        <f>I50/סיכום!$B$42</f>
        <v>0</v>
      </c>
    </row>
    <row r="51" spans="1:10" ht="13.5" thickTop="1"/>
    <row r="52" spans="1:10">
      <c r="A52" s="6" t="s">
        <v>45</v>
      </c>
      <c r="B52" s="6"/>
      <c r="C52" s="6"/>
      <c r="D52" s="6"/>
      <c r="E52" s="6"/>
      <c r="F52" s="6"/>
      <c r="G52" s="14"/>
      <c r="H52" s="14"/>
      <c r="I52" s="37"/>
      <c r="J52" s="14"/>
    </row>
    <row r="53" spans="1:10" ht="13.5" thickBot="1">
      <c r="A53" s="6" t="s">
        <v>46</v>
      </c>
      <c r="B53" s="6"/>
      <c r="C53" s="6"/>
      <c r="D53" s="6"/>
      <c r="E53" s="6"/>
      <c r="F53" s="6"/>
      <c r="G53" s="14"/>
      <c r="H53" s="14"/>
      <c r="I53" s="38">
        <v>0</v>
      </c>
      <c r="J53" s="15">
        <f>I53/סיכום!$B$42</f>
        <v>0</v>
      </c>
    </row>
    <row r="54" spans="1:10" ht="13.5" thickTop="1"/>
    <row r="55" spans="1:10" ht="13.5" thickBot="1">
      <c r="A55" s="4" t="s">
        <v>49</v>
      </c>
      <c r="B55" s="4"/>
      <c r="C55" s="4"/>
      <c r="D55" s="4"/>
      <c r="E55" s="4"/>
      <c r="F55" s="4"/>
      <c r="G55" s="17"/>
      <c r="H55" s="17"/>
      <c r="I55" s="39">
        <v>0</v>
      </c>
      <c r="J55" s="18">
        <v>0</v>
      </c>
    </row>
    <row r="56" spans="1:10" ht="13.5" thickTop="1"/>
    <row r="58" spans="1:10" ht="13.5" thickBot="1">
      <c r="A58" s="4" t="s">
        <v>50</v>
      </c>
      <c r="B58" s="4"/>
      <c r="C58" s="4"/>
      <c r="D58" s="4"/>
      <c r="E58" s="4"/>
      <c r="F58" s="4"/>
      <c r="G58" s="17"/>
      <c r="H58" s="17"/>
      <c r="I58" s="39">
        <f>SUM(I45+I55)</f>
        <v>8498.7000000000007</v>
      </c>
      <c r="J58" s="18">
        <f>SUM(J45+J55)</f>
        <v>6.4955901151559206E-2</v>
      </c>
    </row>
    <row r="59" spans="1:10" ht="13.5" thickTop="1"/>
    <row r="61" spans="1:10">
      <c r="A61" s="7" t="s">
        <v>51</v>
      </c>
      <c r="B61" s="7"/>
      <c r="C61" s="7"/>
      <c r="D61" s="7"/>
      <c r="E61" s="7"/>
      <c r="F61" s="7"/>
      <c r="G61" s="13"/>
      <c r="H61" s="13"/>
      <c r="I61" s="40"/>
      <c r="J61" s="13"/>
    </row>
    <row r="65" spans="1:1">
      <c r="A65" s="2"/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1"/>
  <sheetViews>
    <sheetView rightToLeft="1" workbookViewId="0">
      <selection activeCell="E36" sqref="E36"/>
    </sheetView>
  </sheetViews>
  <sheetFormatPr defaultColWidth="9.140625" defaultRowHeight="12.75"/>
  <cols>
    <col min="1" max="1" width="30.7109375" customWidth="1"/>
    <col min="2" max="2" width="13.7109375" customWidth="1"/>
    <col min="3" max="3" width="8.7109375" customWidth="1"/>
    <col min="4" max="4" width="17.7109375" customWidth="1"/>
    <col min="5" max="5" width="13.7109375" customWidth="1"/>
    <col min="6" max="6" width="11.7109375" style="34" customWidth="1"/>
    <col min="7" max="7" width="12.7109375" style="34" customWidth="1"/>
  </cols>
  <sheetData>
    <row r="2" spans="1:8" ht="18">
      <c r="A2" s="1" t="s">
        <v>0</v>
      </c>
      <c r="H2" s="44"/>
    </row>
    <row r="4" spans="1:8" ht="18">
      <c r="A4" s="1" t="s">
        <v>237</v>
      </c>
      <c r="H4" s="44"/>
    </row>
    <row r="6" spans="1:8">
      <c r="A6" s="2" t="s">
        <v>2</v>
      </c>
      <c r="H6" s="44"/>
    </row>
    <row r="8" spans="1:8" ht="15">
      <c r="A8" s="3" t="s">
        <v>3</v>
      </c>
      <c r="H8" s="44"/>
    </row>
    <row r="11" spans="1:8">
      <c r="A11" s="4" t="s">
        <v>4</v>
      </c>
      <c r="B11" s="4" t="s">
        <v>5</v>
      </c>
      <c r="C11" s="4" t="s">
        <v>6</v>
      </c>
      <c r="D11" s="4" t="s">
        <v>115</v>
      </c>
      <c r="E11" s="4" t="s">
        <v>9</v>
      </c>
      <c r="F11" s="35" t="s">
        <v>55</v>
      </c>
      <c r="G11" s="35" t="s">
        <v>56</v>
      </c>
      <c r="H11" s="45" t="s">
        <v>12</v>
      </c>
    </row>
    <row r="12" spans="1:8" ht="13.5" thickBot="1">
      <c r="A12" s="5"/>
      <c r="B12" s="5"/>
      <c r="C12" s="5"/>
      <c r="D12" s="5"/>
      <c r="E12" s="5"/>
      <c r="F12" s="36" t="s">
        <v>60</v>
      </c>
      <c r="G12" s="36" t="s">
        <v>61</v>
      </c>
      <c r="H12" s="46" t="s">
        <v>15</v>
      </c>
    </row>
    <row r="13" spans="1:8" ht="13.5" thickTop="1"/>
    <row r="15" spans="1:8">
      <c r="A15" s="4" t="s">
        <v>238</v>
      </c>
      <c r="B15" s="4"/>
      <c r="C15" s="4"/>
      <c r="D15" s="4"/>
      <c r="E15" s="4"/>
      <c r="F15" s="35"/>
      <c r="G15" s="35"/>
      <c r="H15" s="45"/>
    </row>
    <row r="16" spans="1:8">
      <c r="H16" s="34"/>
    </row>
    <row r="17" spans="1:8">
      <c r="H17" s="34"/>
    </row>
    <row r="18" spans="1:8">
      <c r="A18" s="4" t="s">
        <v>239</v>
      </c>
      <c r="B18" s="4"/>
      <c r="C18" s="4"/>
      <c r="D18" s="4"/>
      <c r="E18" s="4"/>
      <c r="F18" s="35"/>
      <c r="G18" s="35"/>
      <c r="H18" s="35"/>
    </row>
    <row r="19" spans="1:8">
      <c r="A19" s="6" t="s">
        <v>240</v>
      </c>
      <c r="B19" s="6"/>
      <c r="C19" s="6"/>
      <c r="D19" s="6"/>
      <c r="E19" s="6"/>
      <c r="F19" s="37"/>
      <c r="G19" s="37"/>
      <c r="H19" s="37"/>
    </row>
    <row r="20" spans="1:8" ht="13.5" thickBot="1">
      <c r="A20" s="6" t="s">
        <v>241</v>
      </c>
      <c r="B20" s="6"/>
      <c r="C20" s="6"/>
      <c r="D20" s="6"/>
      <c r="E20" s="6"/>
      <c r="F20" s="38">
        <v>0</v>
      </c>
      <c r="G20" s="37"/>
      <c r="H20" s="38">
        <v>0</v>
      </c>
    </row>
    <row r="21" spans="1:8" ht="13.5" thickTop="1">
      <c r="H21" s="34"/>
    </row>
    <row r="22" spans="1:8" ht="13.5" thickBot="1">
      <c r="A22" s="4" t="s">
        <v>242</v>
      </c>
      <c r="B22" s="4"/>
      <c r="C22" s="4"/>
      <c r="D22" s="4"/>
      <c r="E22" s="4"/>
      <c r="F22" s="39">
        <v>0</v>
      </c>
      <c r="G22" s="35"/>
      <c r="H22" s="39">
        <v>0</v>
      </c>
    </row>
    <row r="23" spans="1:8" ht="13.5" thickTop="1">
      <c r="H23" s="34"/>
    </row>
    <row r="24" spans="1:8">
      <c r="H24" s="34"/>
    </row>
    <row r="25" spans="1:8">
      <c r="A25" s="4" t="s">
        <v>243</v>
      </c>
      <c r="B25" s="4"/>
      <c r="C25" s="4"/>
      <c r="D25" s="4"/>
      <c r="E25" s="4"/>
      <c r="F25" s="35"/>
      <c r="G25" s="35"/>
      <c r="H25" s="35"/>
    </row>
    <row r="26" spans="1:8">
      <c r="A26" s="6" t="s">
        <v>244</v>
      </c>
      <c r="B26" s="6"/>
      <c r="C26" s="6"/>
      <c r="D26" s="6"/>
      <c r="E26" s="6"/>
      <c r="F26" s="37"/>
      <c r="G26" s="37"/>
      <c r="H26" s="37"/>
    </row>
    <row r="27" spans="1:8">
      <c r="A27" s="7" t="s">
        <v>245</v>
      </c>
      <c r="B27" s="7" t="s">
        <v>246</v>
      </c>
      <c r="C27" s="42">
        <v>0</v>
      </c>
      <c r="D27" s="7" t="s">
        <v>247</v>
      </c>
      <c r="E27" s="7" t="s">
        <v>33</v>
      </c>
      <c r="F27" s="40">
        <v>141.74</v>
      </c>
      <c r="G27" s="40">
        <v>158000</v>
      </c>
      <c r="H27" s="40">
        <v>223.95</v>
      </c>
    </row>
    <row r="28" spans="1:8">
      <c r="A28" s="7" t="s">
        <v>248</v>
      </c>
      <c r="B28" s="7" t="s">
        <v>249</v>
      </c>
      <c r="C28" s="42">
        <v>0</v>
      </c>
      <c r="D28" s="7" t="s">
        <v>247</v>
      </c>
      <c r="E28" s="7" t="s">
        <v>28</v>
      </c>
      <c r="F28" s="40">
        <v>210.01</v>
      </c>
      <c r="G28" s="40">
        <v>346750</v>
      </c>
      <c r="H28" s="40">
        <v>728.2</v>
      </c>
    </row>
    <row r="29" spans="1:8" ht="13.5" thickBot="1">
      <c r="A29" s="6" t="s">
        <v>250</v>
      </c>
      <c r="B29" s="6"/>
      <c r="C29" s="6"/>
      <c r="D29" s="6"/>
      <c r="E29" s="6"/>
      <c r="F29" s="38">
        <f>SUM(F27:F28)</f>
        <v>351.75</v>
      </c>
      <c r="G29" s="37"/>
      <c r="H29" s="38">
        <f>SUM(H27:H28)</f>
        <v>952.15000000000009</v>
      </c>
    </row>
    <row r="30" spans="1:8" ht="13.5" thickTop="1">
      <c r="H30" s="34"/>
    </row>
    <row r="31" spans="1:8" ht="13.5" thickBot="1">
      <c r="A31" s="4" t="s">
        <v>251</v>
      </c>
      <c r="B31" s="4"/>
      <c r="C31" s="4"/>
      <c r="D31" s="4"/>
      <c r="E31" s="4"/>
      <c r="F31" s="39">
        <f>SUM(F29)</f>
        <v>351.75</v>
      </c>
      <c r="G31" s="35"/>
      <c r="H31" s="39">
        <f>+H29</f>
        <v>952.15000000000009</v>
      </c>
    </row>
    <row r="32" spans="1:8" ht="13.5" thickTop="1">
      <c r="H32" s="34"/>
    </row>
    <row r="33" spans="1:8">
      <c r="H33" s="34"/>
    </row>
    <row r="34" spans="1:8" ht="13.5" thickBot="1">
      <c r="A34" s="4" t="s">
        <v>252</v>
      </c>
      <c r="B34" s="4"/>
      <c r="C34" s="4"/>
      <c r="D34" s="4"/>
      <c r="E34" s="4"/>
      <c r="F34" s="39">
        <f>SUM(F31)</f>
        <v>351.75</v>
      </c>
      <c r="G34" s="35"/>
      <c r="H34" s="39">
        <f>+H22+H31</f>
        <v>952.15000000000009</v>
      </c>
    </row>
    <row r="35" spans="1:8" ht="13.5" thickTop="1"/>
    <row r="37" spans="1:8">
      <c r="A37" s="7" t="s">
        <v>51</v>
      </c>
      <c r="B37" s="7"/>
      <c r="C37" s="7"/>
      <c r="D37" s="7"/>
      <c r="E37" s="7"/>
      <c r="F37" s="40"/>
      <c r="G37" s="40"/>
      <c r="H37" s="47"/>
    </row>
    <row r="41" spans="1:8">
      <c r="A41" s="2"/>
      <c r="H41" s="44"/>
    </row>
  </sheetData>
  <pageMargins left="0.75" right="0.75" top="1" bottom="1" header="0.5" footer="0.5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9"/>
  <sheetViews>
    <sheetView rightToLeft="1" topLeftCell="A41" workbookViewId="0">
      <selection activeCell="A69" sqref="A69"/>
    </sheetView>
  </sheetViews>
  <sheetFormatPr defaultColWidth="9.140625" defaultRowHeight="12.75"/>
  <cols>
    <col min="1" max="1" width="62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253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254</v>
      </c>
      <c r="E11" s="4" t="s">
        <v>7</v>
      </c>
      <c r="F11" s="4" t="s">
        <v>8</v>
      </c>
      <c r="G11" s="4" t="s">
        <v>53</v>
      </c>
      <c r="H11" s="4" t="s">
        <v>54</v>
      </c>
      <c r="I11" s="4" t="s">
        <v>9</v>
      </c>
      <c r="J11" s="4" t="s">
        <v>10</v>
      </c>
      <c r="K11" s="4" t="s">
        <v>11</v>
      </c>
      <c r="L11" s="4" t="s">
        <v>55</v>
      </c>
      <c r="M11" s="4" t="s">
        <v>56</v>
      </c>
      <c r="N11" s="4" t="s">
        <v>12</v>
      </c>
      <c r="O11" s="4" t="s">
        <v>57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58</v>
      </c>
      <c r="H12" s="5" t="s">
        <v>59</v>
      </c>
      <c r="I12" s="5"/>
      <c r="J12" s="5" t="s">
        <v>14</v>
      </c>
      <c r="K12" s="5" t="s">
        <v>14</v>
      </c>
      <c r="L12" s="5" t="s">
        <v>60</v>
      </c>
      <c r="M12" s="5" t="s">
        <v>61</v>
      </c>
      <c r="N12" s="5" t="s">
        <v>15</v>
      </c>
      <c r="O12" s="5" t="s">
        <v>14</v>
      </c>
      <c r="P12" s="5" t="s">
        <v>14</v>
      </c>
    </row>
    <row r="15" spans="1:16">
      <c r="A15" s="4" t="s">
        <v>255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256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257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ht="13.5" thickBot="1">
      <c r="A20" s="6" t="s">
        <v>258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24">
        <v>0</v>
      </c>
      <c r="M20" s="6"/>
      <c r="N20" s="24">
        <v>0</v>
      </c>
      <c r="O20" s="6"/>
      <c r="P20" s="15">
        <f>N20/סיכום!$B$42</f>
        <v>0</v>
      </c>
    </row>
    <row r="21" spans="1:16" ht="13.5" thickTop="1"/>
    <row r="22" spans="1:16">
      <c r="A22" s="6" t="s">
        <v>259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ht="13.5" thickBot="1">
      <c r="A23" s="6" t="s">
        <v>260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24">
        <v>0</v>
      </c>
      <c r="M23" s="6"/>
      <c r="N23" s="24">
        <v>0</v>
      </c>
      <c r="O23" s="6"/>
      <c r="P23" s="15">
        <f>N23/סיכום!$B$42</f>
        <v>0</v>
      </c>
    </row>
    <row r="24" spans="1:16" ht="13.5" thickTop="1"/>
    <row r="25" spans="1:16">
      <c r="A25" s="6" t="s">
        <v>261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ht="13.5" thickBot="1">
      <c r="A26" s="6" t="s">
        <v>262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24">
        <v>0</v>
      </c>
      <c r="M26" s="6"/>
      <c r="N26" s="24">
        <v>0</v>
      </c>
      <c r="O26" s="6"/>
      <c r="P26" s="15">
        <f>N26/סיכום!$B$42</f>
        <v>0</v>
      </c>
    </row>
    <row r="27" spans="1:16" ht="13.5" thickTop="1"/>
    <row r="28" spans="1:16">
      <c r="A28" s="6" t="s">
        <v>263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ht="13.5" thickBot="1">
      <c r="A29" s="6" t="s">
        <v>264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24">
        <v>0</v>
      </c>
      <c r="M29" s="6"/>
      <c r="N29" s="24">
        <v>0</v>
      </c>
      <c r="O29" s="6"/>
      <c r="P29" s="15">
        <f>N29/סיכום!$B$42</f>
        <v>0</v>
      </c>
    </row>
    <row r="30" spans="1:16" ht="13.5" thickTop="1"/>
    <row r="31" spans="1:16">
      <c r="A31" s="6" t="s">
        <v>265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 ht="13.5" thickBot="1">
      <c r="A32" s="6" t="s">
        <v>266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24">
        <v>0</v>
      </c>
      <c r="M32" s="6"/>
      <c r="N32" s="24">
        <v>0</v>
      </c>
      <c r="O32" s="6"/>
      <c r="P32" s="15">
        <f>N32/סיכום!$B$42</f>
        <v>0</v>
      </c>
    </row>
    <row r="33" spans="1:16" ht="13.5" thickTop="1"/>
    <row r="34" spans="1:16">
      <c r="A34" s="6" t="s">
        <v>267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16" ht="13.5" thickBot="1">
      <c r="A35" s="6" t="s">
        <v>268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24">
        <v>0</v>
      </c>
      <c r="M35" s="6"/>
      <c r="N35" s="24">
        <v>0</v>
      </c>
      <c r="O35" s="6"/>
      <c r="P35" s="15">
        <f>N35/סיכום!$B$42</f>
        <v>0</v>
      </c>
    </row>
    <row r="36" spans="1:16" ht="13.5" thickTop="1"/>
    <row r="37" spans="1:16" ht="13.5" thickBot="1">
      <c r="A37" s="4" t="s">
        <v>269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23">
        <v>0</v>
      </c>
      <c r="M37" s="4"/>
      <c r="N37" s="23">
        <v>0</v>
      </c>
      <c r="O37" s="4"/>
      <c r="P37" s="18">
        <v>0</v>
      </c>
    </row>
    <row r="38" spans="1:16" ht="13.5" thickTop="1"/>
    <row r="40" spans="1:16">
      <c r="A40" s="4" t="s">
        <v>270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>
      <c r="A41" s="6" t="s">
        <v>257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 ht="13.5" thickBot="1">
      <c r="A42" s="6" t="s">
        <v>258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24">
        <v>0</v>
      </c>
      <c r="M42" s="6"/>
      <c r="N42" s="24">
        <v>0</v>
      </c>
      <c r="O42" s="6"/>
      <c r="P42" s="15">
        <f>N42/סיכום!$B$42</f>
        <v>0</v>
      </c>
    </row>
    <row r="43" spans="1:16" ht="13.5" thickTop="1"/>
    <row r="44" spans="1:16">
      <c r="A44" s="6" t="s">
        <v>259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1:16" ht="13.5" thickBot="1">
      <c r="A45" s="6" t="s">
        <v>260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24">
        <v>0</v>
      </c>
      <c r="M45" s="6"/>
      <c r="N45" s="24">
        <v>0</v>
      </c>
      <c r="O45" s="6"/>
      <c r="P45" s="15">
        <f>N45/סיכום!$B$42</f>
        <v>0</v>
      </c>
    </row>
    <row r="46" spans="1:16" ht="13.5" thickTop="1"/>
    <row r="47" spans="1:16">
      <c r="A47" s="6" t="s">
        <v>261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1:16" ht="13.5" thickBot="1">
      <c r="A48" s="6" t="s">
        <v>262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24">
        <v>0</v>
      </c>
      <c r="M48" s="6"/>
      <c r="N48" s="24">
        <v>0</v>
      </c>
      <c r="O48" s="6"/>
      <c r="P48" s="15">
        <f>N48/סיכום!$B$42</f>
        <v>0</v>
      </c>
    </row>
    <row r="49" spans="1:16" ht="13.5" thickTop="1"/>
    <row r="50" spans="1:16">
      <c r="A50" s="6" t="s">
        <v>263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1:16" ht="13.5" thickBot="1">
      <c r="A51" s="6" t="s">
        <v>264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24">
        <v>0</v>
      </c>
      <c r="M51" s="6"/>
      <c r="N51" s="24">
        <v>0</v>
      </c>
      <c r="O51" s="6"/>
      <c r="P51" s="15">
        <f>N51/סיכום!$B$42</f>
        <v>0</v>
      </c>
    </row>
    <row r="52" spans="1:16" ht="13.5" thickTop="1"/>
    <row r="53" spans="1:16">
      <c r="A53" s="6" t="s">
        <v>265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3.5" thickBot="1">
      <c r="A54" s="6" t="s">
        <v>266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24">
        <v>0</v>
      </c>
      <c r="M54" s="6"/>
      <c r="N54" s="24">
        <v>0</v>
      </c>
      <c r="O54" s="6"/>
      <c r="P54" s="15">
        <f>N54/סיכום!$B$42</f>
        <v>0</v>
      </c>
    </row>
    <row r="55" spans="1:16" ht="13.5" thickTop="1"/>
    <row r="56" spans="1:16">
      <c r="A56" s="6" t="s">
        <v>267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1:16" ht="13.5" thickBot="1">
      <c r="A57" s="6" t="s">
        <v>268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24">
        <v>0</v>
      </c>
      <c r="M57" s="6"/>
      <c r="N57" s="24">
        <v>0</v>
      </c>
      <c r="O57" s="6"/>
      <c r="P57" s="15">
        <f>N57/סיכום!$B$42</f>
        <v>0</v>
      </c>
    </row>
    <row r="58" spans="1:16" ht="13.5" thickTop="1"/>
    <row r="59" spans="1:16" ht="13.5" thickBot="1">
      <c r="A59" s="4" t="s">
        <v>271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23">
        <v>0</v>
      </c>
      <c r="M59" s="4"/>
      <c r="N59" s="23">
        <v>0</v>
      </c>
      <c r="O59" s="4"/>
      <c r="P59" s="18">
        <v>0</v>
      </c>
    </row>
    <row r="60" spans="1:16" ht="13.5" thickTop="1"/>
    <row r="62" spans="1:16" ht="13.5" thickBot="1">
      <c r="A62" s="4" t="s">
        <v>272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23">
        <v>0</v>
      </c>
      <c r="M62" s="4"/>
      <c r="N62" s="23">
        <v>0</v>
      </c>
      <c r="O62" s="4"/>
      <c r="P62" s="18">
        <v>0</v>
      </c>
    </row>
    <row r="63" spans="1:16" ht="13.5" thickTop="1"/>
    <row r="65" spans="1:16">
      <c r="A65" s="7" t="s">
        <v>51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9" spans="1:16">
      <c r="A69" s="2"/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3"/>
  <sheetViews>
    <sheetView rightToLeft="1" topLeftCell="D44" workbookViewId="0">
      <selection activeCell="A82" sqref="A82"/>
    </sheetView>
  </sheetViews>
  <sheetFormatPr defaultColWidth="9.140625" defaultRowHeight="12.75"/>
  <cols>
    <col min="1" max="1" width="49.7109375" customWidth="1"/>
    <col min="2" max="2" width="12.7109375" customWidth="1"/>
    <col min="3" max="3" width="8.7109375" customWidth="1"/>
    <col min="4" max="4" width="10.7109375" customWidth="1"/>
    <col min="5" max="5" width="14.7109375" customWidth="1"/>
    <col min="6" max="6" width="8.7109375" customWidth="1"/>
    <col min="7" max="7" width="11.7109375" customWidth="1"/>
    <col min="8" max="8" width="14.7109375" style="32" customWidth="1"/>
    <col min="9" max="9" width="16.7109375" style="32" customWidth="1"/>
    <col min="10" max="10" width="16.7109375" style="34" customWidth="1"/>
    <col min="11" max="11" width="9.7109375" style="34" customWidth="1"/>
    <col min="12" max="12" width="12.7109375" style="34" customWidth="1"/>
    <col min="13" max="13" width="24.7109375" style="32" customWidth="1"/>
    <col min="14" max="14" width="20.7109375" style="32" customWidth="1"/>
  </cols>
  <sheetData>
    <row r="2" spans="1:14" ht="18">
      <c r="A2" s="1" t="s">
        <v>0</v>
      </c>
    </row>
    <row r="4" spans="1:14" ht="18">
      <c r="A4" s="1" t="s">
        <v>273</v>
      </c>
    </row>
    <row r="6" spans="1:14">
      <c r="A6" s="2" t="s">
        <v>2</v>
      </c>
    </row>
    <row r="8" spans="1:14" ht="15">
      <c r="A8" s="3" t="s">
        <v>3</v>
      </c>
    </row>
    <row r="11" spans="1:14">
      <c r="A11" s="4" t="s">
        <v>4</v>
      </c>
      <c r="B11" s="4" t="s">
        <v>5</v>
      </c>
      <c r="C11" s="4" t="s">
        <v>7</v>
      </c>
      <c r="D11" s="4" t="s">
        <v>8</v>
      </c>
      <c r="E11" s="4" t="s">
        <v>53</v>
      </c>
      <c r="F11" s="4" t="s">
        <v>54</v>
      </c>
      <c r="G11" s="4" t="s">
        <v>9</v>
      </c>
      <c r="H11" s="17" t="s">
        <v>10</v>
      </c>
      <c r="I11" s="17" t="s">
        <v>11</v>
      </c>
      <c r="J11" s="35" t="s">
        <v>55</v>
      </c>
      <c r="K11" s="35" t="s">
        <v>56</v>
      </c>
      <c r="L11" s="35" t="s">
        <v>274</v>
      </c>
      <c r="M11" s="17" t="s">
        <v>57</v>
      </c>
      <c r="N11" s="17" t="s">
        <v>13</v>
      </c>
    </row>
    <row r="12" spans="1:14">
      <c r="A12" s="5"/>
      <c r="B12" s="5"/>
      <c r="C12" s="5"/>
      <c r="D12" s="5"/>
      <c r="E12" s="5" t="s">
        <v>58</v>
      </c>
      <c r="F12" s="5" t="s">
        <v>59</v>
      </c>
      <c r="G12" s="5"/>
      <c r="H12" s="33" t="s">
        <v>14</v>
      </c>
      <c r="I12" s="33" t="s">
        <v>14</v>
      </c>
      <c r="J12" s="36" t="s">
        <v>60</v>
      </c>
      <c r="K12" s="36" t="s">
        <v>61</v>
      </c>
      <c r="L12" s="36" t="s">
        <v>15</v>
      </c>
      <c r="M12" s="33" t="s">
        <v>14</v>
      </c>
      <c r="N12" s="33" t="s">
        <v>14</v>
      </c>
    </row>
    <row r="15" spans="1:14">
      <c r="A15" s="4" t="s">
        <v>62</v>
      </c>
      <c r="B15" s="4"/>
      <c r="C15" s="4"/>
      <c r="D15" s="4"/>
      <c r="E15" s="4"/>
      <c r="F15" s="4"/>
      <c r="G15" s="4"/>
      <c r="H15" s="17"/>
      <c r="I15" s="17"/>
      <c r="J15" s="35"/>
      <c r="K15" s="35"/>
      <c r="L15" s="35"/>
      <c r="M15" s="17"/>
      <c r="N15" s="17"/>
    </row>
    <row r="18" spans="1:14">
      <c r="A18" s="4" t="s">
        <v>275</v>
      </c>
      <c r="B18" s="4"/>
      <c r="C18" s="4"/>
      <c r="D18" s="4"/>
      <c r="E18" s="4"/>
      <c r="F18" s="4"/>
      <c r="G18" s="4"/>
      <c r="H18" s="17"/>
      <c r="I18" s="17"/>
      <c r="J18" s="35"/>
      <c r="K18" s="35"/>
      <c r="L18" s="35"/>
      <c r="M18" s="17"/>
      <c r="N18" s="17"/>
    </row>
    <row r="19" spans="1:14">
      <c r="A19" s="6" t="s">
        <v>276</v>
      </c>
      <c r="B19" s="6"/>
      <c r="C19" s="6"/>
      <c r="D19" s="6"/>
      <c r="E19" s="6"/>
      <c r="F19" s="6"/>
      <c r="G19" s="6"/>
      <c r="H19" s="14"/>
      <c r="I19" s="14"/>
      <c r="J19" s="37"/>
      <c r="K19" s="37"/>
      <c r="L19" s="37"/>
      <c r="M19" s="14"/>
      <c r="N19" s="14"/>
    </row>
    <row r="20" spans="1:14" ht="13.5" thickBot="1">
      <c r="A20" s="6" t="s">
        <v>277</v>
      </c>
      <c r="B20" s="6"/>
      <c r="C20" s="6"/>
      <c r="D20" s="6"/>
      <c r="E20" s="6"/>
      <c r="F20" s="6"/>
      <c r="G20" s="6"/>
      <c r="H20" s="14"/>
      <c r="I20" s="14"/>
      <c r="J20" s="38">
        <v>0</v>
      </c>
      <c r="K20" s="37"/>
      <c r="L20" s="38">
        <v>0</v>
      </c>
      <c r="M20" s="14"/>
      <c r="N20" s="15">
        <f>L20/סיכום!$B$42</f>
        <v>0</v>
      </c>
    </row>
    <row r="21" spans="1:14" ht="13.5" thickTop="1"/>
    <row r="22" spans="1:14">
      <c r="A22" s="6" t="s">
        <v>278</v>
      </c>
      <c r="B22" s="6"/>
      <c r="C22" s="6"/>
      <c r="D22" s="6"/>
      <c r="E22" s="6"/>
      <c r="F22" s="6"/>
      <c r="G22" s="6"/>
      <c r="H22" s="14"/>
      <c r="I22" s="14"/>
      <c r="J22" s="37"/>
      <c r="K22" s="37"/>
      <c r="L22" s="37"/>
      <c r="M22" s="14"/>
      <c r="N22" s="14"/>
    </row>
    <row r="23" spans="1:14">
      <c r="A23" s="7" t="s">
        <v>279</v>
      </c>
      <c r="B23" s="7">
        <v>8287948</v>
      </c>
      <c r="C23" s="7" t="s">
        <v>66</v>
      </c>
      <c r="D23" s="42" t="s">
        <v>607</v>
      </c>
      <c r="E23" s="7" t="s">
        <v>280</v>
      </c>
      <c r="F23" s="7">
        <v>9.49</v>
      </c>
      <c r="G23" s="7" t="s">
        <v>23</v>
      </c>
      <c r="H23" s="13">
        <v>4.8000000000000001E-2</v>
      </c>
      <c r="I23" s="13">
        <v>4.8599999999999997E-2</v>
      </c>
      <c r="J23" s="40">
        <v>69000</v>
      </c>
      <c r="K23" s="40">
        <v>103.81</v>
      </c>
      <c r="L23" s="40">
        <v>71.63</v>
      </c>
      <c r="M23" s="13">
        <v>0</v>
      </c>
      <c r="N23" s="13">
        <f>L23/סיכום!$B$42</f>
        <v>5.4747093078778939E-4</v>
      </c>
    </row>
    <row r="24" spans="1:14">
      <c r="A24" s="7" t="s">
        <v>281</v>
      </c>
      <c r="B24" s="7">
        <v>8287963</v>
      </c>
      <c r="C24" s="7" t="s">
        <v>66</v>
      </c>
      <c r="D24" s="42" t="s">
        <v>607</v>
      </c>
      <c r="E24" s="7" t="s">
        <v>282</v>
      </c>
      <c r="F24" s="7">
        <v>9.66</v>
      </c>
      <c r="G24" s="7" t="s">
        <v>23</v>
      </c>
      <c r="H24" s="13">
        <v>4.8000000000000001E-2</v>
      </c>
      <c r="I24" s="13">
        <v>4.8599999999999997E-2</v>
      </c>
      <c r="J24" s="40">
        <v>293000</v>
      </c>
      <c r="K24" s="40">
        <v>101.92</v>
      </c>
      <c r="L24" s="40">
        <v>298.64</v>
      </c>
      <c r="M24" s="13">
        <v>2.0000000000000001E-4</v>
      </c>
      <c r="N24" s="13">
        <f>L24/סיכום!$B$42</f>
        <v>2.2825173638205418E-3</v>
      </c>
    </row>
    <row r="25" spans="1:14">
      <c r="A25" s="7" t="s">
        <v>283</v>
      </c>
      <c r="B25" s="7">
        <v>8287971</v>
      </c>
      <c r="C25" s="7" t="s">
        <v>66</v>
      </c>
      <c r="D25" s="42" t="s">
        <v>607</v>
      </c>
      <c r="E25" s="7" t="s">
        <v>284</v>
      </c>
      <c r="F25" s="7">
        <v>9.74</v>
      </c>
      <c r="G25" s="7" t="s">
        <v>23</v>
      </c>
      <c r="H25" s="13">
        <v>4.8000000000000001E-2</v>
      </c>
      <c r="I25" s="13">
        <v>4.8599999999999997E-2</v>
      </c>
      <c r="J25" s="40">
        <v>167000</v>
      </c>
      <c r="K25" s="40">
        <v>101.72</v>
      </c>
      <c r="L25" s="40">
        <v>169.87</v>
      </c>
      <c r="M25" s="13">
        <v>1E-4</v>
      </c>
      <c r="N25" s="13">
        <f>L25/סיכום!$B$42</f>
        <v>1.2983231469066285E-3</v>
      </c>
    </row>
    <row r="26" spans="1:14">
      <c r="A26" s="7" t="s">
        <v>285</v>
      </c>
      <c r="B26" s="7">
        <v>8287997</v>
      </c>
      <c r="C26" s="7" t="s">
        <v>66</v>
      </c>
      <c r="D26" s="42" t="s">
        <v>607</v>
      </c>
      <c r="E26" s="7" t="s">
        <v>286</v>
      </c>
      <c r="F26" s="7">
        <v>9.68</v>
      </c>
      <c r="G26" s="7" t="s">
        <v>23</v>
      </c>
      <c r="H26" s="13">
        <v>4.8000000000000001E-2</v>
      </c>
      <c r="I26" s="13">
        <v>4.8500000000000001E-2</v>
      </c>
      <c r="J26" s="40">
        <v>648000</v>
      </c>
      <c r="K26" s="40">
        <v>103.65</v>
      </c>
      <c r="L26" s="40">
        <v>671.64</v>
      </c>
      <c r="M26" s="13">
        <v>2.0000000000000001E-4</v>
      </c>
      <c r="N26" s="13">
        <f>L26/סיכום!$B$42</f>
        <v>5.1333711566984627E-3</v>
      </c>
    </row>
    <row r="27" spans="1:14">
      <c r="A27" s="7" t="s">
        <v>287</v>
      </c>
      <c r="B27" s="7">
        <v>8288052</v>
      </c>
      <c r="C27" s="7" t="s">
        <v>66</v>
      </c>
      <c r="D27" s="42" t="s">
        <v>607</v>
      </c>
      <c r="E27" s="7" t="s">
        <v>288</v>
      </c>
      <c r="F27" s="7">
        <v>9.94</v>
      </c>
      <c r="G27" s="7" t="s">
        <v>23</v>
      </c>
      <c r="H27" s="13">
        <v>4.8000000000000001E-2</v>
      </c>
      <c r="I27" s="13">
        <v>4.8500000000000001E-2</v>
      </c>
      <c r="J27" s="40">
        <v>1229000</v>
      </c>
      <c r="K27" s="40">
        <v>102.3</v>
      </c>
      <c r="L27" s="40">
        <v>1257.26</v>
      </c>
      <c r="M27" s="13">
        <v>1.1000000000000001E-3</v>
      </c>
      <c r="N27" s="13">
        <f>L27/סיכום!$B$42</f>
        <v>9.60928804191339E-3</v>
      </c>
    </row>
    <row r="28" spans="1:14">
      <c r="A28" s="7" t="s">
        <v>289</v>
      </c>
      <c r="B28" s="7">
        <v>8287922</v>
      </c>
      <c r="C28" s="7" t="s">
        <v>66</v>
      </c>
      <c r="D28" s="42" t="s">
        <v>607</v>
      </c>
      <c r="E28" s="7" t="s">
        <v>290</v>
      </c>
      <c r="F28" s="7">
        <v>9.32</v>
      </c>
      <c r="G28" s="7" t="s">
        <v>23</v>
      </c>
      <c r="H28" s="13">
        <v>4.8000000000000001E-2</v>
      </c>
      <c r="I28" s="13">
        <v>4.8500000000000001E-2</v>
      </c>
      <c r="J28" s="40">
        <v>24000</v>
      </c>
      <c r="K28" s="40">
        <v>104.46</v>
      </c>
      <c r="L28" s="40">
        <v>25.07</v>
      </c>
      <c r="M28" s="13">
        <v>2.0000000000000001E-4</v>
      </c>
      <c r="N28" s="13">
        <f>L28/סיכום!$B$42</f>
        <v>1.9161100425589669E-4</v>
      </c>
    </row>
    <row r="29" spans="1:14">
      <c r="A29" s="7" t="s">
        <v>291</v>
      </c>
      <c r="B29" s="7">
        <v>8287930</v>
      </c>
      <c r="C29" s="7" t="s">
        <v>66</v>
      </c>
      <c r="D29" s="42" t="s">
        <v>607</v>
      </c>
      <c r="E29" s="7" t="s">
        <v>292</v>
      </c>
      <c r="F29" s="7">
        <v>9.41</v>
      </c>
      <c r="G29" s="7" t="s">
        <v>23</v>
      </c>
      <c r="H29" s="13">
        <v>4.8000000000000001E-2</v>
      </c>
      <c r="I29" s="13">
        <v>4.8500000000000001E-2</v>
      </c>
      <c r="J29" s="40">
        <v>10000</v>
      </c>
      <c r="K29" s="40">
        <v>104.34</v>
      </c>
      <c r="L29" s="40">
        <v>10.43</v>
      </c>
      <c r="M29" s="13">
        <v>0</v>
      </c>
      <c r="N29" s="13">
        <f>L29/סיכום!$B$42</f>
        <v>7.9716903645353105E-5</v>
      </c>
    </row>
    <row r="30" spans="1:14">
      <c r="A30" s="7" t="s">
        <v>293</v>
      </c>
      <c r="B30" s="7">
        <v>8288060</v>
      </c>
      <c r="C30" s="7" t="s">
        <v>66</v>
      </c>
      <c r="D30" s="42" t="s">
        <v>607</v>
      </c>
      <c r="E30" s="7" t="s">
        <v>294</v>
      </c>
      <c r="F30" s="7">
        <v>10.02</v>
      </c>
      <c r="G30" s="7" t="s">
        <v>23</v>
      </c>
      <c r="H30" s="13">
        <v>4.8000000000000001E-2</v>
      </c>
      <c r="I30" s="13">
        <v>4.8599999999999997E-2</v>
      </c>
      <c r="J30" s="40">
        <v>1290000</v>
      </c>
      <c r="K30" s="40">
        <v>101.59</v>
      </c>
      <c r="L30" s="40">
        <v>1310.53</v>
      </c>
      <c r="M30" s="13">
        <v>1.1999999999999999E-3</v>
      </c>
      <c r="N30" s="13">
        <f>L30/סיכום!$B$42</f>
        <v>1.0016432764558448E-2</v>
      </c>
    </row>
    <row r="31" spans="1:14">
      <c r="A31" s="7" t="s">
        <v>295</v>
      </c>
      <c r="B31" s="7">
        <v>8287989</v>
      </c>
      <c r="C31" s="7" t="s">
        <v>66</v>
      </c>
      <c r="D31" s="42" t="s">
        <v>607</v>
      </c>
      <c r="E31" s="7" t="s">
        <v>296</v>
      </c>
      <c r="F31" s="7">
        <v>9.6</v>
      </c>
      <c r="G31" s="7" t="s">
        <v>23</v>
      </c>
      <c r="H31" s="13">
        <v>4.8000000000000001E-2</v>
      </c>
      <c r="I31" s="13">
        <v>4.8500000000000001E-2</v>
      </c>
      <c r="J31" s="40">
        <v>1042000</v>
      </c>
      <c r="K31" s="40">
        <v>104.26</v>
      </c>
      <c r="L31" s="40">
        <v>1086.3900000000001</v>
      </c>
      <c r="M31" s="13">
        <v>5.9999999999999995E-4</v>
      </c>
      <c r="N31" s="13">
        <f>L31/סיכום!$B$42</f>
        <v>8.3033218553475729E-3</v>
      </c>
    </row>
    <row r="32" spans="1:14">
      <c r="A32" s="7" t="s">
        <v>297</v>
      </c>
      <c r="B32" s="7">
        <v>8288003</v>
      </c>
      <c r="C32" s="7" t="s">
        <v>66</v>
      </c>
      <c r="D32" s="42" t="s">
        <v>607</v>
      </c>
      <c r="E32" s="7" t="s">
        <v>298</v>
      </c>
      <c r="F32" s="7">
        <v>9.76</v>
      </c>
      <c r="G32" s="7" t="s">
        <v>23</v>
      </c>
      <c r="H32" s="13">
        <v>4.8000000000000001E-2</v>
      </c>
      <c r="I32" s="13">
        <v>4.8599999999999997E-2</v>
      </c>
      <c r="J32" s="40">
        <v>768000</v>
      </c>
      <c r="K32" s="40">
        <v>103.41</v>
      </c>
      <c r="L32" s="40">
        <v>794.22</v>
      </c>
      <c r="M32" s="13">
        <v>5.9999999999999995E-4</v>
      </c>
      <c r="N32" s="13">
        <f>L32/סיכום!$B$42</f>
        <v>6.0702549581219895E-3</v>
      </c>
    </row>
    <row r="33" spans="1:14">
      <c r="A33" s="7" t="s">
        <v>299</v>
      </c>
      <c r="B33" s="7">
        <v>8288011</v>
      </c>
      <c r="C33" s="7" t="s">
        <v>66</v>
      </c>
      <c r="D33" s="42" t="s">
        <v>607</v>
      </c>
      <c r="E33" s="7" t="s">
        <v>300</v>
      </c>
      <c r="F33" s="7">
        <v>9.85</v>
      </c>
      <c r="G33" s="7" t="s">
        <v>23</v>
      </c>
      <c r="H33" s="13">
        <v>4.8000000000000001E-2</v>
      </c>
      <c r="I33" s="13">
        <v>4.8500000000000001E-2</v>
      </c>
      <c r="J33" s="40">
        <v>614000</v>
      </c>
      <c r="K33" s="40">
        <v>103</v>
      </c>
      <c r="L33" s="40">
        <v>632.41999999999996</v>
      </c>
      <c r="M33" s="13">
        <v>5.0000000000000001E-4</v>
      </c>
      <c r="N33" s="13">
        <f>L33/סיכום!$B$42</f>
        <v>4.8336111412650255E-3</v>
      </c>
    </row>
    <row r="34" spans="1:14">
      <c r="A34" s="7" t="s">
        <v>301</v>
      </c>
      <c r="B34" s="7">
        <v>8288029</v>
      </c>
      <c r="C34" s="7" t="s">
        <v>66</v>
      </c>
      <c r="D34" s="42" t="s">
        <v>607</v>
      </c>
      <c r="E34" s="7" t="s">
        <v>302</v>
      </c>
      <c r="F34" s="7">
        <v>9.92</v>
      </c>
      <c r="G34" s="7" t="s">
        <v>23</v>
      </c>
      <c r="H34" s="13">
        <v>4.8000000000000001E-2</v>
      </c>
      <c r="I34" s="13">
        <v>4.8599999999999997E-2</v>
      </c>
      <c r="J34" s="40">
        <v>1338000</v>
      </c>
      <c r="K34" s="40">
        <v>102.38</v>
      </c>
      <c r="L34" s="40">
        <v>1369.85</v>
      </c>
      <c r="M34" s="13">
        <v>8.0000000000000004E-4</v>
      </c>
      <c r="N34" s="13">
        <f>L34/סיכום!$B$42</f>
        <v>1.0469817877141607E-2</v>
      </c>
    </row>
    <row r="35" spans="1:14">
      <c r="A35" s="7" t="s">
        <v>303</v>
      </c>
      <c r="B35" s="7">
        <v>8288037</v>
      </c>
      <c r="C35" s="7" t="s">
        <v>66</v>
      </c>
      <c r="D35" s="42" t="s">
        <v>607</v>
      </c>
      <c r="E35" s="7" t="s">
        <v>304</v>
      </c>
      <c r="F35" s="7">
        <v>10.01</v>
      </c>
      <c r="G35" s="7" t="s">
        <v>23</v>
      </c>
      <c r="H35" s="13">
        <v>4.8000000000000001E-2</v>
      </c>
      <c r="I35" s="13">
        <v>4.8599999999999997E-2</v>
      </c>
      <c r="J35" s="40">
        <v>1506000</v>
      </c>
      <c r="K35" s="40">
        <v>101.58</v>
      </c>
      <c r="L35" s="40">
        <v>1529.72</v>
      </c>
      <c r="M35" s="13">
        <v>6.9999999999999999E-4</v>
      </c>
      <c r="N35" s="13">
        <f>L35/סיכום!$B$42</f>
        <v>1.1691710627456334E-2</v>
      </c>
    </row>
    <row r="36" spans="1:14">
      <c r="A36" s="7" t="s">
        <v>305</v>
      </c>
      <c r="B36" s="7">
        <v>8288045</v>
      </c>
      <c r="C36" s="7" t="s">
        <v>66</v>
      </c>
      <c r="D36" s="42" t="s">
        <v>607</v>
      </c>
      <c r="E36" s="7" t="s">
        <v>306</v>
      </c>
      <c r="F36" s="7">
        <v>9.86</v>
      </c>
      <c r="G36" s="7" t="s">
        <v>23</v>
      </c>
      <c r="H36" s="13">
        <v>4.8000000000000001E-2</v>
      </c>
      <c r="I36" s="13">
        <v>4.8500000000000001E-2</v>
      </c>
      <c r="J36" s="40">
        <v>1068000</v>
      </c>
      <c r="K36" s="40">
        <v>103.52</v>
      </c>
      <c r="L36" s="40">
        <v>1105.6099999999999</v>
      </c>
      <c r="M36" s="13">
        <v>1.4E-3</v>
      </c>
      <c r="N36" s="13">
        <f>L36/סיכום!$B$42</f>
        <v>8.4502210775972055E-3</v>
      </c>
    </row>
    <row r="37" spans="1:14">
      <c r="A37" s="7" t="s">
        <v>307</v>
      </c>
      <c r="B37" s="7">
        <v>8288078</v>
      </c>
      <c r="C37" s="7" t="s">
        <v>66</v>
      </c>
      <c r="D37" s="42" t="s">
        <v>607</v>
      </c>
      <c r="E37" s="7" t="s">
        <v>308</v>
      </c>
      <c r="F37" s="7">
        <v>10.11</v>
      </c>
      <c r="G37" s="7" t="s">
        <v>23</v>
      </c>
      <c r="H37" s="13">
        <v>4.8000000000000001E-2</v>
      </c>
      <c r="I37" s="13">
        <v>4.8500000000000001E-2</v>
      </c>
      <c r="J37" s="40">
        <v>2239000</v>
      </c>
      <c r="K37" s="40">
        <v>101.2</v>
      </c>
      <c r="L37" s="40">
        <v>2265.79</v>
      </c>
      <c r="M37" s="13">
        <v>1.4E-3</v>
      </c>
      <c r="N37" s="13">
        <f>L37/סיכום!$B$42</f>
        <v>1.7317522829396418E-2</v>
      </c>
    </row>
    <row r="38" spans="1:14">
      <c r="A38" s="7" t="s">
        <v>309</v>
      </c>
      <c r="B38" s="7">
        <v>8288086</v>
      </c>
      <c r="C38" s="7" t="s">
        <v>66</v>
      </c>
      <c r="D38" s="42" t="s">
        <v>607</v>
      </c>
      <c r="E38" s="7" t="s">
        <v>310</v>
      </c>
      <c r="F38" s="7">
        <v>10.19</v>
      </c>
      <c r="G38" s="7" t="s">
        <v>23</v>
      </c>
      <c r="H38" s="13">
        <v>4.8000000000000001E-2</v>
      </c>
      <c r="I38" s="13">
        <v>4.8599999999999997E-2</v>
      </c>
      <c r="J38" s="40">
        <v>1660000</v>
      </c>
      <c r="K38" s="40">
        <v>100.78</v>
      </c>
      <c r="L38" s="40">
        <v>1672.88</v>
      </c>
      <c r="M38" s="13">
        <v>5.9999999999999995E-4</v>
      </c>
      <c r="N38" s="13">
        <f>L38/סיכום!$B$42</f>
        <v>1.2785888185065994E-2</v>
      </c>
    </row>
    <row r="39" spans="1:14">
      <c r="A39" s="7" t="s">
        <v>311</v>
      </c>
      <c r="B39" s="7">
        <v>8288094</v>
      </c>
      <c r="C39" s="7" t="s">
        <v>66</v>
      </c>
      <c r="D39" s="42" t="s">
        <v>607</v>
      </c>
      <c r="E39" s="7" t="s">
        <v>312</v>
      </c>
      <c r="F39" s="7">
        <v>10.27</v>
      </c>
      <c r="G39" s="7" t="s">
        <v>23</v>
      </c>
      <c r="H39" s="13">
        <v>4.8000000000000001E-2</v>
      </c>
      <c r="I39" s="13">
        <v>4.8500000000000001E-2</v>
      </c>
      <c r="J39" s="40">
        <v>1849000</v>
      </c>
      <c r="K39" s="40">
        <v>100.39</v>
      </c>
      <c r="L39" s="40">
        <v>1856.29</v>
      </c>
      <c r="M39" s="13">
        <v>8.9999999999999998E-4</v>
      </c>
      <c r="N39" s="13">
        <f>L39/סיכום!$B$42</f>
        <v>1.4187698088958057E-2</v>
      </c>
    </row>
    <row r="40" spans="1:14">
      <c r="A40" s="7" t="s">
        <v>313</v>
      </c>
      <c r="B40" s="7">
        <v>8288102</v>
      </c>
      <c r="C40" s="7" t="s">
        <v>66</v>
      </c>
      <c r="D40" s="42" t="s">
        <v>607</v>
      </c>
      <c r="E40" s="7" t="s">
        <v>314</v>
      </c>
      <c r="F40" s="7">
        <v>10.119999999999999</v>
      </c>
      <c r="G40" s="7" t="s">
        <v>23</v>
      </c>
      <c r="H40" s="13">
        <v>4.8000000000000001E-2</v>
      </c>
      <c r="I40" s="13">
        <v>4.8500000000000001E-2</v>
      </c>
      <c r="J40" s="40">
        <v>1957000</v>
      </c>
      <c r="K40" s="40">
        <v>102.41</v>
      </c>
      <c r="L40" s="40">
        <v>2004.1</v>
      </c>
      <c r="M40" s="13">
        <v>8.9999999999999998E-4</v>
      </c>
      <c r="N40" s="13">
        <f>L40/סיכום!$B$42</f>
        <v>1.5317415780982949E-2</v>
      </c>
    </row>
    <row r="41" spans="1:14">
      <c r="A41" s="7" t="s">
        <v>315</v>
      </c>
      <c r="B41" s="7">
        <v>8288144</v>
      </c>
      <c r="C41" s="7" t="s">
        <v>66</v>
      </c>
      <c r="D41" s="42" t="s">
        <v>607</v>
      </c>
      <c r="E41" s="7" t="s">
        <v>316</v>
      </c>
      <c r="F41" s="7">
        <v>10.45</v>
      </c>
      <c r="G41" s="7" t="s">
        <v>23</v>
      </c>
      <c r="H41" s="13">
        <v>4.8000000000000001E-2</v>
      </c>
      <c r="I41" s="13">
        <v>4.8599999999999997E-2</v>
      </c>
      <c r="J41" s="40">
        <v>1234000</v>
      </c>
      <c r="K41" s="40">
        <v>101.07</v>
      </c>
      <c r="L41" s="40">
        <v>1247.24</v>
      </c>
      <c r="M41" s="13">
        <v>8.0000000000000004E-4</v>
      </c>
      <c r="N41" s="13">
        <f>L41/סיכום!$B$42</f>
        <v>9.5327047845283047E-3</v>
      </c>
    </row>
    <row r="42" spans="1:14">
      <c r="A42" s="7" t="s">
        <v>317</v>
      </c>
      <c r="B42" s="7">
        <v>8288151</v>
      </c>
      <c r="C42" s="7" t="s">
        <v>66</v>
      </c>
      <c r="D42" s="42" t="s">
        <v>607</v>
      </c>
      <c r="E42" s="7" t="s">
        <v>318</v>
      </c>
      <c r="F42" s="7">
        <v>10.53</v>
      </c>
      <c r="G42" s="7" t="s">
        <v>23</v>
      </c>
      <c r="H42" s="13">
        <v>4.8000000000000001E-2</v>
      </c>
      <c r="I42" s="13">
        <v>4.8599999999999997E-2</v>
      </c>
      <c r="J42" s="40">
        <v>2214000</v>
      </c>
      <c r="K42" s="40">
        <v>100.59</v>
      </c>
      <c r="L42" s="40">
        <v>2227.1</v>
      </c>
      <c r="M42" s="13">
        <v>1.8E-3</v>
      </c>
      <c r="N42" s="13">
        <f>L42/סיכום!$B$42</f>
        <v>1.7021813624982351E-2</v>
      </c>
    </row>
    <row r="43" spans="1:14">
      <c r="A43" s="7" t="s">
        <v>319</v>
      </c>
      <c r="B43" s="7">
        <v>8288169</v>
      </c>
      <c r="C43" s="7" t="s">
        <v>66</v>
      </c>
      <c r="D43" s="42" t="s">
        <v>607</v>
      </c>
      <c r="E43" s="7" t="s">
        <v>320</v>
      </c>
      <c r="F43" s="7">
        <v>10.36</v>
      </c>
      <c r="G43" s="7" t="s">
        <v>23</v>
      </c>
      <c r="H43" s="13">
        <v>4.8000000000000001E-2</v>
      </c>
      <c r="I43" s="13">
        <v>4.8599999999999997E-2</v>
      </c>
      <c r="J43" s="40">
        <v>1867000</v>
      </c>
      <c r="K43" s="40">
        <v>102.51</v>
      </c>
      <c r="L43" s="40">
        <v>1913.81</v>
      </c>
      <c r="M43" s="13">
        <v>8.0000000000000004E-4</v>
      </c>
      <c r="N43" s="13">
        <f>L43/סיכום!$B$42</f>
        <v>1.4627325730154673E-2</v>
      </c>
    </row>
    <row r="44" spans="1:14">
      <c r="A44" s="7" t="s">
        <v>321</v>
      </c>
      <c r="B44" s="7">
        <v>8288177</v>
      </c>
      <c r="C44" s="7" t="s">
        <v>66</v>
      </c>
      <c r="D44" s="42" t="s">
        <v>607</v>
      </c>
      <c r="E44" s="7" t="s">
        <v>322</v>
      </c>
      <c r="F44" s="7">
        <v>10.45</v>
      </c>
      <c r="G44" s="7" t="s">
        <v>23</v>
      </c>
      <c r="H44" s="13">
        <v>4.8000000000000001E-2</v>
      </c>
      <c r="I44" s="13">
        <v>4.8599999999999997E-2</v>
      </c>
      <c r="J44" s="40">
        <v>2124000</v>
      </c>
      <c r="K44" s="40">
        <v>102</v>
      </c>
      <c r="L44" s="40">
        <v>2166.46</v>
      </c>
      <c r="M44" s="13">
        <v>1.1999999999999999E-3</v>
      </c>
      <c r="N44" s="13">
        <f>L44/סיכום!$B$42</f>
        <v>1.6558339700049062E-2</v>
      </c>
    </row>
    <row r="45" spans="1:14">
      <c r="A45" s="7" t="s">
        <v>323</v>
      </c>
      <c r="B45" s="7">
        <v>8288185</v>
      </c>
      <c r="C45" s="7" t="s">
        <v>66</v>
      </c>
      <c r="D45" s="42" t="s">
        <v>607</v>
      </c>
      <c r="E45" s="7" t="s">
        <v>324</v>
      </c>
      <c r="F45" s="7">
        <v>10.54</v>
      </c>
      <c r="G45" s="7" t="s">
        <v>23</v>
      </c>
      <c r="H45" s="13">
        <v>4.8000000000000001E-2</v>
      </c>
      <c r="I45" s="13">
        <v>4.8500000000000001E-2</v>
      </c>
      <c r="J45" s="40">
        <v>2487000</v>
      </c>
      <c r="K45" s="40">
        <v>101.59</v>
      </c>
      <c r="L45" s="40">
        <v>2526.5700000000002</v>
      </c>
      <c r="M45" s="13">
        <v>1.2999999999999999E-3</v>
      </c>
      <c r="N45" s="13">
        <f>L45/סיכום!$B$42</f>
        <v>1.9310674711720023E-2</v>
      </c>
    </row>
    <row r="46" spans="1:14">
      <c r="A46" s="7" t="s">
        <v>325</v>
      </c>
      <c r="B46" s="7">
        <v>8288219</v>
      </c>
      <c r="C46" s="7" t="s">
        <v>66</v>
      </c>
      <c r="D46" s="42" t="s">
        <v>607</v>
      </c>
      <c r="E46" s="7" t="s">
        <v>326</v>
      </c>
      <c r="F46" s="7">
        <v>10.78</v>
      </c>
      <c r="G46" s="7" t="s">
        <v>23</v>
      </c>
      <c r="H46" s="13">
        <v>4.8000000000000001E-2</v>
      </c>
      <c r="I46" s="13">
        <v>4.8500000000000001E-2</v>
      </c>
      <c r="J46" s="40">
        <v>1823000</v>
      </c>
      <c r="K46" s="40">
        <v>100.39</v>
      </c>
      <c r="L46" s="40">
        <v>1830.19</v>
      </c>
      <c r="M46" s="13">
        <v>1.8E-3</v>
      </c>
      <c r="N46" s="13">
        <f>L46/סיכום!$B$42</f>
        <v>1.3988214753853194E-2</v>
      </c>
    </row>
    <row r="47" spans="1:14">
      <c r="A47" s="7" t="s">
        <v>327</v>
      </c>
      <c r="B47" s="7">
        <v>8288110</v>
      </c>
      <c r="C47" s="7" t="s">
        <v>66</v>
      </c>
      <c r="D47" s="42" t="s">
        <v>607</v>
      </c>
      <c r="E47" s="7" t="s">
        <v>328</v>
      </c>
      <c r="F47" s="7">
        <v>10.210000000000001</v>
      </c>
      <c r="G47" s="7" t="s">
        <v>23</v>
      </c>
      <c r="H47" s="13">
        <v>4.8000000000000001E-2</v>
      </c>
      <c r="I47" s="13">
        <v>4.8500000000000001E-2</v>
      </c>
      <c r="J47" s="40">
        <v>1114000</v>
      </c>
      <c r="K47" s="40">
        <v>101.97</v>
      </c>
      <c r="L47" s="40">
        <v>1135.97</v>
      </c>
      <c r="M47" s="13">
        <v>6.9999999999999999E-4</v>
      </c>
      <c r="N47" s="13">
        <f>L47/סיכום!$B$42</f>
        <v>8.6822637616502177E-3</v>
      </c>
    </row>
    <row r="48" spans="1:14">
      <c r="A48" s="7" t="s">
        <v>329</v>
      </c>
      <c r="B48" s="7">
        <v>8288128</v>
      </c>
      <c r="C48" s="7" t="s">
        <v>66</v>
      </c>
      <c r="D48" s="42" t="s">
        <v>607</v>
      </c>
      <c r="E48" s="7" t="s">
        <v>330</v>
      </c>
      <c r="F48" s="7">
        <v>10.28</v>
      </c>
      <c r="G48" s="7" t="s">
        <v>23</v>
      </c>
      <c r="H48" s="13">
        <v>4.8000000000000001E-2</v>
      </c>
      <c r="I48" s="13">
        <v>4.8599999999999997E-2</v>
      </c>
      <c r="J48" s="40">
        <v>1315000</v>
      </c>
      <c r="K48" s="40">
        <v>101.98</v>
      </c>
      <c r="L48" s="40">
        <v>1341.01</v>
      </c>
      <c r="M48" s="13">
        <v>6.9999999999999999E-4</v>
      </c>
      <c r="N48" s="13">
        <f>L48/סיכום!$B$42</f>
        <v>1.0249392613370564E-2</v>
      </c>
    </row>
    <row r="49" spans="1:14">
      <c r="A49" s="7" t="s">
        <v>331</v>
      </c>
      <c r="B49" s="7">
        <v>8288136</v>
      </c>
      <c r="C49" s="7" t="s">
        <v>66</v>
      </c>
      <c r="D49" s="42" t="s">
        <v>607</v>
      </c>
      <c r="E49" s="7" t="s">
        <v>332</v>
      </c>
      <c r="F49" s="7">
        <v>10.36</v>
      </c>
      <c r="G49" s="7" t="s">
        <v>23</v>
      </c>
      <c r="H49" s="13">
        <v>4.8000000000000001E-2</v>
      </c>
      <c r="I49" s="13">
        <v>4.8500000000000001E-2</v>
      </c>
      <c r="J49" s="40">
        <v>1912000</v>
      </c>
      <c r="K49" s="40">
        <v>101.79</v>
      </c>
      <c r="L49" s="40">
        <v>1946.32</v>
      </c>
      <c r="M49" s="13">
        <v>6.9999999999999999E-4</v>
      </c>
      <c r="N49" s="13">
        <f>L49/סיכום!$B$42</f>
        <v>1.4875800949474945E-2</v>
      </c>
    </row>
    <row r="50" spans="1:14">
      <c r="A50" s="7" t="s">
        <v>333</v>
      </c>
      <c r="B50" s="7">
        <v>8288193</v>
      </c>
      <c r="C50" s="7" t="s">
        <v>66</v>
      </c>
      <c r="D50" s="42" t="s">
        <v>607</v>
      </c>
      <c r="E50" s="7" t="s">
        <v>334</v>
      </c>
      <c r="F50" s="7">
        <v>10.62</v>
      </c>
      <c r="G50" s="7" t="s">
        <v>23</v>
      </c>
      <c r="H50" s="13">
        <v>4.8000000000000001E-2</v>
      </c>
      <c r="I50" s="13">
        <v>4.8500000000000001E-2</v>
      </c>
      <c r="J50" s="40">
        <v>1358000</v>
      </c>
      <c r="K50" s="40">
        <v>101.2</v>
      </c>
      <c r="L50" s="40">
        <v>1374.25</v>
      </c>
      <c r="M50" s="13">
        <v>8.0000000000000004E-4</v>
      </c>
      <c r="N50" s="13">
        <f>L50/סיכום!$B$42</f>
        <v>1.0503447251642043E-2</v>
      </c>
    </row>
    <row r="51" spans="1:14">
      <c r="A51" s="7" t="s">
        <v>335</v>
      </c>
      <c r="B51" s="7">
        <v>8288201</v>
      </c>
      <c r="C51" s="7" t="s">
        <v>66</v>
      </c>
      <c r="D51" s="42" t="s">
        <v>607</v>
      </c>
      <c r="E51" s="7" t="s">
        <v>336</v>
      </c>
      <c r="F51" s="7">
        <v>10.7</v>
      </c>
      <c r="G51" s="7" t="s">
        <v>23</v>
      </c>
      <c r="H51" s="13">
        <v>4.8000000000000001E-2</v>
      </c>
      <c r="I51" s="13">
        <v>4.8500000000000001E-2</v>
      </c>
      <c r="J51" s="40">
        <v>1664000</v>
      </c>
      <c r="K51" s="40">
        <v>100.89</v>
      </c>
      <c r="L51" s="40">
        <v>1678.77</v>
      </c>
      <c r="M51" s="13">
        <v>1.6999999999999999E-3</v>
      </c>
      <c r="N51" s="13">
        <f>L51/סיכום!$B$42</f>
        <v>1.2830905688658623E-2</v>
      </c>
    </row>
    <row r="52" spans="1:14" ht="13.5" thickBot="1">
      <c r="A52" s="6" t="s">
        <v>337</v>
      </c>
      <c r="B52" s="6"/>
      <c r="C52" s="6"/>
      <c r="D52" s="6"/>
      <c r="E52" s="6"/>
      <c r="F52" s="6">
        <v>10.25</v>
      </c>
      <c r="G52" s="6"/>
      <c r="H52" s="14"/>
      <c r="I52" s="14">
        <v>4.8500000000000001E-2</v>
      </c>
      <c r="J52" s="38">
        <f>SUM(J23:J51)</f>
        <v>36883000</v>
      </c>
      <c r="K52" s="37"/>
      <c r="L52" s="38">
        <f>SUM(L23:L51)</f>
        <v>37520.03</v>
      </c>
      <c r="M52" s="14"/>
      <c r="N52" s="15">
        <f>SUM(N23:N51)</f>
        <v>0.28676707730400369</v>
      </c>
    </row>
    <row r="53" spans="1:14" ht="13.5" thickTop="1"/>
    <row r="54" spans="1:14">
      <c r="A54" s="6" t="s">
        <v>338</v>
      </c>
      <c r="B54" s="6"/>
      <c r="C54" s="6"/>
      <c r="D54" s="6"/>
      <c r="E54" s="6"/>
      <c r="F54" s="6"/>
      <c r="G54" s="6"/>
      <c r="H54" s="14"/>
      <c r="I54" s="14"/>
      <c r="J54" s="37"/>
      <c r="K54" s="37"/>
      <c r="L54" s="37"/>
      <c r="M54" s="14"/>
      <c r="N54" s="14"/>
    </row>
    <row r="55" spans="1:14" ht="13.5" thickBot="1">
      <c r="A55" s="6" t="s">
        <v>339</v>
      </c>
      <c r="B55" s="6"/>
      <c r="C55" s="6"/>
      <c r="D55" s="6"/>
      <c r="E55" s="6"/>
      <c r="F55" s="6"/>
      <c r="G55" s="6"/>
      <c r="H55" s="14"/>
      <c r="I55" s="14"/>
      <c r="J55" s="38">
        <v>0</v>
      </c>
      <c r="K55" s="37"/>
      <c r="L55" s="38">
        <v>0</v>
      </c>
      <c r="M55" s="14"/>
      <c r="N55" s="15">
        <f>L55/סיכום!$B$42</f>
        <v>0</v>
      </c>
    </row>
    <row r="56" spans="1:14" ht="13.5" thickTop="1"/>
    <row r="57" spans="1:14">
      <c r="A57" s="6" t="s">
        <v>340</v>
      </c>
      <c r="B57" s="6"/>
      <c r="C57" s="6"/>
      <c r="D57" s="6"/>
      <c r="E57" s="6"/>
      <c r="F57" s="6"/>
      <c r="G57" s="6"/>
      <c r="H57" s="14"/>
      <c r="I57" s="14"/>
      <c r="J57" s="37"/>
      <c r="K57" s="37"/>
      <c r="L57" s="37"/>
      <c r="M57" s="14"/>
      <c r="N57" s="14"/>
    </row>
    <row r="58" spans="1:14" ht="13.5" thickBot="1">
      <c r="A58" s="6" t="s">
        <v>341</v>
      </c>
      <c r="B58" s="6"/>
      <c r="C58" s="6"/>
      <c r="D58" s="6"/>
      <c r="E58" s="6"/>
      <c r="F58" s="6"/>
      <c r="G58" s="6"/>
      <c r="H58" s="14"/>
      <c r="I58" s="14"/>
      <c r="J58" s="38">
        <v>0</v>
      </c>
      <c r="K58" s="37"/>
      <c r="L58" s="38">
        <v>0</v>
      </c>
      <c r="M58" s="14"/>
      <c r="N58" s="15">
        <f>L58/סיכום!$B$42</f>
        <v>0</v>
      </c>
    </row>
    <row r="59" spans="1:14" ht="13.5" thickTop="1"/>
    <row r="60" spans="1:14">
      <c r="A60" s="6" t="s">
        <v>342</v>
      </c>
      <c r="B60" s="6"/>
      <c r="C60" s="6"/>
      <c r="D60" s="6"/>
      <c r="E60" s="6"/>
      <c r="F60" s="6"/>
      <c r="G60" s="6"/>
      <c r="H60" s="14"/>
      <c r="I60" s="14"/>
      <c r="J60" s="37"/>
      <c r="K60" s="37"/>
      <c r="L60" s="37"/>
      <c r="M60" s="14"/>
      <c r="N60" s="14"/>
    </row>
    <row r="61" spans="1:14" ht="13.5" thickBot="1">
      <c r="A61" s="6" t="s">
        <v>343</v>
      </c>
      <c r="B61" s="6"/>
      <c r="C61" s="6"/>
      <c r="D61" s="6"/>
      <c r="E61" s="6"/>
      <c r="F61" s="6"/>
      <c r="G61" s="6"/>
      <c r="H61" s="14"/>
      <c r="I61" s="14"/>
      <c r="J61" s="38">
        <v>0</v>
      </c>
      <c r="K61" s="37"/>
      <c r="L61" s="38">
        <v>0</v>
      </c>
      <c r="M61" s="14"/>
      <c r="N61" s="15">
        <f>L61/סיכום!$B$42</f>
        <v>0</v>
      </c>
    </row>
    <row r="62" spans="1:14" ht="13.5" thickTop="1"/>
    <row r="63" spans="1:14" ht="13.5" thickBot="1">
      <c r="A63" s="4" t="s">
        <v>344</v>
      </c>
      <c r="B63" s="4"/>
      <c r="C63" s="4"/>
      <c r="D63" s="4"/>
      <c r="E63" s="4"/>
      <c r="F63" s="4">
        <v>10.25</v>
      </c>
      <c r="G63" s="4"/>
      <c r="H63" s="17"/>
      <c r="I63" s="17">
        <v>4.8500000000000001E-2</v>
      </c>
      <c r="J63" s="39">
        <f>SUM(J52)</f>
        <v>36883000</v>
      </c>
      <c r="K63" s="35"/>
      <c r="L63" s="39">
        <f>SUM(L52)</f>
        <v>37520.03</v>
      </c>
      <c r="M63" s="17"/>
      <c r="N63" s="18">
        <f>SUM(N52)</f>
        <v>0.28676707730400369</v>
      </c>
    </row>
    <row r="64" spans="1:14" ht="13.5" thickTop="1"/>
    <row r="66" spans="1:14">
      <c r="A66" s="4" t="s">
        <v>345</v>
      </c>
      <c r="B66" s="4"/>
      <c r="C66" s="4"/>
      <c r="D66" s="4"/>
      <c r="E66" s="4"/>
      <c r="F66" s="4"/>
      <c r="G66" s="4"/>
      <c r="H66" s="17"/>
      <c r="I66" s="17"/>
      <c r="J66" s="35"/>
      <c r="K66" s="35"/>
      <c r="L66" s="35"/>
      <c r="M66" s="17"/>
      <c r="N66" s="17"/>
    </row>
    <row r="67" spans="1:14">
      <c r="A67" s="6" t="s">
        <v>108</v>
      </c>
      <c r="B67" s="6"/>
      <c r="C67" s="6"/>
      <c r="D67" s="6"/>
      <c r="E67" s="6"/>
      <c r="F67" s="6"/>
      <c r="G67" s="6"/>
      <c r="H67" s="14"/>
      <c r="I67" s="14"/>
      <c r="J67" s="37"/>
      <c r="K67" s="37"/>
      <c r="L67" s="37"/>
      <c r="M67" s="14"/>
      <c r="N67" s="14"/>
    </row>
    <row r="68" spans="1:14" ht="13.5" thickBot="1">
      <c r="A68" s="6" t="s">
        <v>109</v>
      </c>
      <c r="B68" s="6"/>
      <c r="C68" s="6"/>
      <c r="D68" s="6"/>
      <c r="E68" s="6"/>
      <c r="F68" s="6"/>
      <c r="G68" s="6"/>
      <c r="H68" s="14"/>
      <c r="I68" s="14"/>
      <c r="J68" s="38">
        <v>0</v>
      </c>
      <c r="K68" s="37"/>
      <c r="L68" s="38">
        <v>0</v>
      </c>
      <c r="M68" s="14"/>
      <c r="N68" s="15">
        <f>L68/סיכום!$B$42</f>
        <v>0</v>
      </c>
    </row>
    <row r="69" spans="1:14" ht="13.5" thickTop="1"/>
    <row r="70" spans="1:14">
      <c r="A70" s="6" t="s">
        <v>346</v>
      </c>
      <c r="B70" s="6"/>
      <c r="C70" s="6"/>
      <c r="D70" s="6"/>
      <c r="E70" s="6"/>
      <c r="F70" s="6"/>
      <c r="G70" s="6"/>
      <c r="H70" s="14"/>
      <c r="I70" s="14"/>
      <c r="J70" s="37"/>
      <c r="K70" s="37"/>
      <c r="L70" s="37"/>
      <c r="M70" s="14"/>
      <c r="N70" s="14"/>
    </row>
    <row r="71" spans="1:14" ht="13.5" thickBot="1">
      <c r="A71" s="6" t="s">
        <v>347</v>
      </c>
      <c r="B71" s="6"/>
      <c r="C71" s="6"/>
      <c r="D71" s="6"/>
      <c r="E71" s="6"/>
      <c r="F71" s="6"/>
      <c r="G71" s="6"/>
      <c r="H71" s="14"/>
      <c r="I71" s="14"/>
      <c r="J71" s="38">
        <v>0</v>
      </c>
      <c r="K71" s="37"/>
      <c r="L71" s="38">
        <v>0</v>
      </c>
      <c r="M71" s="14"/>
      <c r="N71" s="15">
        <f>L71/סיכום!$B$42</f>
        <v>0</v>
      </c>
    </row>
    <row r="72" spans="1:14" ht="13.5" thickTop="1"/>
    <row r="73" spans="1:14" ht="13.5" thickBot="1">
      <c r="A73" s="4" t="s">
        <v>348</v>
      </c>
      <c r="B73" s="4"/>
      <c r="C73" s="4"/>
      <c r="D73" s="4"/>
      <c r="E73" s="4"/>
      <c r="F73" s="4"/>
      <c r="G73" s="4"/>
      <c r="H73" s="17"/>
      <c r="I73" s="17"/>
      <c r="J73" s="39">
        <v>0</v>
      </c>
      <c r="K73" s="35"/>
      <c r="L73" s="39">
        <v>0</v>
      </c>
      <c r="M73" s="17"/>
      <c r="N73" s="18">
        <v>0</v>
      </c>
    </row>
    <row r="74" spans="1:14" ht="13.5" thickTop="1"/>
    <row r="76" spans="1:14" ht="13.5" thickBot="1">
      <c r="A76" s="4" t="s">
        <v>113</v>
      </c>
      <c r="B76" s="4"/>
      <c r="C76" s="4"/>
      <c r="D76" s="4"/>
      <c r="E76" s="4"/>
      <c r="F76" s="4">
        <v>10.25</v>
      </c>
      <c r="G76" s="4"/>
      <c r="H76" s="17"/>
      <c r="I76" s="17">
        <v>4.8500000000000001E-2</v>
      </c>
      <c r="J76" s="39">
        <f>SUM(J63+J73)</f>
        <v>36883000</v>
      </c>
      <c r="K76" s="35"/>
      <c r="L76" s="39">
        <f>SUM(L63+L73)</f>
        <v>37520.03</v>
      </c>
      <c r="M76" s="17"/>
      <c r="N76" s="18">
        <f>SUM(N63+N73)</f>
        <v>0.28676707730400369</v>
      </c>
    </row>
    <row r="77" spans="1:14" ht="13.5" thickTop="1"/>
    <row r="79" spans="1:14">
      <c r="A79" s="7" t="s">
        <v>51</v>
      </c>
      <c r="B79" s="7"/>
      <c r="C79" s="7"/>
      <c r="D79" s="7"/>
      <c r="E79" s="7"/>
      <c r="F79" s="7"/>
      <c r="G79" s="7"/>
      <c r="H79" s="13"/>
      <c r="I79" s="13"/>
      <c r="J79" s="40"/>
      <c r="K79" s="40"/>
      <c r="L79" s="40"/>
      <c r="M79" s="13"/>
      <c r="N79" s="13"/>
    </row>
    <row r="83" spans="1:1">
      <c r="A83" s="2"/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1"/>
  <sheetViews>
    <sheetView rightToLeft="1" topLeftCell="A25" workbookViewId="0">
      <selection activeCell="A51" sqref="A51"/>
    </sheetView>
  </sheetViews>
  <sheetFormatPr defaultColWidth="9.140625" defaultRowHeight="12.75"/>
  <cols>
    <col min="1" max="1" width="47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349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115</v>
      </c>
      <c r="E11" s="4" t="s">
        <v>7</v>
      </c>
      <c r="F11" s="4" t="s">
        <v>8</v>
      </c>
      <c r="G11" s="4" t="s">
        <v>53</v>
      </c>
      <c r="H11" s="4" t="s">
        <v>54</v>
      </c>
      <c r="I11" s="4" t="s">
        <v>9</v>
      </c>
      <c r="J11" s="4" t="s">
        <v>10</v>
      </c>
      <c r="K11" s="4" t="s">
        <v>11</v>
      </c>
      <c r="L11" s="4" t="s">
        <v>55</v>
      </c>
      <c r="M11" s="4" t="s">
        <v>56</v>
      </c>
      <c r="N11" s="4" t="s">
        <v>274</v>
      </c>
      <c r="O11" s="4" t="s">
        <v>57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58</v>
      </c>
      <c r="H12" s="5" t="s">
        <v>59</v>
      </c>
      <c r="I12" s="5"/>
      <c r="J12" s="5" t="s">
        <v>14</v>
      </c>
      <c r="K12" s="5" t="s">
        <v>14</v>
      </c>
      <c r="L12" s="5" t="s">
        <v>60</v>
      </c>
      <c r="M12" s="5" t="s">
        <v>61</v>
      </c>
      <c r="N12" s="5" t="s">
        <v>15</v>
      </c>
      <c r="O12" s="5" t="s">
        <v>14</v>
      </c>
      <c r="P12" s="5" t="s">
        <v>14</v>
      </c>
    </row>
    <row r="15" spans="1:16">
      <c r="A15" s="4" t="s">
        <v>350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351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352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ht="13.5" thickBot="1">
      <c r="A20" s="6" t="s">
        <v>353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24">
        <v>0</v>
      </c>
      <c r="M20" s="6"/>
      <c r="N20" s="24">
        <v>0</v>
      </c>
      <c r="O20" s="6"/>
      <c r="P20" s="15">
        <f>N20/סיכום!$B$42</f>
        <v>0</v>
      </c>
    </row>
    <row r="21" spans="1:16" ht="13.5" thickTop="1"/>
    <row r="22" spans="1:16">
      <c r="A22" s="6" t="s">
        <v>354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ht="13.5" thickBot="1">
      <c r="A23" s="6" t="s">
        <v>355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24">
        <v>0</v>
      </c>
      <c r="M23" s="6"/>
      <c r="N23" s="24">
        <v>0</v>
      </c>
      <c r="O23" s="6"/>
      <c r="P23" s="15">
        <f>N23/סיכום!$B$42</f>
        <v>0</v>
      </c>
    </row>
    <row r="24" spans="1:16" ht="13.5" thickTop="1"/>
    <row r="25" spans="1:16">
      <c r="A25" s="6" t="s">
        <v>122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ht="13.5" thickBot="1">
      <c r="A26" s="6" t="s">
        <v>123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24">
        <v>0</v>
      </c>
      <c r="M26" s="6"/>
      <c r="N26" s="24">
        <v>0</v>
      </c>
      <c r="O26" s="6"/>
      <c r="P26" s="15">
        <f>N26/סיכום!$B$42</f>
        <v>0</v>
      </c>
    </row>
    <row r="27" spans="1:16" ht="13.5" thickTop="1"/>
    <row r="28" spans="1:16">
      <c r="A28" s="6" t="s">
        <v>356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ht="13.5" thickBot="1">
      <c r="A29" s="6" t="s">
        <v>357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24">
        <v>0</v>
      </c>
      <c r="M29" s="6"/>
      <c r="N29" s="24">
        <v>0</v>
      </c>
      <c r="O29" s="6"/>
      <c r="P29" s="15">
        <f>N29/סיכום!$B$42</f>
        <v>0</v>
      </c>
    </row>
    <row r="30" spans="1:16" ht="13.5" thickTop="1"/>
    <row r="31" spans="1:16" ht="13.5" thickBot="1">
      <c r="A31" s="4" t="s">
        <v>358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23">
        <v>0</v>
      </c>
      <c r="M31" s="4"/>
      <c r="N31" s="23">
        <v>0</v>
      </c>
      <c r="O31" s="4"/>
      <c r="P31" s="18">
        <v>0</v>
      </c>
    </row>
    <row r="32" spans="1:16" ht="13.5" thickTop="1"/>
    <row r="34" spans="1:16">
      <c r="A34" s="4" t="s">
        <v>359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>
      <c r="A35" s="6" t="s">
        <v>360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 ht="13.5" thickBot="1">
      <c r="A36" s="6" t="s">
        <v>361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24">
        <v>0</v>
      </c>
      <c r="M36" s="6"/>
      <c r="N36" s="24">
        <v>0</v>
      </c>
      <c r="O36" s="6"/>
      <c r="P36" s="15">
        <f>N36/סיכום!$B$42</f>
        <v>0</v>
      </c>
    </row>
    <row r="37" spans="1:16" ht="13.5" thickTop="1"/>
    <row r="38" spans="1:16">
      <c r="A38" s="6" t="s">
        <v>362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 ht="13.5" thickBot="1">
      <c r="A39" s="6" t="s">
        <v>363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24">
        <v>0</v>
      </c>
      <c r="M39" s="6"/>
      <c r="N39" s="24">
        <v>0</v>
      </c>
      <c r="O39" s="6"/>
      <c r="P39" s="15">
        <f>N39/סיכום!$B$42</f>
        <v>0</v>
      </c>
    </row>
    <row r="40" spans="1:16" ht="13.5" thickTop="1"/>
    <row r="41" spans="1:16" ht="13.5" thickBot="1">
      <c r="A41" s="4" t="s">
        <v>364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23">
        <v>0</v>
      </c>
      <c r="M41" s="4"/>
      <c r="N41" s="23">
        <v>0</v>
      </c>
      <c r="O41" s="4"/>
      <c r="P41" s="18">
        <v>0</v>
      </c>
    </row>
    <row r="42" spans="1:16" ht="13.5" thickTop="1"/>
    <row r="44" spans="1:16" ht="13.5" thickBot="1">
      <c r="A44" s="4" t="s">
        <v>365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23">
        <v>0</v>
      </c>
      <c r="M44" s="4"/>
      <c r="N44" s="23">
        <v>0</v>
      </c>
      <c r="O44" s="4"/>
      <c r="P44" s="18">
        <v>0</v>
      </c>
    </row>
    <row r="45" spans="1:16" ht="13.5" thickTop="1"/>
    <row r="47" spans="1:16">
      <c r="A47" s="7" t="s">
        <v>51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51" spans="1:1">
      <c r="A51" s="2"/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1"/>
  <sheetViews>
    <sheetView rightToLeft="1" topLeftCell="A25" workbookViewId="0">
      <selection activeCell="A51" sqref="A51"/>
    </sheetView>
  </sheetViews>
  <sheetFormatPr defaultColWidth="9.140625" defaultRowHeight="12.75"/>
  <cols>
    <col min="1" max="1" width="40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366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115</v>
      </c>
      <c r="E11" s="4" t="s">
        <v>7</v>
      </c>
      <c r="F11" s="4" t="s">
        <v>8</v>
      </c>
      <c r="G11" s="4" t="s">
        <v>53</v>
      </c>
      <c r="H11" s="4" t="s">
        <v>54</v>
      </c>
      <c r="I11" s="4" t="s">
        <v>9</v>
      </c>
      <c r="J11" s="4" t="s">
        <v>10</v>
      </c>
      <c r="K11" s="4" t="s">
        <v>11</v>
      </c>
      <c r="L11" s="4" t="s">
        <v>55</v>
      </c>
      <c r="M11" s="4" t="s">
        <v>56</v>
      </c>
      <c r="N11" s="4" t="s">
        <v>274</v>
      </c>
      <c r="O11" s="4" t="s">
        <v>57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58</v>
      </c>
      <c r="H12" s="5" t="s">
        <v>59</v>
      </c>
      <c r="I12" s="5"/>
      <c r="J12" s="5" t="s">
        <v>14</v>
      </c>
      <c r="K12" s="5" t="s">
        <v>14</v>
      </c>
      <c r="L12" s="5" t="s">
        <v>60</v>
      </c>
      <c r="M12" s="5" t="s">
        <v>61</v>
      </c>
      <c r="N12" s="5" t="s">
        <v>15</v>
      </c>
      <c r="O12" s="5" t="s">
        <v>14</v>
      </c>
      <c r="P12" s="5" t="s">
        <v>14</v>
      </c>
    </row>
    <row r="15" spans="1:16">
      <c r="A15" s="4" t="s">
        <v>367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1:16" ht="13.5" thickBot="1">
      <c r="L16" s="16"/>
      <c r="N16" s="16"/>
      <c r="P16" s="16"/>
    </row>
    <row r="17" spans="1:16" ht="13.5" thickTop="1"/>
    <row r="18" spans="1:16">
      <c r="A18" s="4" t="s">
        <v>368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369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4">
        <f>N19/סיכום!$B$42</f>
        <v>0</v>
      </c>
    </row>
    <row r="20" spans="1:16" ht="13.5" thickBot="1">
      <c r="A20" s="6" t="s">
        <v>370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24">
        <v>0</v>
      </c>
      <c r="M20" s="6"/>
      <c r="N20" s="24">
        <v>0</v>
      </c>
      <c r="O20" s="6"/>
      <c r="P20" s="15">
        <f>N20/סיכום!$B$42</f>
        <v>0</v>
      </c>
    </row>
    <row r="21" spans="1:16" ht="13.5" thickTop="1"/>
    <row r="22" spans="1:16">
      <c r="A22" s="6" t="s">
        <v>371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ht="13.5" thickBot="1">
      <c r="A23" s="6" t="s">
        <v>372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24">
        <v>0</v>
      </c>
      <c r="M23" s="6"/>
      <c r="N23" s="24">
        <v>0</v>
      </c>
      <c r="O23" s="6"/>
      <c r="P23" s="15">
        <f>N23/סיכום!$B$42</f>
        <v>0</v>
      </c>
    </row>
    <row r="24" spans="1:16" ht="13.5" thickTop="1"/>
    <row r="25" spans="1:16">
      <c r="A25" s="6" t="s">
        <v>373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ht="13.5" thickBot="1">
      <c r="A26" s="6" t="s">
        <v>374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24">
        <v>0</v>
      </c>
      <c r="M26" s="6"/>
      <c r="N26" s="24">
        <v>0</v>
      </c>
      <c r="O26" s="6"/>
      <c r="P26" s="15">
        <f>N26/סיכום!$B$42</f>
        <v>0</v>
      </c>
    </row>
    <row r="27" spans="1:16" ht="13.5" thickTop="1"/>
    <row r="28" spans="1:16" ht="13.5" thickBot="1">
      <c r="A28" s="6" t="s">
        <v>375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12"/>
      <c r="M28" s="6"/>
      <c r="N28" s="12"/>
      <c r="O28" s="6"/>
      <c r="P28" s="12"/>
    </row>
    <row r="29" spans="1:16" ht="13.5" thickTop="1">
      <c r="A29" s="6" t="s">
        <v>376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41">
        <v>0</v>
      </c>
      <c r="M29" s="6"/>
      <c r="N29" s="41">
        <v>0</v>
      </c>
      <c r="O29" s="6"/>
      <c r="P29" s="14">
        <v>0</v>
      </c>
    </row>
    <row r="31" spans="1:16" ht="13.5" thickBot="1">
      <c r="A31" s="4" t="s">
        <v>377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23">
        <v>0</v>
      </c>
      <c r="M31" s="4"/>
      <c r="N31" s="23">
        <v>0</v>
      </c>
      <c r="O31" s="4"/>
      <c r="P31" s="18">
        <f>N31/סיכום!$B$42</f>
        <v>0</v>
      </c>
    </row>
    <row r="32" spans="1:16" ht="13.5" thickTop="1"/>
    <row r="34" spans="1:16">
      <c r="A34" s="4" t="s">
        <v>378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17">
        <f>N34/סיכום!$B$42</f>
        <v>0</v>
      </c>
    </row>
    <row r="35" spans="1:16">
      <c r="A35" s="6" t="s">
        <v>379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14">
        <f>N35/סיכום!$B$42</f>
        <v>0</v>
      </c>
    </row>
    <row r="36" spans="1:16" ht="13.5" thickBot="1">
      <c r="A36" s="6" t="s">
        <v>380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24">
        <v>0</v>
      </c>
      <c r="M36" s="6"/>
      <c r="N36" s="24">
        <v>0</v>
      </c>
      <c r="O36" s="6"/>
      <c r="P36" s="15">
        <f>N36/סיכום!$B$42</f>
        <v>0</v>
      </c>
    </row>
    <row r="37" spans="1:16" ht="13.5" thickTop="1"/>
    <row r="38" spans="1:16" ht="13.5" thickBot="1">
      <c r="A38" s="6" t="s">
        <v>381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12"/>
      <c r="M38" s="6"/>
      <c r="N38" s="12"/>
      <c r="O38" s="6"/>
      <c r="P38" s="12"/>
    </row>
    <row r="39" spans="1:16" ht="13.5" thickTop="1">
      <c r="A39" s="6" t="s">
        <v>382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41">
        <v>0</v>
      </c>
      <c r="M39" s="6"/>
      <c r="N39" s="41">
        <v>0</v>
      </c>
      <c r="O39" s="6"/>
      <c r="P39" s="14">
        <v>0</v>
      </c>
    </row>
    <row r="41" spans="1:16" ht="13.5" thickBot="1">
      <c r="A41" s="4" t="s">
        <v>383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23">
        <v>0</v>
      </c>
      <c r="M41" s="4"/>
      <c r="N41" s="23">
        <v>0</v>
      </c>
      <c r="O41" s="4"/>
      <c r="P41" s="18">
        <v>0</v>
      </c>
    </row>
    <row r="42" spans="1:16" ht="13.5" thickTop="1"/>
    <row r="44" spans="1:16" ht="13.5" thickBot="1">
      <c r="A44" s="4" t="s">
        <v>384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23">
        <v>0</v>
      </c>
      <c r="M44" s="4"/>
      <c r="N44" s="23">
        <v>0</v>
      </c>
      <c r="O44" s="4"/>
      <c r="P44" s="18">
        <v>0</v>
      </c>
    </row>
    <row r="45" spans="1:16" ht="13.5" thickTop="1"/>
    <row r="47" spans="1:16">
      <c r="A47" s="7" t="s">
        <v>51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51" spans="1:1">
      <c r="A51" s="2"/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2"/>
  <sheetViews>
    <sheetView rightToLeft="1" workbookViewId="0">
      <selection activeCell="D41" sqref="D41"/>
    </sheetView>
  </sheetViews>
  <sheetFormatPr defaultColWidth="9.140625" defaultRowHeight="12.75"/>
  <cols>
    <col min="1" max="1" width="36.7109375" customWidth="1"/>
    <col min="2" max="2" width="12.7109375" customWidth="1"/>
    <col min="3" max="3" width="8.7109375" customWidth="1"/>
    <col min="4" max="6" width="11.7109375" customWidth="1"/>
    <col min="7" max="7" width="9.7109375" customWidth="1"/>
    <col min="8" max="8" width="12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385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115</v>
      </c>
      <c r="E11" s="4" t="s">
        <v>9</v>
      </c>
      <c r="F11" s="4" t="s">
        <v>55</v>
      </c>
      <c r="G11" s="4" t="s">
        <v>56</v>
      </c>
      <c r="H11" s="4" t="s">
        <v>274</v>
      </c>
      <c r="I11" s="4" t="s">
        <v>57</v>
      </c>
      <c r="J11" s="4" t="s">
        <v>13</v>
      </c>
    </row>
    <row r="12" spans="1:10">
      <c r="A12" s="5"/>
      <c r="B12" s="5"/>
      <c r="C12" s="5"/>
      <c r="D12" s="5"/>
      <c r="E12" s="5"/>
      <c r="F12" s="5" t="s">
        <v>60</v>
      </c>
      <c r="G12" s="5" t="s">
        <v>61</v>
      </c>
      <c r="H12" s="5" t="s">
        <v>15</v>
      </c>
      <c r="I12" s="5" t="s">
        <v>14</v>
      </c>
      <c r="J12" s="5" t="s">
        <v>14</v>
      </c>
    </row>
    <row r="15" spans="1:10">
      <c r="A15" s="4" t="s">
        <v>386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387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155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13.5" thickBot="1">
      <c r="A20" s="6" t="s">
        <v>166</v>
      </c>
      <c r="B20" s="6"/>
      <c r="C20" s="6"/>
      <c r="D20" s="6"/>
      <c r="E20" s="6"/>
      <c r="F20" s="24">
        <v>0</v>
      </c>
      <c r="G20" s="6"/>
      <c r="H20" s="24">
        <v>0</v>
      </c>
      <c r="I20" s="6"/>
      <c r="J20" s="15">
        <f>H20/סיכום!$B$42</f>
        <v>0</v>
      </c>
    </row>
    <row r="21" spans="1:10" ht="13.5" thickTop="1"/>
    <row r="22" spans="1:10" ht="13.5" thickBot="1">
      <c r="A22" s="4" t="s">
        <v>388</v>
      </c>
      <c r="B22" s="4"/>
      <c r="C22" s="4"/>
      <c r="D22" s="4"/>
      <c r="E22" s="4"/>
      <c r="F22" s="23">
        <v>0</v>
      </c>
      <c r="G22" s="4"/>
      <c r="H22" s="23">
        <v>0</v>
      </c>
      <c r="I22" s="4"/>
      <c r="J22" s="18">
        <v>0</v>
      </c>
    </row>
    <row r="23" spans="1:10" ht="13.5" thickTop="1"/>
    <row r="25" spans="1:10">
      <c r="A25" s="4" t="s">
        <v>389</v>
      </c>
      <c r="B25" s="4"/>
      <c r="C25" s="4"/>
      <c r="D25" s="4"/>
      <c r="E25" s="4"/>
      <c r="F25" s="4"/>
      <c r="G25" s="4"/>
      <c r="H25" s="4"/>
      <c r="I25" s="4"/>
      <c r="J25" s="4"/>
    </row>
    <row r="26" spans="1:10">
      <c r="A26" s="6" t="s">
        <v>168</v>
      </c>
      <c r="B26" s="6"/>
      <c r="C26" s="6"/>
      <c r="D26" s="6"/>
      <c r="E26" s="6"/>
      <c r="F26" s="6"/>
      <c r="G26" s="6"/>
      <c r="H26" s="6"/>
      <c r="I26" s="6"/>
      <c r="J26" s="6"/>
    </row>
    <row r="27" spans="1:10" ht="13.5" thickBot="1">
      <c r="A27" s="6" t="s">
        <v>169</v>
      </c>
      <c r="B27" s="6"/>
      <c r="C27" s="6"/>
      <c r="D27" s="6"/>
      <c r="E27" s="6"/>
      <c r="F27" s="24">
        <v>0</v>
      </c>
      <c r="G27" s="6"/>
      <c r="H27" s="24">
        <v>0</v>
      </c>
      <c r="I27" s="6"/>
      <c r="J27" s="15">
        <f>H27/סיכום!$B$42</f>
        <v>0</v>
      </c>
    </row>
    <row r="28" spans="1:10" ht="13.5" thickTop="1"/>
    <row r="29" spans="1:10">
      <c r="A29" s="6" t="s">
        <v>170</v>
      </c>
      <c r="B29" s="6"/>
      <c r="C29" s="6"/>
      <c r="D29" s="6"/>
      <c r="E29" s="6"/>
      <c r="F29" s="6"/>
      <c r="G29" s="6"/>
      <c r="H29" s="6"/>
      <c r="I29" s="6"/>
      <c r="J29" s="6"/>
    </row>
    <row r="30" spans="1:10" ht="13.5" thickBot="1">
      <c r="A30" s="6" t="s">
        <v>171</v>
      </c>
      <c r="B30" s="6"/>
      <c r="C30" s="6"/>
      <c r="D30" s="6"/>
      <c r="E30" s="6"/>
      <c r="F30" s="24">
        <v>0</v>
      </c>
      <c r="G30" s="6"/>
      <c r="H30" s="24">
        <v>0</v>
      </c>
      <c r="I30" s="6"/>
      <c r="J30" s="15">
        <f>H30/סיכום!$B$42</f>
        <v>0</v>
      </c>
    </row>
    <row r="31" spans="1:10" ht="13.5" thickTop="1"/>
    <row r="32" spans="1:10" ht="13.5" thickBot="1">
      <c r="A32" s="4" t="s">
        <v>390</v>
      </c>
      <c r="B32" s="4"/>
      <c r="C32" s="4"/>
      <c r="D32" s="4"/>
      <c r="E32" s="4"/>
      <c r="F32" s="23">
        <v>0</v>
      </c>
      <c r="G32" s="4"/>
      <c r="H32" s="23">
        <v>0</v>
      </c>
      <c r="I32" s="4"/>
      <c r="J32" s="18">
        <v>0</v>
      </c>
    </row>
    <row r="33" spans="1:10" ht="13.5" thickTop="1"/>
    <row r="35" spans="1:10" ht="13.5" thickBot="1">
      <c r="A35" s="4" t="s">
        <v>391</v>
      </c>
      <c r="B35" s="4"/>
      <c r="C35" s="4"/>
      <c r="D35" s="4"/>
      <c r="E35" s="4"/>
      <c r="F35" s="23">
        <v>0</v>
      </c>
      <c r="G35" s="4"/>
      <c r="H35" s="23">
        <v>0</v>
      </c>
      <c r="I35" s="4"/>
      <c r="J35" s="18">
        <v>0</v>
      </c>
    </row>
    <row r="36" spans="1:10" ht="13.5" thickTop="1"/>
    <row r="38" spans="1:10">
      <c r="A38" s="7" t="s">
        <v>51</v>
      </c>
      <c r="B38" s="7"/>
      <c r="C38" s="7"/>
      <c r="D38" s="7"/>
      <c r="E38" s="7"/>
      <c r="F38" s="7"/>
      <c r="G38" s="7"/>
      <c r="H38" s="7"/>
      <c r="I38" s="7"/>
      <c r="J38" s="7"/>
    </row>
    <row r="42" spans="1:10">
      <c r="A42" s="2"/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7"/>
  <sheetViews>
    <sheetView rightToLeft="1" topLeftCell="A41" workbookViewId="0">
      <selection activeCell="A57" sqref="A57"/>
    </sheetView>
  </sheetViews>
  <sheetFormatPr defaultColWidth="9.140625" defaultRowHeight="12.75"/>
  <cols>
    <col min="1" max="1" width="32.7109375" customWidth="1"/>
    <col min="2" max="2" width="12.7109375" customWidth="1"/>
    <col min="3" max="3" width="8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0.7109375" customWidth="1"/>
  </cols>
  <sheetData>
    <row r="2" spans="1:11" ht="18">
      <c r="A2" s="1" t="s">
        <v>0</v>
      </c>
    </row>
    <row r="4" spans="1:11" ht="18">
      <c r="A4" s="1" t="s">
        <v>392</v>
      </c>
    </row>
    <row r="6" spans="1:11">
      <c r="A6" s="2" t="s">
        <v>2</v>
      </c>
    </row>
    <row r="8" spans="1:11" ht="15">
      <c r="A8" s="3" t="s">
        <v>3</v>
      </c>
    </row>
    <row r="11" spans="1:11">
      <c r="A11" s="4" t="s">
        <v>4</v>
      </c>
      <c r="B11" s="4" t="s">
        <v>5</v>
      </c>
      <c r="C11" s="4" t="s">
        <v>6</v>
      </c>
      <c r="D11" s="4" t="s">
        <v>115</v>
      </c>
      <c r="E11" s="4" t="s">
        <v>9</v>
      </c>
      <c r="F11" s="4" t="s">
        <v>53</v>
      </c>
      <c r="G11" s="4" t="s">
        <v>55</v>
      </c>
      <c r="H11" s="4" t="s">
        <v>56</v>
      </c>
      <c r="I11" s="4" t="s">
        <v>274</v>
      </c>
      <c r="J11" s="4" t="s">
        <v>57</v>
      </c>
      <c r="K11" s="4" t="s">
        <v>13</v>
      </c>
    </row>
    <row r="12" spans="1:11">
      <c r="A12" s="5"/>
      <c r="B12" s="5"/>
      <c r="C12" s="5"/>
      <c r="D12" s="5"/>
      <c r="E12" s="5"/>
      <c r="F12" s="5" t="s">
        <v>58</v>
      </c>
      <c r="G12" s="5" t="s">
        <v>60</v>
      </c>
      <c r="H12" s="5" t="s">
        <v>61</v>
      </c>
      <c r="I12" s="5" t="s">
        <v>15</v>
      </c>
      <c r="J12" s="5" t="s">
        <v>14</v>
      </c>
      <c r="K12" s="5" t="s">
        <v>14</v>
      </c>
    </row>
    <row r="15" spans="1:11">
      <c r="A15" s="4" t="s">
        <v>393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8" spans="1:11">
      <c r="A18" s="4" t="s">
        <v>394</v>
      </c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6" t="s">
        <v>395</v>
      </c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 ht="13.5" thickBot="1">
      <c r="A20" s="6" t="s">
        <v>396</v>
      </c>
      <c r="B20" s="6"/>
      <c r="C20" s="6"/>
      <c r="D20" s="6"/>
      <c r="E20" s="6"/>
      <c r="F20" s="6"/>
      <c r="G20" s="24">
        <v>0</v>
      </c>
      <c r="H20" s="6"/>
      <c r="I20" s="24">
        <v>0</v>
      </c>
      <c r="J20" s="6"/>
      <c r="K20" s="15">
        <v>0</v>
      </c>
    </row>
    <row r="21" spans="1:11" ht="13.5" thickTop="1"/>
    <row r="22" spans="1:11">
      <c r="A22" s="6" t="s">
        <v>397</v>
      </c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ht="13.5" thickBot="1">
      <c r="A23" s="6" t="s">
        <v>398</v>
      </c>
      <c r="B23" s="6"/>
      <c r="C23" s="6"/>
      <c r="D23" s="6"/>
      <c r="E23" s="6"/>
      <c r="F23" s="6"/>
      <c r="G23" s="24">
        <v>0</v>
      </c>
      <c r="H23" s="6"/>
      <c r="I23" s="24">
        <v>0</v>
      </c>
      <c r="J23" s="6"/>
      <c r="K23" s="15">
        <f>I23/סיכום!$B$42</f>
        <v>0</v>
      </c>
    </row>
    <row r="24" spans="1:11" ht="13.5" thickTop="1"/>
    <row r="25" spans="1:11">
      <c r="A25" s="6" t="s">
        <v>399</v>
      </c>
      <c r="B25" s="6"/>
      <c r="C25" s="6"/>
      <c r="D25" s="6"/>
      <c r="E25" s="6"/>
      <c r="F25" s="6"/>
      <c r="G25" s="6"/>
      <c r="H25" s="6"/>
      <c r="I25" s="6"/>
      <c r="J25" s="6"/>
      <c r="K25" s="6"/>
    </row>
    <row r="26" spans="1:11" ht="13.5" thickBot="1">
      <c r="A26" s="6" t="s">
        <v>400</v>
      </c>
      <c r="B26" s="6"/>
      <c r="C26" s="6"/>
      <c r="D26" s="6"/>
      <c r="E26" s="6"/>
      <c r="F26" s="6"/>
      <c r="G26" s="24">
        <v>0</v>
      </c>
      <c r="H26" s="6"/>
      <c r="I26" s="24">
        <v>0</v>
      </c>
      <c r="J26" s="6"/>
      <c r="K26" s="15">
        <f>I26/סיכום!$B$42</f>
        <v>0</v>
      </c>
    </row>
    <row r="27" spans="1:11" ht="13.5" thickTop="1"/>
    <row r="28" spans="1:11">
      <c r="A28" s="6" t="s">
        <v>401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1" ht="13.5" thickBot="1">
      <c r="A29" s="6" t="s">
        <v>402</v>
      </c>
      <c r="B29" s="6"/>
      <c r="C29" s="6"/>
      <c r="D29" s="6"/>
      <c r="E29" s="6"/>
      <c r="F29" s="6"/>
      <c r="G29" s="24">
        <v>0</v>
      </c>
      <c r="H29" s="6"/>
      <c r="I29" s="24">
        <v>0</v>
      </c>
      <c r="J29" s="6"/>
      <c r="K29" s="15">
        <f>I29/סיכום!$B$42</f>
        <v>0</v>
      </c>
    </row>
    <row r="30" spans="1:11" ht="13.5" thickTop="1"/>
    <row r="31" spans="1:11" ht="13.5" thickBot="1">
      <c r="A31" s="4" t="s">
        <v>403</v>
      </c>
      <c r="B31" s="4"/>
      <c r="C31" s="4"/>
      <c r="D31" s="4"/>
      <c r="E31" s="4"/>
      <c r="F31" s="4"/>
      <c r="G31" s="23">
        <v>0</v>
      </c>
      <c r="H31" s="4"/>
      <c r="I31" s="23">
        <v>0</v>
      </c>
      <c r="J31" s="4"/>
      <c r="K31" s="18">
        <v>0</v>
      </c>
    </row>
    <row r="32" spans="1:11" ht="13.5" thickTop="1"/>
    <row r="34" spans="1:11">
      <c r="A34" s="4" t="s">
        <v>404</v>
      </c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6" t="s">
        <v>395</v>
      </c>
      <c r="B35" s="6"/>
      <c r="C35" s="6"/>
      <c r="D35" s="6"/>
      <c r="E35" s="6"/>
      <c r="F35" s="6"/>
      <c r="G35" s="6"/>
      <c r="H35" s="6"/>
      <c r="I35" s="6"/>
      <c r="J35" s="6"/>
      <c r="K35" s="6"/>
    </row>
    <row r="36" spans="1:11" ht="13.5" thickBot="1">
      <c r="A36" s="6" t="s">
        <v>396</v>
      </c>
      <c r="B36" s="6"/>
      <c r="C36" s="6"/>
      <c r="D36" s="6"/>
      <c r="E36" s="6"/>
      <c r="F36" s="6"/>
      <c r="G36" s="24">
        <v>0</v>
      </c>
      <c r="H36" s="6"/>
      <c r="I36" s="24">
        <v>0</v>
      </c>
      <c r="J36" s="6"/>
      <c r="K36" s="15">
        <f>I36/סיכום!$B$42</f>
        <v>0</v>
      </c>
    </row>
    <row r="37" spans="1:11" ht="13.5" thickTop="1"/>
    <row r="38" spans="1:11">
      <c r="A38" s="6" t="s">
        <v>397</v>
      </c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1:11" ht="13.5" thickBot="1">
      <c r="A39" s="6" t="s">
        <v>398</v>
      </c>
      <c r="B39" s="6"/>
      <c r="C39" s="6"/>
      <c r="D39" s="6"/>
      <c r="E39" s="6"/>
      <c r="F39" s="6"/>
      <c r="G39" s="24">
        <v>0</v>
      </c>
      <c r="H39" s="6"/>
      <c r="I39" s="24">
        <v>0</v>
      </c>
      <c r="J39" s="6"/>
      <c r="K39" s="15">
        <f>I39/סיכום!$B$42</f>
        <v>0</v>
      </c>
    </row>
    <row r="40" spans="1:11" ht="13.5" thickTop="1"/>
    <row r="41" spans="1:11">
      <c r="A41" s="6" t="s">
        <v>399</v>
      </c>
      <c r="B41" s="6"/>
      <c r="C41" s="6"/>
      <c r="D41" s="6"/>
      <c r="E41" s="6"/>
      <c r="F41" s="6"/>
      <c r="G41" s="6"/>
      <c r="H41" s="6"/>
      <c r="I41" s="6"/>
      <c r="J41" s="6"/>
      <c r="K41" s="6"/>
    </row>
    <row r="42" spans="1:11" ht="13.5" thickBot="1">
      <c r="A42" s="6" t="s">
        <v>400</v>
      </c>
      <c r="B42" s="6"/>
      <c r="C42" s="6"/>
      <c r="D42" s="6"/>
      <c r="E42" s="6"/>
      <c r="F42" s="6"/>
      <c r="G42" s="24">
        <v>0</v>
      </c>
      <c r="H42" s="6"/>
      <c r="I42" s="24">
        <v>0</v>
      </c>
      <c r="J42" s="6"/>
      <c r="K42" s="15">
        <f>I42/סיכום!$B$42</f>
        <v>0</v>
      </c>
    </row>
    <row r="43" spans="1:11" ht="13.5" thickTop="1"/>
    <row r="44" spans="1:11">
      <c r="A44" s="6" t="s">
        <v>401</v>
      </c>
      <c r="B44" s="6"/>
      <c r="C44" s="6"/>
      <c r="D44" s="6"/>
      <c r="E44" s="6"/>
      <c r="F44" s="6"/>
      <c r="G44" s="6"/>
      <c r="H44" s="6"/>
      <c r="I44" s="6"/>
      <c r="J44" s="6"/>
      <c r="K44" s="6"/>
    </row>
    <row r="45" spans="1:11" ht="13.5" thickBot="1">
      <c r="A45" s="6" t="s">
        <v>402</v>
      </c>
      <c r="B45" s="6"/>
      <c r="C45" s="6"/>
      <c r="D45" s="6"/>
      <c r="E45" s="6"/>
      <c r="F45" s="6"/>
      <c r="G45" s="24">
        <v>0</v>
      </c>
      <c r="H45" s="6"/>
      <c r="I45" s="24">
        <v>0</v>
      </c>
      <c r="J45" s="6"/>
      <c r="K45" s="15">
        <f>I45/סיכום!$B$42</f>
        <v>0</v>
      </c>
    </row>
    <row r="46" spans="1:11" ht="13.5" thickTop="1"/>
    <row r="47" spans="1:11" ht="13.5" thickBot="1">
      <c r="A47" s="4" t="s">
        <v>405</v>
      </c>
      <c r="B47" s="4"/>
      <c r="C47" s="4"/>
      <c r="D47" s="4"/>
      <c r="E47" s="4"/>
      <c r="F47" s="4"/>
      <c r="G47" s="23">
        <v>0</v>
      </c>
      <c r="H47" s="4"/>
      <c r="I47" s="23">
        <v>0</v>
      </c>
      <c r="J47" s="4"/>
      <c r="K47" s="18">
        <v>0</v>
      </c>
    </row>
    <row r="48" spans="1:11" ht="13.5" thickTop="1"/>
    <row r="50" spans="1:11" ht="13.5" thickBot="1">
      <c r="A50" s="4" t="s">
        <v>406</v>
      </c>
      <c r="B50" s="4"/>
      <c r="C50" s="4"/>
      <c r="D50" s="4"/>
      <c r="E50" s="4"/>
      <c r="F50" s="4"/>
      <c r="G50" s="23">
        <v>0</v>
      </c>
      <c r="H50" s="4"/>
      <c r="I50" s="23">
        <v>0</v>
      </c>
      <c r="J50" s="4"/>
      <c r="K50" s="18">
        <v>0</v>
      </c>
    </row>
    <row r="51" spans="1:11" ht="13.5" thickTop="1"/>
    <row r="53" spans="1:11">
      <c r="A53" s="7" t="s">
        <v>51</v>
      </c>
      <c r="B53" s="7"/>
      <c r="C53" s="7"/>
      <c r="D53" s="7"/>
      <c r="E53" s="7"/>
      <c r="F53" s="7"/>
      <c r="G53" s="7"/>
      <c r="H53" s="7"/>
      <c r="I53" s="7"/>
      <c r="J53" s="7"/>
      <c r="K53" s="7"/>
    </row>
    <row r="57" spans="1:11">
      <c r="A57" s="2"/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9"/>
  <sheetViews>
    <sheetView rightToLeft="1" workbookViewId="0">
      <selection activeCell="A39" sqref="A39"/>
    </sheetView>
  </sheetViews>
  <sheetFormatPr defaultColWidth="9.140625" defaultRowHeight="12.75"/>
  <cols>
    <col min="1" max="1" width="32.7109375" customWidth="1"/>
    <col min="2" max="2" width="12.7109375" customWidth="1"/>
    <col min="3" max="3" width="8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0.7109375" customWidth="1"/>
  </cols>
  <sheetData>
    <row r="2" spans="1:11" ht="18">
      <c r="A2" s="1" t="s">
        <v>0</v>
      </c>
    </row>
    <row r="4" spans="1:11" ht="18">
      <c r="A4" s="1" t="s">
        <v>407</v>
      </c>
    </row>
    <row r="6" spans="1:11">
      <c r="A6" s="2" t="s">
        <v>2</v>
      </c>
    </row>
    <row r="8" spans="1:11" ht="15">
      <c r="A8" s="3" t="s">
        <v>3</v>
      </c>
    </row>
    <row r="11" spans="1:11">
      <c r="A11" s="4" t="s">
        <v>4</v>
      </c>
      <c r="B11" s="4" t="s">
        <v>5</v>
      </c>
      <c r="C11" s="4" t="s">
        <v>6</v>
      </c>
      <c r="D11" s="4" t="s">
        <v>115</v>
      </c>
      <c r="E11" s="4" t="s">
        <v>9</v>
      </c>
      <c r="F11" s="4" t="s">
        <v>53</v>
      </c>
      <c r="G11" s="4" t="s">
        <v>55</v>
      </c>
      <c r="H11" s="4" t="s">
        <v>56</v>
      </c>
      <c r="I11" s="4" t="s">
        <v>274</v>
      </c>
      <c r="J11" s="4" t="s">
        <v>57</v>
      </c>
      <c r="K11" s="4" t="s">
        <v>13</v>
      </c>
    </row>
    <row r="12" spans="1:11">
      <c r="A12" s="5"/>
      <c r="B12" s="5"/>
      <c r="C12" s="5"/>
      <c r="D12" s="5"/>
      <c r="E12" s="5"/>
      <c r="F12" s="5" t="s">
        <v>58</v>
      </c>
      <c r="G12" s="5" t="s">
        <v>60</v>
      </c>
      <c r="H12" s="5" t="s">
        <v>61</v>
      </c>
      <c r="I12" s="5" t="s">
        <v>15</v>
      </c>
      <c r="J12" s="5" t="s">
        <v>14</v>
      </c>
      <c r="K12" s="5" t="s">
        <v>14</v>
      </c>
    </row>
    <row r="15" spans="1:11">
      <c r="A15" s="4" t="s">
        <v>408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8" spans="1:11">
      <c r="A18" s="4" t="s">
        <v>409</v>
      </c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6" t="s">
        <v>210</v>
      </c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 ht="13.5" thickBot="1">
      <c r="A20" s="6" t="s">
        <v>211</v>
      </c>
      <c r="B20" s="6"/>
      <c r="C20" s="6"/>
      <c r="D20" s="6"/>
      <c r="E20" s="6"/>
      <c r="F20" s="6"/>
      <c r="G20" s="24">
        <v>0</v>
      </c>
      <c r="H20" s="6"/>
      <c r="I20" s="24">
        <v>0</v>
      </c>
      <c r="J20" s="6"/>
      <c r="K20" s="15">
        <v>0</v>
      </c>
    </row>
    <row r="21" spans="1:11" ht="13.5" thickTop="1"/>
    <row r="22" spans="1:11" ht="13.5" thickBot="1">
      <c r="A22" s="4" t="s">
        <v>410</v>
      </c>
      <c r="B22" s="4"/>
      <c r="C22" s="4"/>
      <c r="D22" s="4"/>
      <c r="E22" s="4"/>
      <c r="F22" s="4"/>
      <c r="G22" s="23">
        <v>0</v>
      </c>
      <c r="H22" s="4"/>
      <c r="I22" s="23">
        <v>0</v>
      </c>
      <c r="J22" s="4"/>
      <c r="K22" s="18">
        <v>0</v>
      </c>
    </row>
    <row r="23" spans="1:11" ht="13.5" thickTop="1"/>
    <row r="25" spans="1:11">
      <c r="A25" s="4" t="s">
        <v>411</v>
      </c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>
      <c r="A26" s="6" t="s">
        <v>212</v>
      </c>
      <c r="B26" s="6"/>
      <c r="C26" s="6"/>
      <c r="D26" s="6"/>
      <c r="E26" s="6"/>
      <c r="F26" s="6"/>
      <c r="G26" s="6"/>
      <c r="H26" s="6"/>
      <c r="I26" s="6"/>
      <c r="J26" s="6"/>
      <c r="K26" s="6"/>
    </row>
    <row r="27" spans="1:11" ht="13.5" thickBot="1">
      <c r="A27" s="6" t="s">
        <v>213</v>
      </c>
      <c r="B27" s="6"/>
      <c r="C27" s="6"/>
      <c r="D27" s="6"/>
      <c r="E27" s="6"/>
      <c r="F27" s="6"/>
      <c r="G27" s="24">
        <v>0</v>
      </c>
      <c r="H27" s="6"/>
      <c r="I27" s="24">
        <v>0</v>
      </c>
      <c r="J27" s="6"/>
      <c r="K27" s="15">
        <f>I27/סיכום!$B$42</f>
        <v>0</v>
      </c>
    </row>
    <row r="28" spans="1:11" ht="13.5" thickTop="1"/>
    <row r="29" spans="1:11" ht="13.5" thickBot="1">
      <c r="A29" s="4" t="s">
        <v>412</v>
      </c>
      <c r="B29" s="4"/>
      <c r="C29" s="4"/>
      <c r="D29" s="4"/>
      <c r="E29" s="4"/>
      <c r="F29" s="4"/>
      <c r="G29" s="23">
        <v>0</v>
      </c>
      <c r="H29" s="4"/>
      <c r="I29" s="23">
        <v>0</v>
      </c>
      <c r="J29" s="4"/>
      <c r="K29" s="18">
        <v>0</v>
      </c>
    </row>
    <row r="30" spans="1:11" ht="13.5" thickTop="1"/>
    <row r="32" spans="1:11" ht="13.5" thickBot="1">
      <c r="A32" s="4" t="s">
        <v>413</v>
      </c>
      <c r="B32" s="4"/>
      <c r="C32" s="4"/>
      <c r="D32" s="4"/>
      <c r="E32" s="4"/>
      <c r="F32" s="4"/>
      <c r="G32" s="23">
        <v>0</v>
      </c>
      <c r="H32" s="4"/>
      <c r="I32" s="23">
        <v>0</v>
      </c>
      <c r="J32" s="4"/>
      <c r="K32" s="18">
        <v>0</v>
      </c>
    </row>
    <row r="33" spans="1:11" ht="13.5" thickTop="1"/>
    <row r="35" spans="1:11">
      <c r="A35" s="7" t="s">
        <v>51</v>
      </c>
      <c r="B35" s="7"/>
      <c r="C35" s="7"/>
      <c r="D35" s="7"/>
      <c r="E35" s="7"/>
      <c r="F35" s="7"/>
      <c r="G35" s="7"/>
      <c r="H35" s="7"/>
      <c r="I35" s="7"/>
      <c r="J35" s="7"/>
      <c r="K35" s="7"/>
    </row>
    <row r="39" spans="1:11">
      <c r="A39" s="2"/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3"/>
  <sheetViews>
    <sheetView rightToLeft="1" topLeftCell="A36" workbookViewId="0">
      <selection activeCell="G68" sqref="G68"/>
    </sheetView>
  </sheetViews>
  <sheetFormatPr defaultColWidth="9.140625" defaultRowHeight="12.75"/>
  <cols>
    <col min="1" max="1" width="34.7109375" customWidth="1"/>
    <col min="2" max="2" width="12.7109375" customWidth="1"/>
    <col min="3" max="3" width="8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0.7109375" customWidth="1"/>
  </cols>
  <sheetData>
    <row r="2" spans="1:11" ht="18">
      <c r="A2" s="1" t="s">
        <v>0</v>
      </c>
    </row>
    <row r="4" spans="1:11" ht="18">
      <c r="A4" s="1" t="s">
        <v>414</v>
      </c>
    </row>
    <row r="6" spans="1:11">
      <c r="A6" s="2" t="s">
        <v>2</v>
      </c>
    </row>
    <row r="8" spans="1:11" ht="15">
      <c r="A8" s="3" t="s">
        <v>3</v>
      </c>
    </row>
    <row r="11" spans="1:11">
      <c r="A11" s="4" t="s">
        <v>4</v>
      </c>
      <c r="B11" s="4" t="s">
        <v>5</v>
      </c>
      <c r="C11" s="4" t="s">
        <v>6</v>
      </c>
      <c r="D11" s="4" t="s">
        <v>115</v>
      </c>
      <c r="E11" s="4" t="s">
        <v>53</v>
      </c>
      <c r="F11" s="4" t="s">
        <v>9</v>
      </c>
      <c r="G11" s="4" t="s">
        <v>55</v>
      </c>
      <c r="H11" s="4" t="s">
        <v>56</v>
      </c>
      <c r="I11" s="4" t="s">
        <v>274</v>
      </c>
      <c r="J11" s="4" t="s">
        <v>57</v>
      </c>
      <c r="K11" s="4" t="s">
        <v>13</v>
      </c>
    </row>
    <row r="12" spans="1:11">
      <c r="A12" s="5"/>
      <c r="B12" s="5"/>
      <c r="C12" s="5"/>
      <c r="D12" s="5"/>
      <c r="E12" s="5" t="s">
        <v>58</v>
      </c>
      <c r="F12" s="5"/>
      <c r="G12" s="5" t="s">
        <v>60</v>
      </c>
      <c r="H12" s="5" t="s">
        <v>61</v>
      </c>
      <c r="I12" s="5" t="s">
        <v>15</v>
      </c>
      <c r="J12" s="5" t="s">
        <v>14</v>
      </c>
      <c r="K12" s="5" t="s">
        <v>14</v>
      </c>
    </row>
    <row r="15" spans="1:11">
      <c r="A15" s="4" t="s">
        <v>415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8" spans="1:11">
      <c r="A18" s="4" t="s">
        <v>416</v>
      </c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6" t="s">
        <v>417</v>
      </c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 ht="13.5" thickBot="1">
      <c r="A20" s="6" t="s">
        <v>418</v>
      </c>
      <c r="B20" s="6"/>
      <c r="C20" s="6"/>
      <c r="D20" s="6"/>
      <c r="E20" s="6"/>
      <c r="F20" s="6"/>
      <c r="G20" s="24">
        <v>0</v>
      </c>
      <c r="H20" s="6"/>
      <c r="I20" s="24">
        <v>0</v>
      </c>
      <c r="J20" s="6"/>
      <c r="K20" s="15">
        <v>0</v>
      </c>
    </row>
    <row r="21" spans="1:11" ht="13.5" thickTop="1"/>
    <row r="22" spans="1:11">
      <c r="A22" s="6" t="s">
        <v>419</v>
      </c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ht="13.5" thickBot="1">
      <c r="A23" s="6" t="s">
        <v>420</v>
      </c>
      <c r="B23" s="6"/>
      <c r="C23" s="6"/>
      <c r="D23" s="6"/>
      <c r="E23" s="6"/>
      <c r="F23" s="6"/>
      <c r="G23" s="24">
        <v>0</v>
      </c>
      <c r="H23" s="6"/>
      <c r="I23" s="24">
        <v>0</v>
      </c>
      <c r="J23" s="6"/>
      <c r="K23" s="15">
        <f>I23/סיכום!$B$42</f>
        <v>0</v>
      </c>
    </row>
    <row r="24" spans="1:11" ht="13.5" thickTop="1"/>
    <row r="25" spans="1:11">
      <c r="A25" s="6" t="s">
        <v>421</v>
      </c>
      <c r="B25" s="6"/>
      <c r="C25" s="6"/>
      <c r="D25" s="6"/>
      <c r="E25" s="6"/>
      <c r="F25" s="6"/>
      <c r="G25" s="6"/>
      <c r="H25" s="6"/>
      <c r="I25" s="6"/>
      <c r="J25" s="6"/>
      <c r="K25" s="6"/>
    </row>
    <row r="26" spans="1:11" ht="13.5" thickBot="1">
      <c r="A26" s="6" t="s">
        <v>422</v>
      </c>
      <c r="B26" s="6"/>
      <c r="C26" s="6"/>
      <c r="D26" s="6"/>
      <c r="E26" s="6"/>
      <c r="F26" s="6"/>
      <c r="G26" s="24">
        <v>0</v>
      </c>
      <c r="H26" s="6"/>
      <c r="I26" s="24">
        <v>0</v>
      </c>
      <c r="J26" s="6"/>
      <c r="K26" s="15">
        <f>I26/סיכום!$B$42</f>
        <v>0</v>
      </c>
    </row>
    <row r="27" spans="1:11" ht="13.5" thickTop="1"/>
    <row r="28" spans="1:11">
      <c r="A28" s="6" t="s">
        <v>423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1" ht="13.5" thickBot="1">
      <c r="A29" s="6" t="s">
        <v>424</v>
      </c>
      <c r="B29" s="6"/>
      <c r="C29" s="6"/>
      <c r="D29" s="6"/>
      <c r="E29" s="6"/>
      <c r="F29" s="6"/>
      <c r="G29" s="24">
        <v>0</v>
      </c>
      <c r="H29" s="6"/>
      <c r="I29" s="24">
        <v>0</v>
      </c>
      <c r="J29" s="6"/>
      <c r="K29" s="15">
        <f>I29/סיכום!$B$42</f>
        <v>0</v>
      </c>
    </row>
    <row r="30" spans="1:11" ht="13.5" thickTop="1"/>
    <row r="31" spans="1:11">
      <c r="A31" s="6" t="s">
        <v>425</v>
      </c>
      <c r="B31" s="6"/>
      <c r="C31" s="6"/>
      <c r="D31" s="6"/>
      <c r="E31" s="6"/>
      <c r="F31" s="6"/>
      <c r="G31" s="6"/>
      <c r="H31" s="6"/>
      <c r="I31" s="6"/>
      <c r="J31" s="6"/>
      <c r="K31" s="6"/>
    </row>
    <row r="32" spans="1:11" ht="13.5" thickBot="1">
      <c r="A32" s="6" t="s">
        <v>426</v>
      </c>
      <c r="B32" s="6"/>
      <c r="C32" s="6"/>
      <c r="D32" s="6"/>
      <c r="E32" s="6"/>
      <c r="F32" s="6"/>
      <c r="G32" s="24">
        <v>0</v>
      </c>
      <c r="H32" s="6"/>
      <c r="I32" s="24">
        <v>0</v>
      </c>
      <c r="J32" s="6"/>
      <c r="K32" s="15">
        <f>I32/סיכום!$B$42</f>
        <v>0</v>
      </c>
    </row>
    <row r="33" spans="1:11" ht="13.5" thickTop="1"/>
    <row r="34" spans="1:11" ht="13.5" thickBot="1">
      <c r="A34" s="4" t="s">
        <v>427</v>
      </c>
      <c r="B34" s="4"/>
      <c r="C34" s="4"/>
      <c r="D34" s="4"/>
      <c r="E34" s="4"/>
      <c r="F34" s="4"/>
      <c r="G34" s="23">
        <v>0</v>
      </c>
      <c r="H34" s="4"/>
      <c r="I34" s="23">
        <v>0</v>
      </c>
      <c r="J34" s="4"/>
      <c r="K34" s="18">
        <v>0</v>
      </c>
    </row>
    <row r="35" spans="1:11" ht="13.5" thickTop="1"/>
    <row r="37" spans="1:11">
      <c r="A37" s="4" t="s">
        <v>428</v>
      </c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6" t="s">
        <v>417</v>
      </c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1:11" ht="13.5" thickBot="1">
      <c r="A39" s="6" t="s">
        <v>418</v>
      </c>
      <c r="B39" s="6"/>
      <c r="C39" s="6"/>
      <c r="D39" s="6"/>
      <c r="E39" s="6"/>
      <c r="F39" s="6"/>
      <c r="G39" s="24">
        <v>0</v>
      </c>
      <c r="H39" s="6"/>
      <c r="I39" s="24">
        <v>0</v>
      </c>
      <c r="J39" s="6"/>
      <c r="K39" s="15">
        <f>I39/סיכום!$B$42</f>
        <v>0</v>
      </c>
    </row>
    <row r="40" spans="1:11" ht="13.5" thickTop="1"/>
    <row r="41" spans="1:11">
      <c r="A41" s="6" t="s">
        <v>429</v>
      </c>
      <c r="B41" s="6"/>
      <c r="C41" s="6"/>
      <c r="D41" s="6"/>
      <c r="E41" s="6"/>
      <c r="F41" s="6"/>
      <c r="G41" s="6"/>
      <c r="H41" s="6"/>
      <c r="I41" s="6"/>
      <c r="J41" s="6"/>
      <c r="K41" s="6"/>
    </row>
    <row r="42" spans="1:11" ht="13.5" thickBot="1">
      <c r="A42" s="6" t="s">
        <v>430</v>
      </c>
      <c r="B42" s="6"/>
      <c r="C42" s="6"/>
      <c r="D42" s="6"/>
      <c r="E42" s="6"/>
      <c r="F42" s="6"/>
      <c r="G42" s="24">
        <v>0</v>
      </c>
      <c r="H42" s="6"/>
      <c r="I42" s="24">
        <v>0</v>
      </c>
      <c r="J42" s="6"/>
      <c r="K42" s="15">
        <f>I42/סיכום!$B$42</f>
        <v>0</v>
      </c>
    </row>
    <row r="43" spans="1:11" ht="13.5" thickTop="1"/>
    <row r="44" spans="1:11">
      <c r="A44" s="6" t="s">
        <v>423</v>
      </c>
      <c r="B44" s="6"/>
      <c r="C44" s="6"/>
      <c r="D44" s="6"/>
      <c r="E44" s="6"/>
      <c r="F44" s="6"/>
      <c r="G44" s="6"/>
      <c r="H44" s="6"/>
      <c r="I44" s="6"/>
      <c r="J44" s="6"/>
      <c r="K44" s="6"/>
    </row>
    <row r="45" spans="1:11" ht="13.5" thickBot="1">
      <c r="A45" s="6" t="s">
        <v>424</v>
      </c>
      <c r="B45" s="6"/>
      <c r="C45" s="6"/>
      <c r="D45" s="6"/>
      <c r="E45" s="6"/>
      <c r="F45" s="6"/>
      <c r="G45" s="24">
        <v>0</v>
      </c>
      <c r="H45" s="6"/>
      <c r="I45" s="24">
        <v>0</v>
      </c>
      <c r="J45" s="6"/>
      <c r="K45" s="15">
        <f>I45/סיכום!$B$42</f>
        <v>0</v>
      </c>
    </row>
    <row r="46" spans="1:11" ht="13.5" thickTop="1"/>
    <row r="47" spans="1:11">
      <c r="A47" s="6" t="s">
        <v>431</v>
      </c>
      <c r="B47" s="6"/>
      <c r="C47" s="6"/>
      <c r="D47" s="6"/>
      <c r="E47" s="6"/>
      <c r="F47" s="6"/>
      <c r="G47" s="6"/>
      <c r="H47" s="6"/>
      <c r="I47" s="6"/>
      <c r="J47" s="6"/>
      <c r="K47" s="6"/>
    </row>
    <row r="48" spans="1:11" ht="13.5" thickBot="1">
      <c r="A48" s="6" t="s">
        <v>432</v>
      </c>
      <c r="B48" s="6"/>
      <c r="C48" s="6"/>
      <c r="D48" s="6"/>
      <c r="E48" s="6"/>
      <c r="F48" s="6"/>
      <c r="G48" s="24">
        <v>0</v>
      </c>
      <c r="H48" s="6"/>
      <c r="I48" s="24">
        <v>0</v>
      </c>
      <c r="J48" s="6"/>
      <c r="K48" s="15">
        <f>I48/סיכום!$B$42</f>
        <v>0</v>
      </c>
    </row>
    <row r="49" spans="1:11" ht="13.5" thickTop="1"/>
    <row r="50" spans="1:11">
      <c r="A50" s="6" t="s">
        <v>425</v>
      </c>
      <c r="B50" s="6"/>
      <c r="C50" s="6"/>
      <c r="D50" s="6"/>
      <c r="E50" s="6"/>
      <c r="F50" s="6"/>
      <c r="G50" s="6"/>
      <c r="H50" s="6"/>
      <c r="I50" s="6"/>
      <c r="J50" s="6"/>
      <c r="K50" s="6"/>
    </row>
    <row r="51" spans="1:11" ht="13.5" thickBot="1">
      <c r="A51" s="6" t="s">
        <v>426</v>
      </c>
      <c r="B51" s="6"/>
      <c r="C51" s="6"/>
      <c r="D51" s="6"/>
      <c r="E51" s="6"/>
      <c r="F51" s="6"/>
      <c r="G51" s="24">
        <v>0</v>
      </c>
      <c r="H51" s="6"/>
      <c r="I51" s="24">
        <v>0</v>
      </c>
      <c r="J51" s="6"/>
      <c r="K51" s="15">
        <f>I51/סיכום!$B$42</f>
        <v>0</v>
      </c>
    </row>
    <row r="52" spans="1:11" ht="13.5" thickTop="1"/>
    <row r="53" spans="1:11" ht="13.5" thickBot="1">
      <c r="A53" s="4" t="s">
        <v>433</v>
      </c>
      <c r="B53" s="4"/>
      <c r="C53" s="4"/>
      <c r="D53" s="4"/>
      <c r="E53" s="4"/>
      <c r="F53" s="4"/>
      <c r="G53" s="23">
        <v>0</v>
      </c>
      <c r="H53" s="4"/>
      <c r="I53" s="23">
        <v>0</v>
      </c>
      <c r="J53" s="4"/>
      <c r="K53" s="18">
        <v>0</v>
      </c>
    </row>
    <row r="54" spans="1:11" ht="13.5" thickTop="1"/>
    <row r="56" spans="1:11" ht="13.5" thickBot="1">
      <c r="A56" s="4" t="s">
        <v>434</v>
      </c>
      <c r="B56" s="4"/>
      <c r="C56" s="4"/>
      <c r="D56" s="4"/>
      <c r="E56" s="4"/>
      <c r="F56" s="4"/>
      <c r="G56" s="23">
        <v>0</v>
      </c>
      <c r="H56" s="4"/>
      <c r="I56" s="23">
        <v>0</v>
      </c>
      <c r="J56" s="4"/>
      <c r="K56" s="18">
        <v>0</v>
      </c>
    </row>
    <row r="57" spans="1:11" ht="13.5" thickTop="1"/>
    <row r="59" spans="1:11">
      <c r="A59" s="7" t="s">
        <v>51</v>
      </c>
      <c r="B59" s="7"/>
      <c r="C59" s="7"/>
      <c r="D59" s="7"/>
      <c r="E59" s="7"/>
      <c r="F59" s="7"/>
      <c r="G59" s="7"/>
      <c r="H59" s="7"/>
      <c r="I59" s="7"/>
      <c r="J59" s="7"/>
      <c r="K59" s="7"/>
    </row>
    <row r="63" spans="1:11">
      <c r="A63" s="2"/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0"/>
  <sheetViews>
    <sheetView rightToLeft="1" topLeftCell="A27" workbookViewId="0">
      <selection activeCell="A60" sqref="A60"/>
    </sheetView>
  </sheetViews>
  <sheetFormatPr defaultColWidth="9.140625" defaultRowHeight="12.75"/>
  <cols>
    <col min="1" max="1" width="34.7109375" customWidth="1"/>
    <col min="2" max="2" width="12.7109375" customWidth="1"/>
    <col min="3" max="3" width="8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435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115</v>
      </c>
      <c r="E11" s="4" t="s">
        <v>53</v>
      </c>
      <c r="F11" s="4" t="s">
        <v>9</v>
      </c>
      <c r="G11" s="4" t="s">
        <v>55</v>
      </c>
      <c r="H11" s="4" t="s">
        <v>56</v>
      </c>
      <c r="I11" s="4" t="s">
        <v>274</v>
      </c>
      <c r="J11" s="4" t="s">
        <v>13</v>
      </c>
    </row>
    <row r="12" spans="1:10">
      <c r="A12" s="5"/>
      <c r="B12" s="5"/>
      <c r="C12" s="5"/>
      <c r="D12" s="5"/>
      <c r="E12" s="5" t="s">
        <v>58</v>
      </c>
      <c r="F12" s="5"/>
      <c r="G12" s="5" t="s">
        <v>60</v>
      </c>
      <c r="H12" s="5" t="s">
        <v>61</v>
      </c>
      <c r="I12" s="5" t="s">
        <v>15</v>
      </c>
      <c r="J12" s="5" t="s">
        <v>14</v>
      </c>
    </row>
    <row r="15" spans="1:10">
      <c r="A15" s="4" t="s">
        <v>436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437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438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13.5" thickBot="1">
      <c r="A20" s="6" t="s">
        <v>439</v>
      </c>
      <c r="B20" s="6"/>
      <c r="C20" s="6"/>
      <c r="D20" s="6"/>
      <c r="E20" s="6"/>
      <c r="F20" s="6"/>
      <c r="G20" s="24">
        <v>0</v>
      </c>
      <c r="H20" s="6"/>
      <c r="I20" s="24">
        <v>0</v>
      </c>
      <c r="J20" s="15">
        <v>0</v>
      </c>
    </row>
    <row r="21" spans="1:10" ht="13.5" thickTop="1"/>
    <row r="22" spans="1:10">
      <c r="A22" s="6" t="s">
        <v>440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 ht="13.5" thickBot="1">
      <c r="A23" s="6" t="s">
        <v>441</v>
      </c>
      <c r="B23" s="6"/>
      <c r="C23" s="6"/>
      <c r="D23" s="6"/>
      <c r="E23" s="6"/>
      <c r="F23" s="6"/>
      <c r="G23" s="24">
        <v>0</v>
      </c>
      <c r="H23" s="6"/>
      <c r="I23" s="24">
        <v>0</v>
      </c>
      <c r="J23" s="15">
        <f>H23/סיכום!$B$42</f>
        <v>0</v>
      </c>
    </row>
    <row r="24" spans="1:10" ht="13.5" thickTop="1"/>
    <row r="25" spans="1:10">
      <c r="A25" s="6" t="s">
        <v>442</v>
      </c>
      <c r="B25" s="6"/>
      <c r="C25" s="6"/>
      <c r="D25" s="6"/>
      <c r="E25" s="6"/>
      <c r="F25" s="6"/>
      <c r="G25" s="6"/>
      <c r="H25" s="6"/>
      <c r="I25" s="6"/>
      <c r="J25" s="6"/>
    </row>
    <row r="26" spans="1:10" ht="13.5" thickBot="1">
      <c r="A26" s="6" t="s">
        <v>443</v>
      </c>
      <c r="B26" s="6"/>
      <c r="C26" s="6"/>
      <c r="D26" s="6"/>
      <c r="E26" s="6"/>
      <c r="F26" s="6"/>
      <c r="G26" s="24">
        <v>0</v>
      </c>
      <c r="H26" s="6"/>
      <c r="I26" s="24">
        <v>0</v>
      </c>
      <c r="J26" s="15">
        <f>H26/סיכום!$B$42</f>
        <v>0</v>
      </c>
    </row>
    <row r="27" spans="1:10" ht="13.5" thickTop="1"/>
    <row r="28" spans="1:10">
      <c r="A28" s="6" t="s">
        <v>444</v>
      </c>
      <c r="B28" s="6"/>
      <c r="C28" s="6"/>
      <c r="D28" s="6"/>
      <c r="E28" s="6"/>
      <c r="F28" s="6"/>
      <c r="G28" s="6"/>
      <c r="H28" s="6"/>
      <c r="I28" s="6"/>
      <c r="J28" s="6"/>
    </row>
    <row r="29" spans="1:10" ht="13.5" thickBot="1">
      <c r="A29" s="6" t="s">
        <v>445</v>
      </c>
      <c r="B29" s="6"/>
      <c r="C29" s="6"/>
      <c r="D29" s="6"/>
      <c r="E29" s="6"/>
      <c r="F29" s="6"/>
      <c r="G29" s="24">
        <v>0</v>
      </c>
      <c r="H29" s="6"/>
      <c r="I29" s="24">
        <v>0</v>
      </c>
      <c r="J29" s="15">
        <f>H29/סיכום!$B$42</f>
        <v>0</v>
      </c>
    </row>
    <row r="30" spans="1:10" ht="13.5" thickTop="1"/>
    <row r="31" spans="1:10">
      <c r="A31" s="6" t="s">
        <v>446</v>
      </c>
      <c r="B31" s="6"/>
      <c r="C31" s="6"/>
      <c r="D31" s="6"/>
      <c r="E31" s="6"/>
      <c r="F31" s="6"/>
      <c r="G31" s="6"/>
      <c r="H31" s="6"/>
      <c r="I31" s="6"/>
      <c r="J31" s="6"/>
    </row>
    <row r="32" spans="1:10" ht="13.5" thickBot="1">
      <c r="A32" s="6" t="s">
        <v>447</v>
      </c>
      <c r="B32" s="6"/>
      <c r="C32" s="6"/>
      <c r="D32" s="6"/>
      <c r="E32" s="6"/>
      <c r="F32" s="6"/>
      <c r="G32" s="24">
        <v>0</v>
      </c>
      <c r="H32" s="6"/>
      <c r="I32" s="24">
        <v>0</v>
      </c>
      <c r="J32" s="15">
        <f>H32/סיכום!$B$42</f>
        <v>0</v>
      </c>
    </row>
    <row r="33" spans="1:10" ht="13.5" thickTop="1"/>
    <row r="34" spans="1:10" ht="13.5" thickBot="1">
      <c r="A34" s="4" t="s">
        <v>448</v>
      </c>
      <c r="B34" s="4"/>
      <c r="C34" s="4"/>
      <c r="D34" s="4"/>
      <c r="E34" s="4"/>
      <c r="F34" s="4"/>
      <c r="G34" s="23">
        <v>0</v>
      </c>
      <c r="H34" s="4"/>
      <c r="I34" s="23">
        <v>0</v>
      </c>
      <c r="J34" s="18">
        <v>0</v>
      </c>
    </row>
    <row r="35" spans="1:10" ht="13.5" thickTop="1"/>
    <row r="37" spans="1:10">
      <c r="A37" s="4" t="s">
        <v>449</v>
      </c>
      <c r="B37" s="4"/>
      <c r="C37" s="4"/>
      <c r="D37" s="4"/>
      <c r="E37" s="4"/>
      <c r="F37" s="4"/>
      <c r="G37" s="4"/>
      <c r="H37" s="4"/>
      <c r="I37" s="4"/>
      <c r="J37" s="4"/>
    </row>
    <row r="38" spans="1:10">
      <c r="A38" s="6" t="s">
        <v>438</v>
      </c>
      <c r="B38" s="6"/>
      <c r="C38" s="6"/>
      <c r="D38" s="6"/>
      <c r="E38" s="6"/>
      <c r="F38" s="6"/>
      <c r="G38" s="6"/>
      <c r="H38" s="6"/>
      <c r="I38" s="6"/>
      <c r="J38" s="6"/>
    </row>
    <row r="39" spans="1:10" ht="13.5" thickBot="1">
      <c r="A39" s="6" t="s">
        <v>439</v>
      </c>
      <c r="B39" s="6"/>
      <c r="C39" s="6"/>
      <c r="D39" s="6"/>
      <c r="E39" s="6"/>
      <c r="F39" s="6"/>
      <c r="G39" s="24">
        <v>0</v>
      </c>
      <c r="H39" s="6"/>
      <c r="I39" s="24">
        <v>0</v>
      </c>
      <c r="J39" s="15">
        <f>H39/סיכום!$B$42</f>
        <v>0</v>
      </c>
    </row>
    <row r="40" spans="1:10" ht="13.5" thickTop="1"/>
    <row r="41" spans="1:10">
      <c r="A41" s="6" t="s">
        <v>450</v>
      </c>
      <c r="B41" s="6"/>
      <c r="C41" s="6"/>
      <c r="D41" s="6"/>
      <c r="E41" s="6"/>
      <c r="F41" s="6"/>
      <c r="G41" s="6"/>
      <c r="H41" s="6"/>
      <c r="I41" s="6"/>
      <c r="J41" s="6"/>
    </row>
    <row r="42" spans="1:10" ht="13.5" thickBot="1">
      <c r="A42" s="6" t="s">
        <v>451</v>
      </c>
      <c r="B42" s="6"/>
      <c r="C42" s="6"/>
      <c r="D42" s="6"/>
      <c r="E42" s="6"/>
      <c r="F42" s="6"/>
      <c r="G42" s="24">
        <v>0</v>
      </c>
      <c r="H42" s="6"/>
      <c r="I42" s="24">
        <v>0</v>
      </c>
      <c r="J42" s="15">
        <f>H42/סיכום!$B$42</f>
        <v>0</v>
      </c>
    </row>
    <row r="43" spans="1:10" ht="13.5" thickTop="1"/>
    <row r="44" spans="1:10">
      <c r="A44" s="6" t="s">
        <v>444</v>
      </c>
      <c r="B44" s="6"/>
      <c r="C44" s="6"/>
      <c r="D44" s="6"/>
      <c r="E44" s="6"/>
      <c r="F44" s="6"/>
      <c r="G44" s="6"/>
      <c r="H44" s="6"/>
      <c r="I44" s="6"/>
      <c r="J44" s="6"/>
    </row>
    <row r="45" spans="1:10" ht="13.5" thickBot="1">
      <c r="A45" s="6" t="s">
        <v>445</v>
      </c>
      <c r="B45" s="6"/>
      <c r="C45" s="6"/>
      <c r="D45" s="6"/>
      <c r="E45" s="6"/>
      <c r="F45" s="6"/>
      <c r="G45" s="24">
        <v>0</v>
      </c>
      <c r="H45" s="6"/>
      <c r="I45" s="24">
        <v>0</v>
      </c>
      <c r="J45" s="15">
        <f>H45/סיכום!$B$42</f>
        <v>0</v>
      </c>
    </row>
    <row r="46" spans="1:10" ht="13.5" thickTop="1"/>
    <row r="47" spans="1:10">
      <c r="A47" s="6" t="s">
        <v>446</v>
      </c>
      <c r="B47" s="6"/>
      <c r="C47" s="6"/>
      <c r="D47" s="6"/>
      <c r="E47" s="6"/>
      <c r="F47" s="6"/>
      <c r="G47" s="6"/>
      <c r="H47" s="6"/>
      <c r="I47" s="6"/>
      <c r="J47" s="6"/>
    </row>
    <row r="48" spans="1:10" ht="13.5" thickBot="1">
      <c r="A48" s="6" t="s">
        <v>447</v>
      </c>
      <c r="B48" s="6"/>
      <c r="C48" s="6"/>
      <c r="D48" s="6"/>
      <c r="E48" s="6"/>
      <c r="F48" s="6"/>
      <c r="G48" s="24">
        <v>0</v>
      </c>
      <c r="H48" s="6"/>
      <c r="I48" s="24">
        <v>0</v>
      </c>
      <c r="J48" s="15">
        <f>H48/סיכום!$B$42</f>
        <v>0</v>
      </c>
    </row>
    <row r="49" spans="1:10" ht="13.5" thickTop="1"/>
    <row r="50" spans="1:10" ht="13.5" thickBot="1">
      <c r="A50" s="4" t="s">
        <v>452</v>
      </c>
      <c r="B50" s="4"/>
      <c r="C50" s="4"/>
      <c r="D50" s="4"/>
      <c r="E50" s="4"/>
      <c r="F50" s="4"/>
      <c r="G50" s="23">
        <v>0</v>
      </c>
      <c r="H50" s="4"/>
      <c r="I50" s="23">
        <v>0</v>
      </c>
      <c r="J50" s="18">
        <v>0</v>
      </c>
    </row>
    <row r="51" spans="1:10" ht="13.5" thickTop="1"/>
    <row r="53" spans="1:10" ht="13.5" thickBot="1">
      <c r="A53" s="4" t="s">
        <v>453</v>
      </c>
      <c r="B53" s="4"/>
      <c r="C53" s="4"/>
      <c r="D53" s="4"/>
      <c r="E53" s="4"/>
      <c r="F53" s="4"/>
      <c r="G53" s="23">
        <v>0</v>
      </c>
      <c r="H53" s="4"/>
      <c r="I53" s="23">
        <v>0</v>
      </c>
      <c r="J53" s="18">
        <v>0</v>
      </c>
    </row>
    <row r="54" spans="1:10" ht="13.5" thickTop="1"/>
    <row r="56" spans="1:10">
      <c r="A56" s="7" t="s">
        <v>51</v>
      </c>
      <c r="B56" s="7"/>
      <c r="C56" s="7"/>
      <c r="D56" s="7"/>
      <c r="E56" s="7"/>
      <c r="F56" s="7"/>
      <c r="G56" s="7"/>
      <c r="H56" s="7"/>
      <c r="I56" s="7"/>
      <c r="J56" s="7"/>
    </row>
    <row r="60" spans="1:10">
      <c r="A60" s="2"/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3"/>
  <sheetViews>
    <sheetView rightToLeft="1" topLeftCell="D51" workbookViewId="0">
      <selection activeCell="A83" sqref="A83:XFD83"/>
    </sheetView>
  </sheetViews>
  <sheetFormatPr defaultColWidth="9.140625" defaultRowHeight="12.75"/>
  <cols>
    <col min="1" max="1" width="44.7109375" customWidth="1"/>
    <col min="2" max="2" width="12.7109375" customWidth="1"/>
    <col min="3" max="3" width="8.7109375" customWidth="1"/>
    <col min="4" max="4" width="10.7109375" customWidth="1"/>
    <col min="5" max="5" width="14.7109375" customWidth="1"/>
    <col min="6" max="6" width="8.7109375" customWidth="1"/>
    <col min="7" max="7" width="11.7109375" customWidth="1"/>
    <col min="8" max="8" width="14.7109375" style="32" customWidth="1"/>
    <col min="9" max="9" width="16.7109375" style="32" customWidth="1"/>
    <col min="10" max="10" width="16.7109375" style="34" customWidth="1"/>
    <col min="11" max="11" width="9.7109375" style="34" customWidth="1"/>
    <col min="12" max="12" width="12.7109375" style="34" customWidth="1"/>
    <col min="13" max="13" width="24.7109375" style="32" customWidth="1"/>
    <col min="14" max="14" width="20.7109375" style="32" customWidth="1"/>
  </cols>
  <sheetData>
    <row r="2" spans="1:14" ht="18">
      <c r="A2" s="1" t="s">
        <v>0</v>
      </c>
    </row>
    <row r="4" spans="1:14" ht="18">
      <c r="A4" s="1" t="s">
        <v>52</v>
      </c>
    </row>
    <row r="6" spans="1:14">
      <c r="A6" s="2" t="s">
        <v>2</v>
      </c>
    </row>
    <row r="8" spans="1:14" ht="15">
      <c r="A8" s="3" t="s">
        <v>3</v>
      </c>
    </row>
    <row r="11" spans="1:14">
      <c r="A11" s="4" t="s">
        <v>4</v>
      </c>
      <c r="B11" s="4" t="s">
        <v>5</v>
      </c>
      <c r="C11" s="4" t="s">
        <v>7</v>
      </c>
      <c r="D11" s="4" t="s">
        <v>8</v>
      </c>
      <c r="E11" s="4" t="s">
        <v>53</v>
      </c>
      <c r="F11" s="4" t="s">
        <v>54</v>
      </c>
      <c r="G11" s="4" t="s">
        <v>9</v>
      </c>
      <c r="H11" s="17" t="s">
        <v>10</v>
      </c>
      <c r="I11" s="17" t="s">
        <v>11</v>
      </c>
      <c r="J11" s="35" t="s">
        <v>55</v>
      </c>
      <c r="K11" s="35" t="s">
        <v>56</v>
      </c>
      <c r="L11" s="35" t="s">
        <v>12</v>
      </c>
      <c r="M11" s="17" t="s">
        <v>57</v>
      </c>
      <c r="N11" s="17" t="s">
        <v>13</v>
      </c>
    </row>
    <row r="12" spans="1:14">
      <c r="A12" s="5"/>
      <c r="B12" s="5"/>
      <c r="C12" s="5"/>
      <c r="D12" s="5"/>
      <c r="E12" s="5" t="s">
        <v>58</v>
      </c>
      <c r="F12" s="5" t="s">
        <v>59</v>
      </c>
      <c r="G12" s="5"/>
      <c r="H12" s="33" t="s">
        <v>14</v>
      </c>
      <c r="I12" s="33" t="s">
        <v>14</v>
      </c>
      <c r="J12" s="36" t="s">
        <v>60</v>
      </c>
      <c r="K12" s="36" t="s">
        <v>61</v>
      </c>
      <c r="L12" s="36" t="s">
        <v>15</v>
      </c>
      <c r="M12" s="33" t="s">
        <v>14</v>
      </c>
      <c r="N12" s="33" t="s">
        <v>14</v>
      </c>
    </row>
    <row r="15" spans="1:14">
      <c r="A15" s="4" t="s">
        <v>62</v>
      </c>
      <c r="B15" s="4"/>
      <c r="C15" s="4"/>
      <c r="D15" s="4"/>
      <c r="E15" s="4"/>
      <c r="F15" s="4"/>
      <c r="G15" s="4"/>
      <c r="H15" s="17"/>
      <c r="I15" s="17"/>
      <c r="J15" s="35"/>
      <c r="K15" s="35"/>
      <c r="L15" s="35"/>
      <c r="M15" s="17"/>
      <c r="N15" s="17"/>
    </row>
    <row r="18" spans="1:14">
      <c r="A18" s="4" t="s">
        <v>63</v>
      </c>
      <c r="B18" s="4"/>
      <c r="C18" s="4"/>
      <c r="D18" s="4"/>
      <c r="E18" s="4"/>
      <c r="F18" s="4"/>
      <c r="G18" s="4"/>
      <c r="H18" s="17"/>
      <c r="I18" s="17"/>
      <c r="J18" s="35"/>
      <c r="K18" s="35"/>
      <c r="L18" s="35"/>
      <c r="M18" s="17"/>
      <c r="N18" s="17"/>
    </row>
    <row r="19" spans="1:14">
      <c r="A19" s="6" t="s">
        <v>64</v>
      </c>
      <c r="B19" s="6"/>
      <c r="C19" s="6"/>
      <c r="D19" s="6"/>
      <c r="E19" s="6"/>
      <c r="F19" s="6"/>
      <c r="G19" s="6"/>
      <c r="H19" s="14"/>
      <c r="I19" s="14"/>
      <c r="J19" s="37"/>
      <c r="K19" s="37"/>
      <c r="L19" s="37"/>
      <c r="M19" s="14"/>
      <c r="N19" s="14"/>
    </row>
    <row r="20" spans="1:14">
      <c r="A20" s="7" t="s">
        <v>65</v>
      </c>
      <c r="B20" s="7">
        <v>9547233</v>
      </c>
      <c r="C20" s="7" t="s">
        <v>66</v>
      </c>
      <c r="D20" s="42">
        <v>0</v>
      </c>
      <c r="E20" s="42">
        <v>0</v>
      </c>
      <c r="F20" s="7">
        <v>0.33</v>
      </c>
      <c r="G20" s="7" t="s">
        <v>23</v>
      </c>
      <c r="H20" s="13">
        <v>0.05</v>
      </c>
      <c r="I20" s="13">
        <v>2.8500000000000001E-2</v>
      </c>
      <c r="J20" s="40">
        <v>21838</v>
      </c>
      <c r="K20" s="40">
        <v>138.91999999999999</v>
      </c>
      <c r="L20" s="40">
        <v>30.34</v>
      </c>
      <c r="M20" s="13">
        <v>0</v>
      </c>
      <c r="N20" s="13">
        <f>L20/סיכום!$B$42</f>
        <v>2.318898232598287E-4</v>
      </c>
    </row>
    <row r="21" spans="1:14">
      <c r="A21" s="7" t="s">
        <v>67</v>
      </c>
      <c r="B21" s="7">
        <v>9590332</v>
      </c>
      <c r="C21" s="7" t="s">
        <v>66</v>
      </c>
      <c r="D21" s="42">
        <v>0</v>
      </c>
      <c r="E21" s="42">
        <v>0</v>
      </c>
      <c r="F21" s="7">
        <v>5.92</v>
      </c>
      <c r="G21" s="7" t="s">
        <v>23</v>
      </c>
      <c r="H21" s="13">
        <v>0.04</v>
      </c>
      <c r="I21" s="13">
        <v>3.2000000000000002E-3</v>
      </c>
      <c r="J21" s="40">
        <v>196871</v>
      </c>
      <c r="K21" s="40">
        <v>164.03</v>
      </c>
      <c r="L21" s="40">
        <v>322.93</v>
      </c>
      <c r="M21" s="13">
        <v>0</v>
      </c>
      <c r="N21" s="13">
        <f>L21/סיכום!$B$42</f>
        <v>2.4681667971422705E-3</v>
      </c>
    </row>
    <row r="22" spans="1:14">
      <c r="A22" s="7" t="s">
        <v>68</v>
      </c>
      <c r="B22" s="7">
        <v>9590431</v>
      </c>
      <c r="C22" s="7" t="s">
        <v>66</v>
      </c>
      <c r="D22" s="42">
        <v>0</v>
      </c>
      <c r="E22" s="42">
        <v>0</v>
      </c>
      <c r="F22" s="7">
        <v>8.26</v>
      </c>
      <c r="G22" s="7" t="s">
        <v>23</v>
      </c>
      <c r="H22" s="13">
        <v>0.04</v>
      </c>
      <c r="I22" s="13">
        <v>6.8999999999999999E-3</v>
      </c>
      <c r="J22" s="40">
        <v>880000</v>
      </c>
      <c r="K22" s="40">
        <v>163.41</v>
      </c>
      <c r="L22" s="40">
        <v>1438.01</v>
      </c>
      <c r="M22" s="13">
        <v>1E-4</v>
      </c>
      <c r="N22" s="13">
        <f>L22/סיכום!$B$42</f>
        <v>1.0990767460312008E-2</v>
      </c>
    </row>
    <row r="23" spans="1:14">
      <c r="A23" s="7" t="s">
        <v>69</v>
      </c>
      <c r="B23" s="7">
        <v>1124056</v>
      </c>
      <c r="C23" s="7" t="s">
        <v>66</v>
      </c>
      <c r="D23" s="42">
        <v>0</v>
      </c>
      <c r="E23" s="42">
        <v>0</v>
      </c>
      <c r="F23" s="7">
        <v>7.11</v>
      </c>
      <c r="G23" s="7" t="s">
        <v>23</v>
      </c>
      <c r="H23" s="13">
        <v>2.75E-2</v>
      </c>
      <c r="I23" s="13">
        <v>4.5999999999999999E-3</v>
      </c>
      <c r="J23" s="40">
        <v>1721009</v>
      </c>
      <c r="K23" s="40">
        <v>122.42</v>
      </c>
      <c r="L23" s="40">
        <v>2106.86</v>
      </c>
      <c r="M23" s="13">
        <v>1E-4</v>
      </c>
      <c r="N23" s="13">
        <f>L23/סיכום!$B$42</f>
        <v>1.610281453636133E-2</v>
      </c>
    </row>
    <row r="24" spans="1:14">
      <c r="A24" s="7" t="s">
        <v>70</v>
      </c>
      <c r="B24" s="7">
        <v>1108927</v>
      </c>
      <c r="C24" s="7" t="s">
        <v>66</v>
      </c>
      <c r="D24" s="42">
        <v>0</v>
      </c>
      <c r="E24" s="42">
        <v>0</v>
      </c>
      <c r="F24" s="7">
        <v>3.15</v>
      </c>
      <c r="G24" s="7" t="s">
        <v>23</v>
      </c>
      <c r="H24" s="13">
        <v>3.5000000000000003E-2</v>
      </c>
      <c r="I24" s="13">
        <v>1.1999999999999999E-3</v>
      </c>
      <c r="J24" s="40">
        <v>1693735</v>
      </c>
      <c r="K24" s="40">
        <v>133.47</v>
      </c>
      <c r="L24" s="40">
        <v>2260.63</v>
      </c>
      <c r="M24" s="13">
        <v>1E-4</v>
      </c>
      <c r="N24" s="13">
        <f>L24/סיכום!$B$42</f>
        <v>1.7278084744754996E-2</v>
      </c>
    </row>
    <row r="25" spans="1:14">
      <c r="A25" s="7" t="s">
        <v>71</v>
      </c>
      <c r="B25" s="7">
        <v>1125905</v>
      </c>
      <c r="C25" s="7" t="s">
        <v>66</v>
      </c>
      <c r="D25" s="42">
        <v>0</v>
      </c>
      <c r="E25" s="42">
        <v>0</v>
      </c>
      <c r="F25" s="7">
        <v>2.38</v>
      </c>
      <c r="G25" s="7" t="s">
        <v>23</v>
      </c>
      <c r="H25" s="13">
        <v>0.01</v>
      </c>
      <c r="I25" s="13">
        <v>-2.0000000000000001E-4</v>
      </c>
      <c r="J25" s="40">
        <v>4501499</v>
      </c>
      <c r="K25" s="40">
        <v>106.43</v>
      </c>
      <c r="L25" s="40">
        <v>4790.95</v>
      </c>
      <c r="M25" s="13">
        <v>2.9999999999999997E-4</v>
      </c>
      <c r="N25" s="13">
        <f>L25/סיכום!$B$42</f>
        <v>3.661742085519698E-2</v>
      </c>
    </row>
    <row r="26" spans="1:14">
      <c r="A26" s="7" t="s">
        <v>72</v>
      </c>
      <c r="B26" s="7">
        <v>1097708</v>
      </c>
      <c r="C26" s="7" t="s">
        <v>66</v>
      </c>
      <c r="D26" s="42">
        <v>0</v>
      </c>
      <c r="E26" s="42">
        <v>0</v>
      </c>
      <c r="F26" s="7">
        <v>15.86</v>
      </c>
      <c r="G26" s="7" t="s">
        <v>23</v>
      </c>
      <c r="H26" s="13">
        <v>0.04</v>
      </c>
      <c r="I26" s="13">
        <v>1.34E-2</v>
      </c>
      <c r="J26" s="40">
        <v>287877</v>
      </c>
      <c r="K26" s="40">
        <v>180.4</v>
      </c>
      <c r="L26" s="40">
        <v>519.33000000000004</v>
      </c>
      <c r="M26" s="13">
        <v>0</v>
      </c>
      <c r="N26" s="13">
        <f>L26/סיכום!$B$42</f>
        <v>3.9692597862072132E-3</v>
      </c>
    </row>
    <row r="27" spans="1:14">
      <c r="A27" s="7" t="s">
        <v>73</v>
      </c>
      <c r="B27" s="7">
        <v>1113641</v>
      </c>
      <c r="C27" s="7" t="s">
        <v>66</v>
      </c>
      <c r="D27" s="42">
        <v>0</v>
      </c>
      <c r="E27" s="42">
        <v>0</v>
      </c>
      <c r="F27" s="42">
        <v>0</v>
      </c>
      <c r="G27" s="7" t="s">
        <v>23</v>
      </c>
      <c r="H27" s="43">
        <v>0</v>
      </c>
      <c r="I27" s="43">
        <v>0</v>
      </c>
      <c r="J27" s="40">
        <v>29.96</v>
      </c>
      <c r="K27" s="40">
        <v>0</v>
      </c>
      <c r="L27" s="40">
        <v>0</v>
      </c>
      <c r="M27" s="43">
        <v>0</v>
      </c>
      <c r="N27" s="13">
        <f>L27/סיכום!$B$42</f>
        <v>0</v>
      </c>
    </row>
    <row r="28" spans="1:14">
      <c r="A28" s="7" t="s">
        <v>74</v>
      </c>
      <c r="B28" s="7">
        <v>1120583</v>
      </c>
      <c r="C28" s="7" t="s">
        <v>66</v>
      </c>
      <c r="D28" s="42">
        <v>0</v>
      </c>
      <c r="E28" s="42">
        <v>0</v>
      </c>
      <c r="F28" s="7">
        <v>20.05</v>
      </c>
      <c r="G28" s="7" t="s">
        <v>23</v>
      </c>
      <c r="H28" s="13">
        <v>2.75E-2</v>
      </c>
      <c r="I28" s="13">
        <v>1.52E-2</v>
      </c>
      <c r="J28" s="40">
        <v>23300</v>
      </c>
      <c r="K28" s="40">
        <v>136.80000000000001</v>
      </c>
      <c r="L28" s="40">
        <v>31.87</v>
      </c>
      <c r="M28" s="13">
        <v>0</v>
      </c>
      <c r="N28" s="13">
        <f>L28/סיכום!$B$42</f>
        <v>2.4358367393838962E-4</v>
      </c>
    </row>
    <row r="29" spans="1:14">
      <c r="A29" s="7" t="s">
        <v>75</v>
      </c>
      <c r="B29" s="7">
        <v>1128081</v>
      </c>
      <c r="C29" s="7" t="s">
        <v>66</v>
      </c>
      <c r="D29" s="42">
        <v>0</v>
      </c>
      <c r="E29" s="42">
        <v>0</v>
      </c>
      <c r="F29" s="7">
        <v>8.19</v>
      </c>
      <c r="G29" s="7" t="s">
        <v>23</v>
      </c>
      <c r="H29" s="13">
        <v>1.7500000000000002E-2</v>
      </c>
      <c r="I29" s="13">
        <v>6.1000000000000004E-3</v>
      </c>
      <c r="J29" s="40">
        <v>402211</v>
      </c>
      <c r="K29" s="40">
        <v>112.14</v>
      </c>
      <c r="L29" s="40">
        <v>451.04</v>
      </c>
      <c r="M29" s="13">
        <v>0</v>
      </c>
      <c r="N29" s="13">
        <f>L29/סיכום!$B$42</f>
        <v>3.4473166078811189E-3</v>
      </c>
    </row>
    <row r="30" spans="1:14">
      <c r="A30" s="7" t="s">
        <v>76</v>
      </c>
      <c r="B30" s="7">
        <v>1130483</v>
      </c>
      <c r="C30" s="7" t="s">
        <v>66</v>
      </c>
      <c r="D30" s="42">
        <v>0</v>
      </c>
      <c r="E30" s="42">
        <v>0</v>
      </c>
      <c r="F30" s="7">
        <v>1.83</v>
      </c>
      <c r="G30" s="7" t="s">
        <v>23</v>
      </c>
      <c r="H30" s="13">
        <v>1E-3</v>
      </c>
      <c r="I30" s="13">
        <v>-1.8E-3</v>
      </c>
      <c r="J30" s="40">
        <v>187000</v>
      </c>
      <c r="K30" s="40">
        <v>100.33</v>
      </c>
      <c r="L30" s="40">
        <v>187.62</v>
      </c>
      <c r="M30" s="13">
        <v>0</v>
      </c>
      <c r="N30" s="13">
        <f>L30/סיכום!$B$42</f>
        <v>1.4339871008572532E-3</v>
      </c>
    </row>
    <row r="31" spans="1:14">
      <c r="A31" s="7" t="s">
        <v>77</v>
      </c>
      <c r="B31" s="7">
        <v>1114750</v>
      </c>
      <c r="C31" s="7" t="s">
        <v>66</v>
      </c>
      <c r="D31" s="42">
        <v>0</v>
      </c>
      <c r="E31" s="42">
        <v>0</v>
      </c>
      <c r="F31" s="7">
        <v>4.57</v>
      </c>
      <c r="G31" s="7" t="s">
        <v>23</v>
      </c>
      <c r="H31" s="13">
        <v>0.03</v>
      </c>
      <c r="I31" s="13">
        <v>6.9999999999999999E-4</v>
      </c>
      <c r="J31" s="40">
        <v>4655645</v>
      </c>
      <c r="K31" s="40">
        <v>126.33</v>
      </c>
      <c r="L31" s="40">
        <v>5881.48</v>
      </c>
      <c r="M31" s="13">
        <v>2.9999999999999997E-4</v>
      </c>
      <c r="N31" s="13">
        <f>L31/סיכום!$B$42</f>
        <v>4.4952384894733598E-2</v>
      </c>
    </row>
    <row r="32" spans="1:14" ht="13.5" thickBot="1">
      <c r="A32" s="6" t="s">
        <v>78</v>
      </c>
      <c r="B32" s="6"/>
      <c r="C32" s="6"/>
      <c r="D32" s="6"/>
      <c r="E32" s="6"/>
      <c r="F32" s="6">
        <v>4.83</v>
      </c>
      <c r="G32" s="6"/>
      <c r="H32" s="14"/>
      <c r="I32" s="14">
        <v>2.0999999999999999E-3</v>
      </c>
      <c r="J32" s="38">
        <f>SUM(J20:J31)</f>
        <v>14571014.960000001</v>
      </c>
      <c r="K32" s="37"/>
      <c r="L32" s="38">
        <f>SUM(L20:L31)</f>
        <v>18021.060000000005</v>
      </c>
      <c r="M32" s="14"/>
      <c r="N32" s="15">
        <f>SUM(N20:N31)</f>
        <v>0.13773567628064498</v>
      </c>
    </row>
    <row r="33" spans="1:14" ht="13.5" thickTop="1"/>
    <row r="34" spans="1:14">
      <c r="A34" s="6" t="s">
        <v>79</v>
      </c>
      <c r="B34" s="6"/>
      <c r="C34" s="6"/>
      <c r="D34" s="6"/>
      <c r="E34" s="6"/>
      <c r="F34" s="6"/>
      <c r="G34" s="6"/>
      <c r="H34" s="14"/>
      <c r="I34" s="14"/>
      <c r="J34" s="37"/>
      <c r="K34" s="37"/>
      <c r="L34" s="37"/>
      <c r="M34" s="14"/>
      <c r="N34" s="14"/>
    </row>
    <row r="35" spans="1:14">
      <c r="A35" s="7" t="s">
        <v>80</v>
      </c>
      <c r="B35" s="7">
        <v>8150518</v>
      </c>
      <c r="C35" s="7" t="s">
        <v>66</v>
      </c>
      <c r="D35" s="42">
        <v>0</v>
      </c>
      <c r="E35" s="42">
        <v>0</v>
      </c>
      <c r="F35" s="7">
        <v>0.35</v>
      </c>
      <c r="G35" s="7" t="s">
        <v>23</v>
      </c>
      <c r="H35" s="43">
        <v>0</v>
      </c>
      <c r="I35" s="13">
        <v>2.3E-3</v>
      </c>
      <c r="J35" s="40">
        <v>1616842</v>
      </c>
      <c r="K35" s="40">
        <v>99.92</v>
      </c>
      <c r="L35" s="40">
        <v>1615.55</v>
      </c>
      <c r="M35" s="13">
        <v>1E-4</v>
      </c>
      <c r="N35" s="13">
        <f>L35/סיכום!$B$42</f>
        <v>1.2347712721404624E-2</v>
      </c>
    </row>
    <row r="36" spans="1:14">
      <c r="A36" s="7" t="s">
        <v>81</v>
      </c>
      <c r="B36" s="7">
        <v>8151011</v>
      </c>
      <c r="C36" s="7" t="s">
        <v>66</v>
      </c>
      <c r="D36" s="42">
        <v>0</v>
      </c>
      <c r="E36" s="42">
        <v>0</v>
      </c>
      <c r="F36" s="7">
        <v>0.77</v>
      </c>
      <c r="G36" s="7" t="s">
        <v>23</v>
      </c>
      <c r="H36" s="43">
        <v>0</v>
      </c>
      <c r="I36" s="13">
        <v>2.5999999999999999E-3</v>
      </c>
      <c r="J36" s="40">
        <v>2682969</v>
      </c>
      <c r="K36" s="40">
        <v>99.8</v>
      </c>
      <c r="L36" s="40">
        <v>2677.6</v>
      </c>
      <c r="M36" s="13">
        <v>2.9999999999999997E-4</v>
      </c>
      <c r="N36" s="13">
        <f>L36/סיכום!$B$42</f>
        <v>2.0465002991447507E-2</v>
      </c>
    </row>
    <row r="37" spans="1:14">
      <c r="A37" s="7" t="s">
        <v>82</v>
      </c>
      <c r="B37" s="7">
        <v>8151110</v>
      </c>
      <c r="C37" s="7" t="s">
        <v>66</v>
      </c>
      <c r="D37" s="42">
        <v>0</v>
      </c>
      <c r="E37" s="42">
        <v>0</v>
      </c>
      <c r="F37" s="7">
        <v>0.84</v>
      </c>
      <c r="G37" s="7" t="s">
        <v>23</v>
      </c>
      <c r="H37" s="43">
        <v>0</v>
      </c>
      <c r="I37" s="13">
        <v>2.7000000000000001E-3</v>
      </c>
      <c r="J37" s="40">
        <v>1225000</v>
      </c>
      <c r="K37" s="40">
        <v>99.77</v>
      </c>
      <c r="L37" s="40">
        <v>1222.18</v>
      </c>
      <c r="M37" s="13">
        <v>1E-4</v>
      </c>
      <c r="N37" s="13">
        <f>L37/סיכום!$B$42</f>
        <v>9.3411702106690007E-3</v>
      </c>
    </row>
    <row r="38" spans="1:14">
      <c r="A38" s="7" t="s">
        <v>83</v>
      </c>
      <c r="B38" s="7">
        <v>8151219</v>
      </c>
      <c r="C38" s="7" t="s">
        <v>66</v>
      </c>
      <c r="D38" s="42">
        <v>0</v>
      </c>
      <c r="E38" s="42">
        <v>0</v>
      </c>
      <c r="F38" s="7">
        <v>0.92</v>
      </c>
      <c r="G38" s="7" t="s">
        <v>23</v>
      </c>
      <c r="H38" s="43">
        <v>0</v>
      </c>
      <c r="I38" s="13">
        <v>2.8E-3</v>
      </c>
      <c r="J38" s="40">
        <v>1761133</v>
      </c>
      <c r="K38" s="40">
        <v>99.74</v>
      </c>
      <c r="L38" s="40">
        <v>1756.55</v>
      </c>
      <c r="M38" s="13">
        <v>2.0000000000000001E-4</v>
      </c>
      <c r="N38" s="13">
        <f>L38/סיכום!$B$42</f>
        <v>1.3425381313350433E-2</v>
      </c>
    </row>
    <row r="39" spans="1:14">
      <c r="A39" s="7" t="s">
        <v>84</v>
      </c>
      <c r="B39" s="7">
        <v>8150211</v>
      </c>
      <c r="C39" s="7" t="s">
        <v>66</v>
      </c>
      <c r="D39" s="42">
        <v>0</v>
      </c>
      <c r="E39" s="42">
        <v>0</v>
      </c>
      <c r="F39" s="7">
        <v>0.1</v>
      </c>
      <c r="G39" s="7" t="s">
        <v>23</v>
      </c>
      <c r="H39" s="43">
        <v>0</v>
      </c>
      <c r="I39" s="13">
        <v>3.0999999999999999E-3</v>
      </c>
      <c r="J39" s="40">
        <v>1516745</v>
      </c>
      <c r="K39" s="40">
        <v>99.97</v>
      </c>
      <c r="L39" s="40">
        <v>1516.29</v>
      </c>
      <c r="M39" s="13">
        <v>1E-4</v>
      </c>
      <c r="N39" s="13">
        <f>L39/סיכום!$B$42</f>
        <v>1.158906460483341E-2</v>
      </c>
    </row>
    <row r="40" spans="1:14">
      <c r="A40" s="7" t="s">
        <v>85</v>
      </c>
      <c r="B40" s="7">
        <v>8150427</v>
      </c>
      <c r="C40" s="7" t="s">
        <v>66</v>
      </c>
      <c r="D40" s="42">
        <v>0</v>
      </c>
      <c r="E40" s="42">
        <v>0</v>
      </c>
      <c r="F40" s="7">
        <v>0.27</v>
      </c>
      <c r="G40" s="7" t="s">
        <v>23</v>
      </c>
      <c r="H40" s="43">
        <v>0</v>
      </c>
      <c r="I40" s="13">
        <v>2.5999999999999999E-3</v>
      </c>
      <c r="J40" s="40">
        <v>468000</v>
      </c>
      <c r="K40" s="40">
        <v>99.93</v>
      </c>
      <c r="L40" s="40">
        <v>467.67</v>
      </c>
      <c r="M40" s="13">
        <v>0</v>
      </c>
      <c r="N40" s="13">
        <f>L40/סיכום!$B$42</f>
        <v>3.5744203574134509E-3</v>
      </c>
    </row>
    <row r="41" spans="1:14">
      <c r="A41" s="7" t="s">
        <v>86</v>
      </c>
      <c r="B41" s="7">
        <v>8150617</v>
      </c>
      <c r="C41" s="7" t="s">
        <v>66</v>
      </c>
      <c r="D41" s="42">
        <v>0</v>
      </c>
      <c r="E41" s="42">
        <v>0</v>
      </c>
      <c r="F41" s="7">
        <v>0.42</v>
      </c>
      <c r="G41" s="7" t="s">
        <v>23</v>
      </c>
      <c r="H41" s="43">
        <v>0</v>
      </c>
      <c r="I41" s="13">
        <v>2.5999999999999999E-3</v>
      </c>
      <c r="J41" s="40">
        <v>908000</v>
      </c>
      <c r="K41" s="40">
        <v>99.89</v>
      </c>
      <c r="L41" s="40">
        <v>907</v>
      </c>
      <c r="M41" s="13">
        <v>1E-4</v>
      </c>
      <c r="N41" s="13">
        <f>L41/סיכום!$B$42</f>
        <v>6.9322369708854532E-3</v>
      </c>
    </row>
    <row r="42" spans="1:14">
      <c r="A42" s="7" t="s">
        <v>87</v>
      </c>
      <c r="B42" s="7">
        <v>8150724</v>
      </c>
      <c r="C42" s="7" t="s">
        <v>66</v>
      </c>
      <c r="D42" s="42">
        <v>0</v>
      </c>
      <c r="E42" s="42">
        <v>0</v>
      </c>
      <c r="F42" s="7">
        <v>0.52</v>
      </c>
      <c r="G42" s="7" t="s">
        <v>23</v>
      </c>
      <c r="H42" s="43">
        <v>0</v>
      </c>
      <c r="I42" s="13">
        <v>2.3E-3</v>
      </c>
      <c r="J42" s="40">
        <v>29000</v>
      </c>
      <c r="K42" s="40">
        <v>99.88</v>
      </c>
      <c r="L42" s="40">
        <v>28.97</v>
      </c>
      <c r="M42" s="13">
        <v>0</v>
      </c>
      <c r="N42" s="13">
        <f>L42/סיכום!$B$42</f>
        <v>2.2141885892673822E-4</v>
      </c>
    </row>
    <row r="43" spans="1:14">
      <c r="A43" s="7" t="s">
        <v>88</v>
      </c>
      <c r="B43" s="7">
        <v>8150815</v>
      </c>
      <c r="C43" s="7" t="s">
        <v>66</v>
      </c>
      <c r="D43" s="42">
        <v>0</v>
      </c>
      <c r="E43" s="42">
        <v>0</v>
      </c>
      <c r="F43" s="7">
        <v>0.59</v>
      </c>
      <c r="G43" s="7" t="s">
        <v>23</v>
      </c>
      <c r="H43" s="43">
        <v>0</v>
      </c>
      <c r="I43" s="13">
        <v>2.5000000000000001E-3</v>
      </c>
      <c r="J43" s="40">
        <v>3607411</v>
      </c>
      <c r="K43" s="40">
        <v>99.85</v>
      </c>
      <c r="L43" s="40">
        <v>3602</v>
      </c>
      <c r="M43" s="13">
        <v>4.0000000000000002E-4</v>
      </c>
      <c r="N43" s="13">
        <f>L43/סיכום!$B$42</f>
        <v>2.7530228852402867E-2</v>
      </c>
    </row>
    <row r="44" spans="1:14">
      <c r="A44" s="7" t="s">
        <v>89</v>
      </c>
      <c r="B44" s="7">
        <v>8150914</v>
      </c>
      <c r="C44" s="7" t="s">
        <v>66</v>
      </c>
      <c r="D44" s="42">
        <v>0</v>
      </c>
      <c r="E44" s="42">
        <v>0</v>
      </c>
      <c r="F44" s="7">
        <v>0.67</v>
      </c>
      <c r="G44" s="7" t="s">
        <v>23</v>
      </c>
      <c r="H44" s="43">
        <v>0</v>
      </c>
      <c r="I44" s="13">
        <v>2.7000000000000001E-3</v>
      </c>
      <c r="J44" s="40">
        <v>1795490</v>
      </c>
      <c r="K44" s="40">
        <v>99.82</v>
      </c>
      <c r="L44" s="40">
        <v>1792.26</v>
      </c>
      <c r="M44" s="13">
        <v>2.0000000000000001E-4</v>
      </c>
      <c r="N44" s="13">
        <f>L44/סיכום!$B$42</f>
        <v>1.3698314259580112E-2</v>
      </c>
    </row>
    <row r="45" spans="1:14">
      <c r="A45" s="7" t="s">
        <v>90</v>
      </c>
      <c r="B45" s="7">
        <v>8150112</v>
      </c>
      <c r="C45" s="7" t="s">
        <v>66</v>
      </c>
      <c r="D45" s="42">
        <v>0</v>
      </c>
      <c r="E45" s="42">
        <v>0</v>
      </c>
      <c r="F45" s="7">
        <v>0.02</v>
      </c>
      <c r="G45" s="7" t="s">
        <v>23</v>
      </c>
      <c r="H45" s="43">
        <v>0</v>
      </c>
      <c r="I45" s="43">
        <v>0</v>
      </c>
      <c r="J45" s="40">
        <v>1007658</v>
      </c>
      <c r="K45" s="40">
        <v>100</v>
      </c>
      <c r="L45" s="40">
        <v>1007.66</v>
      </c>
      <c r="M45" s="13">
        <v>1E-4</v>
      </c>
      <c r="N45" s="13">
        <f>L45/סיכום!$B$42</f>
        <v>7.7015853429795314E-3</v>
      </c>
    </row>
    <row r="46" spans="1:14">
      <c r="A46" s="7" t="s">
        <v>91</v>
      </c>
      <c r="B46" s="7">
        <v>1114297</v>
      </c>
      <c r="C46" s="7" t="s">
        <v>66</v>
      </c>
      <c r="D46" s="42">
        <v>0</v>
      </c>
      <c r="E46" s="42">
        <v>0</v>
      </c>
      <c r="F46" s="7">
        <v>0.08</v>
      </c>
      <c r="G46" s="7" t="s">
        <v>23</v>
      </c>
      <c r="H46" s="13">
        <v>4.4999999999999998E-2</v>
      </c>
      <c r="I46" s="13">
        <v>2.0999999999999999E-3</v>
      </c>
      <c r="J46" s="40">
        <v>45860</v>
      </c>
      <c r="K46" s="40">
        <v>104.47</v>
      </c>
      <c r="L46" s="40">
        <v>47.91</v>
      </c>
      <c r="M46" s="13">
        <v>0</v>
      </c>
      <c r="N46" s="13">
        <f>L46/סיכום!$B$42</f>
        <v>3.6617803007179937E-4</v>
      </c>
    </row>
    <row r="47" spans="1:14">
      <c r="A47" s="7" t="s">
        <v>92</v>
      </c>
      <c r="B47" s="7">
        <v>1126218</v>
      </c>
      <c r="C47" s="7" t="s">
        <v>66</v>
      </c>
      <c r="D47" s="42">
        <v>0</v>
      </c>
      <c r="E47" s="42">
        <v>0</v>
      </c>
      <c r="F47" s="7">
        <v>2.88</v>
      </c>
      <c r="G47" s="7" t="s">
        <v>23</v>
      </c>
      <c r="H47" s="13">
        <v>0.04</v>
      </c>
      <c r="I47" s="13">
        <v>7.9000000000000008E-3</v>
      </c>
      <c r="J47" s="40">
        <v>1854594</v>
      </c>
      <c r="K47" s="40">
        <v>113.42</v>
      </c>
      <c r="L47" s="40">
        <v>2103.48</v>
      </c>
      <c r="M47" s="13">
        <v>1E-4</v>
      </c>
      <c r="N47" s="13">
        <f>L47/סיכום!$B$42</f>
        <v>1.6076981062313266E-2</v>
      </c>
    </row>
    <row r="48" spans="1:14">
      <c r="A48" s="7" t="s">
        <v>93</v>
      </c>
      <c r="B48" s="7">
        <v>1115773</v>
      </c>
      <c r="C48" s="7" t="s">
        <v>66</v>
      </c>
      <c r="D48" s="42">
        <v>0</v>
      </c>
      <c r="E48" s="42">
        <v>0</v>
      </c>
      <c r="F48" s="7">
        <v>4.49</v>
      </c>
      <c r="G48" s="7" t="s">
        <v>23</v>
      </c>
      <c r="H48" s="13">
        <v>0.05</v>
      </c>
      <c r="I48" s="13">
        <v>1.3599999999999999E-2</v>
      </c>
      <c r="J48" s="40">
        <v>9880243</v>
      </c>
      <c r="K48" s="40">
        <v>122.33</v>
      </c>
      <c r="L48" s="40">
        <v>12086.5</v>
      </c>
      <c r="M48" s="13">
        <v>5.9999999999999995E-4</v>
      </c>
      <c r="N48" s="13">
        <f>L48/סיכום!$B$42</f>
        <v>9.2377598840801572E-2</v>
      </c>
    </row>
    <row r="49" spans="1:14">
      <c r="A49" s="7" t="s">
        <v>94</v>
      </c>
      <c r="B49" s="7">
        <v>1123272</v>
      </c>
      <c r="C49" s="7" t="s">
        <v>66</v>
      </c>
      <c r="D49" s="42">
        <v>0</v>
      </c>
      <c r="E49" s="42">
        <v>0</v>
      </c>
      <c r="F49" s="7">
        <v>5.94</v>
      </c>
      <c r="G49" s="7" t="s">
        <v>23</v>
      </c>
      <c r="H49" s="13">
        <v>5.5E-2</v>
      </c>
      <c r="I49" s="13">
        <v>1.8599999999999998E-2</v>
      </c>
      <c r="J49" s="40">
        <v>4512271</v>
      </c>
      <c r="K49" s="40">
        <v>129</v>
      </c>
      <c r="L49" s="40">
        <v>5820.83</v>
      </c>
      <c r="M49" s="13">
        <v>2.9999999999999997E-4</v>
      </c>
      <c r="N49" s="13">
        <f>L49/סיכום!$B$42</f>
        <v>4.4488834539403714E-2</v>
      </c>
    </row>
    <row r="50" spans="1:14">
      <c r="A50" s="7" t="s">
        <v>95</v>
      </c>
      <c r="B50" s="7">
        <v>1125400</v>
      </c>
      <c r="C50" s="7" t="s">
        <v>66</v>
      </c>
      <c r="D50" s="42">
        <v>0</v>
      </c>
      <c r="E50" s="42">
        <v>0</v>
      </c>
      <c r="F50" s="7">
        <v>15.67</v>
      </c>
      <c r="G50" s="7" t="s">
        <v>23</v>
      </c>
      <c r="H50" s="13">
        <v>5.5E-2</v>
      </c>
      <c r="I50" s="13">
        <v>3.6499999999999998E-2</v>
      </c>
      <c r="J50" s="40">
        <v>412000</v>
      </c>
      <c r="K50" s="40">
        <v>136.63</v>
      </c>
      <c r="L50" s="40">
        <v>562.91999999999996</v>
      </c>
      <c r="M50" s="13">
        <v>0</v>
      </c>
      <c r="N50" s="13">
        <f>L50/סיכום!$B$42</f>
        <v>4.3024198849513111E-3</v>
      </c>
    </row>
    <row r="51" spans="1:14">
      <c r="A51" s="7" t="s">
        <v>96</v>
      </c>
      <c r="B51" s="7">
        <v>1101575</v>
      </c>
      <c r="C51" s="7" t="s">
        <v>66</v>
      </c>
      <c r="D51" s="42">
        <v>0</v>
      </c>
      <c r="E51" s="42">
        <v>0</v>
      </c>
      <c r="F51" s="7">
        <v>2.02</v>
      </c>
      <c r="G51" s="7" t="s">
        <v>23</v>
      </c>
      <c r="H51" s="13">
        <v>5.5E-2</v>
      </c>
      <c r="I51" s="13">
        <v>5.3E-3</v>
      </c>
      <c r="J51" s="40">
        <v>3706780</v>
      </c>
      <c r="K51" s="40">
        <v>115.28</v>
      </c>
      <c r="L51" s="40">
        <v>4273.18</v>
      </c>
      <c r="M51" s="13">
        <v>2.0000000000000001E-4</v>
      </c>
      <c r="N51" s="13">
        <f>L51/סיכום!$B$42</f>
        <v>3.2660084210858108E-2</v>
      </c>
    </row>
    <row r="52" spans="1:14">
      <c r="A52" s="7" t="s">
        <v>97</v>
      </c>
      <c r="B52" s="7">
        <v>1110907</v>
      </c>
      <c r="C52" s="7" t="s">
        <v>66</v>
      </c>
      <c r="D52" s="42">
        <v>0</v>
      </c>
      <c r="E52" s="42">
        <v>0</v>
      </c>
      <c r="F52" s="7">
        <v>3.69</v>
      </c>
      <c r="G52" s="7" t="s">
        <v>23</v>
      </c>
      <c r="H52" s="13">
        <v>0.06</v>
      </c>
      <c r="I52" s="13">
        <v>1.0800000000000001E-2</v>
      </c>
      <c r="J52" s="40">
        <v>12071824</v>
      </c>
      <c r="K52" s="40">
        <v>124.96</v>
      </c>
      <c r="L52" s="40">
        <v>15084.95</v>
      </c>
      <c r="M52" s="13">
        <v>6.9999999999999999E-4</v>
      </c>
      <c r="N52" s="13">
        <f>L52/סיכום!$B$42</f>
        <v>0.11529487110690025</v>
      </c>
    </row>
    <row r="53" spans="1:14">
      <c r="A53" s="7" t="s">
        <v>98</v>
      </c>
      <c r="B53" s="7">
        <v>1126747</v>
      </c>
      <c r="C53" s="7" t="s">
        <v>66</v>
      </c>
      <c r="D53" s="42">
        <v>0</v>
      </c>
      <c r="E53" s="42">
        <v>0</v>
      </c>
      <c r="F53" s="7">
        <v>7.03</v>
      </c>
      <c r="G53" s="7" t="s">
        <v>23</v>
      </c>
      <c r="H53" s="13">
        <v>4.2500000000000003E-2</v>
      </c>
      <c r="I53" s="13">
        <v>2.1399999999999999E-2</v>
      </c>
      <c r="J53" s="40">
        <v>1249003</v>
      </c>
      <c r="K53" s="40">
        <v>119.04</v>
      </c>
      <c r="L53" s="40">
        <v>1486.81</v>
      </c>
      <c r="M53" s="13">
        <v>1E-4</v>
      </c>
      <c r="N53" s="13">
        <f>L53/סיכום!$B$42</f>
        <v>1.1363747795680485E-2</v>
      </c>
    </row>
    <row r="54" spans="1:14">
      <c r="A54" s="7" t="s">
        <v>99</v>
      </c>
      <c r="B54" s="7">
        <v>1130848</v>
      </c>
      <c r="C54" s="7" t="s">
        <v>66</v>
      </c>
      <c r="D54" s="42">
        <v>0</v>
      </c>
      <c r="E54" s="42">
        <v>0</v>
      </c>
      <c r="F54" s="7">
        <v>7.87</v>
      </c>
      <c r="G54" s="7" t="s">
        <v>23</v>
      </c>
      <c r="H54" s="13">
        <v>3.7499999999999999E-2</v>
      </c>
      <c r="I54" s="13">
        <v>2.3099999999999999E-2</v>
      </c>
      <c r="J54" s="40">
        <v>2231142</v>
      </c>
      <c r="K54" s="40">
        <v>114.7</v>
      </c>
      <c r="L54" s="40">
        <v>2559.12</v>
      </c>
      <c r="M54" s="13">
        <v>2.0000000000000001E-4</v>
      </c>
      <c r="N54" s="13">
        <f>L54/סיכום!$B$42</f>
        <v>1.9559455652626657E-2</v>
      </c>
    </row>
    <row r="55" spans="1:14">
      <c r="A55" s="7" t="s">
        <v>100</v>
      </c>
      <c r="B55" s="7">
        <v>1127166</v>
      </c>
      <c r="C55" s="7" t="s">
        <v>66</v>
      </c>
      <c r="D55" s="42">
        <v>0</v>
      </c>
      <c r="E55" s="42">
        <v>0</v>
      </c>
      <c r="F55" s="7">
        <v>1.39</v>
      </c>
      <c r="G55" s="7" t="s">
        <v>23</v>
      </c>
      <c r="H55" s="13">
        <v>2.5000000000000001E-2</v>
      </c>
      <c r="I55" s="13">
        <v>3.5000000000000001E-3</v>
      </c>
      <c r="J55" s="40">
        <v>166568</v>
      </c>
      <c r="K55" s="40">
        <v>104.51</v>
      </c>
      <c r="L55" s="40">
        <v>174.08</v>
      </c>
      <c r="M55" s="13">
        <v>0</v>
      </c>
      <c r="N55" s="13">
        <f>L55/סיכום!$B$42</f>
        <v>1.3305003438718189E-3</v>
      </c>
    </row>
    <row r="56" spans="1:14">
      <c r="A56" s="7" t="s">
        <v>101</v>
      </c>
      <c r="B56" s="7">
        <v>1122019</v>
      </c>
      <c r="C56" s="7" t="s">
        <v>66</v>
      </c>
      <c r="D56" s="42">
        <v>0</v>
      </c>
      <c r="E56" s="42">
        <v>0</v>
      </c>
      <c r="F56" s="7">
        <v>1.63</v>
      </c>
      <c r="G56" s="7" t="s">
        <v>23</v>
      </c>
      <c r="H56" s="13">
        <v>4.2500000000000003E-2</v>
      </c>
      <c r="I56" s="13">
        <v>4.1000000000000003E-3</v>
      </c>
      <c r="J56" s="40">
        <v>4337694</v>
      </c>
      <c r="K56" s="40">
        <v>107.79</v>
      </c>
      <c r="L56" s="40">
        <v>4675.6000000000004</v>
      </c>
      <c r="M56" s="13">
        <v>2.9999999999999997E-4</v>
      </c>
      <c r="N56" s="13">
        <f>L56/סיכום!$B$42</f>
        <v>3.5735796230509403E-2</v>
      </c>
    </row>
    <row r="57" spans="1:14">
      <c r="A57" s="7" t="s">
        <v>102</v>
      </c>
      <c r="B57" s="7">
        <v>9268335</v>
      </c>
      <c r="C57" s="7" t="s">
        <v>66</v>
      </c>
      <c r="D57" s="42">
        <v>0</v>
      </c>
      <c r="E57" s="42">
        <v>0</v>
      </c>
      <c r="F57" s="7">
        <v>1.03</v>
      </c>
      <c r="G57" s="7" t="s">
        <v>23</v>
      </c>
      <c r="H57" s="13">
        <v>6.5000000000000002E-2</v>
      </c>
      <c r="I57" s="13">
        <v>2.7000000000000001E-3</v>
      </c>
      <c r="J57" s="40">
        <v>182080</v>
      </c>
      <c r="K57" s="40">
        <v>112.69</v>
      </c>
      <c r="L57" s="40">
        <v>205.19</v>
      </c>
      <c r="M57" s="13">
        <v>0</v>
      </c>
      <c r="N57" s="13">
        <f>L57/סיכום!$B$42</f>
        <v>1.5682753076692239E-3</v>
      </c>
    </row>
    <row r="58" spans="1:14" ht="13.5" thickBot="1">
      <c r="A58" s="6" t="s">
        <v>103</v>
      </c>
      <c r="B58" s="6"/>
      <c r="C58" s="6"/>
      <c r="D58" s="6"/>
      <c r="E58" s="6"/>
      <c r="F58" s="6">
        <v>3.29</v>
      </c>
      <c r="G58" s="6"/>
      <c r="H58" s="14"/>
      <c r="I58" s="14">
        <v>9.9000000000000008E-3</v>
      </c>
      <c r="J58" s="38">
        <f>SUM(J35:J57)</f>
        <v>57268307</v>
      </c>
      <c r="K58" s="37"/>
      <c r="L58" s="38">
        <f>SUM(L35:L57)</f>
        <v>65674.3</v>
      </c>
      <c r="M58" s="14"/>
      <c r="N58" s="15">
        <f>SUM(N35:N57)</f>
        <v>0.50195127948955076</v>
      </c>
    </row>
    <row r="59" spans="1:14" ht="13.5" thickTop="1"/>
    <row r="60" spans="1:14">
      <c r="A60" s="6" t="s">
        <v>104</v>
      </c>
      <c r="B60" s="6"/>
      <c r="C60" s="6"/>
      <c r="D60" s="6"/>
      <c r="E60" s="6"/>
      <c r="F60" s="6"/>
      <c r="G60" s="6"/>
      <c r="H60" s="14"/>
      <c r="I60" s="14"/>
      <c r="J60" s="37"/>
      <c r="K60" s="37"/>
      <c r="L60" s="37"/>
      <c r="M60" s="14"/>
      <c r="N60" s="14"/>
    </row>
    <row r="61" spans="1:14" ht="13.5" thickBot="1">
      <c r="A61" s="6" t="s">
        <v>105</v>
      </c>
      <c r="B61" s="6"/>
      <c r="C61" s="6"/>
      <c r="D61" s="6"/>
      <c r="E61" s="6"/>
      <c r="F61" s="6"/>
      <c r="G61" s="6"/>
      <c r="H61" s="14"/>
      <c r="I61" s="14"/>
      <c r="J61" s="38">
        <v>0</v>
      </c>
      <c r="K61" s="37"/>
      <c r="L61" s="38">
        <v>0</v>
      </c>
      <c r="M61" s="14"/>
      <c r="N61" s="15">
        <f>L61/סיכום!$B$42</f>
        <v>0</v>
      </c>
    </row>
    <row r="62" spans="1:14" ht="13.5" thickTop="1"/>
    <row r="63" spans="1:14" ht="13.5" thickBot="1">
      <c r="A63" s="4" t="s">
        <v>106</v>
      </c>
      <c r="B63" s="4"/>
      <c r="C63" s="4"/>
      <c r="D63" s="4"/>
      <c r="E63" s="4"/>
      <c r="F63" s="4">
        <v>3.62</v>
      </c>
      <c r="G63" s="4"/>
      <c r="H63" s="17"/>
      <c r="I63" s="17">
        <v>8.2000000000000007E-3</v>
      </c>
      <c r="J63" s="39">
        <f>SUM(J32+J58)</f>
        <v>71839321.960000008</v>
      </c>
      <c r="K63" s="35"/>
      <c r="L63" s="39">
        <f>SUM(L32+L58)</f>
        <v>83695.360000000015</v>
      </c>
      <c r="M63" s="17"/>
      <c r="N63" s="18">
        <f>SUM(N32+N58)</f>
        <v>0.63968695577019574</v>
      </c>
    </row>
    <row r="64" spans="1:14" ht="13.5" thickTop="1"/>
    <row r="66" spans="1:14">
      <c r="A66" s="4" t="s">
        <v>107</v>
      </c>
      <c r="B66" s="4"/>
      <c r="C66" s="4"/>
      <c r="D66" s="4"/>
      <c r="E66" s="4"/>
      <c r="F66" s="4"/>
      <c r="G66" s="4"/>
      <c r="H66" s="17"/>
      <c r="I66" s="17"/>
      <c r="J66" s="35"/>
      <c r="K66" s="35"/>
      <c r="L66" s="35"/>
      <c r="M66" s="17"/>
      <c r="N66" s="17"/>
    </row>
    <row r="67" spans="1:14">
      <c r="A67" s="6" t="s">
        <v>108</v>
      </c>
      <c r="B67" s="6"/>
      <c r="C67" s="6"/>
      <c r="D67" s="6"/>
      <c r="E67" s="6"/>
      <c r="F67" s="6"/>
      <c r="G67" s="6"/>
      <c r="H67" s="14"/>
      <c r="I67" s="14"/>
      <c r="J67" s="37"/>
      <c r="K67" s="37"/>
      <c r="L67" s="37"/>
      <c r="M67" s="14"/>
      <c r="N67" s="14"/>
    </row>
    <row r="68" spans="1:14" ht="13.5" thickBot="1">
      <c r="A68" s="6" t="s">
        <v>109</v>
      </c>
      <c r="B68" s="6"/>
      <c r="C68" s="6"/>
      <c r="D68" s="6"/>
      <c r="E68" s="6"/>
      <c r="F68" s="6"/>
      <c r="G68" s="6"/>
      <c r="H68" s="14"/>
      <c r="I68" s="14"/>
      <c r="J68" s="38">
        <v>0</v>
      </c>
      <c r="K68" s="37"/>
      <c r="L68" s="38">
        <v>0</v>
      </c>
      <c r="M68" s="14"/>
      <c r="N68" s="15">
        <f>L68/סיכום!$B$42</f>
        <v>0</v>
      </c>
    </row>
    <row r="69" spans="1:14" ht="13.5" thickTop="1"/>
    <row r="70" spans="1:14">
      <c r="A70" s="6" t="s">
        <v>110</v>
      </c>
      <c r="B70" s="6"/>
      <c r="C70" s="6"/>
      <c r="D70" s="6"/>
      <c r="E70" s="6"/>
      <c r="F70" s="6"/>
      <c r="G70" s="6"/>
      <c r="H70" s="14"/>
      <c r="I70" s="14"/>
      <c r="J70" s="37"/>
      <c r="K70" s="37"/>
      <c r="L70" s="37"/>
      <c r="M70" s="14"/>
      <c r="N70" s="14"/>
    </row>
    <row r="71" spans="1:14" ht="13.5" thickBot="1">
      <c r="A71" s="6" t="s">
        <v>111</v>
      </c>
      <c r="B71" s="6"/>
      <c r="C71" s="6"/>
      <c r="D71" s="6"/>
      <c r="E71" s="6"/>
      <c r="F71" s="6"/>
      <c r="G71" s="6"/>
      <c r="H71" s="14"/>
      <c r="I71" s="14"/>
      <c r="J71" s="38">
        <v>0</v>
      </c>
      <c r="K71" s="37"/>
      <c r="L71" s="38">
        <v>0</v>
      </c>
      <c r="M71" s="14"/>
      <c r="N71" s="15">
        <f>L71/סיכום!$B$42</f>
        <v>0</v>
      </c>
    </row>
    <row r="72" spans="1:14" ht="13.5" thickTop="1"/>
    <row r="73" spans="1:14" ht="13.5" thickBot="1">
      <c r="A73" s="4" t="s">
        <v>112</v>
      </c>
      <c r="B73" s="4"/>
      <c r="C73" s="4"/>
      <c r="D73" s="4"/>
      <c r="E73" s="4"/>
      <c r="F73" s="4"/>
      <c r="G73" s="4"/>
      <c r="H73" s="17"/>
      <c r="I73" s="17"/>
      <c r="J73" s="39">
        <v>0</v>
      </c>
      <c r="K73" s="35"/>
      <c r="L73" s="39">
        <v>0</v>
      </c>
      <c r="M73" s="17"/>
      <c r="N73" s="18">
        <v>0</v>
      </c>
    </row>
    <row r="74" spans="1:14" ht="13.5" thickTop="1"/>
    <row r="76" spans="1:14" ht="13.5" thickBot="1">
      <c r="A76" s="4" t="s">
        <v>113</v>
      </c>
      <c r="B76" s="4"/>
      <c r="C76" s="4"/>
      <c r="D76" s="4"/>
      <c r="E76" s="4"/>
      <c r="F76" s="4">
        <v>3.62</v>
      </c>
      <c r="G76" s="4"/>
      <c r="H76" s="17"/>
      <c r="I76" s="17">
        <v>8.2000000000000007E-3</v>
      </c>
      <c r="J76" s="39">
        <f>SUM(J63+J73)</f>
        <v>71839321.960000008</v>
      </c>
      <c r="K76" s="35"/>
      <c r="L76" s="39">
        <f>SUM(L63+L73)</f>
        <v>83695.360000000015</v>
      </c>
      <c r="M76" s="17"/>
      <c r="N76" s="18">
        <f>SUM(N63+N73)</f>
        <v>0.63968695577019574</v>
      </c>
    </row>
    <row r="77" spans="1:14" ht="13.5" thickTop="1"/>
    <row r="79" spans="1:14">
      <c r="A79" s="7" t="s">
        <v>51</v>
      </c>
      <c r="B79" s="7"/>
      <c r="C79" s="7"/>
      <c r="D79" s="7"/>
      <c r="E79" s="7"/>
      <c r="F79" s="7"/>
      <c r="G79" s="7"/>
      <c r="H79" s="13"/>
      <c r="I79" s="13"/>
      <c r="J79" s="40"/>
      <c r="K79" s="40"/>
      <c r="L79" s="40"/>
      <c r="M79" s="13"/>
      <c r="N79" s="13"/>
    </row>
    <row r="83" spans="1:1">
      <c r="A83" s="2"/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9"/>
  <sheetViews>
    <sheetView rightToLeft="1" topLeftCell="A32" workbookViewId="0">
      <selection activeCell="A69" sqref="A69"/>
    </sheetView>
  </sheetViews>
  <sheetFormatPr defaultColWidth="9.140625" defaultRowHeight="12.75"/>
  <cols>
    <col min="1" max="1" width="62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454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254</v>
      </c>
      <c r="E11" s="4" t="s">
        <v>7</v>
      </c>
      <c r="F11" s="4" t="s">
        <v>8</v>
      </c>
      <c r="G11" s="4" t="s">
        <v>53</v>
      </c>
      <c r="H11" s="4" t="s">
        <v>54</v>
      </c>
      <c r="I11" s="4" t="s">
        <v>9</v>
      </c>
      <c r="J11" s="4" t="s">
        <v>10</v>
      </c>
      <c r="K11" s="4" t="s">
        <v>11</v>
      </c>
      <c r="L11" s="4" t="s">
        <v>55</v>
      </c>
      <c r="M11" s="4" t="s">
        <v>56</v>
      </c>
      <c r="N11" s="4" t="s">
        <v>274</v>
      </c>
      <c r="O11" s="4" t="s">
        <v>57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58</v>
      </c>
      <c r="H12" s="5" t="s">
        <v>59</v>
      </c>
      <c r="I12" s="5"/>
      <c r="J12" s="5" t="s">
        <v>14</v>
      </c>
      <c r="K12" s="5" t="s">
        <v>14</v>
      </c>
      <c r="L12" s="5" t="s">
        <v>60</v>
      </c>
      <c r="M12" s="5" t="s">
        <v>61</v>
      </c>
      <c r="N12" s="5" t="s">
        <v>15</v>
      </c>
      <c r="O12" s="5" t="s">
        <v>14</v>
      </c>
      <c r="P12" s="5" t="s">
        <v>14</v>
      </c>
    </row>
    <row r="15" spans="1:16">
      <c r="A15" s="4" t="s">
        <v>455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456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257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ht="13.5" thickBot="1">
      <c r="A20" s="6" t="s">
        <v>258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24">
        <v>0</v>
      </c>
      <c r="M20" s="6"/>
      <c r="N20" s="24">
        <v>0</v>
      </c>
      <c r="O20" s="6"/>
      <c r="P20" s="15">
        <v>0</v>
      </c>
    </row>
    <row r="21" spans="1:16" ht="13.5" thickTop="1"/>
    <row r="22" spans="1:16">
      <c r="A22" s="6" t="s">
        <v>259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ht="13.5" thickBot="1">
      <c r="A23" s="6" t="s">
        <v>260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24">
        <v>0</v>
      </c>
      <c r="M23" s="6"/>
      <c r="N23" s="24">
        <v>0</v>
      </c>
      <c r="O23" s="6"/>
      <c r="P23" s="15">
        <f>N23/סיכום!$B$42</f>
        <v>0</v>
      </c>
    </row>
    <row r="24" spans="1:16" ht="13.5" thickTop="1"/>
    <row r="25" spans="1:16">
      <c r="A25" s="6" t="s">
        <v>261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ht="13.5" thickBot="1">
      <c r="A26" s="6" t="s">
        <v>262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24">
        <v>0</v>
      </c>
      <c r="M26" s="6"/>
      <c r="N26" s="24">
        <v>0</v>
      </c>
      <c r="O26" s="6"/>
      <c r="P26" s="15">
        <f>N26/סיכום!$B$42</f>
        <v>0</v>
      </c>
    </row>
    <row r="27" spans="1:16" ht="13.5" thickTop="1"/>
    <row r="28" spans="1:16">
      <c r="A28" s="6" t="s">
        <v>263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ht="13.5" thickBot="1">
      <c r="A29" s="6" t="s">
        <v>264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24">
        <v>0</v>
      </c>
      <c r="M29" s="6"/>
      <c r="N29" s="24">
        <v>0</v>
      </c>
      <c r="O29" s="6"/>
      <c r="P29" s="15">
        <f>N29/סיכום!$B$42</f>
        <v>0</v>
      </c>
    </row>
    <row r="30" spans="1:16" ht="13.5" thickTop="1"/>
    <row r="31" spans="1:16">
      <c r="A31" s="6" t="s">
        <v>265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 ht="13.5" thickBot="1">
      <c r="A32" s="6" t="s">
        <v>266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24">
        <v>0</v>
      </c>
      <c r="M32" s="6"/>
      <c r="N32" s="24">
        <v>0</v>
      </c>
      <c r="O32" s="6"/>
      <c r="P32" s="15">
        <f>N32/סיכום!$B$42</f>
        <v>0</v>
      </c>
    </row>
    <row r="33" spans="1:16" ht="13.5" thickTop="1"/>
    <row r="34" spans="1:16">
      <c r="A34" s="6" t="s">
        <v>267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16" ht="13.5" thickBot="1">
      <c r="A35" s="6" t="s">
        <v>268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24">
        <v>0</v>
      </c>
      <c r="M35" s="6"/>
      <c r="N35" s="24">
        <v>0</v>
      </c>
      <c r="O35" s="6"/>
      <c r="P35" s="15">
        <f>N35/סיכום!$B$42</f>
        <v>0</v>
      </c>
    </row>
    <row r="36" spans="1:16" ht="13.5" thickTop="1"/>
    <row r="37" spans="1:16" ht="13.5" thickBot="1">
      <c r="A37" s="4" t="s">
        <v>457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23">
        <v>0</v>
      </c>
      <c r="M37" s="4"/>
      <c r="N37" s="23">
        <v>0</v>
      </c>
      <c r="O37" s="4"/>
      <c r="P37" s="18">
        <v>0</v>
      </c>
    </row>
    <row r="38" spans="1:16" ht="13.5" thickTop="1"/>
    <row r="40" spans="1:16">
      <c r="A40" s="4" t="s">
        <v>458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>
      <c r="A41" s="6" t="s">
        <v>257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 ht="13.5" thickBot="1">
      <c r="A42" s="6" t="s">
        <v>258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24">
        <v>0</v>
      </c>
      <c r="M42" s="6"/>
      <c r="N42" s="24">
        <v>0</v>
      </c>
      <c r="O42" s="6"/>
      <c r="P42" s="15">
        <f>N42/סיכום!$B$42</f>
        <v>0</v>
      </c>
    </row>
    <row r="43" spans="1:16" ht="13.5" thickTop="1"/>
    <row r="44" spans="1:16">
      <c r="A44" s="6" t="s">
        <v>259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1:16" ht="13.5" thickBot="1">
      <c r="A45" s="6" t="s">
        <v>260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24">
        <v>0</v>
      </c>
      <c r="M45" s="6"/>
      <c r="N45" s="24">
        <v>0</v>
      </c>
      <c r="O45" s="6"/>
      <c r="P45" s="15">
        <f>N45/סיכום!$B$42</f>
        <v>0</v>
      </c>
    </row>
    <row r="46" spans="1:16" ht="13.5" thickTop="1"/>
    <row r="47" spans="1:16">
      <c r="A47" s="6" t="s">
        <v>261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1:16" ht="13.5" thickBot="1">
      <c r="A48" s="6" t="s">
        <v>262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24">
        <v>0</v>
      </c>
      <c r="M48" s="6"/>
      <c r="N48" s="24">
        <v>0</v>
      </c>
      <c r="O48" s="6"/>
      <c r="P48" s="15">
        <f>N48/סיכום!$B$42</f>
        <v>0</v>
      </c>
    </row>
    <row r="49" spans="1:16" ht="13.5" thickTop="1"/>
    <row r="50" spans="1:16">
      <c r="A50" s="6" t="s">
        <v>263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1:16" ht="13.5" thickBot="1">
      <c r="A51" s="6" t="s">
        <v>264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24">
        <v>0</v>
      </c>
      <c r="M51" s="6"/>
      <c r="N51" s="24">
        <v>0</v>
      </c>
      <c r="O51" s="6"/>
      <c r="P51" s="15">
        <f>N51/סיכום!$B$42</f>
        <v>0</v>
      </c>
    </row>
    <row r="52" spans="1:16" ht="13.5" thickTop="1"/>
    <row r="53" spans="1:16">
      <c r="A53" s="6" t="s">
        <v>265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3.5" thickBot="1">
      <c r="A54" s="6" t="s">
        <v>266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24">
        <v>0</v>
      </c>
      <c r="M54" s="6"/>
      <c r="N54" s="24">
        <v>0</v>
      </c>
      <c r="O54" s="6"/>
      <c r="P54" s="15">
        <f>N54/סיכום!$B$42</f>
        <v>0</v>
      </c>
    </row>
    <row r="55" spans="1:16" ht="13.5" thickTop="1"/>
    <row r="56" spans="1:16">
      <c r="A56" s="6" t="s">
        <v>267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1:16" ht="13.5" thickBot="1">
      <c r="A57" s="6" t="s">
        <v>268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24">
        <v>0</v>
      </c>
      <c r="M57" s="6"/>
      <c r="N57" s="24">
        <v>0</v>
      </c>
      <c r="O57" s="6"/>
      <c r="P57" s="15">
        <f>N57/סיכום!$B$42</f>
        <v>0</v>
      </c>
    </row>
    <row r="58" spans="1:16" ht="13.5" thickTop="1"/>
    <row r="59" spans="1:16" ht="13.5" thickBot="1">
      <c r="A59" s="4" t="s">
        <v>459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23">
        <v>0</v>
      </c>
      <c r="M59" s="4"/>
      <c r="N59" s="23">
        <v>0</v>
      </c>
      <c r="O59" s="4"/>
      <c r="P59" s="18">
        <v>0</v>
      </c>
    </row>
    <row r="60" spans="1:16" ht="13.5" thickTop="1"/>
    <row r="62" spans="1:16" ht="13.5" thickBot="1">
      <c r="A62" s="4" t="s">
        <v>460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23">
        <v>0</v>
      </c>
      <c r="M62" s="4"/>
      <c r="N62" s="23">
        <v>0</v>
      </c>
      <c r="O62" s="4"/>
      <c r="P62" s="18">
        <v>0</v>
      </c>
    </row>
    <row r="63" spans="1:16" ht="13.5" thickTop="1"/>
    <row r="65" spans="1:16">
      <c r="A65" s="7" t="s">
        <v>51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9" spans="1:16">
      <c r="A69" s="2"/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2"/>
  <sheetViews>
    <sheetView rightToLeft="1" topLeftCell="A35" workbookViewId="0">
      <selection activeCell="A72" sqref="A72"/>
    </sheetView>
  </sheetViews>
  <sheetFormatPr defaultColWidth="9.140625" defaultRowHeight="12.75"/>
  <cols>
    <col min="1" max="1" width="57.7109375" customWidth="1"/>
    <col min="2" max="2" width="12.7109375" customWidth="1"/>
    <col min="3" max="4" width="8.7109375" customWidth="1"/>
    <col min="5" max="5" width="10.7109375" customWidth="1"/>
    <col min="6" max="6" width="6.7109375" customWidth="1"/>
    <col min="7" max="7" width="11.7109375" customWidth="1"/>
    <col min="8" max="8" width="14.7109375" customWidth="1"/>
    <col min="9" max="9" width="16.7109375" customWidth="1"/>
    <col min="10" max="10" width="11.7109375" customWidth="1"/>
    <col min="11" max="11" width="9.7109375" customWidth="1"/>
    <col min="12" max="12" width="12.7109375" customWidth="1"/>
    <col min="13" max="13" width="20.7109375" customWidth="1"/>
  </cols>
  <sheetData>
    <row r="2" spans="1:13" ht="18">
      <c r="A2" s="1" t="s">
        <v>0</v>
      </c>
    </row>
    <row r="4" spans="1:13" ht="18">
      <c r="A4" s="1" t="s">
        <v>461</v>
      </c>
    </row>
    <row r="6" spans="1:13">
      <c r="A6" s="2" t="s">
        <v>2</v>
      </c>
    </row>
    <row r="8" spans="1:13" ht="15">
      <c r="A8" s="3" t="s">
        <v>3</v>
      </c>
    </row>
    <row r="11" spans="1:13">
      <c r="A11" s="4" t="s">
        <v>4</v>
      </c>
      <c r="B11" s="4" t="s">
        <v>5</v>
      </c>
      <c r="C11" s="4" t="s">
        <v>6</v>
      </c>
      <c r="D11" s="4" t="s">
        <v>7</v>
      </c>
      <c r="E11" s="4" t="s">
        <v>8</v>
      </c>
      <c r="F11" s="4" t="s">
        <v>54</v>
      </c>
      <c r="G11" s="4" t="s">
        <v>9</v>
      </c>
      <c r="H11" s="4" t="s">
        <v>10</v>
      </c>
      <c r="I11" s="4" t="s">
        <v>11</v>
      </c>
      <c r="J11" s="4" t="s">
        <v>55</v>
      </c>
      <c r="K11" s="4" t="s">
        <v>56</v>
      </c>
      <c r="L11" s="4" t="s">
        <v>274</v>
      </c>
      <c r="M11" s="4" t="s">
        <v>13</v>
      </c>
    </row>
    <row r="12" spans="1:13">
      <c r="A12" s="5"/>
      <c r="B12" s="5"/>
      <c r="C12" s="5"/>
      <c r="D12" s="5"/>
      <c r="E12" s="5"/>
      <c r="F12" s="5" t="s">
        <v>59</v>
      </c>
      <c r="G12" s="5"/>
      <c r="H12" s="5" t="s">
        <v>14</v>
      </c>
      <c r="I12" s="5" t="s">
        <v>14</v>
      </c>
      <c r="J12" s="5" t="s">
        <v>60</v>
      </c>
      <c r="K12" s="5" t="s">
        <v>61</v>
      </c>
      <c r="L12" s="5" t="s">
        <v>15</v>
      </c>
      <c r="M12" s="5" t="s">
        <v>14</v>
      </c>
    </row>
    <row r="15" spans="1:13">
      <c r="A15" s="4" t="s">
        <v>461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8" spans="1:13">
      <c r="A18" s="4" t="s">
        <v>462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>
      <c r="A19" s="6" t="s">
        <v>463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 ht="13.5" thickBot="1">
      <c r="A20" s="6" t="s">
        <v>464</v>
      </c>
      <c r="B20" s="6"/>
      <c r="C20" s="6"/>
      <c r="D20" s="6"/>
      <c r="E20" s="6"/>
      <c r="F20" s="6"/>
      <c r="G20" s="6"/>
      <c r="H20" s="6"/>
      <c r="I20" s="6"/>
      <c r="J20" s="24">
        <v>0</v>
      </c>
      <c r="K20" s="6"/>
      <c r="L20" s="24">
        <v>0</v>
      </c>
      <c r="M20" s="15">
        <v>0</v>
      </c>
    </row>
    <row r="21" spans="1:13" ht="13.5" thickTop="1"/>
    <row r="22" spans="1:13">
      <c r="A22" s="6" t="s">
        <v>465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 ht="13.5" thickBot="1">
      <c r="A23" s="6" t="s">
        <v>466</v>
      </c>
      <c r="B23" s="6"/>
      <c r="C23" s="6"/>
      <c r="D23" s="6"/>
      <c r="E23" s="6"/>
      <c r="F23" s="6"/>
      <c r="G23" s="6"/>
      <c r="H23" s="6"/>
      <c r="I23" s="6"/>
      <c r="J23" s="24">
        <v>0</v>
      </c>
      <c r="K23" s="6"/>
      <c r="L23" s="24">
        <v>0</v>
      </c>
      <c r="M23" s="15">
        <f>L23/סיכום!$B$42</f>
        <v>0</v>
      </c>
    </row>
    <row r="24" spans="1:13" ht="13.5" thickTop="1"/>
    <row r="25" spans="1:13">
      <c r="A25" s="6" t="s">
        <v>467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 ht="13.5" thickBot="1">
      <c r="A26" s="6" t="s">
        <v>468</v>
      </c>
      <c r="B26" s="6"/>
      <c r="C26" s="6"/>
      <c r="D26" s="6"/>
      <c r="E26" s="6"/>
      <c r="F26" s="6"/>
      <c r="G26" s="6"/>
      <c r="H26" s="6"/>
      <c r="I26" s="6"/>
      <c r="J26" s="24">
        <v>0</v>
      </c>
      <c r="K26" s="6"/>
      <c r="L26" s="24">
        <v>0</v>
      </c>
      <c r="M26" s="15">
        <f>L26/סיכום!$B$42</f>
        <v>0</v>
      </c>
    </row>
    <row r="27" spans="1:13" ht="13.5" thickTop="1"/>
    <row r="28" spans="1:13">
      <c r="A28" s="6" t="s">
        <v>469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1:13" ht="13.5" thickBot="1">
      <c r="A29" s="6" t="s">
        <v>470</v>
      </c>
      <c r="B29" s="6"/>
      <c r="C29" s="6"/>
      <c r="D29" s="6"/>
      <c r="E29" s="6"/>
      <c r="F29" s="6"/>
      <c r="G29" s="6"/>
      <c r="H29" s="6"/>
      <c r="I29" s="6"/>
      <c r="J29" s="24">
        <v>0</v>
      </c>
      <c r="K29" s="6"/>
      <c r="L29" s="24">
        <v>0</v>
      </c>
      <c r="M29" s="15">
        <f>L29/סיכום!$B$42</f>
        <v>0</v>
      </c>
    </row>
    <row r="30" spans="1:13" ht="13.5" thickTop="1"/>
    <row r="31" spans="1:13">
      <c r="A31" s="6" t="s">
        <v>471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 spans="1:13" ht="13.5" thickBot="1">
      <c r="A32" s="6" t="s">
        <v>472</v>
      </c>
      <c r="B32" s="6"/>
      <c r="C32" s="6"/>
      <c r="D32" s="6"/>
      <c r="E32" s="6"/>
      <c r="F32" s="6"/>
      <c r="G32" s="6"/>
      <c r="H32" s="6"/>
      <c r="I32" s="6"/>
      <c r="J32" s="24">
        <v>0</v>
      </c>
      <c r="K32" s="6"/>
      <c r="L32" s="24">
        <v>0</v>
      </c>
      <c r="M32" s="15">
        <f>L32/סיכום!$B$42</f>
        <v>0</v>
      </c>
    </row>
    <row r="33" spans="1:13" ht="13.5" thickTop="1"/>
    <row r="34" spans="1:13">
      <c r="A34" s="6" t="s">
        <v>473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</row>
    <row r="35" spans="1:13" ht="13.5" thickBot="1">
      <c r="A35" s="6" t="s">
        <v>474</v>
      </c>
      <c r="B35" s="6"/>
      <c r="C35" s="6"/>
      <c r="D35" s="6"/>
      <c r="E35" s="6"/>
      <c r="F35" s="6"/>
      <c r="G35" s="6"/>
      <c r="H35" s="6"/>
      <c r="I35" s="6"/>
      <c r="J35" s="24">
        <v>0</v>
      </c>
      <c r="K35" s="6"/>
      <c r="L35" s="24">
        <v>0</v>
      </c>
      <c r="M35" s="15">
        <f>L35/סיכום!$B$42</f>
        <v>0</v>
      </c>
    </row>
    <row r="36" spans="1:13" ht="13.5" thickTop="1"/>
    <row r="37" spans="1:13">
      <c r="A37" s="6" t="s">
        <v>475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</row>
    <row r="38" spans="1:13" ht="13.5" thickBot="1">
      <c r="A38" s="6" t="s">
        <v>476</v>
      </c>
      <c r="B38" s="6"/>
      <c r="C38" s="6"/>
      <c r="D38" s="6"/>
      <c r="E38" s="6"/>
      <c r="F38" s="6"/>
      <c r="G38" s="6"/>
      <c r="H38" s="6"/>
      <c r="I38" s="6"/>
      <c r="J38" s="24">
        <v>0</v>
      </c>
      <c r="K38" s="6"/>
      <c r="L38" s="24">
        <v>0</v>
      </c>
      <c r="M38" s="15">
        <f>L38/סיכום!$B$42</f>
        <v>0</v>
      </c>
    </row>
    <row r="39" spans="1:13" ht="13.5" thickTop="1"/>
    <row r="40" spans="1:13">
      <c r="A40" s="6" t="s">
        <v>477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spans="1:13" ht="13.5" thickBot="1">
      <c r="A41" s="6" t="s">
        <v>478</v>
      </c>
      <c r="B41" s="6"/>
      <c r="C41" s="6"/>
      <c r="D41" s="6"/>
      <c r="E41" s="6"/>
      <c r="F41" s="6"/>
      <c r="G41" s="6"/>
      <c r="H41" s="6"/>
      <c r="I41" s="6"/>
      <c r="J41" s="24">
        <v>0</v>
      </c>
      <c r="K41" s="6"/>
      <c r="L41" s="24">
        <v>0</v>
      </c>
      <c r="M41" s="15">
        <f>L41/סיכום!$B$42</f>
        <v>0</v>
      </c>
    </row>
    <row r="42" spans="1:13" ht="13.5" thickTop="1"/>
    <row r="43" spans="1:13">
      <c r="A43" s="6" t="s">
        <v>479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1:13" ht="13.5" thickBot="1">
      <c r="A44" s="6" t="s">
        <v>480</v>
      </c>
      <c r="B44" s="6"/>
      <c r="C44" s="6"/>
      <c r="D44" s="6"/>
      <c r="E44" s="6"/>
      <c r="F44" s="6"/>
      <c r="G44" s="6"/>
      <c r="H44" s="6"/>
      <c r="I44" s="6"/>
      <c r="J44" s="24">
        <v>0</v>
      </c>
      <c r="K44" s="6"/>
      <c r="L44" s="24">
        <v>0</v>
      </c>
      <c r="M44" s="15">
        <f>L44/סיכום!$B$42</f>
        <v>0</v>
      </c>
    </row>
    <row r="45" spans="1:13" ht="13.5" thickTop="1"/>
    <row r="46" spans="1:13" ht="13.5" thickBot="1">
      <c r="A46" s="4" t="s">
        <v>481</v>
      </c>
      <c r="B46" s="4"/>
      <c r="C46" s="4"/>
      <c r="D46" s="4"/>
      <c r="E46" s="4"/>
      <c r="F46" s="4"/>
      <c r="G46" s="4"/>
      <c r="H46" s="4"/>
      <c r="I46" s="4"/>
      <c r="J46" s="23">
        <v>0</v>
      </c>
      <c r="K46" s="4"/>
      <c r="L46" s="23">
        <v>0</v>
      </c>
      <c r="M46" s="18">
        <v>0</v>
      </c>
    </row>
    <row r="47" spans="1:13" ht="13.5" thickTop="1"/>
    <row r="49" spans="1:13">
      <c r="A49" s="4" t="s">
        <v>482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>
      <c r="A50" s="6" t="s">
        <v>483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 spans="1:13" ht="13.5" thickBot="1">
      <c r="A51" s="6" t="s">
        <v>484</v>
      </c>
      <c r="B51" s="6"/>
      <c r="C51" s="6"/>
      <c r="D51" s="6"/>
      <c r="E51" s="6"/>
      <c r="F51" s="6"/>
      <c r="G51" s="6"/>
      <c r="H51" s="6"/>
      <c r="I51" s="6"/>
      <c r="J51" s="24">
        <v>0</v>
      </c>
      <c r="K51" s="6"/>
      <c r="L51" s="24">
        <v>0</v>
      </c>
      <c r="M51" s="15">
        <f>L51/סיכום!$B$42</f>
        <v>0</v>
      </c>
    </row>
    <row r="52" spans="1:13" ht="13.5" thickTop="1"/>
    <row r="53" spans="1:13">
      <c r="A53" s="6" t="s">
        <v>485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</row>
    <row r="54" spans="1:13" ht="13.5" thickBot="1">
      <c r="A54" s="6" t="s">
        <v>486</v>
      </c>
      <c r="B54" s="6"/>
      <c r="C54" s="6"/>
      <c r="D54" s="6"/>
      <c r="E54" s="6"/>
      <c r="F54" s="6"/>
      <c r="G54" s="6"/>
      <c r="H54" s="6"/>
      <c r="I54" s="6"/>
      <c r="J54" s="24">
        <v>0</v>
      </c>
      <c r="K54" s="6"/>
      <c r="L54" s="24">
        <v>0</v>
      </c>
      <c r="M54" s="15">
        <f>L54/סיכום!$B$42</f>
        <v>0</v>
      </c>
    </row>
    <row r="55" spans="1:13" ht="13.5" thickTop="1"/>
    <row r="56" spans="1:13">
      <c r="A56" s="6" t="s">
        <v>487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</row>
    <row r="57" spans="1:13" ht="13.5" thickBot="1">
      <c r="A57" s="6" t="s">
        <v>488</v>
      </c>
      <c r="B57" s="6"/>
      <c r="C57" s="6"/>
      <c r="D57" s="6"/>
      <c r="E57" s="6"/>
      <c r="F57" s="6"/>
      <c r="G57" s="6"/>
      <c r="H57" s="6"/>
      <c r="I57" s="6"/>
      <c r="J57" s="24">
        <v>0</v>
      </c>
      <c r="K57" s="6"/>
      <c r="L57" s="24">
        <v>0</v>
      </c>
      <c r="M57" s="15">
        <f>L57/סיכום!$B$42</f>
        <v>0</v>
      </c>
    </row>
    <row r="58" spans="1:13" ht="13.5" thickTop="1"/>
    <row r="59" spans="1:13">
      <c r="A59" s="6" t="s">
        <v>489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</row>
    <row r="60" spans="1:13" ht="13.5" thickBot="1">
      <c r="A60" s="6" t="s">
        <v>490</v>
      </c>
      <c r="B60" s="6"/>
      <c r="C60" s="6"/>
      <c r="D60" s="6"/>
      <c r="E60" s="6"/>
      <c r="F60" s="6"/>
      <c r="G60" s="6"/>
      <c r="H60" s="6"/>
      <c r="I60" s="6"/>
      <c r="J60" s="24">
        <v>0</v>
      </c>
      <c r="K60" s="6"/>
      <c r="L60" s="24">
        <v>0</v>
      </c>
      <c r="M60" s="15">
        <f>L60/סיכום!$B$42</f>
        <v>0</v>
      </c>
    </row>
    <row r="61" spans="1:13" ht="13.5" thickTop="1"/>
    <row r="62" spans="1:13" ht="13.5" thickBot="1">
      <c r="A62" s="4" t="s">
        <v>491</v>
      </c>
      <c r="B62" s="4"/>
      <c r="C62" s="4"/>
      <c r="D62" s="4"/>
      <c r="E62" s="4"/>
      <c r="F62" s="4"/>
      <c r="G62" s="4"/>
      <c r="H62" s="4"/>
      <c r="I62" s="4"/>
      <c r="J62" s="23">
        <v>0</v>
      </c>
      <c r="K62" s="4"/>
      <c r="L62" s="23">
        <v>0</v>
      </c>
      <c r="M62" s="18">
        <v>0</v>
      </c>
    </row>
    <row r="63" spans="1:13" ht="13.5" thickTop="1"/>
    <row r="65" spans="1:13" ht="13.5" thickBot="1">
      <c r="A65" s="4" t="s">
        <v>492</v>
      </c>
      <c r="B65" s="4"/>
      <c r="C65" s="4"/>
      <c r="D65" s="4"/>
      <c r="E65" s="4"/>
      <c r="F65" s="4"/>
      <c r="G65" s="4"/>
      <c r="H65" s="4"/>
      <c r="I65" s="4"/>
      <c r="J65" s="23">
        <v>0</v>
      </c>
      <c r="K65" s="4"/>
      <c r="L65" s="23">
        <v>0</v>
      </c>
      <c r="M65" s="18">
        <v>0</v>
      </c>
    </row>
    <row r="66" spans="1:13" ht="13.5" thickTop="1"/>
    <row r="68" spans="1:13">
      <c r="A68" s="7" t="s">
        <v>51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</row>
    <row r="72" spans="1:13">
      <c r="A72" s="2"/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1"/>
  <sheetViews>
    <sheetView rightToLeft="1" topLeftCell="A12" workbookViewId="0">
      <selection activeCell="A51" sqref="A51"/>
    </sheetView>
  </sheetViews>
  <sheetFormatPr defaultColWidth="9.140625" defaultRowHeight="12.75"/>
  <cols>
    <col min="1" max="1" width="27.7109375" customWidth="1"/>
    <col min="2" max="2" width="12.7109375" customWidth="1"/>
    <col min="3" max="4" width="8.7109375" customWidth="1"/>
    <col min="5" max="5" width="10.7109375" customWidth="1"/>
    <col min="6" max="6" width="6.7109375" customWidth="1"/>
    <col min="7" max="7" width="11.7109375" customWidth="1"/>
    <col min="8" max="8" width="14.7109375" customWidth="1"/>
    <col min="9" max="9" width="16.7109375" customWidth="1"/>
    <col min="10" max="10" width="11.7109375" customWidth="1"/>
    <col min="11" max="11" width="9.7109375" customWidth="1"/>
    <col min="12" max="12" width="12.7109375" customWidth="1"/>
    <col min="13" max="13" width="20.7109375" customWidth="1"/>
  </cols>
  <sheetData>
    <row r="2" spans="1:13" ht="18">
      <c r="A2" s="1" t="s">
        <v>0</v>
      </c>
    </row>
    <row r="4" spans="1:13" ht="18">
      <c r="A4" s="1" t="s">
        <v>493</v>
      </c>
    </row>
    <row r="6" spans="1:13">
      <c r="A6" s="2" t="s">
        <v>2</v>
      </c>
    </row>
    <row r="8" spans="1:13" ht="15">
      <c r="A8" s="3" t="s">
        <v>3</v>
      </c>
    </row>
    <row r="11" spans="1:13">
      <c r="A11" s="4" t="s">
        <v>4</v>
      </c>
      <c r="B11" s="4" t="s">
        <v>5</v>
      </c>
      <c r="C11" s="4" t="s">
        <v>6</v>
      </c>
      <c r="D11" s="4" t="s">
        <v>7</v>
      </c>
      <c r="E11" s="4" t="s">
        <v>8</v>
      </c>
      <c r="F11" s="4" t="s">
        <v>54</v>
      </c>
      <c r="G11" s="4" t="s">
        <v>9</v>
      </c>
      <c r="H11" s="4" t="s">
        <v>10</v>
      </c>
      <c r="I11" s="4" t="s">
        <v>11</v>
      </c>
      <c r="J11" s="4" t="s">
        <v>55</v>
      </c>
      <c r="K11" s="4" t="s">
        <v>56</v>
      </c>
      <c r="L11" s="4" t="s">
        <v>274</v>
      </c>
      <c r="M11" s="4" t="s">
        <v>13</v>
      </c>
    </row>
    <row r="12" spans="1:13">
      <c r="A12" s="5"/>
      <c r="B12" s="5"/>
      <c r="C12" s="5"/>
      <c r="D12" s="5"/>
      <c r="E12" s="5"/>
      <c r="F12" s="5" t="s">
        <v>59</v>
      </c>
      <c r="G12" s="5"/>
      <c r="H12" s="5" t="s">
        <v>14</v>
      </c>
      <c r="I12" s="5" t="s">
        <v>14</v>
      </c>
      <c r="J12" s="5" t="s">
        <v>60</v>
      </c>
      <c r="K12" s="5" t="s">
        <v>61</v>
      </c>
      <c r="L12" s="5" t="s">
        <v>15</v>
      </c>
      <c r="M12" s="5" t="s">
        <v>14</v>
      </c>
    </row>
    <row r="15" spans="1:13">
      <c r="A15" s="4" t="s">
        <v>493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8" spans="1:13">
      <c r="A18" s="4" t="s">
        <v>494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>
      <c r="A19" s="6" t="s">
        <v>495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 ht="13.5" thickBot="1">
      <c r="A20" s="6" t="s">
        <v>496</v>
      </c>
      <c r="B20" s="6"/>
      <c r="C20" s="6"/>
      <c r="D20" s="6"/>
      <c r="E20" s="6"/>
      <c r="F20" s="6"/>
      <c r="G20" s="6"/>
      <c r="H20" s="6"/>
      <c r="I20" s="6"/>
      <c r="J20" s="24">
        <v>0</v>
      </c>
      <c r="K20" s="6"/>
      <c r="L20" s="24">
        <v>0</v>
      </c>
      <c r="M20" s="15">
        <v>0</v>
      </c>
    </row>
    <row r="21" spans="1:13" ht="13.5" thickTop="1"/>
    <row r="22" spans="1:13">
      <c r="A22" s="6" t="s">
        <v>497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 ht="13.5" thickBot="1">
      <c r="A23" s="6" t="s">
        <v>498</v>
      </c>
      <c r="B23" s="6"/>
      <c r="C23" s="6"/>
      <c r="D23" s="6"/>
      <c r="E23" s="6"/>
      <c r="F23" s="6"/>
      <c r="G23" s="6"/>
      <c r="H23" s="6"/>
      <c r="I23" s="6"/>
      <c r="J23" s="24">
        <v>0</v>
      </c>
      <c r="K23" s="6"/>
      <c r="L23" s="24">
        <v>0</v>
      </c>
      <c r="M23" s="15">
        <f>L23/סיכום!$B$42</f>
        <v>0</v>
      </c>
    </row>
    <row r="24" spans="1:13" ht="13.5" thickTop="1"/>
    <row r="25" spans="1:13">
      <c r="A25" s="6" t="s">
        <v>499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 ht="13.5" thickBot="1">
      <c r="A26" s="6" t="s">
        <v>500</v>
      </c>
      <c r="B26" s="6"/>
      <c r="C26" s="6"/>
      <c r="D26" s="6"/>
      <c r="E26" s="6"/>
      <c r="F26" s="6"/>
      <c r="G26" s="6"/>
      <c r="H26" s="6"/>
      <c r="I26" s="6"/>
      <c r="J26" s="24">
        <v>0</v>
      </c>
      <c r="K26" s="6"/>
      <c r="L26" s="24">
        <v>0</v>
      </c>
      <c r="M26" s="15">
        <f>L26/סיכום!$B$42</f>
        <v>0</v>
      </c>
    </row>
    <row r="27" spans="1:13" ht="13.5" thickTop="1"/>
    <row r="28" spans="1:13">
      <c r="A28" s="6" t="s">
        <v>501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1:13" ht="13.5" thickBot="1">
      <c r="A29" s="6" t="s">
        <v>502</v>
      </c>
      <c r="B29" s="6"/>
      <c r="C29" s="6"/>
      <c r="D29" s="6"/>
      <c r="E29" s="6"/>
      <c r="F29" s="6"/>
      <c r="G29" s="6"/>
      <c r="H29" s="6"/>
      <c r="I29" s="6"/>
      <c r="J29" s="24">
        <v>0</v>
      </c>
      <c r="K29" s="6"/>
      <c r="L29" s="24">
        <v>0</v>
      </c>
      <c r="M29" s="15">
        <f>L29/סיכום!$B$42</f>
        <v>0</v>
      </c>
    </row>
    <row r="30" spans="1:13" ht="13.5" thickTop="1"/>
    <row r="31" spans="1:13">
      <c r="A31" s="6" t="s">
        <v>503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 spans="1:13" ht="13.5" thickBot="1">
      <c r="A32" s="6" t="s">
        <v>504</v>
      </c>
      <c r="B32" s="6"/>
      <c r="C32" s="6"/>
      <c r="D32" s="6"/>
      <c r="E32" s="6"/>
      <c r="F32" s="6"/>
      <c r="G32" s="6"/>
      <c r="H32" s="6"/>
      <c r="I32" s="6"/>
      <c r="J32" s="24">
        <v>0</v>
      </c>
      <c r="K32" s="6"/>
      <c r="L32" s="24">
        <v>0</v>
      </c>
      <c r="M32" s="15">
        <f>L32/סיכום!$B$42</f>
        <v>0</v>
      </c>
    </row>
    <row r="33" spans="1:13" ht="13.5" thickTop="1"/>
    <row r="34" spans="1:13" ht="13.5" thickBot="1">
      <c r="A34" s="4" t="s">
        <v>505</v>
      </c>
      <c r="B34" s="4"/>
      <c r="C34" s="4"/>
      <c r="D34" s="4"/>
      <c r="E34" s="4"/>
      <c r="F34" s="4"/>
      <c r="G34" s="4"/>
      <c r="H34" s="4"/>
      <c r="I34" s="4"/>
      <c r="J34" s="23">
        <v>0</v>
      </c>
      <c r="K34" s="4"/>
      <c r="L34" s="23">
        <v>0</v>
      </c>
      <c r="M34" s="18">
        <v>0</v>
      </c>
    </row>
    <row r="35" spans="1:13" ht="13.5" thickTop="1"/>
    <row r="37" spans="1:13">
      <c r="A37" s="4" t="s">
        <v>506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>
      <c r="A38" s="6" t="s">
        <v>506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1:13" ht="13.5" thickBot="1">
      <c r="A39" s="6" t="s">
        <v>507</v>
      </c>
      <c r="B39" s="6"/>
      <c r="C39" s="6"/>
      <c r="D39" s="6"/>
      <c r="E39" s="6"/>
      <c r="F39" s="6"/>
      <c r="G39" s="6"/>
      <c r="H39" s="6"/>
      <c r="I39" s="6"/>
      <c r="J39" s="24">
        <v>0</v>
      </c>
      <c r="K39" s="6"/>
      <c r="L39" s="24">
        <v>0</v>
      </c>
      <c r="M39" s="15">
        <f>L39/סיכום!$B$42</f>
        <v>0</v>
      </c>
    </row>
    <row r="40" spans="1:13" ht="13.5" thickTop="1"/>
    <row r="41" spans="1:13" ht="13.5" thickBot="1">
      <c r="A41" s="4" t="s">
        <v>507</v>
      </c>
      <c r="B41" s="4"/>
      <c r="C41" s="4"/>
      <c r="D41" s="4"/>
      <c r="E41" s="4"/>
      <c r="F41" s="4"/>
      <c r="G41" s="4"/>
      <c r="H41" s="4"/>
      <c r="I41" s="4"/>
      <c r="J41" s="23">
        <v>0</v>
      </c>
      <c r="K41" s="4"/>
      <c r="L41" s="23">
        <v>0</v>
      </c>
      <c r="M41" s="18">
        <v>0</v>
      </c>
    </row>
    <row r="42" spans="1:13" ht="13.5" thickTop="1"/>
    <row r="44" spans="1:13" ht="13.5" thickBot="1">
      <c r="A44" s="4" t="s">
        <v>508</v>
      </c>
      <c r="B44" s="4"/>
      <c r="C44" s="4"/>
      <c r="D44" s="4"/>
      <c r="E44" s="4"/>
      <c r="F44" s="4"/>
      <c r="G44" s="4"/>
      <c r="H44" s="4"/>
      <c r="I44" s="4"/>
      <c r="J44" s="23">
        <v>0</v>
      </c>
      <c r="K44" s="4"/>
      <c r="L44" s="23">
        <v>0</v>
      </c>
      <c r="M44" s="18">
        <v>0</v>
      </c>
    </row>
    <row r="45" spans="1:13" ht="13.5" thickTop="1"/>
    <row r="47" spans="1:13">
      <c r="A47" s="7" t="s">
        <v>51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</row>
    <row r="51" spans="1:1">
      <c r="A51" s="2"/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5"/>
  <sheetViews>
    <sheetView rightToLeft="1" topLeftCell="A16" workbookViewId="0">
      <selection activeCell="A45" sqref="A45"/>
    </sheetView>
  </sheetViews>
  <sheetFormatPr defaultColWidth="9.140625" defaultRowHeight="12.75"/>
  <cols>
    <col min="1" max="1" width="31.7109375" customWidth="1"/>
    <col min="2" max="2" width="12.7109375" customWidth="1"/>
    <col min="3" max="3" width="8.7109375" customWidth="1"/>
    <col min="4" max="4" width="21.7109375" customWidth="1"/>
    <col min="5" max="5" width="12.7109375" customWidth="1"/>
    <col min="6" max="6" width="30.7109375" customWidth="1"/>
    <col min="7" max="7" width="12.7109375" customWidth="1"/>
    <col min="8" max="8" width="20.7109375" customWidth="1"/>
  </cols>
  <sheetData>
    <row r="2" spans="1:8" ht="18">
      <c r="A2" s="1" t="s">
        <v>0</v>
      </c>
    </row>
    <row r="4" spans="1:8" ht="18">
      <c r="A4" s="1" t="s">
        <v>509</v>
      </c>
    </row>
    <row r="6" spans="1:8">
      <c r="A6" s="2" t="s">
        <v>2</v>
      </c>
    </row>
    <row r="8" spans="1:8" ht="15">
      <c r="A8" s="3" t="s">
        <v>3</v>
      </c>
    </row>
    <row r="11" spans="1:8">
      <c r="A11" s="4" t="s">
        <v>4</v>
      </c>
      <c r="B11" s="4" t="s">
        <v>5</v>
      </c>
      <c r="C11" s="4" t="s">
        <v>6</v>
      </c>
      <c r="D11" s="4" t="s">
        <v>510</v>
      </c>
      <c r="E11" s="4" t="s">
        <v>511</v>
      </c>
      <c r="F11" s="4" t="s">
        <v>512</v>
      </c>
      <c r="G11" s="4" t="s">
        <v>274</v>
      </c>
      <c r="H11" s="4" t="s">
        <v>13</v>
      </c>
    </row>
    <row r="12" spans="1:8">
      <c r="A12" s="5"/>
      <c r="B12" s="5"/>
      <c r="C12" s="5"/>
      <c r="D12" s="5" t="s">
        <v>58</v>
      </c>
      <c r="E12" s="5"/>
      <c r="F12" s="5" t="s">
        <v>14</v>
      </c>
      <c r="G12" s="5" t="s">
        <v>15</v>
      </c>
      <c r="H12" s="5" t="s">
        <v>14</v>
      </c>
    </row>
    <row r="15" spans="1:8">
      <c r="A15" s="4" t="s">
        <v>509</v>
      </c>
      <c r="B15" s="4"/>
      <c r="C15" s="4"/>
      <c r="D15" s="4"/>
      <c r="E15" s="4"/>
      <c r="F15" s="4"/>
      <c r="G15" s="4"/>
      <c r="H15" s="4"/>
    </row>
    <row r="18" spans="1:8">
      <c r="A18" s="4" t="s">
        <v>513</v>
      </c>
      <c r="B18" s="4"/>
      <c r="C18" s="4"/>
      <c r="D18" s="4"/>
      <c r="E18" s="4"/>
      <c r="F18" s="4"/>
      <c r="G18" s="4"/>
      <c r="H18" s="4"/>
    </row>
    <row r="19" spans="1:8">
      <c r="A19" s="6" t="s">
        <v>514</v>
      </c>
      <c r="B19" s="6"/>
      <c r="C19" s="6"/>
      <c r="D19" s="6"/>
      <c r="E19" s="6"/>
      <c r="F19" s="6"/>
      <c r="G19" s="6"/>
      <c r="H19" s="6"/>
    </row>
    <row r="20" spans="1:8" ht="13.5" thickBot="1">
      <c r="A20" s="6" t="s">
        <v>515</v>
      </c>
      <c r="B20" s="6"/>
      <c r="C20" s="6"/>
      <c r="D20" s="6"/>
      <c r="E20" s="6"/>
      <c r="F20" s="6"/>
      <c r="G20" s="24">
        <v>0</v>
      </c>
      <c r="H20" s="15">
        <v>0</v>
      </c>
    </row>
    <row r="21" spans="1:8" ht="13.5" thickTop="1"/>
    <row r="22" spans="1:8">
      <c r="A22" s="6" t="s">
        <v>516</v>
      </c>
      <c r="B22" s="6"/>
      <c r="C22" s="6"/>
      <c r="D22" s="6"/>
      <c r="E22" s="6"/>
      <c r="F22" s="6"/>
      <c r="G22" s="6"/>
      <c r="H22" s="6"/>
    </row>
    <row r="23" spans="1:8" ht="13.5" thickBot="1">
      <c r="A23" s="6" t="s">
        <v>517</v>
      </c>
      <c r="B23" s="6"/>
      <c r="C23" s="6"/>
      <c r="D23" s="6"/>
      <c r="E23" s="6"/>
      <c r="F23" s="6"/>
      <c r="G23" s="24">
        <v>0</v>
      </c>
      <c r="H23" s="15">
        <f>G23/סיכום!$B$42</f>
        <v>0</v>
      </c>
    </row>
    <row r="24" spans="1:8" ht="13.5" thickTop="1"/>
    <row r="25" spans="1:8" ht="13.5" thickBot="1">
      <c r="A25" s="4" t="s">
        <v>518</v>
      </c>
      <c r="B25" s="4"/>
      <c r="C25" s="4"/>
      <c r="D25" s="4"/>
      <c r="E25" s="4"/>
      <c r="F25" s="4"/>
      <c r="G25" s="23">
        <v>0</v>
      </c>
      <c r="H25" s="18">
        <v>0</v>
      </c>
    </row>
    <row r="26" spans="1:8" ht="13.5" thickTop="1"/>
    <row r="28" spans="1:8">
      <c r="A28" s="4" t="s">
        <v>519</v>
      </c>
      <c r="B28" s="4"/>
      <c r="C28" s="4"/>
      <c r="D28" s="4"/>
      <c r="E28" s="4"/>
      <c r="F28" s="4"/>
      <c r="G28" s="4"/>
      <c r="H28" s="4"/>
    </row>
    <row r="29" spans="1:8">
      <c r="A29" s="6" t="s">
        <v>520</v>
      </c>
      <c r="B29" s="6"/>
      <c r="C29" s="6"/>
      <c r="D29" s="6"/>
      <c r="E29" s="6"/>
      <c r="F29" s="6"/>
      <c r="G29" s="6"/>
      <c r="H29" s="6"/>
    </row>
    <row r="30" spans="1:8" ht="13.5" thickBot="1">
      <c r="A30" s="6" t="s">
        <v>521</v>
      </c>
      <c r="B30" s="6"/>
      <c r="C30" s="6"/>
      <c r="D30" s="6"/>
      <c r="E30" s="6"/>
      <c r="F30" s="6"/>
      <c r="G30" s="24">
        <v>0</v>
      </c>
      <c r="H30" s="15">
        <f>G30/סיכום!$B$42</f>
        <v>0</v>
      </c>
    </row>
    <row r="31" spans="1:8" ht="13.5" thickTop="1"/>
    <row r="32" spans="1:8">
      <c r="A32" s="6" t="s">
        <v>522</v>
      </c>
      <c r="B32" s="6"/>
      <c r="C32" s="6"/>
      <c r="D32" s="6"/>
      <c r="E32" s="6"/>
      <c r="F32" s="6"/>
      <c r="G32" s="6"/>
      <c r="H32" s="6"/>
    </row>
    <row r="33" spans="1:8" ht="13.5" thickBot="1">
      <c r="A33" s="6" t="s">
        <v>523</v>
      </c>
      <c r="B33" s="6"/>
      <c r="C33" s="6"/>
      <c r="D33" s="6"/>
      <c r="E33" s="6"/>
      <c r="F33" s="6"/>
      <c r="G33" s="24">
        <v>0</v>
      </c>
      <c r="H33" s="15">
        <f>G33/סיכום!$B$42</f>
        <v>0</v>
      </c>
    </row>
    <row r="34" spans="1:8" ht="13.5" thickTop="1"/>
    <row r="35" spans="1:8" ht="13.5" thickBot="1">
      <c r="A35" s="4" t="s">
        <v>524</v>
      </c>
      <c r="B35" s="4"/>
      <c r="C35" s="4"/>
      <c r="D35" s="4"/>
      <c r="E35" s="4"/>
      <c r="F35" s="4"/>
      <c r="G35" s="23">
        <v>0</v>
      </c>
      <c r="H35" s="18">
        <v>0</v>
      </c>
    </row>
    <row r="36" spans="1:8" ht="13.5" thickTop="1"/>
    <row r="38" spans="1:8" ht="13.5" thickBot="1">
      <c r="A38" s="4" t="s">
        <v>525</v>
      </c>
      <c r="B38" s="4"/>
      <c r="C38" s="4"/>
      <c r="D38" s="4"/>
      <c r="E38" s="4"/>
      <c r="F38" s="4"/>
      <c r="G38" s="23">
        <v>0</v>
      </c>
      <c r="H38" s="18">
        <v>0</v>
      </c>
    </row>
    <row r="39" spans="1:8" ht="13.5" thickTop="1"/>
    <row r="41" spans="1:8">
      <c r="A41" s="7" t="s">
        <v>51</v>
      </c>
      <c r="B41" s="7"/>
      <c r="C41" s="7"/>
      <c r="D41" s="7"/>
      <c r="E41" s="7"/>
      <c r="F41" s="7"/>
      <c r="G41" s="7"/>
      <c r="H41" s="7"/>
    </row>
    <row r="45" spans="1:8">
      <c r="A45" s="2"/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0"/>
  <sheetViews>
    <sheetView rightToLeft="1" workbookViewId="0">
      <selection activeCell="H21" sqref="H21"/>
    </sheetView>
  </sheetViews>
  <sheetFormatPr defaultColWidth="9.140625" defaultRowHeight="12.75"/>
  <cols>
    <col min="1" max="1" width="28.7109375" customWidth="1"/>
    <col min="2" max="2" width="12.7109375" customWidth="1"/>
    <col min="3" max="4" width="8.7109375" customWidth="1"/>
    <col min="5" max="5" width="10.7109375" customWidth="1"/>
    <col min="6" max="6" width="14.7109375" style="32" customWidth="1"/>
    <col min="7" max="7" width="16.7109375" style="32" customWidth="1"/>
    <col min="8" max="8" width="12.7109375" style="34" customWidth="1"/>
    <col min="9" max="9" width="20.7109375" style="32" customWidth="1"/>
  </cols>
  <sheetData>
    <row r="2" spans="1:9" ht="18">
      <c r="A2" s="1" t="s">
        <v>0</v>
      </c>
    </row>
    <row r="4" spans="1:9" ht="18">
      <c r="A4" s="1" t="s">
        <v>526</v>
      </c>
    </row>
    <row r="6" spans="1:9">
      <c r="A6" s="2" t="s">
        <v>2</v>
      </c>
    </row>
    <row r="8" spans="1:9" ht="15">
      <c r="A8" s="3" t="s">
        <v>3</v>
      </c>
    </row>
    <row r="11" spans="1:9">
      <c r="A11" s="4" t="s">
        <v>4</v>
      </c>
      <c r="B11" s="4" t="s">
        <v>5</v>
      </c>
      <c r="C11" s="4" t="s">
        <v>6</v>
      </c>
      <c r="D11" s="4" t="s">
        <v>7</v>
      </c>
      <c r="E11" s="4" t="s">
        <v>8</v>
      </c>
      <c r="F11" s="17" t="s">
        <v>10</v>
      </c>
      <c r="G11" s="17" t="s">
        <v>11</v>
      </c>
      <c r="H11" s="35" t="s">
        <v>274</v>
      </c>
      <c r="I11" s="17" t="s">
        <v>13</v>
      </c>
    </row>
    <row r="12" spans="1:9">
      <c r="A12" s="5"/>
      <c r="B12" s="5"/>
      <c r="C12" s="5"/>
      <c r="D12" s="5"/>
      <c r="E12" s="5"/>
      <c r="F12" s="33" t="s">
        <v>14</v>
      </c>
      <c r="G12" s="33" t="s">
        <v>14</v>
      </c>
      <c r="H12" s="36" t="s">
        <v>15</v>
      </c>
      <c r="I12" s="33" t="s">
        <v>14</v>
      </c>
    </row>
    <row r="15" spans="1:9">
      <c r="A15" s="4" t="s">
        <v>526</v>
      </c>
      <c r="B15" s="4"/>
      <c r="C15" s="4"/>
      <c r="D15" s="4"/>
      <c r="E15" s="4"/>
      <c r="F15" s="17"/>
      <c r="G15" s="17"/>
      <c r="H15" s="35"/>
      <c r="I15" s="17"/>
    </row>
    <row r="18" spans="1:9">
      <c r="A18" s="4" t="s">
        <v>527</v>
      </c>
      <c r="B18" s="4"/>
      <c r="C18" s="4"/>
      <c r="D18" s="4"/>
      <c r="E18" s="4"/>
      <c r="F18" s="17"/>
      <c r="G18" s="17"/>
      <c r="H18" s="35"/>
      <c r="I18" s="25"/>
    </row>
    <row r="19" spans="1:9">
      <c r="A19" s="6" t="s">
        <v>527</v>
      </c>
      <c r="B19" s="6"/>
      <c r="C19" s="6"/>
      <c r="D19" s="6"/>
      <c r="E19" s="6"/>
      <c r="F19" s="14"/>
      <c r="G19" s="14"/>
      <c r="H19" s="37"/>
      <c r="I19" s="26"/>
    </row>
    <row r="20" spans="1:9">
      <c r="A20" s="19" t="s">
        <v>604</v>
      </c>
      <c r="B20" s="19">
        <v>99999999</v>
      </c>
      <c r="C20" s="20">
        <v>0</v>
      </c>
      <c r="D20" s="21" t="s">
        <v>605</v>
      </c>
      <c r="E20" s="21" t="s">
        <v>606</v>
      </c>
      <c r="F20" s="22">
        <v>0</v>
      </c>
      <c r="G20" s="22">
        <v>0</v>
      </c>
      <c r="H20" s="37">
        <f>-196.529+-93.694+290.15</f>
        <v>-7.3000000000035925E-2</v>
      </c>
      <c r="I20" s="26">
        <f>H20/סיכום!B42</f>
        <v>-5.5794189512115443E-7</v>
      </c>
    </row>
    <row r="21" spans="1:9" ht="13.5" thickBot="1">
      <c r="A21" s="6" t="s">
        <v>528</v>
      </c>
      <c r="B21" s="6"/>
      <c r="C21" s="6"/>
      <c r="D21" s="6"/>
      <c r="E21" s="6"/>
      <c r="F21" s="14"/>
      <c r="G21" s="14"/>
      <c r="H21" s="38">
        <f>SUM(H20)</f>
        <v>-7.3000000000035925E-2</v>
      </c>
      <c r="I21" s="27">
        <f>SUM(I20)</f>
        <v>-5.5794189512115443E-7</v>
      </c>
    </row>
    <row r="22" spans="1:9" ht="13.5" thickTop="1">
      <c r="I22" s="28"/>
    </row>
    <row r="23" spans="1:9" ht="13.5" thickBot="1">
      <c r="A23" s="4" t="s">
        <v>528</v>
      </c>
      <c r="B23" s="4"/>
      <c r="C23" s="4"/>
      <c r="D23" s="4"/>
      <c r="E23" s="4"/>
      <c r="F23" s="17"/>
      <c r="G23" s="17"/>
      <c r="H23" s="39">
        <f>SUM(H21)</f>
        <v>-7.3000000000035925E-2</v>
      </c>
      <c r="I23" s="29">
        <f>SUM(I21)</f>
        <v>-5.5794189512115443E-7</v>
      </c>
    </row>
    <row r="24" spans="1:9" ht="13.5" thickTop="1">
      <c r="I24" s="28"/>
    </row>
    <row r="25" spans="1:9">
      <c r="I25" s="28"/>
    </row>
    <row r="26" spans="1:9">
      <c r="A26" s="4" t="s">
        <v>529</v>
      </c>
      <c r="B26" s="4"/>
      <c r="C26" s="4"/>
      <c r="D26" s="4"/>
      <c r="E26" s="4"/>
      <c r="F26" s="17"/>
      <c r="G26" s="17"/>
      <c r="H26" s="35"/>
      <c r="I26" s="25"/>
    </row>
    <row r="27" spans="1:9">
      <c r="A27" s="6" t="s">
        <v>529</v>
      </c>
      <c r="B27" s="6"/>
      <c r="C27" s="6"/>
      <c r="D27" s="6"/>
      <c r="E27" s="6"/>
      <c r="F27" s="14"/>
      <c r="G27" s="14"/>
      <c r="H27" s="37"/>
      <c r="I27" s="26"/>
    </row>
    <row r="28" spans="1:9" ht="13.5" thickBot="1">
      <c r="A28" s="6" t="s">
        <v>530</v>
      </c>
      <c r="B28" s="6"/>
      <c r="C28" s="6"/>
      <c r="D28" s="6"/>
      <c r="E28" s="6"/>
      <c r="F28" s="14"/>
      <c r="G28" s="14"/>
      <c r="H28" s="38">
        <v>0</v>
      </c>
      <c r="I28" s="27">
        <f>H28/סיכום!$B$42</f>
        <v>0</v>
      </c>
    </row>
    <row r="29" spans="1:9" ht="13.5" thickTop="1">
      <c r="I29" s="28"/>
    </row>
    <row r="30" spans="1:9" ht="13.5" thickBot="1">
      <c r="A30" s="4" t="s">
        <v>530</v>
      </c>
      <c r="B30" s="4"/>
      <c r="C30" s="4"/>
      <c r="D30" s="4"/>
      <c r="E30" s="4"/>
      <c r="F30" s="17"/>
      <c r="G30" s="17"/>
      <c r="H30" s="39">
        <v>0</v>
      </c>
      <c r="I30" s="29">
        <v>0</v>
      </c>
    </row>
    <row r="31" spans="1:9" ht="13.5" thickTop="1">
      <c r="I31" s="28"/>
    </row>
    <row r="32" spans="1:9">
      <c r="I32" s="28"/>
    </row>
    <row r="33" spans="1:9" ht="13.5" thickBot="1">
      <c r="A33" s="4" t="s">
        <v>531</v>
      </c>
      <c r="B33" s="4"/>
      <c r="C33" s="4"/>
      <c r="D33" s="4"/>
      <c r="E33" s="4"/>
      <c r="F33" s="17"/>
      <c r="G33" s="17"/>
      <c r="H33" s="39">
        <f>SUM(H23+H30)</f>
        <v>-7.3000000000035925E-2</v>
      </c>
      <c r="I33" s="29">
        <f>SUM(I23+I30)</f>
        <v>-5.5794189512115443E-7</v>
      </c>
    </row>
    <row r="34" spans="1:9" ht="13.5" thickTop="1">
      <c r="I34" s="28"/>
    </row>
    <row r="36" spans="1:9">
      <c r="A36" s="7" t="s">
        <v>51</v>
      </c>
      <c r="B36" s="7"/>
      <c r="C36" s="7"/>
      <c r="D36" s="7"/>
      <c r="E36" s="7"/>
      <c r="F36" s="13"/>
      <c r="G36" s="13"/>
      <c r="H36" s="40"/>
      <c r="I36" s="13"/>
    </row>
    <row r="40" spans="1:9">
      <c r="A40" s="2"/>
    </row>
  </sheetData>
  <pageMargins left="0.75" right="0.75" top="1" bottom="1" header="0.5" footer="0.5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9"/>
  <sheetViews>
    <sheetView rightToLeft="1" workbookViewId="0">
      <selection activeCell="D41" sqref="D41"/>
    </sheetView>
  </sheetViews>
  <sheetFormatPr defaultColWidth="9.140625" defaultRowHeight="12.75"/>
  <cols>
    <col min="1" max="1" width="38.7109375" customWidth="1"/>
    <col min="2" max="2" width="12.7109375" customWidth="1"/>
    <col min="3" max="3" width="8.7109375" customWidth="1"/>
    <col min="4" max="4" width="24.7109375" customWidth="1"/>
    <col min="5" max="5" width="12.7109375" customWidth="1"/>
  </cols>
  <sheetData>
    <row r="2" spans="1:5" ht="18">
      <c r="A2" s="1" t="s">
        <v>0</v>
      </c>
    </row>
    <row r="4" spans="1:5" ht="18">
      <c r="A4" s="1" t="s">
        <v>532</v>
      </c>
    </row>
    <row r="6" spans="1:5">
      <c r="A6" s="2" t="s">
        <v>2</v>
      </c>
    </row>
    <row r="8" spans="1:5" ht="15">
      <c r="A8" s="3" t="s">
        <v>3</v>
      </c>
    </row>
    <row r="11" spans="1:5">
      <c r="A11" s="4" t="s">
        <v>4</v>
      </c>
      <c r="B11" s="4" t="s">
        <v>5</v>
      </c>
      <c r="C11" s="4" t="s">
        <v>6</v>
      </c>
      <c r="D11" s="4" t="s">
        <v>533</v>
      </c>
      <c r="E11" s="4" t="s">
        <v>274</v>
      </c>
    </row>
    <row r="12" spans="1:5">
      <c r="A12" s="5"/>
      <c r="B12" s="5"/>
      <c r="C12" s="5"/>
      <c r="D12" s="5" t="s">
        <v>58</v>
      </c>
      <c r="E12" s="5" t="s">
        <v>15</v>
      </c>
    </row>
    <row r="15" spans="1:5">
      <c r="A15" s="4" t="s">
        <v>534</v>
      </c>
      <c r="B15" s="4"/>
      <c r="C15" s="4"/>
      <c r="D15" s="4"/>
      <c r="E15" s="4"/>
    </row>
    <row r="18" spans="1:5">
      <c r="A18" s="4" t="s">
        <v>535</v>
      </c>
      <c r="B18" s="4"/>
      <c r="C18" s="4"/>
      <c r="D18" s="4"/>
      <c r="E18" s="4"/>
    </row>
    <row r="19" spans="1:5">
      <c r="A19" s="6" t="s">
        <v>536</v>
      </c>
      <c r="B19" s="6"/>
      <c r="C19" s="6"/>
      <c r="D19" s="6"/>
      <c r="E19" s="6"/>
    </row>
    <row r="20" spans="1:5" ht="13.5" thickBot="1">
      <c r="A20" s="6" t="s">
        <v>537</v>
      </c>
      <c r="B20" s="6"/>
      <c r="C20" s="6"/>
      <c r="D20" s="6"/>
      <c r="E20" s="24">
        <v>0</v>
      </c>
    </row>
    <row r="21" spans="1:5" ht="13.5" thickTop="1"/>
    <row r="22" spans="1:5" ht="13.5" thickBot="1">
      <c r="A22" s="4" t="s">
        <v>538</v>
      </c>
      <c r="B22" s="4"/>
      <c r="C22" s="4"/>
      <c r="D22" s="4"/>
      <c r="E22" s="23">
        <v>0</v>
      </c>
    </row>
    <row r="23" spans="1:5" ht="13.5" thickTop="1"/>
    <row r="25" spans="1:5">
      <c r="A25" s="4" t="s">
        <v>539</v>
      </c>
      <c r="B25" s="4"/>
      <c r="C25" s="4"/>
      <c r="D25" s="4"/>
      <c r="E25" s="4"/>
    </row>
    <row r="26" spans="1:5">
      <c r="A26" s="6" t="s">
        <v>540</v>
      </c>
      <c r="B26" s="6"/>
      <c r="C26" s="6"/>
      <c r="D26" s="6"/>
      <c r="E26" s="6"/>
    </row>
    <row r="27" spans="1:5" ht="13.5" thickBot="1">
      <c r="A27" s="6" t="s">
        <v>541</v>
      </c>
      <c r="B27" s="6"/>
      <c r="C27" s="6"/>
      <c r="D27" s="6"/>
      <c r="E27" s="24">
        <v>0</v>
      </c>
    </row>
    <row r="28" spans="1:5" ht="13.5" thickTop="1"/>
    <row r="29" spans="1:5" ht="13.5" thickBot="1">
      <c r="A29" s="4" t="s">
        <v>542</v>
      </c>
      <c r="B29" s="4"/>
      <c r="C29" s="4"/>
      <c r="D29" s="4"/>
      <c r="E29" s="23">
        <v>0</v>
      </c>
    </row>
    <row r="30" spans="1:5" ht="13.5" thickTop="1"/>
    <row r="32" spans="1:5" ht="13.5" thickBot="1">
      <c r="A32" s="4" t="s">
        <v>543</v>
      </c>
      <c r="B32" s="4"/>
      <c r="C32" s="4"/>
      <c r="D32" s="4"/>
      <c r="E32" s="23">
        <v>0</v>
      </c>
    </row>
    <row r="33" spans="1:5" ht="13.5" thickTop="1"/>
    <row r="35" spans="1:5">
      <c r="A35" s="7" t="s">
        <v>51</v>
      </c>
      <c r="B35" s="7"/>
      <c r="C35" s="7"/>
      <c r="D35" s="7"/>
      <c r="E35" s="7"/>
    </row>
    <row r="39" spans="1:5">
      <c r="A39" s="2"/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6"/>
  <sheetViews>
    <sheetView rightToLeft="1" tabSelected="1" topLeftCell="A13" workbookViewId="0">
      <selection activeCell="B43" sqref="B43:B44"/>
    </sheetView>
  </sheetViews>
  <sheetFormatPr defaultColWidth="9.140625" defaultRowHeight="12.75"/>
  <cols>
    <col min="1" max="1" width="37.7109375" customWidth="1"/>
    <col min="2" max="2" width="23.7109375" customWidth="1"/>
    <col min="3" max="3" width="16.7109375" customWidth="1"/>
  </cols>
  <sheetData>
    <row r="2" spans="1:3" ht="18">
      <c r="A2" s="1" t="s">
        <v>0</v>
      </c>
    </row>
    <row r="4" spans="1:3" ht="18">
      <c r="A4" s="1" t="s">
        <v>544</v>
      </c>
    </row>
    <row r="6" spans="1:3">
      <c r="A6" s="2" t="s">
        <v>2</v>
      </c>
    </row>
    <row r="8" spans="1:3" ht="15">
      <c r="A8" s="3" t="s">
        <v>3</v>
      </c>
    </row>
    <row r="10" spans="1:3" ht="15.75">
      <c r="A10" s="8" t="s">
        <v>545</v>
      </c>
    </row>
    <row r="11" spans="1:3" ht="15.75">
      <c r="A11" s="8"/>
    </row>
    <row r="14" spans="1:3">
      <c r="A14" s="5" t="s">
        <v>546</v>
      </c>
      <c r="B14" s="5" t="s">
        <v>547</v>
      </c>
      <c r="C14" s="5" t="s">
        <v>548</v>
      </c>
    </row>
    <row r="16" spans="1:3">
      <c r="A16" s="7" t="s">
        <v>549</v>
      </c>
      <c r="B16" s="9">
        <f>+'מזומנים ושווי מזומנים'!I58</f>
        <v>8498.7000000000007</v>
      </c>
      <c r="C16" s="10">
        <f>B16/$B$42</f>
        <v>6.4955901151559206E-2</v>
      </c>
    </row>
    <row r="17" spans="1:3">
      <c r="A17" s="7" t="s">
        <v>550</v>
      </c>
      <c r="B17" s="9">
        <f>+B18+B19+B20+B21+B22+B23+B24+B25+B26+B27</f>
        <v>84819.340000000011</v>
      </c>
      <c r="C17" s="10">
        <f t="shared" ref="C17:C41" si="0">B17/$B$42</f>
        <v>0.64827757948633236</v>
      </c>
    </row>
    <row r="18" spans="1:3">
      <c r="A18" s="7" t="s">
        <v>551</v>
      </c>
      <c r="B18" s="9">
        <f>+'סחיר - תעודות התחייבות ממשלתיות'!L76</f>
        <v>83695.360000000015</v>
      </c>
      <c r="C18" s="10">
        <f t="shared" si="0"/>
        <v>0.63968695577019585</v>
      </c>
    </row>
    <row r="19" spans="1:3">
      <c r="A19" s="7" t="s">
        <v>552</v>
      </c>
      <c r="B19" s="9">
        <v>0</v>
      </c>
      <c r="C19" s="10">
        <f t="shared" si="0"/>
        <v>0</v>
      </c>
    </row>
    <row r="20" spans="1:3">
      <c r="A20" s="7" t="s">
        <v>553</v>
      </c>
      <c r="B20" s="9">
        <v>0</v>
      </c>
      <c r="C20" s="10">
        <f t="shared" si="0"/>
        <v>0</v>
      </c>
    </row>
    <row r="21" spans="1:3">
      <c r="A21" s="7" t="s">
        <v>554</v>
      </c>
      <c r="B21" s="9">
        <v>0</v>
      </c>
      <c r="C21" s="10">
        <f t="shared" si="0"/>
        <v>0</v>
      </c>
    </row>
    <row r="22" spans="1:3">
      <c r="A22" s="7" t="s">
        <v>555</v>
      </c>
      <c r="B22" s="9">
        <v>0</v>
      </c>
      <c r="C22" s="10">
        <f t="shared" si="0"/>
        <v>0</v>
      </c>
    </row>
    <row r="23" spans="1:3">
      <c r="A23" s="7" t="s">
        <v>556</v>
      </c>
      <c r="B23" s="9">
        <v>0</v>
      </c>
      <c r="C23" s="10">
        <f t="shared" si="0"/>
        <v>0</v>
      </c>
    </row>
    <row r="24" spans="1:3">
      <c r="A24" s="7" t="s">
        <v>557</v>
      </c>
      <c r="B24" s="9">
        <v>0</v>
      </c>
      <c r="C24" s="10">
        <f t="shared" si="0"/>
        <v>0</v>
      </c>
    </row>
    <row r="25" spans="1:3">
      <c r="A25" s="7" t="s">
        <v>558</v>
      </c>
      <c r="B25" s="9">
        <f>+'סחיר - אופציות'!H55</f>
        <v>171.82999999999998</v>
      </c>
      <c r="C25" s="10">
        <f t="shared" si="0"/>
        <v>1.3133035046386408E-3</v>
      </c>
    </row>
    <row r="26" spans="1:3">
      <c r="A26" s="7" t="s">
        <v>559</v>
      </c>
      <c r="B26" s="9">
        <f>+'סחיר - חוזים עתידיים'!H34</f>
        <v>952.15000000000009</v>
      </c>
      <c r="C26" s="10">
        <f t="shared" si="0"/>
        <v>7.2773202114978881E-3</v>
      </c>
    </row>
    <row r="27" spans="1:3">
      <c r="A27" s="7" t="s">
        <v>560</v>
      </c>
      <c r="B27" s="9">
        <v>0</v>
      </c>
      <c r="C27" s="10">
        <f t="shared" si="0"/>
        <v>0</v>
      </c>
    </row>
    <row r="28" spans="1:3">
      <c r="A28" s="7" t="s">
        <v>561</v>
      </c>
      <c r="B28" s="9">
        <f>+B29+B30+B31+B32+B33+B34+B35+B36+B37</f>
        <v>37520.03</v>
      </c>
      <c r="C28" s="10">
        <f t="shared" si="0"/>
        <v>0.28676707730400364</v>
      </c>
    </row>
    <row r="29" spans="1:3">
      <c r="A29" s="7" t="s">
        <v>551</v>
      </c>
      <c r="B29" s="9">
        <f>+'לא סחיר - תעודות התחייבות ממשלה'!L76</f>
        <v>37520.03</v>
      </c>
      <c r="C29" s="10">
        <f t="shared" si="0"/>
        <v>0.28676707730400364</v>
      </c>
    </row>
    <row r="30" spans="1:3">
      <c r="A30" s="7" t="s">
        <v>562</v>
      </c>
      <c r="B30" s="9">
        <v>0</v>
      </c>
      <c r="C30" s="10">
        <f t="shared" si="0"/>
        <v>0</v>
      </c>
    </row>
    <row r="31" spans="1:3">
      <c r="A31" s="7" t="s">
        <v>563</v>
      </c>
      <c r="B31" s="9">
        <v>0</v>
      </c>
      <c r="C31" s="10">
        <f t="shared" si="0"/>
        <v>0</v>
      </c>
    </row>
    <row r="32" spans="1:3">
      <c r="A32" s="7" t="s">
        <v>564</v>
      </c>
      <c r="B32" s="9">
        <v>0</v>
      </c>
      <c r="C32" s="10">
        <f t="shared" si="0"/>
        <v>0</v>
      </c>
    </row>
    <row r="33" spans="1:3">
      <c r="A33" s="7" t="s">
        <v>565</v>
      </c>
      <c r="B33" s="9">
        <v>0</v>
      </c>
      <c r="C33" s="10">
        <f t="shared" si="0"/>
        <v>0</v>
      </c>
    </row>
    <row r="34" spans="1:3">
      <c r="A34" s="7" t="s">
        <v>566</v>
      </c>
      <c r="B34" s="9">
        <v>0</v>
      </c>
      <c r="C34" s="10">
        <f t="shared" si="0"/>
        <v>0</v>
      </c>
    </row>
    <row r="35" spans="1:3">
      <c r="A35" s="7" t="s">
        <v>567</v>
      </c>
      <c r="B35" s="9">
        <v>0</v>
      </c>
      <c r="C35" s="10">
        <f t="shared" si="0"/>
        <v>0</v>
      </c>
    </row>
    <row r="36" spans="1:3">
      <c r="A36" s="7" t="s">
        <v>568</v>
      </c>
      <c r="B36" s="9">
        <v>0</v>
      </c>
      <c r="C36" s="10">
        <f t="shared" si="0"/>
        <v>0</v>
      </c>
    </row>
    <row r="37" spans="1:3">
      <c r="A37" s="7" t="s">
        <v>569</v>
      </c>
      <c r="B37" s="9">
        <v>0</v>
      </c>
      <c r="C37" s="10">
        <f t="shared" si="0"/>
        <v>0</v>
      </c>
    </row>
    <row r="38" spans="1:3">
      <c r="A38" s="7" t="s">
        <v>570</v>
      </c>
      <c r="B38" s="9">
        <v>0</v>
      </c>
      <c r="C38" s="10">
        <f t="shared" si="0"/>
        <v>0</v>
      </c>
    </row>
    <row r="39" spans="1:3">
      <c r="A39" s="7" t="s">
        <v>571</v>
      </c>
      <c r="B39" s="9">
        <v>0</v>
      </c>
      <c r="C39" s="10">
        <f t="shared" si="0"/>
        <v>0</v>
      </c>
    </row>
    <row r="40" spans="1:3">
      <c r="A40" s="7" t="s">
        <v>572</v>
      </c>
      <c r="B40" s="9">
        <v>0</v>
      </c>
      <c r="C40" s="10">
        <f t="shared" si="0"/>
        <v>0</v>
      </c>
    </row>
    <row r="41" spans="1:3">
      <c r="A41" s="7" t="s">
        <v>573</v>
      </c>
      <c r="B41" s="9">
        <f>+'השקעות אחרות'!H33</f>
        <v>-7.3000000000035925E-2</v>
      </c>
      <c r="C41" s="10">
        <f t="shared" si="0"/>
        <v>-5.5794189512115443E-7</v>
      </c>
    </row>
    <row r="42" spans="1:3" ht="13.5" thickBot="1">
      <c r="A42" s="4" t="s">
        <v>574</v>
      </c>
      <c r="B42" s="30">
        <f>+B16+B17+B28+B38+B39+B40+B41</f>
        <v>130837.997</v>
      </c>
      <c r="C42" s="31">
        <f>+C16+C17+C28+C38+C39+C40+C41</f>
        <v>1.0000000000000002</v>
      </c>
    </row>
    <row r="43" spans="1:3" ht="13.5" thickTop="1">
      <c r="B43" s="9"/>
    </row>
    <row r="44" spans="1:3">
      <c r="B44" s="34"/>
    </row>
    <row r="45" spans="1:3" ht="13.5" thickBot="1">
      <c r="A45" s="5" t="s">
        <v>575</v>
      </c>
      <c r="B45" s="5" t="s">
        <v>56</v>
      </c>
    </row>
    <row r="46" spans="1:3" ht="13.5" thickTop="1"/>
    <row r="47" spans="1:3">
      <c r="A47" s="7" t="s">
        <v>28</v>
      </c>
      <c r="B47" s="11">
        <v>3.8889999999999998</v>
      </c>
    </row>
    <row r="48" spans="1:3">
      <c r="A48" s="7" t="s">
        <v>576</v>
      </c>
      <c r="B48" s="11">
        <v>3.2547000000000001</v>
      </c>
    </row>
    <row r="49" spans="1:2">
      <c r="A49" s="7" t="s">
        <v>577</v>
      </c>
      <c r="B49" s="11">
        <v>6.0636000000000001</v>
      </c>
    </row>
    <row r="50" spans="1:2">
      <c r="A50" s="7" t="s">
        <v>578</v>
      </c>
      <c r="B50" s="11">
        <v>3.9291</v>
      </c>
    </row>
    <row r="51" spans="1:2">
      <c r="A51" s="7" t="s">
        <v>579</v>
      </c>
      <c r="B51" s="11">
        <v>3.3586</v>
      </c>
    </row>
    <row r="52" spans="1:2">
      <c r="A52" s="7" t="s">
        <v>33</v>
      </c>
      <c r="B52" s="11">
        <v>4.7245999999999997</v>
      </c>
    </row>
    <row r="53" spans="1:2">
      <c r="A53" s="7" t="s">
        <v>580</v>
      </c>
      <c r="B53" s="11">
        <v>0.50360000000000005</v>
      </c>
    </row>
    <row r="54" spans="1:2">
      <c r="A54" s="7" t="s">
        <v>581</v>
      </c>
      <c r="B54" s="11">
        <v>5.4946999999999999</v>
      </c>
    </row>
    <row r="55" spans="1:2">
      <c r="A55" s="7" t="s">
        <v>582</v>
      </c>
      <c r="B55" s="11">
        <v>0.63460000000000005</v>
      </c>
    </row>
    <row r="56" spans="1:2">
      <c r="A56" s="7" t="s">
        <v>583</v>
      </c>
      <c r="B56" s="11">
        <v>0.33650000000000002</v>
      </c>
    </row>
    <row r="57" spans="1:2">
      <c r="A57" s="7" t="s">
        <v>584</v>
      </c>
      <c r="B57" s="11">
        <v>3.1869999999999998</v>
      </c>
    </row>
    <row r="58" spans="1:2">
      <c r="A58" s="7" t="s">
        <v>585</v>
      </c>
      <c r="B58" s="11">
        <v>0.18</v>
      </c>
    </row>
    <row r="59" spans="1:2">
      <c r="A59" s="7" t="s">
        <v>586</v>
      </c>
      <c r="B59" s="11">
        <v>9.7630999999999997</v>
      </c>
    </row>
    <row r="60" spans="1:2">
      <c r="A60" s="7" t="s">
        <v>587</v>
      </c>
      <c r="B60" s="11">
        <v>0.52510000000000001</v>
      </c>
    </row>
    <row r="61" spans="1:2">
      <c r="A61" s="7" t="s">
        <v>588</v>
      </c>
      <c r="B61" s="11">
        <v>0.61519999999999997</v>
      </c>
    </row>
    <row r="62" spans="1:2">
      <c r="A62" s="7" t="s">
        <v>589</v>
      </c>
      <c r="B62" s="11">
        <v>0.26369999999999999</v>
      </c>
    </row>
    <row r="63" spans="1:2">
      <c r="A63" s="7" t="s">
        <v>590</v>
      </c>
      <c r="B63" s="11">
        <v>6.6799999999999998E-2</v>
      </c>
    </row>
    <row r="64" spans="1:2">
      <c r="A64" s="7" t="s">
        <v>591</v>
      </c>
      <c r="B64" s="11">
        <v>1.4612000000000001</v>
      </c>
    </row>
    <row r="65" spans="1:2">
      <c r="A65" s="7" t="s">
        <v>592</v>
      </c>
      <c r="B65" s="11">
        <v>2.538E-2</v>
      </c>
    </row>
    <row r="66" spans="1:2">
      <c r="A66" s="7" t="s">
        <v>593</v>
      </c>
      <c r="B66" s="11">
        <v>6.1604999999999999</v>
      </c>
    </row>
    <row r="67" spans="1:2">
      <c r="A67" s="7" t="s">
        <v>594</v>
      </c>
      <c r="B67" s="11">
        <v>1.1818</v>
      </c>
    </row>
    <row r="68" spans="1:2">
      <c r="A68" s="7" t="s">
        <v>595</v>
      </c>
      <c r="B68" s="11">
        <v>0.61716000000000004</v>
      </c>
    </row>
    <row r="69" spans="1:2">
      <c r="A69" s="7" t="s">
        <v>596</v>
      </c>
      <c r="B69" s="11">
        <v>3.0331999999999999</v>
      </c>
    </row>
    <row r="70" spans="1:2">
      <c r="A70" s="7" t="s">
        <v>597</v>
      </c>
      <c r="B70" s="11">
        <v>1.6656</v>
      </c>
    </row>
    <row r="71" spans="1:2">
      <c r="A71" s="7" t="s">
        <v>598</v>
      </c>
      <c r="B71" s="11">
        <v>0.50070000000000003</v>
      </c>
    </row>
    <row r="72" spans="1:2">
      <c r="A72" s="7" t="s">
        <v>599</v>
      </c>
      <c r="B72" s="11">
        <v>2.9344000000000001</v>
      </c>
    </row>
    <row r="73" spans="1:2">
      <c r="A73" s="7" t="s">
        <v>600</v>
      </c>
      <c r="B73" s="11">
        <v>0.62450000000000006</v>
      </c>
    </row>
    <row r="74" spans="1:2">
      <c r="A74" s="7" t="s">
        <v>601</v>
      </c>
      <c r="B74" s="11">
        <v>1.0973999999999999</v>
      </c>
    </row>
    <row r="75" spans="1:2">
      <c r="A75" s="7" t="s">
        <v>602</v>
      </c>
      <c r="B75" s="11">
        <v>1.4887999999999999</v>
      </c>
    </row>
    <row r="76" spans="1:2">
      <c r="A76" s="7" t="s">
        <v>603</v>
      </c>
      <c r="B76" s="11">
        <v>1.6988000000000001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1"/>
  <sheetViews>
    <sheetView rightToLeft="1" topLeftCell="A16" workbookViewId="0">
      <selection activeCell="A51" sqref="A51:XFD51"/>
    </sheetView>
  </sheetViews>
  <sheetFormatPr defaultColWidth="9.140625" defaultRowHeight="12.75"/>
  <cols>
    <col min="1" max="1" width="50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114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115</v>
      </c>
      <c r="E11" s="4" t="s">
        <v>7</v>
      </c>
      <c r="F11" s="4" t="s">
        <v>8</v>
      </c>
      <c r="G11" s="4" t="s">
        <v>53</v>
      </c>
      <c r="H11" s="4" t="s">
        <v>54</v>
      </c>
      <c r="I11" s="4" t="s">
        <v>9</v>
      </c>
      <c r="J11" s="4" t="s">
        <v>10</v>
      </c>
      <c r="K11" s="4" t="s">
        <v>11</v>
      </c>
      <c r="L11" s="4" t="s">
        <v>55</v>
      </c>
      <c r="M11" s="4" t="s">
        <v>56</v>
      </c>
      <c r="N11" s="4" t="s">
        <v>12</v>
      </c>
      <c r="O11" s="4" t="s">
        <v>57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58</v>
      </c>
      <c r="H12" s="5" t="s">
        <v>59</v>
      </c>
      <c r="I12" s="5"/>
      <c r="J12" s="5" t="s">
        <v>14</v>
      </c>
      <c r="K12" s="5" t="s">
        <v>14</v>
      </c>
      <c r="L12" s="5" t="s">
        <v>60</v>
      </c>
      <c r="M12" s="5" t="s">
        <v>61</v>
      </c>
      <c r="N12" s="5" t="s">
        <v>15</v>
      </c>
      <c r="O12" s="5" t="s">
        <v>14</v>
      </c>
      <c r="P12" s="5" t="s">
        <v>14</v>
      </c>
    </row>
    <row r="15" spans="1:16">
      <c r="A15" s="4" t="s">
        <v>116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117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118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ht="13.5" thickBot="1">
      <c r="A20" s="6" t="s">
        <v>119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24">
        <v>0</v>
      </c>
      <c r="M20" s="6"/>
      <c r="N20" s="24">
        <v>0</v>
      </c>
      <c r="O20" s="6"/>
      <c r="P20" s="15">
        <f>N20/סיכום!$B$42</f>
        <v>0</v>
      </c>
    </row>
    <row r="21" spans="1:16" ht="13.5" thickTop="1"/>
    <row r="22" spans="1:16">
      <c r="A22" s="6" t="s">
        <v>120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ht="13.5" thickBot="1">
      <c r="A23" s="6" t="s">
        <v>121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24">
        <v>0</v>
      </c>
      <c r="M23" s="6"/>
      <c r="N23" s="24">
        <v>0</v>
      </c>
      <c r="O23" s="6"/>
      <c r="P23" s="15">
        <f>N23/סיכום!$B$42</f>
        <v>0</v>
      </c>
    </row>
    <row r="24" spans="1:16" ht="13.5" thickTop="1"/>
    <row r="25" spans="1:16">
      <c r="A25" s="6" t="s">
        <v>122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ht="13.5" thickBot="1">
      <c r="A26" s="6" t="s">
        <v>123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24">
        <v>0</v>
      </c>
      <c r="M26" s="6"/>
      <c r="N26" s="24">
        <v>0</v>
      </c>
      <c r="O26" s="6"/>
      <c r="P26" s="15">
        <f>N26/סיכום!$B$42</f>
        <v>0</v>
      </c>
    </row>
    <row r="27" spans="1:16" ht="13.5" thickTop="1"/>
    <row r="28" spans="1:16">
      <c r="A28" s="6" t="s">
        <v>124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ht="13.5" thickBot="1">
      <c r="A29" s="6" t="s">
        <v>125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24">
        <v>0</v>
      </c>
      <c r="M29" s="6"/>
      <c r="N29" s="24">
        <v>0</v>
      </c>
      <c r="O29" s="6"/>
      <c r="P29" s="15">
        <f>N29/סיכום!$B$42</f>
        <v>0</v>
      </c>
    </row>
    <row r="30" spans="1:16" ht="13.5" thickTop="1"/>
    <row r="31" spans="1:16" ht="13.5" thickBot="1">
      <c r="A31" s="4" t="s">
        <v>126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23">
        <v>0</v>
      </c>
      <c r="M31" s="4"/>
      <c r="N31" s="23">
        <v>0</v>
      </c>
      <c r="O31" s="4"/>
      <c r="P31" s="18">
        <v>0</v>
      </c>
    </row>
    <row r="32" spans="1:16" ht="13.5" thickTop="1"/>
    <row r="34" spans="1:16">
      <c r="A34" s="4" t="s">
        <v>127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>
      <c r="A35" s="6" t="s">
        <v>128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 ht="13.5" thickBot="1">
      <c r="A36" s="6" t="s">
        <v>129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24">
        <v>0</v>
      </c>
      <c r="M36" s="6"/>
      <c r="N36" s="24">
        <v>0</v>
      </c>
      <c r="O36" s="6"/>
      <c r="P36" s="15">
        <f>N36/סיכום!$B$42</f>
        <v>0</v>
      </c>
    </row>
    <row r="37" spans="1:16" ht="13.5" thickTop="1"/>
    <row r="38" spans="1:16">
      <c r="A38" s="6" t="s">
        <v>130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 ht="13.5" thickBot="1">
      <c r="A39" s="6" t="s">
        <v>131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24">
        <v>0</v>
      </c>
      <c r="M39" s="6"/>
      <c r="N39" s="24">
        <v>0</v>
      </c>
      <c r="O39" s="6"/>
      <c r="P39" s="15">
        <f>N39/סיכום!$B$42</f>
        <v>0</v>
      </c>
    </row>
    <row r="40" spans="1:16" ht="13.5" thickTop="1"/>
    <row r="41" spans="1:16" ht="13.5" thickBot="1">
      <c r="A41" s="4" t="s">
        <v>132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23">
        <v>0</v>
      </c>
      <c r="M41" s="4"/>
      <c r="N41" s="23">
        <v>0</v>
      </c>
      <c r="O41" s="4"/>
      <c r="P41" s="18">
        <v>0</v>
      </c>
    </row>
    <row r="42" spans="1:16" ht="13.5" thickTop="1"/>
    <row r="44" spans="1:16" ht="13.5" thickBot="1">
      <c r="A44" s="4" t="s">
        <v>133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23">
        <v>0</v>
      </c>
      <c r="M44" s="4"/>
      <c r="N44" s="23">
        <v>0</v>
      </c>
      <c r="O44" s="4"/>
      <c r="P44" s="18">
        <v>0</v>
      </c>
    </row>
    <row r="45" spans="1:16" ht="13.5" thickTop="1"/>
    <row r="47" spans="1:16">
      <c r="A47" s="7" t="s">
        <v>51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51" spans="1:1">
      <c r="A51" s="2"/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1"/>
  <sheetViews>
    <sheetView rightToLeft="1" topLeftCell="A17" workbookViewId="0">
      <selection activeCell="A57" sqref="A57"/>
    </sheetView>
  </sheetViews>
  <sheetFormatPr defaultColWidth="9.140625" defaultRowHeight="12.75"/>
  <cols>
    <col min="1" max="1" width="52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134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115</v>
      </c>
      <c r="E11" s="4" t="s">
        <v>7</v>
      </c>
      <c r="F11" s="4" t="s">
        <v>8</v>
      </c>
      <c r="G11" s="4" t="s">
        <v>53</v>
      </c>
      <c r="H11" s="4" t="s">
        <v>54</v>
      </c>
      <c r="I11" s="4" t="s">
        <v>9</v>
      </c>
      <c r="J11" s="4" t="s">
        <v>10</v>
      </c>
      <c r="K11" s="4" t="s">
        <v>11</v>
      </c>
      <c r="L11" s="4" t="s">
        <v>55</v>
      </c>
      <c r="M11" s="4" t="s">
        <v>56</v>
      </c>
      <c r="N11" s="4" t="s">
        <v>12</v>
      </c>
      <c r="O11" s="4" t="s">
        <v>57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58</v>
      </c>
      <c r="H12" s="5" t="s">
        <v>59</v>
      </c>
      <c r="I12" s="5"/>
      <c r="J12" s="5" t="s">
        <v>14</v>
      </c>
      <c r="K12" s="5" t="s">
        <v>14</v>
      </c>
      <c r="L12" s="5" t="s">
        <v>60</v>
      </c>
      <c r="M12" s="5" t="s">
        <v>61</v>
      </c>
      <c r="N12" s="5" t="s">
        <v>15</v>
      </c>
      <c r="O12" s="5" t="s">
        <v>14</v>
      </c>
      <c r="P12" s="5" t="s">
        <v>14</v>
      </c>
    </row>
    <row r="15" spans="1:16">
      <c r="A15" s="4" t="s">
        <v>135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136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137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ht="13.5" thickBot="1">
      <c r="A20" s="6" t="s">
        <v>138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24">
        <v>0</v>
      </c>
      <c r="M20" s="6"/>
      <c r="N20" s="24">
        <v>0</v>
      </c>
      <c r="O20" s="6"/>
      <c r="P20" s="15">
        <f>N20/סיכום!$B$42</f>
        <v>0</v>
      </c>
    </row>
    <row r="21" spans="1:16" ht="13.5" thickTop="1"/>
    <row r="22" spans="1:16">
      <c r="A22" s="6" t="s">
        <v>139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ht="13.5" thickBot="1">
      <c r="A23" s="6" t="s">
        <v>140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24">
        <v>0</v>
      </c>
      <c r="M23" s="6"/>
      <c r="N23" s="24">
        <v>0</v>
      </c>
      <c r="O23" s="6"/>
      <c r="P23" s="15">
        <f>N23/סיכום!$B$42</f>
        <v>0</v>
      </c>
    </row>
    <row r="24" spans="1:16" ht="13.5" thickTop="1"/>
    <row r="25" spans="1:16">
      <c r="A25" s="6" t="s">
        <v>141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ht="13.5" thickBot="1">
      <c r="A26" s="6" t="s">
        <v>142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24">
        <v>0</v>
      </c>
      <c r="M26" s="6"/>
      <c r="N26" s="24">
        <v>0</v>
      </c>
      <c r="O26" s="6"/>
      <c r="P26" s="15">
        <f>N26/סיכום!$B$42</f>
        <v>0</v>
      </c>
    </row>
    <row r="27" spans="1:16" ht="13.5" thickTop="1"/>
    <row r="28" spans="1:16">
      <c r="A28" s="6" t="s">
        <v>143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ht="13.5" thickBot="1">
      <c r="A29" s="6" t="s">
        <v>144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24">
        <v>0</v>
      </c>
      <c r="M29" s="6"/>
      <c r="N29" s="24">
        <v>0</v>
      </c>
      <c r="O29" s="6"/>
      <c r="P29" s="15">
        <f>N29/סיכום!$B$42</f>
        <v>0</v>
      </c>
    </row>
    <row r="30" spans="1:16" ht="13.5" thickTop="1"/>
    <row r="31" spans="1:16" ht="13.5" thickBot="1">
      <c r="A31" s="4" t="s">
        <v>145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23">
        <v>0</v>
      </c>
      <c r="M31" s="4"/>
      <c r="N31" s="23">
        <v>0</v>
      </c>
      <c r="O31" s="4"/>
      <c r="P31" s="18">
        <v>0</v>
      </c>
    </row>
    <row r="32" spans="1:16" ht="13.5" thickTop="1"/>
    <row r="34" spans="1:16">
      <c r="A34" s="4" t="s">
        <v>146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>
      <c r="A35" s="6" t="s">
        <v>147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 ht="13.5" thickBot="1">
      <c r="A36" s="6" t="s">
        <v>148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24">
        <v>0</v>
      </c>
      <c r="M36" s="6"/>
      <c r="N36" s="24">
        <v>0</v>
      </c>
      <c r="O36" s="6"/>
      <c r="P36" s="15">
        <f>N36/סיכום!$B$42</f>
        <v>0</v>
      </c>
    </row>
    <row r="37" spans="1:16" ht="13.5" thickTop="1"/>
    <row r="38" spans="1:16">
      <c r="A38" s="6" t="s">
        <v>149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 ht="13.5" thickBot="1">
      <c r="A39" s="6" t="s">
        <v>150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24">
        <v>0</v>
      </c>
      <c r="M39" s="6"/>
      <c r="N39" s="24">
        <v>0</v>
      </c>
      <c r="O39" s="6"/>
      <c r="P39" s="15">
        <f>N39/סיכום!$B$42</f>
        <v>0</v>
      </c>
    </row>
    <row r="40" spans="1:16" ht="13.5" thickTop="1"/>
    <row r="41" spans="1:16" ht="13.5" thickBot="1">
      <c r="A41" s="4" t="s">
        <v>151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23">
        <v>0</v>
      </c>
      <c r="M41" s="4"/>
      <c r="N41" s="23">
        <v>0</v>
      </c>
      <c r="O41" s="4"/>
      <c r="P41" s="18">
        <v>0</v>
      </c>
    </row>
    <row r="42" spans="1:16" ht="13.5" thickTop="1"/>
    <row r="44" spans="1:16" ht="13.5" thickBot="1">
      <c r="A44" s="4" t="s">
        <v>152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23">
        <v>0</v>
      </c>
      <c r="M44" s="4"/>
      <c r="N44" s="23">
        <v>0</v>
      </c>
      <c r="O44" s="4"/>
      <c r="P44" s="18">
        <v>0</v>
      </c>
    </row>
    <row r="45" spans="1:16" ht="13.5" thickTop="1"/>
    <row r="47" spans="1:16">
      <c r="A47" s="7" t="s">
        <v>51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51" spans="1:1">
      <c r="A51" s="2"/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4"/>
  <sheetViews>
    <sheetView rightToLeft="1" topLeftCell="A23" workbookViewId="0">
      <selection activeCell="C60" sqref="C60"/>
    </sheetView>
  </sheetViews>
  <sheetFormatPr defaultColWidth="9.140625" defaultRowHeight="12.75"/>
  <cols>
    <col min="1" max="1" width="36.7109375" customWidth="1"/>
    <col min="2" max="2" width="12.7109375" customWidth="1"/>
    <col min="3" max="3" width="8.7109375" customWidth="1"/>
    <col min="4" max="6" width="11.7109375" customWidth="1"/>
    <col min="7" max="7" width="9.7109375" customWidth="1"/>
    <col min="8" max="8" width="11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153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115</v>
      </c>
      <c r="E11" s="4" t="s">
        <v>9</v>
      </c>
      <c r="F11" s="4" t="s">
        <v>55</v>
      </c>
      <c r="G11" s="4" t="s">
        <v>56</v>
      </c>
      <c r="H11" s="4" t="s">
        <v>12</v>
      </c>
      <c r="I11" s="4" t="s">
        <v>57</v>
      </c>
      <c r="J11" s="4" t="s">
        <v>13</v>
      </c>
    </row>
    <row r="12" spans="1:10">
      <c r="A12" s="5"/>
      <c r="B12" s="5"/>
      <c r="C12" s="5"/>
      <c r="D12" s="5"/>
      <c r="E12" s="5"/>
      <c r="F12" s="5" t="s">
        <v>60</v>
      </c>
      <c r="G12" s="5" t="s">
        <v>61</v>
      </c>
      <c r="H12" s="5" t="s">
        <v>15</v>
      </c>
      <c r="I12" s="5" t="s">
        <v>14</v>
      </c>
      <c r="J12" s="5" t="s">
        <v>14</v>
      </c>
    </row>
    <row r="15" spans="1:10">
      <c r="A15" s="4" t="s">
        <v>154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155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156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13.5" thickBot="1">
      <c r="A20" s="6" t="s">
        <v>157</v>
      </c>
      <c r="B20" s="6"/>
      <c r="C20" s="6"/>
      <c r="D20" s="6"/>
      <c r="E20" s="6"/>
      <c r="F20" s="24">
        <v>0</v>
      </c>
      <c r="G20" s="6"/>
      <c r="H20" s="24">
        <v>0</v>
      </c>
      <c r="I20" s="6"/>
      <c r="J20" s="15">
        <f>H20/סיכום!$B$42</f>
        <v>0</v>
      </c>
    </row>
    <row r="21" spans="1:10" ht="13.5" thickTop="1"/>
    <row r="22" spans="1:10">
      <c r="A22" s="6" t="s">
        <v>158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 ht="13.5" thickBot="1">
      <c r="A23" s="6" t="s">
        <v>159</v>
      </c>
      <c r="B23" s="6"/>
      <c r="C23" s="6"/>
      <c r="D23" s="6"/>
      <c r="E23" s="6"/>
      <c r="F23" s="24">
        <v>0</v>
      </c>
      <c r="G23" s="6"/>
      <c r="H23" s="24">
        <v>0</v>
      </c>
      <c r="I23" s="6"/>
      <c r="J23" s="15">
        <f>H23/סיכום!$B$42</f>
        <v>0</v>
      </c>
    </row>
    <row r="24" spans="1:10" ht="13.5" thickTop="1"/>
    <row r="25" spans="1:10">
      <c r="A25" s="6" t="s">
        <v>160</v>
      </c>
      <c r="B25" s="6"/>
      <c r="C25" s="6"/>
      <c r="D25" s="6"/>
      <c r="E25" s="6"/>
      <c r="F25" s="6"/>
      <c r="G25" s="6"/>
      <c r="H25" s="6"/>
      <c r="I25" s="6"/>
      <c r="J25" s="6"/>
    </row>
    <row r="26" spans="1:10" ht="13.5" thickBot="1">
      <c r="A26" s="6" t="s">
        <v>161</v>
      </c>
      <c r="B26" s="6"/>
      <c r="C26" s="6"/>
      <c r="D26" s="6"/>
      <c r="E26" s="6"/>
      <c r="F26" s="24">
        <v>0</v>
      </c>
      <c r="G26" s="6"/>
      <c r="H26" s="24">
        <v>0</v>
      </c>
      <c r="I26" s="6"/>
      <c r="J26" s="15">
        <f>H26/סיכום!$B$42</f>
        <v>0</v>
      </c>
    </row>
    <row r="27" spans="1:10" ht="13.5" thickTop="1"/>
    <row r="28" spans="1:10">
      <c r="A28" s="6" t="s">
        <v>162</v>
      </c>
      <c r="B28" s="6"/>
      <c r="C28" s="6"/>
      <c r="D28" s="6"/>
      <c r="E28" s="6"/>
      <c r="F28" s="6"/>
      <c r="G28" s="6"/>
      <c r="H28" s="6"/>
      <c r="I28" s="6"/>
      <c r="J28" s="6"/>
    </row>
    <row r="29" spans="1:10" ht="13.5" thickBot="1">
      <c r="A29" s="6" t="s">
        <v>163</v>
      </c>
      <c r="B29" s="6"/>
      <c r="C29" s="6"/>
      <c r="D29" s="6"/>
      <c r="E29" s="6"/>
      <c r="F29" s="24">
        <v>0</v>
      </c>
      <c r="G29" s="6"/>
      <c r="H29" s="24">
        <v>0</v>
      </c>
      <c r="I29" s="6"/>
      <c r="J29" s="15">
        <f>H29/סיכום!$B$42</f>
        <v>0</v>
      </c>
    </row>
    <row r="30" spans="1:10" ht="13.5" thickTop="1"/>
    <row r="31" spans="1:10">
      <c r="A31" s="6" t="s">
        <v>164</v>
      </c>
      <c r="B31" s="6"/>
      <c r="C31" s="6"/>
      <c r="D31" s="6"/>
      <c r="E31" s="6"/>
      <c r="F31" s="6"/>
      <c r="G31" s="6"/>
      <c r="H31" s="6"/>
      <c r="I31" s="6"/>
      <c r="J31" s="6"/>
    </row>
    <row r="32" spans="1:10" ht="13.5" thickBot="1">
      <c r="A32" s="6" t="s">
        <v>165</v>
      </c>
      <c r="B32" s="6"/>
      <c r="C32" s="6"/>
      <c r="D32" s="6"/>
      <c r="E32" s="6"/>
      <c r="F32" s="24">
        <v>0</v>
      </c>
      <c r="G32" s="6"/>
      <c r="H32" s="24">
        <v>0</v>
      </c>
      <c r="I32" s="6"/>
      <c r="J32" s="15">
        <f>H32/סיכום!$B$42</f>
        <v>0</v>
      </c>
    </row>
    <row r="33" spans="1:10" ht="13.5" thickTop="1"/>
    <row r="34" spans="1:10" ht="13.5" thickBot="1">
      <c r="A34" s="4" t="s">
        <v>166</v>
      </c>
      <c r="B34" s="4"/>
      <c r="C34" s="4"/>
      <c r="D34" s="4"/>
      <c r="E34" s="4"/>
      <c r="F34" s="23">
        <v>0</v>
      </c>
      <c r="G34" s="4"/>
      <c r="H34" s="23">
        <v>0</v>
      </c>
      <c r="I34" s="4"/>
      <c r="J34" s="18">
        <v>0</v>
      </c>
    </row>
    <row r="35" spans="1:10" ht="13.5" thickTop="1"/>
    <row r="37" spans="1:10">
      <c r="A37" s="4" t="s">
        <v>167</v>
      </c>
      <c r="B37" s="4"/>
      <c r="C37" s="4"/>
      <c r="D37" s="4"/>
      <c r="E37" s="4"/>
      <c r="F37" s="4"/>
      <c r="G37" s="4"/>
      <c r="H37" s="4"/>
      <c r="I37" s="4"/>
      <c r="J37" s="4"/>
    </row>
    <row r="38" spans="1:10">
      <c r="A38" s="6" t="s">
        <v>168</v>
      </c>
      <c r="B38" s="6"/>
      <c r="C38" s="6"/>
      <c r="D38" s="6"/>
      <c r="E38" s="6"/>
      <c r="F38" s="6"/>
      <c r="G38" s="6"/>
      <c r="H38" s="6"/>
      <c r="I38" s="6"/>
      <c r="J38" s="6"/>
    </row>
    <row r="39" spans="1:10" ht="13.5" thickBot="1">
      <c r="A39" s="6" t="s">
        <v>169</v>
      </c>
      <c r="B39" s="6"/>
      <c r="C39" s="6"/>
      <c r="D39" s="6"/>
      <c r="E39" s="6"/>
      <c r="F39" s="24">
        <v>0</v>
      </c>
      <c r="G39" s="6"/>
      <c r="H39" s="24">
        <v>0</v>
      </c>
      <c r="I39" s="6"/>
      <c r="J39" s="15">
        <f>H39/סיכום!$B$42</f>
        <v>0</v>
      </c>
    </row>
    <row r="40" spans="1:10" ht="13.5" thickTop="1"/>
    <row r="41" spans="1:10">
      <c r="A41" s="6" t="s">
        <v>170</v>
      </c>
      <c r="B41" s="6"/>
      <c r="C41" s="6"/>
      <c r="D41" s="6"/>
      <c r="E41" s="6"/>
      <c r="F41" s="6"/>
      <c r="G41" s="6"/>
      <c r="H41" s="6"/>
      <c r="I41" s="6"/>
      <c r="J41" s="6"/>
    </row>
    <row r="42" spans="1:10" ht="13.5" thickBot="1">
      <c r="A42" s="6" t="s">
        <v>171</v>
      </c>
      <c r="B42" s="6"/>
      <c r="C42" s="6"/>
      <c r="D42" s="6"/>
      <c r="E42" s="6"/>
      <c r="F42" s="24">
        <v>0</v>
      </c>
      <c r="G42" s="6"/>
      <c r="H42" s="24">
        <v>0</v>
      </c>
      <c r="I42" s="6"/>
      <c r="J42" s="15">
        <f>H42/סיכום!$B$42</f>
        <v>0</v>
      </c>
    </row>
    <row r="43" spans="1:10" ht="13.5" thickTop="1"/>
    <row r="44" spans="1:10" ht="13.5" thickBot="1">
      <c r="A44" s="4" t="s">
        <v>172</v>
      </c>
      <c r="B44" s="4"/>
      <c r="C44" s="4"/>
      <c r="D44" s="4"/>
      <c r="E44" s="4"/>
      <c r="F44" s="23">
        <v>0</v>
      </c>
      <c r="G44" s="4"/>
      <c r="H44" s="23">
        <v>0</v>
      </c>
      <c r="I44" s="4"/>
      <c r="J44" s="18">
        <v>0</v>
      </c>
    </row>
    <row r="45" spans="1:10" ht="13.5" thickTop="1"/>
    <row r="47" spans="1:10" ht="13.5" thickBot="1">
      <c r="A47" s="4" t="s">
        <v>173</v>
      </c>
      <c r="B47" s="4"/>
      <c r="C47" s="4"/>
      <c r="D47" s="4"/>
      <c r="E47" s="4"/>
      <c r="F47" s="23">
        <v>0</v>
      </c>
      <c r="G47" s="4"/>
      <c r="H47" s="23">
        <v>0</v>
      </c>
      <c r="I47" s="4"/>
      <c r="J47" s="18">
        <v>0</v>
      </c>
    </row>
    <row r="48" spans="1:10" ht="13.5" thickTop="1"/>
    <row r="50" spans="1:10">
      <c r="A50" s="7" t="s">
        <v>51</v>
      </c>
      <c r="B50" s="7"/>
      <c r="C50" s="7"/>
      <c r="D50" s="7"/>
      <c r="E50" s="7"/>
      <c r="F50" s="7"/>
      <c r="G50" s="7"/>
      <c r="H50" s="7"/>
      <c r="I50" s="7"/>
      <c r="J50" s="7"/>
    </row>
    <row r="54" spans="1:10">
      <c r="A54" s="2"/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3"/>
  <sheetViews>
    <sheetView rightToLeft="1" topLeftCell="A30" workbookViewId="0">
      <selection activeCell="A68" sqref="A68"/>
    </sheetView>
  </sheetViews>
  <sheetFormatPr defaultColWidth="9.140625" defaultRowHeight="12.75"/>
  <cols>
    <col min="1" max="1" width="46.7109375" customWidth="1"/>
    <col min="2" max="2" width="12.7109375" customWidth="1"/>
    <col min="3" max="3" width="8.7109375" customWidth="1"/>
    <col min="4" max="5" width="11.7109375" customWidth="1"/>
    <col min="6" max="6" width="9.7109375" customWidth="1"/>
    <col min="7" max="7" width="11.7109375" customWidth="1"/>
    <col min="8" max="8" width="24.7109375" customWidth="1"/>
    <col min="9" max="9" width="20.7109375" customWidth="1"/>
  </cols>
  <sheetData>
    <row r="2" spans="1:9" ht="18">
      <c r="A2" s="1" t="s">
        <v>0</v>
      </c>
    </row>
    <row r="4" spans="1:9" ht="18">
      <c r="A4" s="1" t="s">
        <v>174</v>
      </c>
    </row>
    <row r="6" spans="1:9">
      <c r="A6" s="2" t="s">
        <v>2</v>
      </c>
    </row>
    <row r="8" spans="1:9" ht="15">
      <c r="A8" s="3" t="s">
        <v>3</v>
      </c>
    </row>
    <row r="11" spans="1:9">
      <c r="A11" s="4" t="s">
        <v>4</v>
      </c>
      <c r="B11" s="4" t="s">
        <v>5</v>
      </c>
      <c r="C11" s="4" t="s">
        <v>6</v>
      </c>
      <c r="D11" s="4" t="s">
        <v>9</v>
      </c>
      <c r="E11" s="4" t="s">
        <v>55</v>
      </c>
      <c r="F11" s="4" t="s">
        <v>56</v>
      </c>
      <c r="G11" s="4" t="s">
        <v>12</v>
      </c>
      <c r="H11" s="4" t="s">
        <v>57</v>
      </c>
      <c r="I11" s="4" t="s">
        <v>13</v>
      </c>
    </row>
    <row r="12" spans="1:9">
      <c r="A12" s="5"/>
      <c r="B12" s="5"/>
      <c r="C12" s="5"/>
      <c r="D12" s="5"/>
      <c r="E12" s="5" t="s">
        <v>60</v>
      </c>
      <c r="F12" s="5" t="s">
        <v>61</v>
      </c>
      <c r="G12" s="5" t="s">
        <v>15</v>
      </c>
      <c r="H12" s="5" t="s">
        <v>14</v>
      </c>
      <c r="I12" s="5" t="s">
        <v>14</v>
      </c>
    </row>
    <row r="15" spans="1:9">
      <c r="A15" s="4" t="s">
        <v>175</v>
      </c>
      <c r="B15" s="4"/>
      <c r="C15" s="4"/>
      <c r="D15" s="4"/>
      <c r="E15" s="4"/>
      <c r="F15" s="4"/>
      <c r="G15" s="4"/>
      <c r="H15" s="4"/>
      <c r="I15" s="4"/>
    </row>
    <row r="18" spans="1:9">
      <c r="A18" s="4" t="s">
        <v>176</v>
      </c>
      <c r="B18" s="4"/>
      <c r="C18" s="4"/>
      <c r="D18" s="4"/>
      <c r="E18" s="4"/>
      <c r="F18" s="4"/>
      <c r="G18" s="4"/>
      <c r="H18" s="4"/>
      <c r="I18" s="4"/>
    </row>
    <row r="19" spans="1:9">
      <c r="A19" s="6" t="s">
        <v>177</v>
      </c>
      <c r="B19" s="6"/>
      <c r="C19" s="6"/>
      <c r="D19" s="6"/>
      <c r="E19" s="6"/>
      <c r="F19" s="6"/>
      <c r="G19" s="6"/>
      <c r="H19" s="6"/>
      <c r="I19" s="6"/>
    </row>
    <row r="20" spans="1:9" ht="13.5" thickBot="1">
      <c r="A20" s="6" t="s">
        <v>178</v>
      </c>
      <c r="B20" s="6"/>
      <c r="C20" s="6"/>
      <c r="D20" s="6"/>
      <c r="E20" s="24">
        <v>0</v>
      </c>
      <c r="F20" s="6"/>
      <c r="G20" s="24">
        <v>0</v>
      </c>
      <c r="H20" s="6"/>
      <c r="I20" s="15">
        <f>G20/סיכום!$B$42</f>
        <v>0</v>
      </c>
    </row>
    <row r="21" spans="1:9" ht="13.5" thickTop="1"/>
    <row r="22" spans="1:9">
      <c r="A22" s="6" t="s">
        <v>179</v>
      </c>
      <c r="B22" s="6"/>
      <c r="C22" s="6"/>
      <c r="D22" s="6"/>
      <c r="E22" s="6"/>
      <c r="F22" s="6"/>
      <c r="G22" s="6"/>
      <c r="H22" s="6"/>
      <c r="I22" s="6"/>
    </row>
    <row r="23" spans="1:9" ht="13.5" thickBot="1">
      <c r="A23" s="6" t="s">
        <v>180</v>
      </c>
      <c r="B23" s="6"/>
      <c r="C23" s="6"/>
      <c r="D23" s="6"/>
      <c r="E23" s="24">
        <v>0</v>
      </c>
      <c r="F23" s="6"/>
      <c r="G23" s="24">
        <v>0</v>
      </c>
      <c r="H23" s="6"/>
      <c r="I23" s="15">
        <f>G23/סיכום!$B$42</f>
        <v>0</v>
      </c>
    </row>
    <row r="24" spans="1:9" ht="13.5" thickTop="1"/>
    <row r="25" spans="1:9">
      <c r="A25" s="6" t="s">
        <v>181</v>
      </c>
      <c r="B25" s="6"/>
      <c r="C25" s="6"/>
      <c r="D25" s="6"/>
      <c r="E25" s="6"/>
      <c r="F25" s="6"/>
      <c r="G25" s="6"/>
      <c r="H25" s="6"/>
      <c r="I25" s="6"/>
    </row>
    <row r="26" spans="1:9" ht="13.5" thickBot="1">
      <c r="A26" s="6" t="s">
        <v>182</v>
      </c>
      <c r="B26" s="6"/>
      <c r="C26" s="6"/>
      <c r="D26" s="6"/>
      <c r="E26" s="24">
        <v>0</v>
      </c>
      <c r="F26" s="6"/>
      <c r="G26" s="24">
        <v>0</v>
      </c>
      <c r="H26" s="6"/>
      <c r="I26" s="15">
        <f>G26/סיכום!$B$42</f>
        <v>0</v>
      </c>
    </row>
    <row r="27" spans="1:9" ht="13.5" thickTop="1"/>
    <row r="28" spans="1:9">
      <c r="A28" s="6" t="s">
        <v>183</v>
      </c>
      <c r="B28" s="6"/>
      <c r="C28" s="6"/>
      <c r="D28" s="6"/>
      <c r="E28" s="6"/>
      <c r="F28" s="6"/>
      <c r="G28" s="6"/>
      <c r="H28" s="6"/>
      <c r="I28" s="6"/>
    </row>
    <row r="29" spans="1:9" ht="13.5" thickBot="1">
      <c r="A29" s="6" t="s">
        <v>184</v>
      </c>
      <c r="B29" s="6"/>
      <c r="C29" s="6"/>
      <c r="D29" s="6"/>
      <c r="E29" s="24">
        <v>0</v>
      </c>
      <c r="F29" s="6"/>
      <c r="G29" s="24">
        <v>0</v>
      </c>
      <c r="H29" s="6"/>
      <c r="I29" s="15">
        <f>G29/סיכום!$B$42</f>
        <v>0</v>
      </c>
    </row>
    <row r="30" spans="1:9" ht="13.5" thickTop="1"/>
    <row r="31" spans="1:9">
      <c r="A31" s="6" t="s">
        <v>185</v>
      </c>
      <c r="B31" s="6"/>
      <c r="C31" s="6"/>
      <c r="D31" s="6"/>
      <c r="E31" s="6"/>
      <c r="F31" s="6"/>
      <c r="G31" s="6"/>
      <c r="H31" s="6"/>
      <c r="I31" s="6"/>
    </row>
    <row r="32" spans="1:9" ht="13.5" thickBot="1">
      <c r="A32" s="6" t="s">
        <v>186</v>
      </c>
      <c r="B32" s="6"/>
      <c r="C32" s="6"/>
      <c r="D32" s="6"/>
      <c r="E32" s="24">
        <v>0</v>
      </c>
      <c r="F32" s="6"/>
      <c r="G32" s="24">
        <v>0</v>
      </c>
      <c r="H32" s="6"/>
      <c r="I32" s="15">
        <f>G32/סיכום!$B$42</f>
        <v>0</v>
      </c>
    </row>
    <row r="33" spans="1:9" ht="13.5" thickTop="1"/>
    <row r="34" spans="1:9">
      <c r="A34" s="6" t="s">
        <v>187</v>
      </c>
      <c r="B34" s="6"/>
      <c r="C34" s="6"/>
      <c r="D34" s="6"/>
      <c r="E34" s="6"/>
      <c r="F34" s="6"/>
      <c r="G34" s="6"/>
      <c r="H34" s="6"/>
      <c r="I34" s="6"/>
    </row>
    <row r="35" spans="1:9" ht="13.5" thickBot="1">
      <c r="A35" s="6" t="s">
        <v>188</v>
      </c>
      <c r="B35" s="6"/>
      <c r="C35" s="6"/>
      <c r="D35" s="6"/>
      <c r="E35" s="24">
        <v>0</v>
      </c>
      <c r="F35" s="6"/>
      <c r="G35" s="24">
        <v>0</v>
      </c>
      <c r="H35" s="6"/>
      <c r="I35" s="15">
        <f>G35/סיכום!$B$42</f>
        <v>0</v>
      </c>
    </row>
    <row r="36" spans="1:9" ht="13.5" thickTop="1"/>
    <row r="37" spans="1:9" ht="13.5" thickBot="1">
      <c r="A37" s="4" t="s">
        <v>189</v>
      </c>
      <c r="B37" s="4"/>
      <c r="C37" s="4"/>
      <c r="D37" s="4"/>
      <c r="E37" s="23">
        <v>0</v>
      </c>
      <c r="F37" s="4"/>
      <c r="G37" s="23">
        <v>0</v>
      </c>
      <c r="H37" s="4"/>
      <c r="I37" s="18">
        <v>0</v>
      </c>
    </row>
    <row r="38" spans="1:9" ht="13.5" thickTop="1"/>
    <row r="40" spans="1:9">
      <c r="A40" s="4" t="s">
        <v>190</v>
      </c>
      <c r="B40" s="4"/>
      <c r="C40" s="4"/>
      <c r="D40" s="4"/>
      <c r="E40" s="4"/>
      <c r="F40" s="4"/>
      <c r="G40" s="4"/>
      <c r="H40" s="4"/>
      <c r="I40" s="4"/>
    </row>
    <row r="41" spans="1:9">
      <c r="A41" s="6" t="s">
        <v>191</v>
      </c>
      <c r="B41" s="6"/>
      <c r="C41" s="6"/>
      <c r="D41" s="6"/>
      <c r="E41" s="6"/>
      <c r="F41" s="6"/>
      <c r="G41" s="6"/>
      <c r="H41" s="6"/>
      <c r="I41" s="6"/>
    </row>
    <row r="42" spans="1:9" ht="13.5" thickBot="1">
      <c r="A42" s="6" t="s">
        <v>192</v>
      </c>
      <c r="B42" s="6"/>
      <c r="C42" s="6"/>
      <c r="D42" s="6"/>
      <c r="E42" s="24">
        <v>0</v>
      </c>
      <c r="F42" s="6"/>
      <c r="G42" s="24">
        <v>0</v>
      </c>
      <c r="H42" s="6"/>
      <c r="I42" s="15">
        <f>G42/סיכום!$B$42</f>
        <v>0</v>
      </c>
    </row>
    <row r="43" spans="1:9" ht="13.5" thickTop="1"/>
    <row r="44" spans="1:9">
      <c r="A44" s="6" t="s">
        <v>193</v>
      </c>
      <c r="B44" s="6"/>
      <c r="C44" s="6"/>
      <c r="D44" s="6"/>
      <c r="E44" s="6"/>
      <c r="F44" s="6"/>
      <c r="G44" s="6"/>
      <c r="H44" s="6"/>
      <c r="I44" s="6"/>
    </row>
    <row r="45" spans="1:9" ht="13.5" thickBot="1">
      <c r="A45" s="6" t="s">
        <v>194</v>
      </c>
      <c r="B45" s="6"/>
      <c r="C45" s="6"/>
      <c r="D45" s="6"/>
      <c r="E45" s="24">
        <v>0</v>
      </c>
      <c r="F45" s="6"/>
      <c r="G45" s="24">
        <v>0</v>
      </c>
      <c r="H45" s="6"/>
      <c r="I45" s="15">
        <f>G45/סיכום!$B$42</f>
        <v>0</v>
      </c>
    </row>
    <row r="46" spans="1:9" ht="13.5" thickTop="1"/>
    <row r="47" spans="1:9">
      <c r="A47" s="6" t="s">
        <v>185</v>
      </c>
      <c r="B47" s="6"/>
      <c r="C47" s="6"/>
      <c r="D47" s="6"/>
      <c r="E47" s="6"/>
      <c r="F47" s="6"/>
      <c r="G47" s="6"/>
      <c r="H47" s="6"/>
      <c r="I47" s="6"/>
    </row>
    <row r="48" spans="1:9" ht="13.5" thickBot="1">
      <c r="A48" s="6" t="s">
        <v>186</v>
      </c>
      <c r="B48" s="6"/>
      <c r="C48" s="6"/>
      <c r="D48" s="6"/>
      <c r="E48" s="24">
        <v>0</v>
      </c>
      <c r="F48" s="6"/>
      <c r="G48" s="24">
        <v>0</v>
      </c>
      <c r="H48" s="6"/>
      <c r="I48" s="15">
        <f>G48/סיכום!$B$42</f>
        <v>0</v>
      </c>
    </row>
    <row r="49" spans="1:9" ht="13.5" thickTop="1"/>
    <row r="50" spans="1:9">
      <c r="A50" s="6" t="s">
        <v>187</v>
      </c>
      <c r="B50" s="6"/>
      <c r="C50" s="6"/>
      <c r="D50" s="6"/>
      <c r="E50" s="6"/>
      <c r="F50" s="6"/>
      <c r="G50" s="6"/>
      <c r="H50" s="6"/>
      <c r="I50" s="6"/>
    </row>
    <row r="51" spans="1:9" ht="13.5" thickBot="1">
      <c r="A51" s="6" t="s">
        <v>188</v>
      </c>
      <c r="B51" s="6"/>
      <c r="C51" s="6"/>
      <c r="D51" s="6"/>
      <c r="E51" s="24">
        <v>0</v>
      </c>
      <c r="F51" s="6"/>
      <c r="G51" s="24">
        <v>0</v>
      </c>
      <c r="H51" s="6"/>
      <c r="I51" s="15">
        <f>G51/סיכום!$B$42</f>
        <v>0</v>
      </c>
    </row>
    <row r="52" spans="1:9" ht="13.5" thickTop="1"/>
    <row r="53" spans="1:9" ht="13.5" thickBot="1">
      <c r="A53" s="4" t="s">
        <v>195</v>
      </c>
      <c r="B53" s="4"/>
      <c r="C53" s="4"/>
      <c r="D53" s="4"/>
      <c r="E53" s="23">
        <v>0</v>
      </c>
      <c r="F53" s="4"/>
      <c r="G53" s="23">
        <v>0</v>
      </c>
      <c r="H53" s="4"/>
      <c r="I53" s="18">
        <v>0</v>
      </c>
    </row>
    <row r="54" spans="1:9" ht="13.5" thickTop="1"/>
    <row r="56" spans="1:9" ht="13.5" thickBot="1">
      <c r="A56" s="4" t="s">
        <v>196</v>
      </c>
      <c r="B56" s="4"/>
      <c r="C56" s="4"/>
      <c r="D56" s="4"/>
      <c r="E56" s="23">
        <v>0</v>
      </c>
      <c r="F56" s="4"/>
      <c r="G56" s="23">
        <v>0</v>
      </c>
      <c r="H56" s="4"/>
      <c r="I56" s="18">
        <v>0</v>
      </c>
    </row>
    <row r="57" spans="1:9" ht="13.5" thickTop="1"/>
    <row r="59" spans="1:9">
      <c r="A59" s="7" t="s">
        <v>51</v>
      </c>
      <c r="B59" s="7"/>
      <c r="C59" s="7"/>
      <c r="D59" s="7"/>
      <c r="E59" s="7"/>
      <c r="F59" s="7"/>
      <c r="G59" s="7"/>
      <c r="H59" s="7"/>
      <c r="I59" s="7"/>
    </row>
    <row r="63" spans="1:9">
      <c r="A63" s="2"/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9"/>
  <sheetViews>
    <sheetView rightToLeft="1" topLeftCell="A10" workbookViewId="0">
      <selection activeCell="A45" sqref="A45"/>
    </sheetView>
  </sheetViews>
  <sheetFormatPr defaultColWidth="9.140625" defaultRowHeight="12.75"/>
  <cols>
    <col min="1" max="1" width="46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8" width="11.7109375" customWidth="1"/>
    <col min="9" max="9" width="9.7109375" customWidth="1"/>
    <col min="10" max="10" width="11.7109375" customWidth="1"/>
    <col min="11" max="11" width="24.7109375" customWidth="1"/>
    <col min="12" max="12" width="20.7109375" customWidth="1"/>
  </cols>
  <sheetData>
    <row r="2" spans="1:12" ht="18">
      <c r="A2" s="1" t="s">
        <v>0</v>
      </c>
    </row>
    <row r="4" spans="1:12" ht="18">
      <c r="A4" s="1" t="s">
        <v>197</v>
      </c>
    </row>
    <row r="6" spans="1:12">
      <c r="A6" s="2" t="s">
        <v>2</v>
      </c>
    </row>
    <row r="8" spans="1:12" ht="15">
      <c r="A8" s="3" t="s">
        <v>3</v>
      </c>
    </row>
    <row r="11" spans="1:12">
      <c r="A11" s="4" t="s">
        <v>4</v>
      </c>
      <c r="B11" s="4" t="s">
        <v>5</v>
      </c>
      <c r="C11" s="4" t="s">
        <v>6</v>
      </c>
      <c r="D11" s="4" t="s">
        <v>115</v>
      </c>
      <c r="E11" s="4" t="s">
        <v>7</v>
      </c>
      <c r="F11" s="4" t="s">
        <v>8</v>
      </c>
      <c r="G11" s="4" t="s">
        <v>9</v>
      </c>
      <c r="H11" s="4" t="s">
        <v>55</v>
      </c>
      <c r="I11" s="4" t="s">
        <v>56</v>
      </c>
      <c r="J11" s="4" t="s">
        <v>12</v>
      </c>
      <c r="K11" s="4" t="s">
        <v>57</v>
      </c>
      <c r="L11" s="4" t="s">
        <v>13</v>
      </c>
    </row>
    <row r="12" spans="1:12">
      <c r="A12" s="5"/>
      <c r="B12" s="5"/>
      <c r="C12" s="5"/>
      <c r="D12" s="5"/>
      <c r="E12" s="5"/>
      <c r="F12" s="5"/>
      <c r="G12" s="5"/>
      <c r="H12" s="5" t="s">
        <v>60</v>
      </c>
      <c r="I12" s="5" t="s">
        <v>61</v>
      </c>
      <c r="J12" s="5" t="s">
        <v>15</v>
      </c>
      <c r="K12" s="5" t="s">
        <v>14</v>
      </c>
      <c r="L12" s="5" t="s">
        <v>14</v>
      </c>
    </row>
    <row r="15" spans="1:12">
      <c r="A15" s="4" t="s">
        <v>198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8" spans="1:12">
      <c r="A18" s="4" t="s">
        <v>199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>
      <c r="A19" s="6" t="s">
        <v>200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2" ht="13.5" thickBot="1">
      <c r="A20" s="6" t="s">
        <v>201</v>
      </c>
      <c r="B20" s="6"/>
      <c r="C20" s="6"/>
      <c r="D20" s="6"/>
      <c r="E20" s="6"/>
      <c r="F20" s="6"/>
      <c r="G20" s="6"/>
      <c r="H20" s="24">
        <v>0</v>
      </c>
      <c r="I20" s="6"/>
      <c r="J20" s="24">
        <v>0</v>
      </c>
      <c r="K20" s="6"/>
      <c r="L20" s="15">
        <f>J20/סיכום!$B$42</f>
        <v>0</v>
      </c>
    </row>
    <row r="21" spans="1:12" ht="13.5" thickTop="1"/>
    <row r="22" spans="1:12" ht="13.5" thickBot="1">
      <c r="A22" s="4" t="s">
        <v>202</v>
      </c>
      <c r="B22" s="4"/>
      <c r="C22" s="4"/>
      <c r="D22" s="4"/>
      <c r="E22" s="4"/>
      <c r="F22" s="4"/>
      <c r="G22" s="4"/>
      <c r="H22" s="23">
        <v>0</v>
      </c>
      <c r="I22" s="4"/>
      <c r="J22" s="23">
        <v>0</v>
      </c>
      <c r="K22" s="4"/>
      <c r="L22" s="18">
        <v>0</v>
      </c>
    </row>
    <row r="23" spans="1:12" ht="13.5" thickTop="1"/>
    <row r="25" spans="1:12">
      <c r="A25" s="4" t="s">
        <v>203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>
      <c r="A26" s="6" t="s">
        <v>204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</row>
    <row r="27" spans="1:12" ht="13.5" thickBot="1">
      <c r="A27" s="6" t="s">
        <v>205</v>
      </c>
      <c r="B27" s="6"/>
      <c r="C27" s="6"/>
      <c r="D27" s="6"/>
      <c r="E27" s="6"/>
      <c r="F27" s="6"/>
      <c r="G27" s="6"/>
      <c r="H27" s="24">
        <v>0</v>
      </c>
      <c r="I27" s="6"/>
      <c r="J27" s="24">
        <v>0</v>
      </c>
      <c r="K27" s="6"/>
      <c r="L27" s="15">
        <f>J27/סיכום!$B$42</f>
        <v>0</v>
      </c>
    </row>
    <row r="28" spans="1:12" ht="13.5" thickTop="1"/>
    <row r="29" spans="1:12" ht="13.5" thickBot="1">
      <c r="A29" s="4" t="s">
        <v>206</v>
      </c>
      <c r="B29" s="4"/>
      <c r="C29" s="4"/>
      <c r="D29" s="4"/>
      <c r="E29" s="4"/>
      <c r="F29" s="4"/>
      <c r="G29" s="4"/>
      <c r="H29" s="23">
        <v>0</v>
      </c>
      <c r="I29" s="4"/>
      <c r="J29" s="23">
        <v>0</v>
      </c>
      <c r="K29" s="4"/>
      <c r="L29" s="18">
        <v>0</v>
      </c>
    </row>
    <row r="30" spans="1:12" ht="13.5" thickTop="1"/>
    <row r="32" spans="1:12" ht="13.5" thickBot="1">
      <c r="A32" s="4" t="s">
        <v>207</v>
      </c>
      <c r="B32" s="4"/>
      <c r="C32" s="4"/>
      <c r="D32" s="4"/>
      <c r="E32" s="4"/>
      <c r="F32" s="4"/>
      <c r="G32" s="4"/>
      <c r="H32" s="23">
        <v>0</v>
      </c>
      <c r="I32" s="4"/>
      <c r="J32" s="23">
        <v>0</v>
      </c>
      <c r="K32" s="4"/>
      <c r="L32" s="18">
        <v>0</v>
      </c>
    </row>
    <row r="33" spans="1:12" ht="13.5" thickTop="1"/>
    <row r="35" spans="1:12">
      <c r="A35" s="7" t="s">
        <v>51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</row>
    <row r="39" spans="1:12">
      <c r="A39" s="2"/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9"/>
  <sheetViews>
    <sheetView rightToLeft="1" workbookViewId="0">
      <selection activeCell="A41" sqref="A41"/>
    </sheetView>
  </sheetViews>
  <sheetFormatPr defaultColWidth="9.140625" defaultRowHeight="12.75"/>
  <cols>
    <col min="1" max="1" width="27.7109375" customWidth="1"/>
    <col min="2" max="2" width="12.7109375" customWidth="1"/>
    <col min="3" max="3" width="8.7109375" customWidth="1"/>
    <col min="4" max="6" width="11.7109375" customWidth="1"/>
    <col min="7" max="7" width="9.7109375" customWidth="1"/>
    <col min="8" max="8" width="11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208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115</v>
      </c>
      <c r="E11" s="4" t="s">
        <v>9</v>
      </c>
      <c r="F11" s="4" t="s">
        <v>55</v>
      </c>
      <c r="G11" s="4" t="s">
        <v>56</v>
      </c>
      <c r="H11" s="4" t="s">
        <v>12</v>
      </c>
      <c r="I11" s="4" t="s">
        <v>57</v>
      </c>
      <c r="J11" s="4" t="s">
        <v>13</v>
      </c>
    </row>
    <row r="12" spans="1:10">
      <c r="A12" s="5"/>
      <c r="B12" s="5"/>
      <c r="C12" s="5"/>
      <c r="D12" s="5"/>
      <c r="E12" s="5"/>
      <c r="F12" s="5" t="s">
        <v>60</v>
      </c>
      <c r="G12" s="5" t="s">
        <v>61</v>
      </c>
      <c r="H12" s="5" t="s">
        <v>15</v>
      </c>
      <c r="I12" s="5" t="s">
        <v>14</v>
      </c>
      <c r="J12" s="5" t="s">
        <v>14</v>
      </c>
    </row>
    <row r="15" spans="1:10">
      <c r="A15" s="4" t="s">
        <v>209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210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210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13.5" thickBot="1">
      <c r="A20" s="6" t="s">
        <v>211</v>
      </c>
      <c r="B20" s="6"/>
      <c r="C20" s="6"/>
      <c r="D20" s="6"/>
      <c r="E20" s="6"/>
      <c r="F20" s="24">
        <v>0</v>
      </c>
      <c r="G20" s="6"/>
      <c r="H20" s="24">
        <v>0</v>
      </c>
      <c r="I20" s="6"/>
      <c r="J20" s="15">
        <f>H20/סיכום!$B$42</f>
        <v>0</v>
      </c>
    </row>
    <row r="21" spans="1:10" ht="13.5" thickTop="1"/>
    <row r="22" spans="1:10" ht="13.5" thickBot="1">
      <c r="A22" s="4" t="s">
        <v>211</v>
      </c>
      <c r="B22" s="4"/>
      <c r="C22" s="4"/>
      <c r="D22" s="4"/>
      <c r="E22" s="4"/>
      <c r="F22" s="23">
        <v>0</v>
      </c>
      <c r="G22" s="4"/>
      <c r="H22" s="23">
        <v>0</v>
      </c>
      <c r="I22" s="4"/>
      <c r="J22" s="18">
        <v>0</v>
      </c>
    </row>
    <row r="23" spans="1:10" ht="13.5" thickTop="1"/>
    <row r="25" spans="1:10">
      <c r="A25" s="4" t="s">
        <v>212</v>
      </c>
      <c r="B25" s="4"/>
      <c r="C25" s="4"/>
      <c r="D25" s="4"/>
      <c r="E25" s="4"/>
      <c r="F25" s="4"/>
      <c r="G25" s="4"/>
      <c r="H25" s="4"/>
      <c r="I25" s="4"/>
      <c r="J25" s="4"/>
    </row>
    <row r="26" spans="1:10">
      <c r="A26" s="6" t="s">
        <v>212</v>
      </c>
      <c r="B26" s="6"/>
      <c r="C26" s="6"/>
      <c r="D26" s="6"/>
      <c r="E26" s="6"/>
      <c r="F26" s="6"/>
      <c r="G26" s="6"/>
      <c r="H26" s="6"/>
      <c r="I26" s="6"/>
      <c r="J26" s="6"/>
    </row>
    <row r="27" spans="1:10" ht="13.5" thickBot="1">
      <c r="A27" s="6" t="s">
        <v>213</v>
      </c>
      <c r="B27" s="6"/>
      <c r="C27" s="6"/>
      <c r="D27" s="6"/>
      <c r="E27" s="6"/>
      <c r="F27" s="24">
        <v>0</v>
      </c>
      <c r="G27" s="6"/>
      <c r="H27" s="24">
        <v>0</v>
      </c>
      <c r="I27" s="6"/>
      <c r="J27" s="15">
        <f>H27/סיכום!$B$42</f>
        <v>0</v>
      </c>
    </row>
    <row r="28" spans="1:10" ht="13.5" thickTop="1"/>
    <row r="29" spans="1:10" ht="13.5" thickBot="1">
      <c r="A29" s="4" t="s">
        <v>213</v>
      </c>
      <c r="B29" s="4"/>
      <c r="C29" s="4"/>
      <c r="D29" s="4"/>
      <c r="E29" s="4"/>
      <c r="F29" s="23">
        <v>0</v>
      </c>
      <c r="G29" s="4"/>
      <c r="H29" s="23">
        <v>0</v>
      </c>
      <c r="I29" s="4"/>
      <c r="J29" s="18">
        <v>0</v>
      </c>
    </row>
    <row r="30" spans="1:10" ht="13.5" thickTop="1"/>
    <row r="32" spans="1:10" ht="13.5" thickBot="1">
      <c r="A32" s="4" t="s">
        <v>214</v>
      </c>
      <c r="B32" s="4"/>
      <c r="C32" s="4"/>
      <c r="D32" s="4"/>
      <c r="E32" s="4"/>
      <c r="F32" s="23">
        <v>0</v>
      </c>
      <c r="G32" s="4"/>
      <c r="H32" s="23">
        <v>0</v>
      </c>
      <c r="I32" s="4"/>
      <c r="J32" s="18">
        <v>0</v>
      </c>
    </row>
    <row r="33" spans="1:10" ht="13.5" thickTop="1"/>
    <row r="35" spans="1:10">
      <c r="A35" s="7" t="s">
        <v>51</v>
      </c>
      <c r="B35" s="7"/>
      <c r="C35" s="7"/>
      <c r="D35" s="7"/>
      <c r="E35" s="7"/>
      <c r="F35" s="7"/>
      <c r="G35" s="7"/>
      <c r="H35" s="7"/>
      <c r="I35" s="7"/>
      <c r="J35" s="7"/>
    </row>
    <row r="39" spans="1:10">
      <c r="A39" s="2"/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2"/>
  <sheetViews>
    <sheetView rightToLeft="1" topLeftCell="B22" workbookViewId="0">
      <selection activeCell="J20" sqref="J20"/>
    </sheetView>
  </sheetViews>
  <sheetFormatPr defaultColWidth="9.140625" defaultRowHeight="12.75"/>
  <cols>
    <col min="1" max="1" width="37.7109375" customWidth="1"/>
    <col min="2" max="2" width="12.7109375" customWidth="1"/>
    <col min="3" max="3" width="8.7109375" customWidth="1"/>
    <col min="4" max="4" width="24.7109375" customWidth="1"/>
    <col min="5" max="5" width="11.7109375" customWidth="1"/>
    <col min="6" max="6" width="11.7109375" style="34" customWidth="1"/>
    <col min="7" max="7" width="12.7109375" style="34" customWidth="1"/>
    <col min="8" max="8" width="11.7109375" style="34" customWidth="1"/>
    <col min="9" max="9" width="24.7109375" style="32" customWidth="1"/>
    <col min="10" max="10" width="20.7109375" style="32" customWidth="1"/>
  </cols>
  <sheetData>
    <row r="2" spans="1:10" ht="18">
      <c r="A2" s="1" t="s">
        <v>0</v>
      </c>
    </row>
    <row r="4" spans="1:10" ht="18">
      <c r="A4" s="1" t="s">
        <v>215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115</v>
      </c>
      <c r="E11" s="4" t="s">
        <v>9</v>
      </c>
      <c r="F11" s="35" t="s">
        <v>55</v>
      </c>
      <c r="G11" s="35" t="s">
        <v>56</v>
      </c>
      <c r="H11" s="35" t="s">
        <v>12</v>
      </c>
      <c r="I11" s="17" t="s">
        <v>57</v>
      </c>
      <c r="J11" s="17" t="s">
        <v>13</v>
      </c>
    </row>
    <row r="12" spans="1:10">
      <c r="A12" s="5"/>
      <c r="B12" s="5"/>
      <c r="C12" s="5"/>
      <c r="D12" s="5"/>
      <c r="E12" s="5"/>
      <c r="F12" s="36" t="s">
        <v>60</v>
      </c>
      <c r="G12" s="36" t="s">
        <v>61</v>
      </c>
      <c r="H12" s="36" t="s">
        <v>15</v>
      </c>
      <c r="I12" s="33" t="s">
        <v>14</v>
      </c>
      <c r="J12" s="33" t="s">
        <v>14</v>
      </c>
    </row>
    <row r="15" spans="1:10">
      <c r="A15" s="4" t="s">
        <v>216</v>
      </c>
      <c r="B15" s="4"/>
      <c r="C15" s="4"/>
      <c r="D15" s="4"/>
      <c r="E15" s="4"/>
      <c r="F15" s="35"/>
      <c r="G15" s="35"/>
      <c r="H15" s="35"/>
      <c r="I15" s="17"/>
      <c r="J15" s="17"/>
    </row>
    <row r="18" spans="1:10">
      <c r="A18" s="4" t="s">
        <v>217</v>
      </c>
      <c r="B18" s="4"/>
      <c r="C18" s="4"/>
      <c r="D18" s="4"/>
      <c r="E18" s="4"/>
      <c r="F18" s="35"/>
      <c r="G18" s="35"/>
      <c r="H18" s="35"/>
      <c r="I18" s="17"/>
      <c r="J18" s="17"/>
    </row>
    <row r="19" spans="1:10">
      <c r="A19" s="6" t="s">
        <v>218</v>
      </c>
      <c r="B19" s="6"/>
      <c r="C19" s="6"/>
      <c r="D19" s="6"/>
      <c r="E19" s="6"/>
      <c r="F19" s="37"/>
      <c r="G19" s="37"/>
      <c r="H19" s="37"/>
      <c r="I19" s="14"/>
      <c r="J19" s="14"/>
    </row>
    <row r="20" spans="1:10">
      <c r="A20" s="7" t="s">
        <v>219</v>
      </c>
      <c r="B20" s="7">
        <v>81250045</v>
      </c>
      <c r="C20" s="42">
        <v>0</v>
      </c>
      <c r="D20" s="7" t="s">
        <v>220</v>
      </c>
      <c r="E20" s="7" t="s">
        <v>23</v>
      </c>
      <c r="F20" s="40">
        <v>108</v>
      </c>
      <c r="G20" s="40">
        <v>266100</v>
      </c>
      <c r="H20" s="40">
        <v>287.39</v>
      </c>
      <c r="I20" s="43">
        <v>0</v>
      </c>
      <c r="J20" s="13">
        <f>H20/סיכום!$B$42</f>
        <v>2.1965331676546528E-3</v>
      </c>
    </row>
    <row r="21" spans="1:10">
      <c r="A21" s="7" t="s">
        <v>221</v>
      </c>
      <c r="B21" s="7">
        <v>81250417</v>
      </c>
      <c r="C21" s="42">
        <v>0</v>
      </c>
      <c r="D21" s="7" t="s">
        <v>220</v>
      </c>
      <c r="E21" s="7" t="s">
        <v>23</v>
      </c>
      <c r="F21" s="40">
        <v>-108</v>
      </c>
      <c r="G21" s="40">
        <v>107000</v>
      </c>
      <c r="H21" s="40">
        <v>-115.56</v>
      </c>
      <c r="I21" s="43">
        <v>0</v>
      </c>
      <c r="J21" s="13">
        <f>H21/סיכום!$B$42</f>
        <v>-8.8322966301601212E-4</v>
      </c>
    </row>
    <row r="22" spans="1:10" ht="13.5" thickBot="1">
      <c r="A22" s="6" t="s">
        <v>222</v>
      </c>
      <c r="B22" s="6"/>
      <c r="C22" s="6"/>
      <c r="D22" s="6"/>
      <c r="E22" s="6"/>
      <c r="F22" s="38">
        <f>SUM(F20:F21)</f>
        <v>0</v>
      </c>
      <c r="G22" s="37"/>
      <c r="H22" s="38">
        <f>SUM(H20:H21)</f>
        <v>171.82999999999998</v>
      </c>
      <c r="I22" s="14"/>
      <c r="J22" s="15">
        <f>SUM(J20:J21)</f>
        <v>1.3133035046386408E-3</v>
      </c>
    </row>
    <row r="23" spans="1:10" ht="13.5" thickTop="1"/>
    <row r="24" spans="1:10">
      <c r="A24" s="6" t="s">
        <v>223</v>
      </c>
      <c r="B24" s="6"/>
      <c r="C24" s="6"/>
      <c r="D24" s="6"/>
      <c r="E24" s="6"/>
      <c r="F24" s="37"/>
      <c r="G24" s="37"/>
      <c r="H24" s="37"/>
      <c r="I24" s="14"/>
      <c r="J24" s="14"/>
    </row>
    <row r="25" spans="1:10" ht="13.5" thickBot="1">
      <c r="A25" s="6" t="s">
        <v>224</v>
      </c>
      <c r="B25" s="6"/>
      <c r="C25" s="6"/>
      <c r="D25" s="6"/>
      <c r="E25" s="6"/>
      <c r="F25" s="38">
        <v>0</v>
      </c>
      <c r="G25" s="37"/>
      <c r="H25" s="38">
        <v>0</v>
      </c>
      <c r="I25" s="14"/>
      <c r="J25" s="15">
        <f>H25/סיכום!$B$42</f>
        <v>0</v>
      </c>
    </row>
    <row r="26" spans="1:10" ht="13.5" thickTop="1"/>
    <row r="27" spans="1:10">
      <c r="A27" s="6" t="s">
        <v>225</v>
      </c>
      <c r="B27" s="6"/>
      <c r="C27" s="6"/>
      <c r="D27" s="6"/>
      <c r="E27" s="6"/>
      <c r="F27" s="37"/>
      <c r="G27" s="37"/>
      <c r="H27" s="37"/>
      <c r="I27" s="14"/>
      <c r="J27" s="14"/>
    </row>
    <row r="28" spans="1:10" ht="13.5" thickBot="1">
      <c r="A28" s="6" t="s">
        <v>226</v>
      </c>
      <c r="B28" s="6"/>
      <c r="C28" s="6"/>
      <c r="D28" s="6"/>
      <c r="E28" s="6"/>
      <c r="F28" s="38">
        <v>0</v>
      </c>
      <c r="G28" s="37"/>
      <c r="H28" s="38">
        <v>0</v>
      </c>
      <c r="I28" s="14"/>
      <c r="J28" s="15">
        <f>H28/סיכום!$B$42</f>
        <v>0</v>
      </c>
    </row>
    <row r="29" spans="1:10" ht="13.5" thickTop="1"/>
    <row r="30" spans="1:10">
      <c r="A30" s="6" t="s">
        <v>227</v>
      </c>
      <c r="B30" s="6"/>
      <c r="C30" s="6"/>
      <c r="D30" s="6"/>
      <c r="E30" s="6"/>
      <c r="F30" s="37"/>
      <c r="G30" s="37"/>
      <c r="H30" s="37"/>
      <c r="I30" s="14"/>
      <c r="J30" s="14"/>
    </row>
    <row r="31" spans="1:10" ht="13.5" thickBot="1">
      <c r="A31" s="6" t="s">
        <v>228</v>
      </c>
      <c r="B31" s="6"/>
      <c r="C31" s="6"/>
      <c r="D31" s="6"/>
      <c r="E31" s="6"/>
      <c r="F31" s="38">
        <v>0</v>
      </c>
      <c r="G31" s="37"/>
      <c r="H31" s="38">
        <v>0</v>
      </c>
      <c r="I31" s="14"/>
      <c r="J31" s="15">
        <f>H31/סיכום!$B$42</f>
        <v>0</v>
      </c>
    </row>
    <row r="32" spans="1:10" ht="13.5" thickTop="1"/>
    <row r="33" spans="1:10" ht="13.5" thickBot="1">
      <c r="A33" s="4" t="s">
        <v>229</v>
      </c>
      <c r="B33" s="4"/>
      <c r="C33" s="4"/>
      <c r="D33" s="4"/>
      <c r="E33" s="4"/>
      <c r="F33" s="39">
        <f>SUM(F22)</f>
        <v>0</v>
      </c>
      <c r="G33" s="35"/>
      <c r="H33" s="39">
        <f>SUM(H22)</f>
        <v>171.82999999999998</v>
      </c>
      <c r="I33" s="17"/>
      <c r="J33" s="18">
        <f>SUM(J22)</f>
        <v>1.3133035046386408E-3</v>
      </c>
    </row>
    <row r="34" spans="1:10" ht="13.5" thickTop="1"/>
    <row r="36" spans="1:10">
      <c r="A36" s="4" t="s">
        <v>230</v>
      </c>
      <c r="B36" s="4"/>
      <c r="C36" s="4"/>
      <c r="D36" s="4"/>
      <c r="E36" s="4"/>
      <c r="F36" s="35"/>
      <c r="G36" s="35"/>
      <c r="H36" s="35"/>
      <c r="I36" s="17"/>
      <c r="J36" s="17"/>
    </row>
    <row r="37" spans="1:10">
      <c r="A37" s="6" t="s">
        <v>218</v>
      </c>
      <c r="B37" s="6"/>
      <c r="C37" s="6"/>
      <c r="D37" s="6"/>
      <c r="E37" s="6"/>
      <c r="F37" s="37"/>
      <c r="G37" s="37"/>
      <c r="H37" s="37"/>
      <c r="I37" s="14"/>
      <c r="J37" s="14"/>
    </row>
    <row r="38" spans="1:10" ht="13.5" thickBot="1">
      <c r="A38" s="6" t="s">
        <v>222</v>
      </c>
      <c r="B38" s="6"/>
      <c r="C38" s="6"/>
      <c r="D38" s="6"/>
      <c r="E38" s="6"/>
      <c r="F38" s="38">
        <v>0</v>
      </c>
      <c r="G38" s="37"/>
      <c r="H38" s="38">
        <v>0</v>
      </c>
      <c r="I38" s="14"/>
      <c r="J38" s="15">
        <f>H38/סיכום!$B$42</f>
        <v>0</v>
      </c>
    </row>
    <row r="39" spans="1:10" ht="13.5" thickTop="1"/>
    <row r="40" spans="1:10">
      <c r="A40" s="6" t="s">
        <v>231</v>
      </c>
      <c r="B40" s="6"/>
      <c r="C40" s="6"/>
      <c r="D40" s="6"/>
      <c r="E40" s="6"/>
      <c r="F40" s="37"/>
      <c r="G40" s="37"/>
      <c r="H40" s="37"/>
      <c r="I40" s="14"/>
      <c r="J40" s="14"/>
    </row>
    <row r="41" spans="1:10" ht="13.5" thickBot="1">
      <c r="A41" s="6" t="s">
        <v>232</v>
      </c>
      <c r="B41" s="6"/>
      <c r="C41" s="6"/>
      <c r="D41" s="6"/>
      <c r="E41" s="6"/>
      <c r="F41" s="38">
        <v>0</v>
      </c>
      <c r="G41" s="37"/>
      <c r="H41" s="38">
        <v>0</v>
      </c>
      <c r="I41" s="14"/>
      <c r="J41" s="15">
        <f>H41/סיכום!$B$42</f>
        <v>0</v>
      </c>
    </row>
    <row r="42" spans="1:10" ht="13.5" thickTop="1"/>
    <row r="43" spans="1:10">
      <c r="A43" s="6" t="s">
        <v>225</v>
      </c>
      <c r="B43" s="6"/>
      <c r="C43" s="6"/>
      <c r="D43" s="6"/>
      <c r="E43" s="6"/>
      <c r="F43" s="37"/>
      <c r="G43" s="37"/>
      <c r="H43" s="37"/>
      <c r="I43" s="14"/>
      <c r="J43" s="14"/>
    </row>
    <row r="44" spans="1:10" ht="13.5" thickBot="1">
      <c r="A44" s="6" t="s">
        <v>226</v>
      </c>
      <c r="B44" s="6"/>
      <c r="C44" s="6"/>
      <c r="D44" s="6"/>
      <c r="E44" s="6"/>
      <c r="F44" s="38">
        <v>0</v>
      </c>
      <c r="G44" s="37"/>
      <c r="H44" s="38">
        <v>0</v>
      </c>
      <c r="I44" s="14"/>
      <c r="J44" s="15">
        <f>H44/סיכום!$B$42</f>
        <v>0</v>
      </c>
    </row>
    <row r="45" spans="1:10" ht="13.5" thickTop="1"/>
    <row r="46" spans="1:10">
      <c r="A46" s="6" t="s">
        <v>233</v>
      </c>
      <c r="B46" s="6"/>
      <c r="C46" s="6"/>
      <c r="D46" s="6"/>
      <c r="E46" s="6"/>
      <c r="F46" s="37"/>
      <c r="G46" s="37"/>
      <c r="H46" s="37"/>
      <c r="I46" s="14"/>
      <c r="J46" s="14"/>
    </row>
    <row r="47" spans="1:10" ht="13.5" thickBot="1">
      <c r="A47" s="6" t="s">
        <v>234</v>
      </c>
      <c r="B47" s="6"/>
      <c r="C47" s="6"/>
      <c r="D47" s="6"/>
      <c r="E47" s="6"/>
      <c r="F47" s="38">
        <v>0</v>
      </c>
      <c r="G47" s="37"/>
      <c r="H47" s="38">
        <v>0</v>
      </c>
      <c r="I47" s="14"/>
      <c r="J47" s="15">
        <f>H47/סיכום!$B$42</f>
        <v>0</v>
      </c>
    </row>
    <row r="48" spans="1:10" ht="13.5" thickTop="1"/>
    <row r="49" spans="1:10">
      <c r="A49" s="6" t="s">
        <v>227</v>
      </c>
      <c r="B49" s="6"/>
      <c r="C49" s="6"/>
      <c r="D49" s="6"/>
      <c r="E49" s="6"/>
      <c r="F49" s="37"/>
      <c r="G49" s="37"/>
      <c r="H49" s="37"/>
      <c r="I49" s="14"/>
      <c r="J49" s="14"/>
    </row>
    <row r="50" spans="1:10" ht="13.5" thickBot="1">
      <c r="A50" s="6" t="s">
        <v>228</v>
      </c>
      <c r="B50" s="6"/>
      <c r="C50" s="6"/>
      <c r="D50" s="6"/>
      <c r="E50" s="6"/>
      <c r="F50" s="38">
        <v>0</v>
      </c>
      <c r="G50" s="37"/>
      <c r="H50" s="38">
        <v>0</v>
      </c>
      <c r="I50" s="14"/>
      <c r="J50" s="15">
        <f>H50/סיכום!$B$42</f>
        <v>0</v>
      </c>
    </row>
    <row r="51" spans="1:10" ht="13.5" thickTop="1"/>
    <row r="52" spans="1:10" ht="13.5" thickBot="1">
      <c r="A52" s="4" t="s">
        <v>235</v>
      </c>
      <c r="B52" s="4"/>
      <c r="C52" s="4"/>
      <c r="D52" s="4"/>
      <c r="E52" s="4"/>
      <c r="F52" s="39">
        <v>0</v>
      </c>
      <c r="G52" s="35"/>
      <c r="H52" s="39">
        <v>0</v>
      </c>
      <c r="I52" s="17"/>
      <c r="J52" s="18">
        <v>0</v>
      </c>
    </row>
    <row r="53" spans="1:10" ht="13.5" thickTop="1"/>
    <row r="55" spans="1:10" ht="13.5" thickBot="1">
      <c r="A55" s="4" t="s">
        <v>236</v>
      </c>
      <c r="B55" s="4"/>
      <c r="C55" s="4"/>
      <c r="D55" s="4"/>
      <c r="E55" s="4"/>
      <c r="F55" s="39">
        <f>SUM(F33+F52)</f>
        <v>0</v>
      </c>
      <c r="G55" s="35"/>
      <c r="H55" s="39">
        <f>SUM(H33+H52)</f>
        <v>171.82999999999998</v>
      </c>
      <c r="I55" s="17"/>
      <c r="J55" s="18">
        <f>SUM(J33+J52)</f>
        <v>1.3133035046386408E-3</v>
      </c>
    </row>
    <row r="56" spans="1:10" ht="13.5" thickTop="1"/>
    <row r="58" spans="1:10">
      <c r="A58" s="7" t="s">
        <v>51</v>
      </c>
      <c r="B58" s="7"/>
      <c r="C58" s="7"/>
      <c r="D58" s="7"/>
      <c r="E58" s="7"/>
      <c r="F58" s="40"/>
      <c r="G58" s="40"/>
      <c r="H58" s="40"/>
      <c r="I58" s="13"/>
      <c r="J58" s="13"/>
    </row>
    <row r="62" spans="1:10">
      <c r="A62" s="2"/>
    </row>
  </sheetData>
  <pageMargins left="0.75" right="0.75" top="1" bottom="1" header="0.5" footer="0.5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 מוצר" ma:contentTypeID="0x010100CE5CE4355347461DBBC34575176B9B7F0023CF4EEA13AF374BB32DB1F4CCECDA12" ma:contentTypeVersion="3" ma:contentTypeDescription="סוג תוכן מסמך מוצר" ma:contentTypeScope="" ma:versionID="e81affd07f5b1db3d73c7890df3d01bf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b2e9006e697b8fb0f2a7d291c23913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S_Form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S_FormDate" ma:index="8" nillable="true" ma:displayName="תאריך עדכון טופס" ma:format="DateTime" ma:internalName="PS_Form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S_Form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65AE749-6C03-4AD6-B17C-2FE53ADF6811}"/>
</file>

<file path=customXml/itemProps2.xml><?xml version="1.0" encoding="utf-8"?>
<ds:datastoreItem xmlns:ds="http://schemas.openxmlformats.org/officeDocument/2006/customXml" ds:itemID="{C7BD7D7A-58E4-442F-8111-7D300D43146D}"/>
</file>

<file path=customXml/itemProps3.xml><?xml version="1.0" encoding="utf-8"?>
<ds:datastoreItem xmlns:ds="http://schemas.openxmlformats.org/officeDocument/2006/customXml" ds:itemID="{CA351E8A-AF66-498C-A030-D16BFB16BCC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26</vt:i4>
      </vt:variant>
    </vt:vector>
  </HeadingPairs>
  <TitlesOfParts>
    <vt:vector size="26" baseType="lpstr">
      <vt:lpstr>מזומנים ושווי מזומנים</vt:lpstr>
      <vt:lpstr>סחיר - תעודות התחייבות ממשלתיות</vt:lpstr>
      <vt:lpstr>סחיר - תעודות חוב מסחריות</vt:lpstr>
      <vt:lpstr>סחיר - אגח קונצרני</vt:lpstr>
      <vt:lpstr>סחיר - מניות</vt:lpstr>
      <vt:lpstr>סחיר - תעודות סל</vt:lpstr>
      <vt:lpstr>סחיר - קרנות נאמנות</vt:lpstr>
      <vt:lpstr>סחיר - כתבי אופציה</vt:lpstr>
      <vt:lpstr>סחיר - אופציות</vt:lpstr>
      <vt:lpstr>סחיר - חוזים עתידיים</vt:lpstr>
      <vt:lpstr>סחיר - מוצרים מובנים</vt:lpstr>
      <vt:lpstr>לא סחיר - תעודות התחייבות ממשלה</vt:lpstr>
      <vt:lpstr>לא סחיר - תעודות חוב מסחריות</vt:lpstr>
      <vt:lpstr>לא סחיר - אגח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</vt:lpstr>
      <vt:lpstr>זכויות מקרקעין</vt:lpstr>
      <vt:lpstr>השקעות אחרות</vt:lpstr>
      <vt:lpstr>התחייבויות להשקעה</vt:lpstr>
      <vt:lpstr>סיכום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Yaniv Lavi</cp:lastModifiedBy>
  <dcterms:created xsi:type="dcterms:W3CDTF">2015-02-11T08:36:42Z</dcterms:created>
  <dcterms:modified xsi:type="dcterms:W3CDTF">2015-03-19T09:14:18Z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0x010100CE5CE4355347461DBBC34575176B9B7F0023CF4EEA13AF374BB32DB1F4CCECDA12</vt:lpwstr>
  </property>
</Properties>
</file>