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51" firstSheet="16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6" r:id="rId26"/>
  </sheets>
  <calcPr calcId="145621"/>
</workbook>
</file>

<file path=xl/calcChain.xml><?xml version="1.0" encoding="utf-8"?>
<calcChain xmlns="http://schemas.openxmlformats.org/spreadsheetml/2006/main">
  <c r="B38" i="26" l="1"/>
  <c r="B36" i="26"/>
  <c r="B28" i="26"/>
  <c r="B27" i="26"/>
  <c r="B26" i="26"/>
  <c r="B25" i="26"/>
  <c r="B24" i="26"/>
  <c r="B23" i="26"/>
  <c r="B22" i="26"/>
  <c r="B21" i="26"/>
  <c r="B20" i="26"/>
  <c r="B19" i="26"/>
  <c r="B18" i="26"/>
  <c r="B16" i="26"/>
  <c r="L47" i="21"/>
  <c r="J47" i="21"/>
  <c r="L21" i="21"/>
  <c r="I60" i="19"/>
  <c r="G60" i="19"/>
  <c r="I41" i="19"/>
  <c r="G41" i="19"/>
  <c r="I30" i="19"/>
  <c r="G30" i="19"/>
  <c r="J40" i="7"/>
  <c r="H40" i="7"/>
  <c r="J35" i="7"/>
  <c r="H35" i="7"/>
  <c r="J23" i="7"/>
  <c r="H23" i="7"/>
  <c r="J21" i="7"/>
  <c r="H21" i="7"/>
  <c r="G110" i="6"/>
  <c r="E110" i="6"/>
  <c r="G107" i="6"/>
  <c r="E107" i="6"/>
  <c r="G102" i="6"/>
  <c r="E102" i="6"/>
  <c r="G71" i="6"/>
  <c r="E71" i="6"/>
  <c r="G53" i="6"/>
  <c r="E53" i="6"/>
  <c r="G42" i="6"/>
  <c r="E42" i="6"/>
  <c r="G34" i="6"/>
  <c r="E34" i="6"/>
  <c r="G26" i="6"/>
  <c r="E26" i="6"/>
  <c r="H101" i="5"/>
  <c r="F101" i="5"/>
  <c r="H98" i="5"/>
  <c r="F98" i="5"/>
  <c r="H96" i="5"/>
  <c r="F96" i="5"/>
  <c r="H91" i="5"/>
  <c r="F91" i="5"/>
  <c r="H52" i="5"/>
  <c r="F52" i="5"/>
  <c r="H44" i="5"/>
  <c r="F44" i="5"/>
  <c r="H36" i="5"/>
  <c r="F36" i="5"/>
  <c r="H26" i="5"/>
  <c r="F26" i="5"/>
  <c r="N117" i="4"/>
  <c r="L117" i="4"/>
  <c r="N160" i="4"/>
  <c r="N157" i="4"/>
  <c r="L157" i="4"/>
  <c r="L160" i="4"/>
  <c r="N155" i="4"/>
  <c r="L155" i="4"/>
  <c r="F154" i="4"/>
  <c r="N109" i="4"/>
  <c r="L109" i="4"/>
  <c r="N92" i="4"/>
  <c r="L92" i="4"/>
  <c r="L65" i="2"/>
  <c r="J65" i="2"/>
  <c r="J52" i="2"/>
  <c r="L52" i="2"/>
  <c r="L47" i="2"/>
  <c r="L26" i="2"/>
  <c r="J47" i="2"/>
  <c r="J26" i="2"/>
  <c r="I52" i="1"/>
  <c r="I65" i="1" s="1"/>
  <c r="I38" i="1"/>
  <c r="I34" i="1"/>
  <c r="B17" i="26" l="1"/>
  <c r="B42" i="26" s="1"/>
  <c r="C17" i="26" s="1"/>
  <c r="B41" i="26"/>
  <c r="H33" i="24"/>
  <c r="H30" i="24"/>
  <c r="H23" i="24"/>
  <c r="H21" i="24"/>
  <c r="C34" i="26" l="1"/>
  <c r="C41" i="26"/>
  <c r="C30" i="26"/>
  <c r="C38" i="26"/>
  <c r="C26" i="26"/>
  <c r="C25" i="26"/>
  <c r="C16" i="26"/>
  <c r="C33" i="26"/>
  <c r="C20" i="26"/>
  <c r="J24" i="19"/>
  <c r="J28" i="19"/>
  <c r="M20" i="21"/>
  <c r="J29" i="19"/>
  <c r="J26" i="19"/>
  <c r="J23" i="19"/>
  <c r="J27" i="19"/>
  <c r="J25" i="19"/>
  <c r="I28" i="24"/>
  <c r="H30" i="23"/>
  <c r="M29" i="22"/>
  <c r="M58" i="21"/>
  <c r="M42" i="21"/>
  <c r="M30" i="21"/>
  <c r="P57" i="20"/>
  <c r="P45" i="20"/>
  <c r="P29" i="20"/>
  <c r="J52" i="19"/>
  <c r="J36" i="19"/>
  <c r="K45" i="18"/>
  <c r="K29" i="18"/>
  <c r="K45" i="16"/>
  <c r="K29" i="16"/>
  <c r="J20" i="8"/>
  <c r="P37" i="14"/>
  <c r="P27" i="14"/>
  <c r="P19" i="14"/>
  <c r="P26" i="13"/>
  <c r="N40" i="12"/>
  <c r="N24" i="12"/>
  <c r="P54" i="11"/>
  <c r="P42" i="11"/>
  <c r="P26" i="11"/>
  <c r="J45" i="9"/>
  <c r="J29" i="9"/>
  <c r="L35" i="7"/>
  <c r="L31" i="7"/>
  <c r="L21" i="7"/>
  <c r="L23" i="7" s="1"/>
  <c r="L40" i="7" s="1"/>
  <c r="I101" i="6"/>
  <c r="I97" i="6"/>
  <c r="I93" i="6"/>
  <c r="I89" i="6"/>
  <c r="I85" i="6"/>
  <c r="I81" i="6"/>
  <c r="I77" i="6"/>
  <c r="I69" i="6"/>
  <c r="I65" i="6"/>
  <c r="I61" i="6"/>
  <c r="I51" i="6"/>
  <c r="I41" i="6"/>
  <c r="I37" i="6"/>
  <c r="I31" i="6"/>
  <c r="I25" i="6"/>
  <c r="I21" i="6"/>
  <c r="J94" i="5"/>
  <c r="J88" i="5"/>
  <c r="J84" i="5"/>
  <c r="J80" i="5"/>
  <c r="J76" i="5"/>
  <c r="J72" i="5"/>
  <c r="J68" i="5"/>
  <c r="J64" i="5"/>
  <c r="J60" i="5"/>
  <c r="J50" i="5"/>
  <c r="J42" i="5"/>
  <c r="J36" i="5"/>
  <c r="J32" i="5"/>
  <c r="J26" i="5"/>
  <c r="J22" i="5"/>
  <c r="P154" i="4"/>
  <c r="P150" i="4"/>
  <c r="P146" i="4"/>
  <c r="P142" i="4"/>
  <c r="P138" i="4"/>
  <c r="P134" i="4"/>
  <c r="P130" i="4"/>
  <c r="P126" i="4"/>
  <c r="P112" i="4"/>
  <c r="P105" i="4"/>
  <c r="P101" i="4"/>
  <c r="P97" i="4"/>
  <c r="P91" i="4"/>
  <c r="P87" i="4"/>
  <c r="P83" i="4"/>
  <c r="P79" i="4"/>
  <c r="P75" i="4"/>
  <c r="P71" i="4"/>
  <c r="P67" i="4"/>
  <c r="P63" i="4"/>
  <c r="P59" i="4"/>
  <c r="P55" i="4"/>
  <c r="P51" i="4"/>
  <c r="P47" i="4"/>
  <c r="I21" i="24"/>
  <c r="I23" i="24" s="1"/>
  <c r="I33" i="24" s="1"/>
  <c r="H23" i="23"/>
  <c r="M26" i="22"/>
  <c r="M55" i="21"/>
  <c r="M39" i="21"/>
  <c r="M27" i="21"/>
  <c r="P54" i="20"/>
  <c r="P42" i="20"/>
  <c r="P26" i="20"/>
  <c r="J49" i="19"/>
  <c r="J33" i="19"/>
  <c r="K42" i="18"/>
  <c r="K26" i="18"/>
  <c r="K42" i="16"/>
  <c r="K26" i="16"/>
  <c r="J30" i="15"/>
  <c r="P36" i="14"/>
  <c r="P24" i="14"/>
  <c r="P39" i="13"/>
  <c r="P23" i="13"/>
  <c r="N33" i="12"/>
  <c r="N23" i="12"/>
  <c r="P51" i="11"/>
  <c r="P35" i="11"/>
  <c r="P23" i="11"/>
  <c r="J42" i="9"/>
  <c r="J26" i="9"/>
  <c r="L34" i="7"/>
  <c r="L30" i="7"/>
  <c r="L20" i="7"/>
  <c r="I100" i="6"/>
  <c r="I96" i="6"/>
  <c r="I92" i="6"/>
  <c r="I88" i="6"/>
  <c r="I84" i="6"/>
  <c r="I80" i="6"/>
  <c r="I74" i="6"/>
  <c r="I110" i="6" s="1"/>
  <c r="I68" i="6"/>
  <c r="I64" i="6"/>
  <c r="I60" i="6"/>
  <c r="I48" i="6"/>
  <c r="I40" i="6"/>
  <c r="I34" i="6"/>
  <c r="I30" i="6"/>
  <c r="I24" i="6"/>
  <c r="I20" i="6"/>
  <c r="J91" i="5"/>
  <c r="J87" i="5"/>
  <c r="J83" i="5"/>
  <c r="J79" i="5"/>
  <c r="J75" i="5"/>
  <c r="J71" i="5"/>
  <c r="J67" i="5"/>
  <c r="J63" i="5"/>
  <c r="J59" i="5"/>
  <c r="J47" i="5"/>
  <c r="J41" i="5"/>
  <c r="J35" i="5"/>
  <c r="J31" i="5"/>
  <c r="J25" i="5"/>
  <c r="J21" i="5"/>
  <c r="P153" i="4"/>
  <c r="P149" i="4"/>
  <c r="P145" i="4"/>
  <c r="P141" i="4"/>
  <c r="P137" i="4"/>
  <c r="P133" i="4"/>
  <c r="P129" i="4"/>
  <c r="P125" i="4"/>
  <c r="P108" i="4"/>
  <c r="P104" i="4"/>
  <c r="P100" i="4"/>
  <c r="P96" i="4"/>
  <c r="P90" i="4"/>
  <c r="P86" i="4"/>
  <c r="P82" i="4"/>
  <c r="P78" i="4"/>
  <c r="P74" i="4"/>
  <c r="P70" i="4"/>
  <c r="P66" i="4"/>
  <c r="P62" i="4"/>
  <c r="P58" i="4"/>
  <c r="P54" i="4"/>
  <c r="P50" i="4"/>
  <c r="P46" i="4"/>
  <c r="H33" i="23"/>
  <c r="M32" i="22"/>
  <c r="M61" i="21"/>
  <c r="M45" i="21"/>
  <c r="M33" i="21"/>
  <c r="M21" i="21"/>
  <c r="M47" i="21" s="1"/>
  <c r="P48" i="20"/>
  <c r="P32" i="20"/>
  <c r="J55" i="19"/>
  <c r="J39" i="19"/>
  <c r="K48" i="18"/>
  <c r="K32" i="18"/>
  <c r="K27" i="17"/>
  <c r="K36" i="16"/>
  <c r="J27" i="8"/>
  <c r="J20" i="15"/>
  <c r="P32" i="14"/>
  <c r="P20" i="14"/>
  <c r="P29" i="13"/>
  <c r="N43" i="12"/>
  <c r="N27" i="12"/>
  <c r="P57" i="11"/>
  <c r="P45" i="11"/>
  <c r="P29" i="11"/>
  <c r="J48" i="9"/>
  <c r="J36" i="9"/>
  <c r="J20" i="9"/>
  <c r="L32" i="7"/>
  <c r="L28" i="7"/>
  <c r="I102" i="6"/>
  <c r="I98" i="6"/>
  <c r="I94" i="6"/>
  <c r="I90" i="6"/>
  <c r="I86" i="6"/>
  <c r="I82" i="6"/>
  <c r="I78" i="6"/>
  <c r="I70" i="6"/>
  <c r="I66" i="6"/>
  <c r="I62" i="6"/>
  <c r="I58" i="6"/>
  <c r="I42" i="6"/>
  <c r="I38" i="6"/>
  <c r="I32" i="6"/>
  <c r="I26" i="6"/>
  <c r="I22" i="6"/>
  <c r="J95" i="5"/>
  <c r="J89" i="5"/>
  <c r="J85" i="5"/>
  <c r="J81" i="5"/>
  <c r="J77" i="5"/>
  <c r="J73" i="5"/>
  <c r="J69" i="5"/>
  <c r="J65" i="5"/>
  <c r="J61" i="5"/>
  <c r="J57" i="5"/>
  <c r="J43" i="5"/>
  <c r="J39" i="5"/>
  <c r="J33" i="5"/>
  <c r="J29" i="5"/>
  <c r="J23" i="5"/>
  <c r="P155" i="4"/>
  <c r="P151" i="4"/>
  <c r="P147" i="4"/>
  <c r="P143" i="4"/>
  <c r="P139" i="4"/>
  <c r="P135" i="4"/>
  <c r="P131" i="4"/>
  <c r="P127" i="4"/>
  <c r="P115" i="4"/>
  <c r="P106" i="4"/>
  <c r="P102" i="4"/>
  <c r="P98" i="4"/>
  <c r="P92" i="4"/>
  <c r="P88" i="4"/>
  <c r="P84" i="4"/>
  <c r="P80" i="4"/>
  <c r="P76" i="4"/>
  <c r="P72" i="4"/>
  <c r="P68" i="4"/>
  <c r="P64" i="4"/>
  <c r="P60" i="4"/>
  <c r="P56" i="4"/>
  <c r="P52" i="4"/>
  <c r="P48" i="4"/>
  <c r="P44" i="4"/>
  <c r="M39" i="22"/>
  <c r="M24" i="21"/>
  <c r="J46" i="19"/>
  <c r="K39" i="16"/>
  <c r="P21" i="14"/>
  <c r="N20" i="12"/>
  <c r="J39" i="9"/>
  <c r="I105" i="6"/>
  <c r="M23" i="22"/>
  <c r="P51" i="20"/>
  <c r="K51" i="18"/>
  <c r="K23" i="16"/>
  <c r="P36" i="13"/>
  <c r="P48" i="11"/>
  <c r="J23" i="9"/>
  <c r="I99" i="6"/>
  <c r="I83" i="6"/>
  <c r="I63" i="6"/>
  <c r="I33" i="6"/>
  <c r="J90" i="5"/>
  <c r="J74" i="5"/>
  <c r="J58" i="5"/>
  <c r="J30" i="5"/>
  <c r="P148" i="4"/>
  <c r="P132" i="4"/>
  <c r="P103" i="4"/>
  <c r="P85" i="4"/>
  <c r="P69" i="4"/>
  <c r="P53" i="4"/>
  <c r="P42" i="4"/>
  <c r="P38" i="4"/>
  <c r="P34" i="4"/>
  <c r="P30" i="4"/>
  <c r="P26" i="4"/>
  <c r="P22" i="4"/>
  <c r="P36" i="3"/>
  <c r="P20" i="3"/>
  <c r="N46" i="2"/>
  <c r="N42" i="2"/>
  <c r="N38" i="2"/>
  <c r="N34" i="2"/>
  <c r="N30" i="2"/>
  <c r="N23" i="2"/>
  <c r="J60" i="1"/>
  <c r="J44" i="1"/>
  <c r="J32" i="1"/>
  <c r="J28" i="1"/>
  <c r="J24" i="1"/>
  <c r="M52" i="21"/>
  <c r="P35" i="20"/>
  <c r="K39" i="18"/>
  <c r="J27" i="15"/>
  <c r="P20" i="13"/>
  <c r="P32" i="11"/>
  <c r="L33" i="7"/>
  <c r="I95" i="6"/>
  <c r="I79" i="6"/>
  <c r="I59" i="6"/>
  <c r="I29" i="6"/>
  <c r="J86" i="5"/>
  <c r="J70" i="5"/>
  <c r="J44" i="5"/>
  <c r="J24" i="5"/>
  <c r="P144" i="4"/>
  <c r="P128" i="4"/>
  <c r="P99" i="4"/>
  <c r="P81" i="4"/>
  <c r="P65" i="4"/>
  <c r="P49" i="4"/>
  <c r="P41" i="4"/>
  <c r="P37" i="4"/>
  <c r="P33" i="4"/>
  <c r="P29" i="4"/>
  <c r="P25" i="4"/>
  <c r="P21" i="4"/>
  <c r="P29" i="3"/>
  <c r="N60" i="2"/>
  <c r="N45" i="2"/>
  <c r="N41" i="2"/>
  <c r="N37" i="2"/>
  <c r="N33" i="2"/>
  <c r="N29" i="2"/>
  <c r="N22" i="2"/>
  <c r="J57" i="1"/>
  <c r="J41" i="1"/>
  <c r="J31" i="1"/>
  <c r="J27" i="1"/>
  <c r="J23" i="1"/>
  <c r="I20" i="24"/>
  <c r="M36" i="21"/>
  <c r="P23" i="20"/>
  <c r="K23" i="18"/>
  <c r="P35" i="14"/>
  <c r="N30" i="12"/>
  <c r="I87" i="6"/>
  <c r="I39" i="6"/>
  <c r="J78" i="5"/>
  <c r="J34" i="5"/>
  <c r="P136" i="4"/>
  <c r="P89" i="4"/>
  <c r="P57" i="4"/>
  <c r="P39" i="4"/>
  <c r="P31" i="4"/>
  <c r="P23" i="4"/>
  <c r="P23" i="3"/>
  <c r="N43" i="2"/>
  <c r="N35" i="2"/>
  <c r="N24" i="2"/>
  <c r="J47" i="1"/>
  <c r="I71" i="6"/>
  <c r="P122" i="4"/>
  <c r="P45" i="4"/>
  <c r="P28" i="4"/>
  <c r="N57" i="2"/>
  <c r="N32" i="2"/>
  <c r="J37" i="1"/>
  <c r="J38" i="1" s="1"/>
  <c r="I67" i="6"/>
  <c r="J62" i="5"/>
  <c r="P107" i="4"/>
  <c r="P35" i="4"/>
  <c r="N50" i="2"/>
  <c r="N20" i="2"/>
  <c r="J25" i="1"/>
  <c r="J66" i="5"/>
  <c r="P27" i="4"/>
  <c r="N31" i="2"/>
  <c r="L29" i="7"/>
  <c r="J33" i="1"/>
  <c r="I91" i="6"/>
  <c r="I45" i="6"/>
  <c r="J82" i="5"/>
  <c r="J40" i="5"/>
  <c r="P140" i="4"/>
  <c r="P95" i="4"/>
  <c r="P61" i="4"/>
  <c r="P40" i="4"/>
  <c r="P32" i="4"/>
  <c r="P24" i="4"/>
  <c r="P26" i="3"/>
  <c r="N44" i="2"/>
  <c r="N36" i="2"/>
  <c r="N25" i="2"/>
  <c r="J50" i="1"/>
  <c r="J30" i="1"/>
  <c r="J20" i="1"/>
  <c r="J29" i="1"/>
  <c r="P20" i="11"/>
  <c r="I23" i="6"/>
  <c r="J20" i="5"/>
  <c r="P77" i="4"/>
  <c r="P36" i="4"/>
  <c r="P20" i="4"/>
  <c r="N40" i="2"/>
  <c r="N21" i="2"/>
  <c r="J26" i="1"/>
  <c r="J96" i="5"/>
  <c r="P152" i="4"/>
  <c r="P73" i="4"/>
  <c r="P43" i="4"/>
  <c r="P39" i="3"/>
  <c r="N39" i="2"/>
  <c r="C37" i="26"/>
  <c r="C29" i="26"/>
  <c r="C18" i="26"/>
  <c r="C22" i="26"/>
  <c r="C21" i="26"/>
  <c r="C39" i="26"/>
  <c r="C35" i="26"/>
  <c r="C31" i="26"/>
  <c r="C27" i="26"/>
  <c r="C23" i="26"/>
  <c r="C19" i="26"/>
  <c r="C40" i="26"/>
  <c r="C36" i="26"/>
  <c r="C32" i="26"/>
  <c r="C28" i="26"/>
  <c r="C24" i="26"/>
  <c r="P157" i="4" l="1"/>
  <c r="P109" i="4"/>
  <c r="P117" i="4" s="1"/>
  <c r="P160" i="4" s="1"/>
  <c r="J30" i="19"/>
  <c r="J41" i="19" s="1"/>
  <c r="J60" i="19" s="1"/>
  <c r="J34" i="1"/>
  <c r="J52" i="1" s="1"/>
  <c r="J65" i="1" s="1"/>
  <c r="N26" i="2"/>
  <c r="N47" i="2"/>
  <c r="C42" i="26"/>
  <c r="J98" i="5"/>
  <c r="J101" i="5" s="1"/>
  <c r="N52" i="2" l="1"/>
  <c r="N65" i="2" s="1"/>
</calcChain>
</file>

<file path=xl/sharedStrings.xml><?xml version="1.0" encoding="utf-8"?>
<sst xmlns="http://schemas.openxmlformats.org/spreadsheetml/2006/main" count="2802" uniqueCount="1098">
  <si>
    <t>רשימת נכסים ליום ל-31/12/2014 בקבוצה כללי - כללי</t>
  </si>
  <si>
    <t>מזומנים ושווי מזומנים</t>
  </si>
  <si>
    <t>הופק ב 17:36 10/02/2015</t>
  </si>
  <si>
    <t>תאריך פעולה אחרון: 10/02/2015, תאריך עידכון שערים:  9/02/2015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</si>
  <si>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</si>
  <si>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</si>
  <si>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</si>
  <si>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</si>
  <si>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</si>
  <si>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</si>
  <si>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</si>
  <si>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</si>
  <si>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</si>
  <si>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</si>
  <si>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</si>
  <si>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</si>
  <si>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</si>
  <si>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</si>
  <si>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</si>
  <si>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</si>
  <si>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0.00</t>
  </si>
  <si>
    <t>0.00%</t>
  </si>
  <si>
    <t>יתרות מזומנים ועו"ש נקובים במט"ח</t>
  </si>
  <si>
    <t>דולר אוסטרלי</t>
  </si>
  <si>
    <t>12-01000470</t>
  </si>
  <si>
    <t>גמול</t>
  </si>
  <si>
    <t>AAA</t>
  </si>
  <si>
    <t>דולר לקבל</t>
  </si>
  <si>
    <t>12-01000355</t>
  </si>
  <si>
    <t>דולר ארה"ב</t>
  </si>
  <si>
    <t>דולר ניו זילנד</t>
  </si>
  <si>
    <t>12-01000587</t>
  </si>
  <si>
    <t>דולר פת"ז</t>
  </si>
  <si>
    <t>12-01000280</t>
  </si>
  <si>
    <t>דולר פת"ז התחיבות</t>
  </si>
  <si>
    <t>יורו עתידי</t>
  </si>
  <si>
    <t>12-00005010</t>
  </si>
  <si>
    <t>פועלים</t>
  </si>
  <si>
    <t>אירו</t>
  </si>
  <si>
    <t>יורו פת"ז</t>
  </si>
  <si>
    <t>12-01000298</t>
  </si>
  <si>
    <t>ליש"ט פת"ז</t>
  </si>
  <si>
    <t>12-01000306</t>
  </si>
  <si>
    <t>שטרלינג</t>
  </si>
  <si>
    <t>מזומן אירו</t>
  </si>
  <si>
    <t>12-00001010</t>
  </si>
  <si>
    <t>מזומן דולר ארה"ב</t>
  </si>
  <si>
    <t>12-00000014</t>
  </si>
  <si>
    <t>פזו מקסיקני-מזו</t>
  </si>
  <si>
    <t>12-01000868</t>
  </si>
  <si>
    <t>פזו מקסיקני</t>
  </si>
  <si>
    <t>סה"כ יתרות מזומנים ועו"ש נקובים במט"ח</t>
  </si>
  <si>
    <t>פח"ק/פר"י</t>
  </si>
  <si>
    <t>פר"י - 21894</t>
  </si>
  <si>
    <t>12-00010260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</si>
  <si>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</si>
  <si>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</si>
  <si>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</si>
  <si>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</si>
  <si>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</si>
  <si>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</si>
  <si>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</si>
  <si>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</si>
  <si>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</si>
  <si>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</si>
  <si>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</si>
  <si>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</si>
  <si>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</si>
  <si>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</si>
  <si>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</si>
  <si>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</si>
  <si>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</si>
  <si>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</si>
  <si>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</si>
  <si>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</si>
  <si>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</si>
  <si>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</si>
  <si>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</si>
  <si>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</si>
  <si>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</si>
  <si>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</si>
  <si>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</si>
  <si>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</si>
  <si>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</si>
  <si>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</si>
  <si>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RF</t>
  </si>
  <si>
    <t>גליל 5904</t>
  </si>
  <si>
    <t>ממשל צמודה 0922</t>
  </si>
  <si>
    <t>ממשלתי צמוד 0418</t>
  </si>
  <si>
    <t>ממשלתי צמוד 0923</t>
  </si>
  <si>
    <t>ממשלתי צמוד 1019</t>
  </si>
  <si>
    <t>סה"כ ממשלתי צמוד מדד</t>
  </si>
  <si>
    <t>ממשלתי לא צמוד</t>
  </si>
  <si>
    <t>מ.ק.מ 1015</t>
  </si>
  <si>
    <t>מ.ק.מ 1115</t>
  </si>
  <si>
    <t>מ.ק.מ 1215</t>
  </si>
  <si>
    <t>מ.ק.מ 215</t>
  </si>
  <si>
    <t>מ.ק.מ 315</t>
  </si>
  <si>
    <t>מ.ק.מ 425</t>
  </si>
  <si>
    <t>מ.ק.מ 725</t>
  </si>
  <si>
    <t>מ.ק.מ 815</t>
  </si>
  <si>
    <t>מ.ק.מ 915</t>
  </si>
  <si>
    <t>ממשלתי שקלי 0115</t>
  </si>
  <si>
    <t>ממשלתי שקלי 0118</t>
  </si>
  <si>
    <t>ממשלתי שקלי 0120</t>
  </si>
  <si>
    <t>ממשלתי שקלי 0122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</si>
  <si>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</si>
  <si>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</si>
  <si>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</si>
  <si>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</si>
  <si>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</si>
  <si>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</si>
  <si>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</si>
  <si>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</si>
  <si>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</si>
  <si>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</si>
  <si>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</si>
  <si>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</si>
  <si>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</si>
  <si>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</si>
  <si>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</si>
  <si>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</si>
  <si>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</si>
  <si>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</si>
  <si>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</si>
  <si>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</si>
  <si>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</si>
  <si>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</si>
  <si>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</si>
  <si>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</si>
  <si>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</si>
  <si>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</si>
  <si>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</si>
  <si>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</si>
  <si>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</si>
  <si>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</si>
  <si>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</si>
  <si>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</si>
  <si>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</si>
  <si>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</si>
  <si>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</si>
  <si>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</si>
  <si>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</si>
  <si>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</si>
  <si>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</si>
  <si>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</si>
  <si>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</si>
  <si>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</si>
  <si>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</si>
  <si>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</si>
  <si>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</si>
  <si>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סדר</t>
  </si>
  <si>
    <t>פועלים הנפקות 3</t>
  </si>
  <si>
    <t>הפועלים הנפקות בעמ</t>
  </si>
  <si>
    <t>לאומי מימון התח ח</t>
  </si>
  <si>
    <t>לאומי חברה למימון‎</t>
  </si>
  <si>
    <t>AA+</t>
  </si>
  <si>
    <t>מעלות/מידרוג</t>
  </si>
  <si>
    <t>למן.ק12</t>
  </si>
  <si>
    <t>למן.ק14</t>
  </si>
  <si>
    <t>מזהנ.ק30</t>
  </si>
  <si>
    <t>פועלים הנפ אג10</t>
  </si>
  <si>
    <t>פועלים הנפ אג9</t>
  </si>
  <si>
    <t>פועלים הנפ הת14</t>
  </si>
  <si>
    <t>ארפורט אג1</t>
  </si>
  <si>
    <t>איירפורט סיטי בעמ</t>
  </si>
  <si>
    <t>נדל"ן ובינוי</t>
  </si>
  <si>
    <t>AA</t>
  </si>
  <si>
    <t>בזק אג5</t>
  </si>
  <si>
    <t>בזק החברה הישראלית לתקשורת בעמ</t>
  </si>
  <si>
    <t>תקשורת ומדיה</t>
  </si>
  <si>
    <t>בזק סד' %3.7</t>
  </si>
  <si>
    <t>בינל הנפ אג5</t>
  </si>
  <si>
    <t>הבינלאומי הראשון הנפקות בעמ</t>
  </si>
  <si>
    <t>הראל הנפקות אג1</t>
  </si>
  <si>
    <t>הראל ביטוח מימון והנפקות בעמ</t>
  </si>
  <si>
    <t>ביטוח</t>
  </si>
  <si>
    <t>לאומי מימון שה300</t>
  </si>
  <si>
    <t>נצבא אג5</t>
  </si>
  <si>
    <t>נצבא‎</t>
  </si>
  <si>
    <t>אמות אג3</t>
  </si>
  <si>
    <t>אמות השקעות בעמ</t>
  </si>
  <si>
    <t>AA-</t>
  </si>
  <si>
    <t>מידרוג</t>
  </si>
  <si>
    <t>גב ים אג5</t>
  </si>
  <si>
    <t>גב ים‎</t>
  </si>
  <si>
    <t>גזית אג"ח 3'</t>
  </si>
  <si>
    <t>גזית-גלוב בעמ</t>
  </si>
  <si>
    <t>גזית גלוב אג4</t>
  </si>
  <si>
    <t>דיסקונט מנפיקים הת8</t>
  </si>
  <si>
    <t>דיסקונט מנפיקים בעמ</t>
  </si>
  <si>
    <t>דסקונט מנפקים</t>
  </si>
  <si>
    <t>דסקמנ.ק4</t>
  </si>
  <si>
    <t>דקאהנ.ק7</t>
  </si>
  <si>
    <t>דקסיה ישראל הנפקות בעמ</t>
  </si>
  <si>
    <t>דקסיה הנפקות אג5</t>
  </si>
  <si>
    <t>דקסיה ישראל אג4</t>
  </si>
  <si>
    <t>פניקס הון אג2</t>
  </si>
  <si>
    <t>פניקס הון הת1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</si>
  <si>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</si>
  <si>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</si>
  <si>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</si>
  <si>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</si>
  <si>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</si>
  <si>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</si>
  <si>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</si>
  <si>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6אלחץ.ק</t>
  </si>
  <si>
    <t>אלוני-חץ נכסים והשקעות בעמ</t>
  </si>
  <si>
    <t>A+</t>
  </si>
  <si>
    <t>אגוד הנפקות הת19</t>
  </si>
  <si>
    <t>אגוד הנפקות בעמ</t>
  </si>
  <si>
    <t>ביג אג3</t>
  </si>
  <si>
    <t>ביג מרכזי קניות (2004) בעמ</t>
  </si>
  <si>
    <t>בריטיש ישראל אג3</t>
  </si>
  <si>
    <t>בריטיש-ישראל השקעות בעמ</t>
  </si>
  <si>
    <t>חברה לישראל אג6</t>
  </si>
  <si>
    <t>החברה לישראל בעמ</t>
  </si>
  <si>
    <t>השקעה ואחזקות</t>
  </si>
  <si>
    <t>ירושלים הנפקות סדרה  לקבל</t>
  </si>
  <si>
    <t>ירושלים מימון והנפקות (2005) ב</t>
  </si>
  <si>
    <t>ירושלים הנפקות סדרה ט</t>
  </si>
  <si>
    <t>מליסרון אג8</t>
  </si>
  <si>
    <t>מליסרון בעמ</t>
  </si>
  <si>
    <t>מליסרון אג8 לקבל</t>
  </si>
  <si>
    <t>מליסרון סד' ד</t>
  </si>
  <si>
    <t>סלקום אג4</t>
  </si>
  <si>
    <t>סלקום ישראל בעמ</t>
  </si>
  <si>
    <t>סלקום אגח ו</t>
  </si>
  <si>
    <t>סלקום אגח ו לקבל</t>
  </si>
  <si>
    <t>רבוע נדלן אג2</t>
  </si>
  <si>
    <t>רבוע כחול נדלן בעמ</t>
  </si>
  <si>
    <t>רבוע נדלן אג4</t>
  </si>
  <si>
    <t>שופרסל אג2</t>
  </si>
  <si>
    <t>שופרסל בעמ</t>
  </si>
  <si>
    <t>מסחר</t>
  </si>
  <si>
    <t>שיכון ובנוי אג"ח 5</t>
  </si>
  <si>
    <t>שיכון ובינוי בעמ</t>
  </si>
  <si>
    <t>אגוד הנפקות שה1</t>
  </si>
  <si>
    <t>A</t>
  </si>
  <si>
    <t>אלרוב נדלן אג"ח ג</t>
  </si>
  <si>
    <t>אלרוב נדלן ומלונאות בעמ</t>
  </si>
  <si>
    <t>גירון אג3</t>
  </si>
  <si>
    <t>גירון פיתוח ובניה בעמ</t>
  </si>
  <si>
    <t>דיסקונט מנפיקים שה1</t>
  </si>
  <si>
    <t>ישפרו אג2</t>
  </si>
  <si>
    <t>ישפרו‎</t>
  </si>
  <si>
    <t>ישפרו אג2 לקבל</t>
  </si>
  <si>
    <t>נכסבנ.ק4</t>
  </si>
  <si>
    <t>נכסים ובנין‎</t>
  </si>
  <si>
    <t>נכסים ובנין אג3</t>
  </si>
  <si>
    <t>קבוצת דלק אג13</t>
  </si>
  <si>
    <t>קבוצת דלק‎</t>
  </si>
  <si>
    <t>אדגר אג6</t>
  </si>
  <si>
    <t>אדגר השקעות ופיתוח בעמ</t>
  </si>
  <si>
    <t>A-</t>
  </si>
  <si>
    <t>אלבר אג11</t>
  </si>
  <si>
    <t>אלבר שירותי מימונית בעמ</t>
  </si>
  <si>
    <t>שרותים</t>
  </si>
  <si>
    <t>אלבר אג13</t>
  </si>
  <si>
    <t>ירושלים מימון סדרה 1</t>
  </si>
  <si>
    <t>נייר חדרה אג3</t>
  </si>
  <si>
    <t>נייר חדרה בעמ</t>
  </si>
  <si>
    <t>עץ דפוס ונייר</t>
  </si>
  <si>
    <t>אינטרנט זהב</t>
  </si>
  <si>
    <t>אינטרנט גולד - קווי זהב בעמ</t>
  </si>
  <si>
    <t>BBB+</t>
  </si>
  <si>
    <t>כלכלית אג5</t>
  </si>
  <si>
    <t>כלכלית ירושלים בעמ</t>
  </si>
  <si>
    <t>כלכלית אג7</t>
  </si>
  <si>
    <t>בזן אג2</t>
  </si>
  <si>
    <t>בתי זקוק לנפט בעמ</t>
  </si>
  <si>
    <t>כימיה גומי ופלסטיק</t>
  </si>
  <si>
    <t>BBB</t>
  </si>
  <si>
    <t>אידיבי פיתוח אג7</t>
  </si>
  <si>
    <t>אידיבי פיתוח‎</t>
  </si>
  <si>
    <t>BB</t>
  </si>
  <si>
    <t>אדב.ק4 לקבל</t>
  </si>
  <si>
    <t>אידיבי חברה לאחזקות</t>
  </si>
  <si>
    <t>דלק אנרגיה אג5</t>
  </si>
  <si>
    <t>דלק מערכות אנרגיה בעמ</t>
  </si>
  <si>
    <t>חיפושי נפט וגז</t>
  </si>
  <si>
    <t>סה"כ אגרות חוב קונצרניות צמודות</t>
  </si>
  <si>
    <t>אגרות חוב קונצרניות לא צמודות</t>
  </si>
  <si>
    <t>אלביט מערכות אג1</t>
  </si>
  <si>
    <t>אלביט מערכות‎</t>
  </si>
  <si>
    <t>טכנולוגיה</t>
  </si>
  <si>
    <t>למן.ק13</t>
  </si>
  <si>
    <t>גב ים אג7</t>
  </si>
  <si>
    <t>דיסקונט הת11</t>
  </si>
  <si>
    <t>דיסקונט‎</t>
  </si>
  <si>
    <t>דיסקונט מנפיקים הת7</t>
  </si>
  <si>
    <t>דקסיה ישראל הנפקות א</t>
  </si>
  <si>
    <t>דקסיה ישראל הנפקות א לקבל</t>
  </si>
  <si>
    <t>הראל הנפקות אג3</t>
  </si>
  <si>
    <t>דלק קבוצה אג15</t>
  </si>
  <si>
    <t>שופרסל אג3</t>
  </si>
  <si>
    <t>אבגול אג2</t>
  </si>
  <si>
    <t>אבגול תעשיות 1953 בעמ</t>
  </si>
  <si>
    <t>תעשיה</t>
  </si>
  <si>
    <t>אגוד הנפקות שה2</t>
  </si>
  <si>
    <t>אשטרום נכסים אג6</t>
  </si>
  <si>
    <t>אשטרום נכסים בעמ</t>
  </si>
  <si>
    <t>אידיבי פתוח אג10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</si>
  <si>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</si>
  <si>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</si>
  <si>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</si>
  <si>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</si>
  <si>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</si>
  <si>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</si>
  <si>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</si>
  <si>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</si>
  <si>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</si>
  <si>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</si>
  <si>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EIB 10 1/2 12/2</t>
  </si>
  <si>
    <t>XS1014703851</t>
  </si>
  <si>
    <t>EUROPEAN INVT BK</t>
  </si>
  <si>
    <t>אג"ח חו"ל</t>
  </si>
  <si>
    <t>S&amp;P</t>
  </si>
  <si>
    <t>ריאל ברזיל</t>
  </si>
  <si>
    <t>KFW 6 03/15/16</t>
  </si>
  <si>
    <t>XS0875150871</t>
  </si>
  <si>
    <t>KFW</t>
  </si>
  <si>
    <t>ABNANV 4.75 19</t>
  </si>
  <si>
    <t>AU3CB0218345</t>
  </si>
  <si>
    <t>ABN AMRO</t>
  </si>
  <si>
    <t>ANZ FLOAT 6/23</t>
  </si>
  <si>
    <t>AU3FN0017612</t>
  </si>
  <si>
    <t>AUST &amp; NZ BANKING GROUP</t>
  </si>
  <si>
    <t>JPM 4.25 11/18</t>
  </si>
  <si>
    <t>XS0925035692</t>
  </si>
  <si>
    <t>JPMORGAN CHASE</t>
  </si>
  <si>
    <t>MBONO 6.5 06/22</t>
  </si>
  <si>
    <t>MX0MGO0000Q0</t>
  </si>
  <si>
    <t>MEXICAN BONOS</t>
  </si>
  <si>
    <t>EDF 5 1/4 01/29</t>
  </si>
  <si>
    <t>USF2893TAF33</t>
  </si>
  <si>
    <t>ELEC DE FRANCE</t>
  </si>
  <si>
    <t>Utilities (5510)</t>
  </si>
  <si>
    <t>NDASS 4.25 22</t>
  </si>
  <si>
    <t>US65557HAD44</t>
  </si>
  <si>
    <t>NORDEA BANK AB</t>
  </si>
  <si>
    <t>SRENVX 6 3/8 09</t>
  </si>
  <si>
    <t>XS0901578681</t>
  </si>
  <si>
    <t>AQUARIUS + INV S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</si>
  <si>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</si>
  <si>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</si>
  <si>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</si>
  <si>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</si>
  <si>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</si>
  <si>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</si>
  <si>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</si>
  <si>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</si>
  <si>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</si>
  <si>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</si>
  <si>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</si>
  <si>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</si>
  <si>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</si>
  <si>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</si>
  <si>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</si>
  <si>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</si>
  <si>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</si>
  <si>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</si>
  <si>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</si>
  <si>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</si>
  <si>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BBB-</t>
  </si>
  <si>
    <t>BAC 4.2 08/24</t>
  </si>
  <si>
    <t>US06051GFH74</t>
  </si>
  <si>
    <t>BANK OF AMERICA</t>
  </si>
  <si>
    <t>BRFSBZ 5 7/8 06</t>
  </si>
  <si>
    <t>USP1905CAA82</t>
  </si>
  <si>
    <t>BRF SA</t>
  </si>
  <si>
    <t>Food, Beverage &amp; Tobacco (3020)</t>
  </si>
  <si>
    <t>C 0 08/25/36</t>
  </si>
  <si>
    <t>US172967DS78</t>
  </si>
  <si>
    <t>CITIGROUP</t>
  </si>
  <si>
    <t>Banks (4010)</t>
  </si>
  <si>
    <t>HSBC 5.625 LD</t>
  </si>
  <si>
    <t>US404280AR04</t>
  </si>
  <si>
    <t>HSBC HOLDINGS</t>
  </si>
  <si>
    <t>LLOYDS 5.75  25</t>
  </si>
  <si>
    <t>XS0195762991</t>
  </si>
  <si>
    <t>LLOYDS</t>
  </si>
  <si>
    <t>NWL 4 06/22</t>
  </si>
  <si>
    <t>NWL</t>
  </si>
  <si>
    <t>Consumer Services (2530)</t>
  </si>
  <si>
    <t>PETBRA 5.375 21</t>
  </si>
  <si>
    <t>US71645WAR25</t>
  </si>
  <si>
    <t>PETROBRAS INTL</t>
  </si>
  <si>
    <t>PTTEPT 4.875 49</t>
  </si>
  <si>
    <t>USY7145PCN60</t>
  </si>
  <si>
    <t>PTT EXPLOR</t>
  </si>
  <si>
    <t>אנרגיה</t>
  </si>
  <si>
    <t>SAMMIN 4 1/8 11</t>
  </si>
  <si>
    <t>USP84050AA46</t>
  </si>
  <si>
    <t>SAMARCO MINERACA</t>
  </si>
  <si>
    <t>URKARM 3.723 04</t>
  </si>
  <si>
    <t>XS0922883318</t>
  </si>
  <si>
    <t>URALKALI OJSC</t>
  </si>
  <si>
    <t>DB 4.296 05/25</t>
  </si>
  <si>
    <t>US251525AM33</t>
  </si>
  <si>
    <t>DEUTSCHE BANK AG</t>
  </si>
  <si>
    <t>Diversified Financials (4020)</t>
  </si>
  <si>
    <t>BB+</t>
  </si>
  <si>
    <t>LB 5.625 02/22</t>
  </si>
  <si>
    <t>US532716AU19</t>
  </si>
  <si>
    <t>L BARNDS</t>
  </si>
  <si>
    <t>Retailing (2550)</t>
  </si>
  <si>
    <t>VIEFP4.85 04/49</t>
  </si>
  <si>
    <t>FR0011391838</t>
  </si>
  <si>
    <t>VEOLIA ENVRNMT</t>
  </si>
  <si>
    <t>SOCGEN 7 7/8 12</t>
  </si>
  <si>
    <t>USF8586CRW49</t>
  </si>
  <si>
    <t>SOCIETE GENERALE</t>
  </si>
  <si>
    <t>GS 0 08/07/15</t>
  </si>
  <si>
    <t>XS1013141624</t>
  </si>
  <si>
    <t>GOLDMAN SACHS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</si>
  <si>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</si>
  <si>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</si>
  <si>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</si>
  <si>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</si>
  <si>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</si>
  <si>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</si>
  <si>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</si>
  <si>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</si>
  <si>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</si>
  <si>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גזית גלוב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</si>
  <si>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</si>
  <si>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</si>
  <si>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</si>
  <si>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</si>
  <si>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</si>
  <si>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</si>
  <si>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</si>
  <si>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פז נפט</t>
  </si>
  <si>
    <t>פז חברת הנפט בעמ</t>
  </si>
  <si>
    <t>סה"כ מניות תל אביב 25</t>
  </si>
  <si>
    <t>מניות תל אביב 75</t>
  </si>
  <si>
    <t>פיבי</t>
  </si>
  <si>
    <t>פ.י.ב.י. אחזקות בעמ</t>
  </si>
  <si>
    <t>אמות</t>
  </si>
  <si>
    <t>גב ים</t>
  </si>
  <si>
    <t>נכסים בנין</t>
  </si>
  <si>
    <t>אידיבי פתוח</t>
  </si>
  <si>
    <t>אורמת</t>
  </si>
  <si>
    <t>אורמת תעשיות בעמ</t>
  </si>
  <si>
    <t>מטריקס</t>
  </si>
  <si>
    <t>מטריקס אי.טי בעמ</t>
  </si>
  <si>
    <t>סה"כ מניות תל אביב 75</t>
  </si>
  <si>
    <t>מניות מניות היתר</t>
  </si>
  <si>
    <t>דנאל כא</t>
  </si>
  <si>
    <t>מגה אור</t>
  </si>
  <si>
    <t>פמס</t>
  </si>
  <si>
    <t>מפעלי פ.מ.ס. מיגון בעמ</t>
  </si>
  <si>
    <t>אופנה והלבשה</t>
  </si>
  <si>
    <t>מרחב</t>
  </si>
  <si>
    <t>מרחב-מרכז חומרי בניה וקרמיקה ב</t>
  </si>
  <si>
    <t>קליל</t>
  </si>
  <si>
    <t>קליל‎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</si>
  <si>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</si>
  <si>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</si>
  <si>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</si>
  <si>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</si>
  <si>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</si>
  <si>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</si>
  <si>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</si>
  <si>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</si>
  <si>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BAKER HUGHES IN</t>
  </si>
  <si>
    <t>US0572241075</t>
  </si>
  <si>
    <t>BAKER HUGHES INC</t>
  </si>
  <si>
    <t>Energy (1010)</t>
  </si>
  <si>
    <t>CAMECO CORP</t>
  </si>
  <si>
    <t>CA13321L1085</t>
  </si>
  <si>
    <t>CAMECO CORP לקבל</t>
  </si>
  <si>
    <t>HALLIBURTON CO</t>
  </si>
  <si>
    <t>US4062161017</t>
  </si>
  <si>
    <t>HALLIBURTON</t>
  </si>
  <si>
    <t>SCHLUMBERGER LT</t>
  </si>
  <si>
    <t>SLB US</t>
  </si>
  <si>
    <t>ISRAEL CHEMICAL</t>
  </si>
  <si>
    <t>IL0002810146</t>
  </si>
  <si>
    <t>ISRAEL CHHEMICALS</t>
  </si>
  <si>
    <t>Materials (1510)</t>
  </si>
  <si>
    <t>DEUTSCHE POST A</t>
  </si>
  <si>
    <t>DE0005552004</t>
  </si>
  <si>
    <t>DEUTSCHE POST-RG</t>
  </si>
  <si>
    <t>Transportation (2030)</t>
  </si>
  <si>
    <t>GENERAL MOTORS</t>
  </si>
  <si>
    <t>US37045V1008</t>
  </si>
  <si>
    <t>Automobiles &amp; Components (2510)</t>
  </si>
  <si>
    <t>VOLKSWAGEN AG</t>
  </si>
  <si>
    <t>DE0007664039</t>
  </si>
  <si>
    <t>VOLKSWAGEN-PREF</t>
  </si>
  <si>
    <t>888 HOLDINGS PL</t>
  </si>
  <si>
    <t>GI000A0F6407</t>
  </si>
  <si>
    <t>HOLDINGS PLC 888</t>
  </si>
  <si>
    <t>LAS VEGAS SANDS</t>
  </si>
  <si>
    <t>US5178341070</t>
  </si>
  <si>
    <t>COMCAST CORP</t>
  </si>
  <si>
    <t>US20030N1019</t>
  </si>
  <si>
    <t>COMCAST CORP-A</t>
  </si>
  <si>
    <t>Media (2540)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</si>
  <si>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</si>
  <si>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</si>
  <si>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</si>
  <si>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</si>
  <si>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</si>
  <si>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</si>
  <si>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</si>
  <si>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</si>
  <si>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</si>
  <si>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ISHARES RUSSELL</t>
  </si>
  <si>
    <t>US4642876480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</si>
  <si>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</si>
  <si>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</si>
  <si>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</si>
  <si>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</si>
  <si>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</si>
  <si>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</si>
  <si>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</si>
  <si>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</si>
  <si>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</si>
  <si>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NOVARTIS AG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</si>
  <si>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</si>
  <si>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</si>
  <si>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</si>
  <si>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</si>
  <si>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</si>
  <si>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</si>
  <si>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</si>
  <si>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</si>
  <si>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CITIGROUP INC</t>
  </si>
  <si>
    <t>US1729674242</t>
  </si>
  <si>
    <t>US0605051046</t>
  </si>
  <si>
    <t>GRAND CITY PROP</t>
  </si>
  <si>
    <t>LU0775917882</t>
  </si>
  <si>
    <t>GRAND CITY PROPE</t>
  </si>
  <si>
    <t>Real Estate (4040)</t>
  </si>
  <si>
    <t>BAIDU INC</t>
  </si>
  <si>
    <t>US0567521085</t>
  </si>
  <si>
    <t>BAIDA NIC</t>
  </si>
  <si>
    <t>Software &amp; Services (4510)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</si>
  <si>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</si>
  <si>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</si>
  <si>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</si>
  <si>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</si>
  <si>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</si>
  <si>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</si>
  <si>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</si>
  <si>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</si>
  <si>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</si>
  <si>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</si>
  <si>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</si>
  <si>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</si>
  <si>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</si>
  <si>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</si>
  <si>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</si>
  <si>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</si>
  <si>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</si>
  <si>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</si>
  <si>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</si>
  <si>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</si>
  <si>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</si>
  <si>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</si>
  <si>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DEUTSCHE X-TRAC</t>
  </si>
  <si>
    <t>US2330518794</t>
  </si>
  <si>
    <t>DEUTSCHE X TRACKERS</t>
  </si>
  <si>
    <t>תעודות סל</t>
  </si>
  <si>
    <t>סה"כ מניות חברות ישראליות בחו"ל</t>
  </si>
  <si>
    <t>מניות חברות זרות בחו"ל</t>
  </si>
  <si>
    <t>FRANKLIN TEMPLE</t>
  </si>
  <si>
    <t>LU0195953152</t>
  </si>
  <si>
    <t>TEMP-FT GTR-IA$</t>
  </si>
  <si>
    <t>קרן נאמנות</t>
  </si>
  <si>
    <t>ROBECO CAPITAL</t>
  </si>
  <si>
    <t>LU0398248921</t>
  </si>
  <si>
    <t>ROB-HY BD-I$</t>
  </si>
  <si>
    <t>סה"כ מניות חברות זרות בחו"ל</t>
  </si>
  <si>
    <t>סה"כ מניות בחו"ל</t>
  </si>
  <si>
    <t>סה"כ מניות</t>
  </si>
  <si>
    <t>סחיר - תעודות סל</t>
  </si>
  <si>
    <t>תעודות סל בישראל</t>
  </si>
  <si>
    <t>תעודות סל שמחקות מדדי מניות בישראל</t>
  </si>
  <si>
    <t>הראל סל בנקים</t>
  </si>
  <si>
    <t>הראל סל בעמ</t>
  </si>
  <si>
    <t>הראל סל תא 25</t>
  </si>
  <si>
    <t>הראל סל תא100</t>
  </si>
  <si>
    <t>מט100.ס2</t>
  </si>
  <si>
    <t>פסגות מוצרי מדדים בעמ</t>
  </si>
  <si>
    <t>מט25.ס1</t>
  </si>
  <si>
    <t>תכלית תא 100</t>
  </si>
  <si>
    <t>תכלית תעודות סל בעמ</t>
  </si>
  <si>
    <t>סה"כ תעודות סל שמחקות מדדי מניות בישראל</t>
  </si>
  <si>
    <t>תעודות סל שמחקות מדדי מניות בחו"ל</t>
  </si>
  <si>
    <t>אינדקס סל יח</t>
  </si>
  <si>
    <t>אינדקס סל בעמ</t>
  </si>
  <si>
    <t>פסגות מדד קפג</t>
  </si>
  <si>
    <t>פסגות תעודות סל מדדים בעמ</t>
  </si>
  <si>
    <t>פסגות סל 500S&amp;P</t>
  </si>
  <si>
    <t>קסם נאסדק 100</t>
  </si>
  <si>
    <t>קסם תעודות סל ומוצרי מדדים בעמ</t>
  </si>
  <si>
    <t>תכלית דאקס</t>
  </si>
  <si>
    <t>תכלית מורכבות בעמ</t>
  </si>
  <si>
    <t>סה"כ תעודות סל שמחקות מדדי מניות בחו"ל</t>
  </si>
  <si>
    <t>תעודות סל שמחקות מדדים אחרים בישראל</t>
  </si>
  <si>
    <t>הראל סל תל בונד שקלי</t>
  </si>
  <si>
    <t>מבט תל בונד</t>
  </si>
  <si>
    <t>פסגות סל תל בונד תשו</t>
  </si>
  <si>
    <t>תאמ4.ס12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</si>
  <si>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</si>
  <si>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</si>
  <si>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</si>
  <si>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</si>
  <si>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</si>
  <si>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</si>
  <si>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</si>
  <si>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</si>
  <si>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</si>
  <si>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</si>
  <si>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</si>
  <si>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DAXEX</t>
  </si>
  <si>
    <t>DE0005933931</t>
  </si>
  <si>
    <t>PIMCO EMRG LOCAL BD</t>
  </si>
  <si>
    <t>ISHARES JAP</t>
  </si>
  <si>
    <t>US4642868487</t>
  </si>
  <si>
    <t>ISHARES MSCI JPN</t>
  </si>
  <si>
    <t>ISHARES MSCI SO</t>
  </si>
  <si>
    <t>US4642867729</t>
  </si>
  <si>
    <t>ISHARES MSCI SOUTH KOREA</t>
  </si>
  <si>
    <t>ISHARES-DJ US T</t>
  </si>
  <si>
    <t>US4642871929</t>
  </si>
  <si>
    <t>ISHARES TRANSPOR</t>
  </si>
  <si>
    <t>ISHARES-FRANCE</t>
  </si>
  <si>
    <t>US4642867075</t>
  </si>
  <si>
    <t>ISHARES MSCI FRA</t>
  </si>
  <si>
    <t>ISHARES-GERMANY</t>
  </si>
  <si>
    <t>US4642868065</t>
  </si>
  <si>
    <t>ISHARES MSCI GER</t>
  </si>
  <si>
    <t>NASDAQ</t>
  </si>
  <si>
    <t>US73935A1043</t>
  </si>
  <si>
    <t>POWERSH-QQQ</t>
  </si>
  <si>
    <t>POWERSHRES)PBJ</t>
  </si>
  <si>
    <t>US7395X8496</t>
  </si>
  <si>
    <t>POWERSH-FOOD&amp;BEV</t>
  </si>
  <si>
    <t>SPDR DIVIDE -SDY</t>
  </si>
  <si>
    <t>US78464A7634</t>
  </si>
  <si>
    <t>BAC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</si>
  <si>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</si>
  <si>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</si>
  <si>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</si>
  <si>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</si>
  <si>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</si>
  <si>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</si>
  <si>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</si>
  <si>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</si>
  <si>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</si>
  <si>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</si>
  <si>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סה"כ תעודות סל שמחקות מדדי מניות</t>
  </si>
  <si>
    <t>תעודות סל שמחקות מדדים אחרים</t>
  </si>
  <si>
    <t>סה"כ תעודות סל שמחקות מדדים אחרים</t>
  </si>
  <si>
    <t>CONSUMER DISCRE</t>
  </si>
  <si>
    <t>US81369Y4070</t>
  </si>
  <si>
    <t>SPDR-CONS DISCRE</t>
  </si>
  <si>
    <t>EGSHARES EMERGI</t>
  </si>
  <si>
    <t>US2684617796</t>
  </si>
  <si>
    <t>EGS EM CONSUMER</t>
  </si>
  <si>
    <t>EGSHARES EMERGI לקבל</t>
  </si>
  <si>
    <t>ENERGY SELECT S</t>
  </si>
  <si>
    <t>US81369Y5069</t>
  </si>
  <si>
    <t>SPDR-ENERGY SEL</t>
  </si>
  <si>
    <t>FINANC SPDR</t>
  </si>
  <si>
    <t>US81369Y605</t>
  </si>
  <si>
    <t>SPDR-FINL SELECT</t>
  </si>
  <si>
    <t>HEALTH CARE SEL</t>
  </si>
  <si>
    <t>US81369Y2090</t>
  </si>
  <si>
    <t>SPDR-HEALTH CARE</t>
  </si>
  <si>
    <t>INDUSTRIAL SELE</t>
  </si>
  <si>
    <t>US81369Y7040</t>
  </si>
  <si>
    <t>SPDR-INDU SELECT</t>
  </si>
  <si>
    <t>ISHARE ITAL)EWI</t>
  </si>
  <si>
    <t>US4642868552</t>
  </si>
  <si>
    <t>ISHARES MSCI ITA</t>
  </si>
  <si>
    <t>ISHARES INDIA 5</t>
  </si>
  <si>
    <t>US4642895290</t>
  </si>
  <si>
    <t>ISHARES INDIA</t>
  </si>
  <si>
    <t>ISHARES MSCI IN</t>
  </si>
  <si>
    <t>US46429B5984</t>
  </si>
  <si>
    <t>ISHARES MSCI</t>
  </si>
  <si>
    <t>ISHARES MSCI NE</t>
  </si>
  <si>
    <t>US4642868149</t>
  </si>
  <si>
    <t>SPDR S&amp;P RETAIL</t>
  </si>
  <si>
    <t>ISHARES MSCI SW</t>
  </si>
  <si>
    <t>US4642867497</t>
  </si>
  <si>
    <t>ISHARES MSCI SWI</t>
  </si>
  <si>
    <t>US4642876308</t>
  </si>
  <si>
    <t>JAPAN SMALLER C</t>
  </si>
  <si>
    <t>US47109U1043</t>
  </si>
  <si>
    <t>JAPAN SM CAP FD</t>
  </si>
  <si>
    <t>PIMCO FUNDS</t>
  </si>
  <si>
    <t>IE00B4QHG263</t>
  </si>
  <si>
    <t>PIMCO GBL INV GRADE</t>
  </si>
  <si>
    <t>SOURCE STOXX EU</t>
  </si>
  <si>
    <t>IE00B60SWW18</t>
  </si>
  <si>
    <t>SOURCE STOXX EUR</t>
  </si>
  <si>
    <t>IE00B5MTXJ97</t>
  </si>
  <si>
    <t>SPDR S&amp;P CHINA</t>
  </si>
  <si>
    <t>US78463X4007</t>
  </si>
  <si>
    <t>SPDR S&amp;P CHINA לקבל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</si>
  <si>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</si>
  <si>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</si>
  <si>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</si>
  <si>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</si>
  <si>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</si>
  <si>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</si>
  <si>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VANGUARD FTSE E</t>
  </si>
  <si>
    <t>US9220428745</t>
  </si>
  <si>
    <t>VANGUARD FTSE EU</t>
  </si>
  <si>
    <t>US9220428588</t>
  </si>
  <si>
    <t>VANGUARD FTSE EM</t>
  </si>
  <si>
    <t>WISDOMTREE JAPA</t>
  </si>
  <si>
    <t>US97717W8516</t>
  </si>
  <si>
    <t>WISDOMTREE JPN H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</si>
  <si>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</si>
  <si>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</si>
  <si>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</si>
  <si>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</si>
  <si>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</si>
  <si>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</si>
  <si>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</si>
  <si>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</si>
  <si>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</si>
  <si>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</si>
  <si>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</si>
  <si>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</si>
  <si>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</si>
  <si>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</si>
  <si>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</si>
  <si>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CREDIT SUISSE N</t>
  </si>
  <si>
    <t>LU0635707705</t>
  </si>
  <si>
    <t>CS-NOVA G SL-MB$</t>
  </si>
  <si>
    <t>HEPTAGON FUND P</t>
  </si>
  <si>
    <t>IE00B6ZZNB36</t>
  </si>
  <si>
    <t>HEPT-OPP D M-CUS</t>
  </si>
  <si>
    <t>INVESCO ZODIAC</t>
  </si>
  <si>
    <t>LU0564079282</t>
  </si>
  <si>
    <t>LNVESCO ZOBIAC</t>
  </si>
  <si>
    <t>קרן חו"ל</t>
  </si>
  <si>
    <t>POLAR CAP JAP</t>
  </si>
  <si>
    <t>IE00B3FH9T88</t>
  </si>
  <si>
    <t>POLAR-JPN-I$</t>
  </si>
  <si>
    <t>SANDS CAPITAL F</t>
  </si>
  <si>
    <t>IE00B87KLW75</t>
  </si>
  <si>
    <t>SANDS-US S GR-H$</t>
  </si>
  <si>
    <t>T ROWE GLB HYLD</t>
  </si>
  <si>
    <t>LU0133083492</t>
  </si>
  <si>
    <t>GE VAR 11/67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</si>
  <si>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</si>
  <si>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</si>
  <si>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</si>
  <si>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</si>
  <si>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</si>
  <si>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</si>
  <si>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</si>
  <si>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</si>
  <si>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</si>
  <si>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</si>
  <si>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</si>
  <si>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</si>
  <si>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</si>
  <si>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</si>
  <si>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</si>
  <si>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</si>
  <si>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</si>
  <si>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</si>
  <si>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</si>
  <si>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</si>
  <si>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</si>
  <si>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</si>
  <si>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</si>
  <si>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</si>
  <si>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</si>
  <si>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</si>
  <si>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</si>
  <si>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</si>
  <si>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</si>
  <si>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</si>
  <si>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</si>
  <si>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</si>
  <si>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</si>
  <si>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</si>
  <si>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</si>
  <si>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</si>
  <si>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</si>
  <si>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</si>
  <si>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</si>
  <si>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</si>
  <si>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</si>
  <si>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</si>
  <si>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</si>
  <si>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</si>
  <si>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</si>
  <si>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</si>
  <si>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</si>
  <si>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</si>
  <si>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</si>
  <si>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</si>
  <si>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</si>
  <si>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</si>
  <si>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</si>
  <si>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</si>
  <si>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</si>
  <si>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</si>
  <si>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</si>
  <si>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</si>
  <si>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</si>
  <si>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</si>
  <si>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</si>
  <si>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</si>
  <si>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</si>
  <si>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</si>
  <si>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</si>
  <si>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</si>
  <si>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</si>
  <si>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</si>
  <si>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</si>
  <si>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</si>
  <si>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</si>
  <si>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</si>
  <si>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</si>
  <si>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</si>
  <si>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</si>
  <si>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</si>
  <si>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</si>
  <si>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</si>
  <si>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</si>
  <si>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</si>
  <si>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</si>
  <si>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</si>
  <si>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</si>
  <si>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</si>
  <si>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</si>
  <si>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</si>
  <si>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</si>
  <si>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</si>
  <si>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</si>
  <si>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</si>
  <si>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</si>
  <si>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</si>
  <si>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</si>
  <si>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</si>
  <si>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</si>
  <si>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</si>
  <si>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</si>
  <si>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</si>
  <si>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</si>
  <si>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</si>
  <si>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</si>
  <si>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</si>
  <si>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</si>
  <si>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</si>
  <si>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</si>
  <si>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</si>
  <si>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</si>
  <si>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</si>
  <si>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</si>
  <si>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</si>
  <si>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</si>
  <si>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</si>
  <si>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</si>
  <si>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</si>
  <si>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</si>
  <si>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</si>
  <si>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</si>
  <si>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</si>
  <si>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</si>
  <si>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</si>
  <si>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</si>
  <si>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</si>
  <si>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</si>
  <si>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</si>
  <si>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</si>
  <si>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</si>
  <si>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</si>
  <si>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</si>
  <si>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</si>
  <si>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</si>
  <si>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</si>
  <si>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</si>
  <si>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</si>
  <si>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</si>
  <si>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</si>
  <si>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</si>
  <si>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</si>
  <si>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</si>
  <si>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</si>
  <si>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</si>
  <si>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</si>
  <si>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</si>
  <si>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</si>
  <si>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</si>
  <si>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</si>
  <si>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</si>
  <si>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</si>
  <si>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</si>
  <si>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</si>
  <si>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</si>
  <si>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</si>
  <si>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</si>
  <si>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</si>
  <si>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</si>
  <si>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</si>
  <si>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</si>
  <si>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</si>
  <si>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</si>
  <si>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</si>
  <si>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</si>
  <si>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</si>
  <si>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</si>
  <si>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</si>
  <si>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</si>
  <si>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</si>
  <si>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</si>
  <si>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</si>
  <si>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</si>
  <si>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</si>
  <si>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</si>
  <si>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FX FORWARD</t>
  </si>
  <si>
    <t>24/10/2014</t>
  </si>
  <si>
    <t>FX SWAP</t>
  </si>
  <si>
    <t>16/01/2014</t>
  </si>
  <si>
    <t>10/04/2014</t>
  </si>
  <si>
    <t>12/06/2014</t>
  </si>
  <si>
    <t>21/05/2014</t>
  </si>
  <si>
    <t>18/03/2014</t>
  </si>
  <si>
    <t>8/04/2014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</si>
  <si>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</si>
  <si>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</si>
  <si>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</si>
  <si>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</si>
  <si>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</si>
  <si>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</si>
  <si>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</si>
  <si>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</si>
  <si>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</si>
  <si>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</si>
  <si>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</si>
  <si>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</si>
  <si>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</si>
  <si>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</si>
  <si>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</si>
  <si>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</si>
  <si>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</si>
  <si>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</si>
  <si>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</si>
  <si>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</si>
  <si>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</si>
  <si>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</si>
  <si>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</si>
  <si>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</si>
  <si>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</si>
  <si>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</si>
  <si>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</si>
  <si>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</si>
  <si>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</si>
  <si>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</si>
  <si>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</si>
  <si>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</si>
  <si>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</si>
  <si>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</si>
  <si>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</si>
  <si>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</si>
  <si>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</si>
  <si>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</si>
  <si>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</si>
  <si>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</si>
  <si>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</si>
  <si>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</si>
  <si>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</si>
  <si>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</si>
  <si>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</si>
  <si>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</si>
  <si>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</si>
  <si>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</si>
  <si>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</si>
  <si>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</si>
  <si>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</si>
  <si>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</si>
  <si>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</si>
  <si>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</si>
  <si>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</si>
  <si>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</si>
  <si>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</si>
  <si>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</si>
  <si>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</si>
  <si>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</si>
  <si>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</si>
  <si>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</si>
  <si>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</si>
  <si>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</si>
  <si>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</si>
  <si>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</si>
  <si>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</si>
  <si>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</si>
  <si>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</si>
  <si>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</si>
  <si>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</si>
  <si>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</si>
  <si>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</si>
  <si>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</si>
  <si>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</si>
  <si>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</si>
  <si>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</si>
  <si>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</si>
  <si>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</si>
  <si>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</si>
  <si>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</si>
  <si>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</si>
  <si>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</si>
  <si>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</si>
  <si>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</si>
  <si>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</si>
  <si>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</si>
  <si>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</si>
  <si>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</si>
  <si>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</si>
  <si>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</si>
  <si>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</si>
  <si>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</si>
  <si>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</si>
  <si>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</si>
  <si>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</si>
  <si>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</si>
  <si>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</si>
  <si>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</si>
  <si>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</si>
  <si>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</si>
  <si>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</si>
  <si>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</si>
  <si>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</si>
  <si>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</si>
  <si>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סיכום נכסים</t>
  </si>
  <si>
    <t>שם קופה: כללי - כללי, מספר אישור: 1532, קידוד: 513765347-00000000001532-0001, תאריך הפקת דוח: 10/02/2015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</si>
  <si>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</si>
  <si>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</si>
  <si>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</si>
  <si>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</si>
  <si>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</si>
  <si>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</si>
  <si>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</si>
  <si>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</si>
  <si>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</si>
  <si>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</si>
  <si>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</si>
  <si>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</si>
  <si>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</si>
  <si>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</si>
  <si>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</si>
  <si>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</si>
  <si>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</si>
  <si>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</si>
  <si>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</si>
  <si>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</si>
  <si>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</si>
  <si>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</si>
  <si>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</si>
  <si>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</si>
  <si>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</si>
  <si>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</si>
  <si>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</si>
  <si>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</si>
  <si>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</si>
  <si>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</si>
  <si>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</si>
  <si>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</si>
  <si>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</si>
  <si>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</si>
  <si>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</si>
  <si>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</si>
  <si>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</si>
  <si>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</si>
  <si>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</si>
  <si>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</si>
  <si>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</si>
  <si>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</si>
  <si>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</si>
  <si>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</si>
  <si>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</si>
  <si>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</si>
  <si>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</si>
  <si>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</si>
  <si>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</si>
  <si>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</si>
  <si>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</si>
  <si>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</si>
  <si>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</si>
  <si>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אחרים</t>
  </si>
  <si>
    <t xml:space="preserve">  שונות  </t>
  </si>
  <si>
    <t xml:space="preserve">  לא מדורג  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</si>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</sst>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_ * #,##0.000_ ;_ * \-#,##0.000_ ;_ * &quot;-&quot;??_ ;_ @_ 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color indexed="8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2" applyFont="1"/>
    <xf numFmtId="10" fontId="9" fillId="0" borderId="0" xfId="1" applyNumberFormat="1" applyFont="1" applyAlignment="1">
      <alignment horizontal="right" readingOrder="2"/>
    </xf>
    <xf numFmtId="0" fontId="5" fillId="0" borderId="2" xfId="0" applyFont="1" applyBorder="1" applyAlignment="1">
      <alignment horizontal="right" readingOrder="2"/>
    </xf>
    <xf numFmtId="0" fontId="4" fillId="0" borderId="2" xfId="0" applyFont="1" applyBorder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2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2" xfId="0" applyNumberFormat="1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0" fontId="0" fillId="0" borderId="2" xfId="0" applyBorder="1"/>
    <xf numFmtId="43" fontId="0" fillId="0" borderId="0" xfId="1" applyFont="1"/>
    <xf numFmtId="43" fontId="4" fillId="0" borderId="0" xfId="1" applyFont="1" applyAlignment="1">
      <alignment horizontal="right" readingOrder="2"/>
    </xf>
    <xf numFmtId="43" fontId="4" fillId="0" borderId="1" xfId="1" applyFont="1" applyBorder="1" applyAlignment="1">
      <alignment horizontal="right" readingOrder="2"/>
    </xf>
    <xf numFmtId="43" fontId="5" fillId="0" borderId="0" xfId="1" applyFont="1" applyAlignment="1">
      <alignment horizontal="right" readingOrder="2"/>
    </xf>
    <xf numFmtId="43" fontId="5" fillId="0" borderId="2" xfId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43" fontId="4" fillId="0" borderId="2" xfId="1" applyFont="1" applyBorder="1" applyAlignment="1">
      <alignment horizontal="right" readingOrder="2"/>
    </xf>
    <xf numFmtId="166" fontId="0" fillId="0" borderId="0" xfId="1" applyNumberFormat="1" applyFont="1"/>
    <xf numFmtId="166" fontId="4" fillId="0" borderId="0" xfId="1" applyNumberFormat="1" applyFont="1" applyAlignment="1">
      <alignment horizontal="right" readingOrder="2"/>
    </xf>
    <xf numFmtId="166" fontId="4" fillId="0" borderId="1" xfId="1" applyNumberFormat="1" applyFont="1" applyBorder="1" applyAlignment="1">
      <alignment horizontal="right" readingOrder="2"/>
    </xf>
    <xf numFmtId="166" fontId="5" fillId="0" borderId="0" xfId="1" applyNumberFormat="1" applyFont="1" applyAlignment="1">
      <alignment horizontal="right" readingOrder="2"/>
    </xf>
    <xf numFmtId="166" fontId="5" fillId="0" borderId="2" xfId="1" applyNumberFormat="1" applyFont="1" applyBorder="1" applyAlignment="1">
      <alignment horizontal="right" readingOrder="2"/>
    </xf>
    <xf numFmtId="166" fontId="6" fillId="0" borderId="0" xfId="1" applyNumberFormat="1" applyFont="1" applyAlignment="1">
      <alignment horizontal="right" readingOrder="2"/>
    </xf>
    <xf numFmtId="166" fontId="4" fillId="0" borderId="2" xfId="1" applyNumberFormat="1" applyFont="1" applyBorder="1" applyAlignment="1">
      <alignment horizontal="right" readingOrder="2"/>
    </xf>
    <xf numFmtId="10" fontId="0" fillId="0" borderId="0" xfId="3" applyNumberFormat="1" applyFont="1"/>
    <xf numFmtId="10" fontId="4" fillId="0" borderId="0" xfId="3" applyNumberFormat="1" applyFont="1" applyAlignment="1">
      <alignment horizontal="right" readingOrder="2"/>
    </xf>
    <xf numFmtId="10" fontId="4" fillId="0" borderId="1" xfId="3" applyNumberFormat="1" applyFont="1" applyBorder="1" applyAlignment="1">
      <alignment horizontal="right" readingOrder="2"/>
    </xf>
    <xf numFmtId="10" fontId="5" fillId="0" borderId="0" xfId="3" applyNumberFormat="1" applyFont="1" applyAlignment="1">
      <alignment horizontal="right" readingOrder="2"/>
    </xf>
    <xf numFmtId="10" fontId="5" fillId="0" borderId="2" xfId="3" applyNumberFormat="1" applyFont="1" applyBorder="1" applyAlignment="1">
      <alignment horizontal="right" readingOrder="2"/>
    </xf>
    <xf numFmtId="10" fontId="6" fillId="0" borderId="0" xfId="3" applyNumberFormat="1" applyFont="1" applyAlignment="1">
      <alignment horizontal="right" readingOrder="2"/>
    </xf>
    <xf numFmtId="10" fontId="4" fillId="0" borderId="2" xfId="3" applyNumberFormat="1" applyFont="1" applyBorder="1" applyAlignment="1">
      <alignment horizontal="right" readingOrder="2"/>
    </xf>
    <xf numFmtId="0" fontId="5" fillId="0" borderId="2" xfId="1" applyNumberFormat="1" applyFont="1" applyBorder="1" applyAlignment="1">
      <alignment horizontal="right" readingOrder="2"/>
    </xf>
    <xf numFmtId="0" fontId="5" fillId="0" borderId="2" xfId="0" applyNumberFormat="1" applyFont="1" applyBorder="1" applyAlignment="1">
      <alignment horizontal="right" readingOrder="2"/>
    </xf>
    <xf numFmtId="4" fontId="5" fillId="0" borderId="2" xfId="0" applyNumberFormat="1" applyFont="1" applyBorder="1" applyAlignment="1">
      <alignment horizontal="right" readingOrder="2"/>
    </xf>
    <xf numFmtId="0" fontId="4" fillId="0" borderId="2" xfId="0" applyNumberFormat="1" applyFont="1" applyBorder="1" applyAlignment="1">
      <alignment horizontal="right" readingOrder="2"/>
    </xf>
    <xf numFmtId="4" fontId="4" fillId="0" borderId="2" xfId="0" applyNumberFormat="1" applyFont="1" applyBorder="1" applyAlignment="1">
      <alignment horizontal="right" readingOrder="2"/>
    </xf>
    <xf numFmtId="43" fontId="0" fillId="0" borderId="0" xfId="1" applyNumberFormat="1" applyFont="1"/>
    <xf numFmtId="43" fontId="4" fillId="0" borderId="0" xfId="1" applyNumberFormat="1" applyFont="1" applyAlignment="1">
      <alignment horizontal="right" readingOrder="2"/>
    </xf>
    <xf numFmtId="43" fontId="4" fillId="0" borderId="1" xfId="1" applyNumberFormat="1" applyFont="1" applyBorder="1" applyAlignment="1">
      <alignment horizontal="right" readingOrder="2"/>
    </xf>
    <xf numFmtId="43" fontId="5" fillId="0" borderId="0" xfId="1" applyNumberFormat="1" applyFont="1" applyAlignment="1">
      <alignment horizontal="right" readingOrder="2"/>
    </xf>
    <xf numFmtId="43" fontId="6" fillId="0" borderId="0" xfId="1" applyNumberFormat="1" applyFont="1" applyAlignment="1">
      <alignment horizontal="right" readingOrder="2"/>
    </xf>
    <xf numFmtId="43" fontId="5" fillId="0" borderId="2" xfId="1" applyNumberFormat="1" applyFont="1" applyBorder="1" applyAlignment="1">
      <alignment horizontal="right" readingOrder="2"/>
    </xf>
    <xf numFmtId="43" fontId="4" fillId="0" borderId="2" xfId="1" applyNumberFormat="1" applyFont="1" applyBorder="1" applyAlignment="1">
      <alignment horizontal="right" readingOrder="2"/>
    </xf>
    <xf numFmtId="4" fontId="5" fillId="0" borderId="2" xfId="1" applyNumberFormat="1" applyFont="1" applyBorder="1" applyAlignment="1">
      <alignment horizontal="right" readingOrder="2"/>
    </xf>
    <xf numFmtId="4" fontId="4" fillId="0" borderId="2" xfId="1" applyNumberFormat="1" applyFont="1" applyBorder="1" applyAlignment="1">
      <alignment horizontal="right" readingOrder="2"/>
    </xf>
  </cellXfs>
  <cellStyles count="4">
    <cellStyle name="Comma" xfId="1" builtinId="3"/>
    <cellStyle name="Comma 2" xfId="2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2"/>
  <sheetViews>
    <sheetView rightToLeft="1" topLeftCell="A30" workbookViewId="0">
      <selection activeCell="G49" sqref="G49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1.7109375" style="34" customWidth="1"/>
    <col min="10" max="10" width="20.7109375" style="41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35" t="s">
        <v>12</v>
      </c>
      <c r="J11" s="42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36" t="s">
        <v>15</v>
      </c>
      <c r="J12" s="43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35"/>
      <c r="J15" s="42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35"/>
      <c r="J18" s="42"/>
    </row>
    <row r="19" spans="1:10">
      <c r="A19" s="6" t="s">
        <v>18</v>
      </c>
      <c r="B19" s="6"/>
      <c r="C19" s="6"/>
      <c r="D19" s="6"/>
      <c r="E19" s="6"/>
      <c r="F19" s="6"/>
      <c r="G19" s="6"/>
      <c r="H19" s="6"/>
      <c r="I19" s="37"/>
      <c r="J19" s="44"/>
    </row>
    <row r="20" spans="1:10" ht="13.5" thickBot="1">
      <c r="A20" s="6" t="s">
        <v>19</v>
      </c>
      <c r="B20" s="6"/>
      <c r="C20" s="6"/>
      <c r="D20" s="6"/>
      <c r="E20" s="6"/>
      <c r="F20" s="6"/>
      <c r="G20" s="6"/>
      <c r="H20" s="6"/>
      <c r="I20" s="38" t="s">
        <v>20</v>
      </c>
      <c r="J20" s="45">
        <f>I20/סיכום!$B$42</f>
        <v>0</v>
      </c>
    </row>
    <row r="21" spans="1:10" ht="13.5" thickTop="1"/>
    <row r="22" spans="1:10">
      <c r="A22" s="6" t="s">
        <v>22</v>
      </c>
      <c r="B22" s="6"/>
      <c r="C22" s="6"/>
      <c r="D22" s="6"/>
      <c r="E22" s="6"/>
      <c r="F22" s="6"/>
      <c r="G22" s="6"/>
      <c r="H22" s="6"/>
      <c r="I22" s="37"/>
      <c r="J22" s="44"/>
    </row>
    <row r="23" spans="1:10">
      <c r="A23" s="7" t="s">
        <v>23</v>
      </c>
      <c r="B23" s="7" t="s">
        <v>24</v>
      </c>
      <c r="C23" s="7" t="s">
        <v>25</v>
      </c>
      <c r="D23" s="7" t="s">
        <v>26</v>
      </c>
      <c r="E23" s="7"/>
      <c r="F23" s="7" t="s">
        <v>23</v>
      </c>
      <c r="G23" s="7"/>
      <c r="H23" s="7"/>
      <c r="I23" s="39">
        <v>0.47</v>
      </c>
      <c r="J23" s="46">
        <f>I23/סיכום!$B$42</f>
        <v>4.5334373588087451E-5</v>
      </c>
    </row>
    <row r="24" spans="1:10">
      <c r="A24" s="7" t="s">
        <v>27</v>
      </c>
      <c r="B24" s="7" t="s">
        <v>28</v>
      </c>
      <c r="C24" s="7" t="s">
        <v>25</v>
      </c>
      <c r="D24" s="7" t="s">
        <v>26</v>
      </c>
      <c r="E24" s="7"/>
      <c r="F24" s="7" t="s">
        <v>29</v>
      </c>
      <c r="G24" s="7"/>
      <c r="H24" s="7"/>
      <c r="I24" s="39">
        <v>4.74</v>
      </c>
      <c r="J24" s="46">
        <f>I24/סיכום!$B$42</f>
        <v>4.5720198044156286E-4</v>
      </c>
    </row>
    <row r="25" spans="1:10">
      <c r="A25" s="7" t="s">
        <v>30</v>
      </c>
      <c r="B25" s="7" t="s">
        <v>31</v>
      </c>
      <c r="C25" s="7" t="s">
        <v>25</v>
      </c>
      <c r="D25" s="7" t="s">
        <v>26</v>
      </c>
      <c r="E25" s="7"/>
      <c r="F25" s="7" t="s">
        <v>30</v>
      </c>
      <c r="G25" s="7"/>
      <c r="H25" s="7"/>
      <c r="I25" s="39">
        <v>0.64</v>
      </c>
      <c r="J25" s="46">
        <f>I25/סיכום!$B$42</f>
        <v>6.173191297101271E-5</v>
      </c>
    </row>
    <row r="26" spans="1:10">
      <c r="A26" s="7" t="s">
        <v>32</v>
      </c>
      <c r="B26" s="7" t="s">
        <v>33</v>
      </c>
      <c r="C26" s="7" t="s">
        <v>25</v>
      </c>
      <c r="D26" s="7" t="s">
        <v>26</v>
      </c>
      <c r="E26" s="7"/>
      <c r="F26" s="7" t="s">
        <v>29</v>
      </c>
      <c r="G26" s="7"/>
      <c r="H26" s="7"/>
      <c r="I26" s="39">
        <v>167.87</v>
      </c>
      <c r="J26" s="46">
        <f>I26/סיכום!$B$42</f>
        <v>1.6192087860068597E-2</v>
      </c>
    </row>
    <row r="27" spans="1:10">
      <c r="A27" s="7" t="s">
        <v>34</v>
      </c>
      <c r="B27" s="7">
        <v>1000363</v>
      </c>
      <c r="C27" s="7" t="s">
        <v>25</v>
      </c>
      <c r="D27" s="7" t="s">
        <v>26</v>
      </c>
      <c r="E27" s="7"/>
      <c r="F27" s="7" t="s">
        <v>29</v>
      </c>
      <c r="G27" s="7"/>
      <c r="H27" s="7"/>
      <c r="I27" s="39">
        <v>-5.07</v>
      </c>
      <c r="J27" s="46">
        <f>I27/סיכום!$B$42</f>
        <v>-4.8903249806724134E-4</v>
      </c>
    </row>
    <row r="28" spans="1:10">
      <c r="A28" s="7" t="s">
        <v>35</v>
      </c>
      <c r="B28" s="7" t="s">
        <v>36</v>
      </c>
      <c r="C28" s="7" t="s">
        <v>37</v>
      </c>
      <c r="D28" s="7" t="s">
        <v>26</v>
      </c>
      <c r="E28" s="7"/>
      <c r="F28" s="7" t="s">
        <v>38</v>
      </c>
      <c r="G28" s="7"/>
      <c r="H28" s="7"/>
      <c r="I28" s="39">
        <v>13.82</v>
      </c>
      <c r="J28" s="46">
        <f>I28/סיכום!$B$42</f>
        <v>1.3330234957178056E-3</v>
      </c>
    </row>
    <row r="29" spans="1:10">
      <c r="A29" s="7" t="s">
        <v>39</v>
      </c>
      <c r="B29" s="7" t="s">
        <v>40</v>
      </c>
      <c r="C29" s="7" t="s">
        <v>25</v>
      </c>
      <c r="D29" s="7" t="s">
        <v>26</v>
      </c>
      <c r="E29" s="7"/>
      <c r="F29" s="7" t="s">
        <v>38</v>
      </c>
      <c r="G29" s="7"/>
      <c r="H29" s="7"/>
      <c r="I29" s="39">
        <v>42.37</v>
      </c>
      <c r="J29" s="46">
        <f>I29/סיכום!$B$42</f>
        <v>4.0868455509090748E-3</v>
      </c>
    </row>
    <row r="30" spans="1:10">
      <c r="A30" s="7" t="s">
        <v>41</v>
      </c>
      <c r="B30" s="7" t="s">
        <v>42</v>
      </c>
      <c r="C30" s="7" t="s">
        <v>25</v>
      </c>
      <c r="D30" s="7" t="s">
        <v>26</v>
      </c>
      <c r="E30" s="7"/>
      <c r="F30" s="7" t="s">
        <v>43</v>
      </c>
      <c r="G30" s="7"/>
      <c r="H30" s="7"/>
      <c r="I30" s="39">
        <v>0.1</v>
      </c>
      <c r="J30" s="46">
        <f>I30/סיכום!$B$42</f>
        <v>9.645611401720735E-6</v>
      </c>
    </row>
    <row r="31" spans="1:10">
      <c r="A31" s="7" t="s">
        <v>44</v>
      </c>
      <c r="B31" s="7" t="s">
        <v>45</v>
      </c>
      <c r="C31" s="7" t="s">
        <v>37</v>
      </c>
      <c r="D31" s="7" t="s">
        <v>26</v>
      </c>
      <c r="E31" s="7"/>
      <c r="F31" s="7" t="s">
        <v>38</v>
      </c>
      <c r="G31" s="7"/>
      <c r="H31" s="7"/>
      <c r="I31" s="39">
        <v>15.75</v>
      </c>
      <c r="J31" s="46">
        <f>I31/סיכום!$B$42</f>
        <v>1.5191837957710158E-3</v>
      </c>
    </row>
    <row r="32" spans="1:10">
      <c r="A32" s="7" t="s">
        <v>46</v>
      </c>
      <c r="B32" s="7" t="s">
        <v>47</v>
      </c>
      <c r="C32" s="7" t="s">
        <v>37</v>
      </c>
      <c r="D32" s="7" t="s">
        <v>26</v>
      </c>
      <c r="E32" s="7"/>
      <c r="F32" s="7" t="s">
        <v>29</v>
      </c>
      <c r="G32" s="7"/>
      <c r="H32" s="7"/>
      <c r="I32" s="39">
        <v>14.43</v>
      </c>
      <c r="J32" s="46">
        <f>I32/סיכום!$B$42</f>
        <v>1.3918617252683021E-3</v>
      </c>
    </row>
    <row r="33" spans="1:10">
      <c r="A33" s="7" t="s">
        <v>48</v>
      </c>
      <c r="B33" s="7" t="s">
        <v>49</v>
      </c>
      <c r="C33" s="7" t="s">
        <v>25</v>
      </c>
      <c r="D33" s="7" t="s">
        <v>26</v>
      </c>
      <c r="E33" s="7"/>
      <c r="F33" s="7" t="s">
        <v>50</v>
      </c>
      <c r="G33" s="7"/>
      <c r="H33" s="7"/>
      <c r="I33" s="39">
        <v>4.67</v>
      </c>
      <c r="J33" s="46">
        <f>I33/סיכום!$B$42</f>
        <v>4.5045005246035835E-4</v>
      </c>
    </row>
    <row r="34" spans="1:10" ht="13.5" thickBot="1">
      <c r="A34" s="6" t="s">
        <v>51</v>
      </c>
      <c r="B34" s="6"/>
      <c r="C34" s="6"/>
      <c r="D34" s="6"/>
      <c r="E34" s="6"/>
      <c r="F34" s="6"/>
      <c r="G34" s="6"/>
      <c r="H34" s="6"/>
      <c r="I34" s="38">
        <f>SUM(I23:I33)</f>
        <v>259.79000000000002</v>
      </c>
      <c r="J34" s="45">
        <f>SUM(J23:J33)</f>
        <v>2.5058333860530295E-2</v>
      </c>
    </row>
    <row r="35" spans="1:10" ht="13.5" thickTop="1"/>
    <row r="36" spans="1:10">
      <c r="A36" s="6" t="s">
        <v>52</v>
      </c>
      <c r="B36" s="6"/>
      <c r="C36" s="6"/>
      <c r="D36" s="6"/>
      <c r="E36" s="6"/>
      <c r="F36" s="6"/>
      <c r="G36" s="6"/>
      <c r="H36" s="6"/>
      <c r="I36" s="37"/>
      <c r="J36" s="44"/>
    </row>
    <row r="37" spans="1:10">
      <c r="A37" s="7" t="s">
        <v>53</v>
      </c>
      <c r="B37" s="7" t="s">
        <v>54</v>
      </c>
      <c r="C37" s="7" t="s">
        <v>25</v>
      </c>
      <c r="D37" s="7" t="s">
        <v>26</v>
      </c>
      <c r="E37" s="7"/>
      <c r="F37" s="7" t="s">
        <v>55</v>
      </c>
      <c r="G37" s="7"/>
      <c r="H37" s="7"/>
      <c r="I37" s="39">
        <v>358.11</v>
      </c>
      <c r="J37" s="46">
        <f>I37/סיכום!$B$42</f>
        <v>3.4541898990702126E-2</v>
      </c>
    </row>
    <row r="38" spans="1:10" ht="13.5" thickBot="1">
      <c r="A38" s="6" t="s">
        <v>56</v>
      </c>
      <c r="B38" s="6"/>
      <c r="C38" s="6"/>
      <c r="D38" s="6"/>
      <c r="E38" s="6"/>
      <c r="F38" s="6"/>
      <c r="G38" s="6"/>
      <c r="H38" s="6"/>
      <c r="I38" s="38">
        <f>+I37</f>
        <v>358.11</v>
      </c>
      <c r="J38" s="45">
        <f>+J37</f>
        <v>3.4541898990702126E-2</v>
      </c>
    </row>
    <row r="39" spans="1:10" ht="13.5" thickTop="1"/>
    <row r="40" spans="1:10">
      <c r="A40" s="6" t="s">
        <v>57</v>
      </c>
      <c r="B40" s="6"/>
      <c r="C40" s="6"/>
      <c r="D40" s="6"/>
      <c r="E40" s="6"/>
      <c r="F40" s="6"/>
      <c r="G40" s="6"/>
      <c r="H40" s="6"/>
      <c r="I40" s="37"/>
      <c r="J40" s="44"/>
    </row>
    <row r="41" spans="1:10" ht="13.5" thickBot="1">
      <c r="A41" s="6" t="s">
        <v>58</v>
      </c>
      <c r="B41" s="6"/>
      <c r="C41" s="6"/>
      <c r="D41" s="6"/>
      <c r="E41" s="6"/>
      <c r="F41" s="6"/>
      <c r="G41" s="6"/>
      <c r="H41" s="6"/>
      <c r="I41" s="38">
        <v>0</v>
      </c>
      <c r="J41" s="45">
        <f>I41/סיכום!$B$42</f>
        <v>0</v>
      </c>
    </row>
    <row r="42" spans="1:10" ht="13.5" thickTop="1"/>
    <row r="43" spans="1:10">
      <c r="A43" s="6" t="s">
        <v>59</v>
      </c>
      <c r="B43" s="6"/>
      <c r="C43" s="6"/>
      <c r="D43" s="6"/>
      <c r="E43" s="6"/>
      <c r="F43" s="6"/>
      <c r="G43" s="6"/>
      <c r="H43" s="6"/>
      <c r="I43" s="37"/>
      <c r="J43" s="44"/>
    </row>
    <row r="44" spans="1:10" ht="13.5" thickBot="1">
      <c r="A44" s="6" t="s">
        <v>60</v>
      </c>
      <c r="B44" s="6"/>
      <c r="C44" s="6"/>
      <c r="D44" s="6"/>
      <c r="E44" s="6"/>
      <c r="F44" s="6"/>
      <c r="G44" s="6"/>
      <c r="H44" s="6"/>
      <c r="I44" s="38">
        <v>0</v>
      </c>
      <c r="J44" s="45">
        <f>I44/סיכום!$B$42</f>
        <v>0</v>
      </c>
    </row>
    <row r="45" spans="1:10" ht="13.5" thickTop="1"/>
    <row r="46" spans="1:10">
      <c r="A46" s="6" t="s">
        <v>61</v>
      </c>
      <c r="B46" s="6"/>
      <c r="C46" s="6"/>
      <c r="D46" s="6"/>
      <c r="E46" s="6"/>
      <c r="F46" s="6"/>
      <c r="G46" s="6"/>
      <c r="H46" s="6"/>
      <c r="I46" s="37"/>
      <c r="J46" s="44"/>
    </row>
    <row r="47" spans="1:10" ht="13.5" thickBot="1">
      <c r="A47" s="6" t="s">
        <v>62</v>
      </c>
      <c r="B47" s="6"/>
      <c r="C47" s="6"/>
      <c r="D47" s="6"/>
      <c r="E47" s="6"/>
      <c r="F47" s="6"/>
      <c r="G47" s="6"/>
      <c r="H47" s="6"/>
      <c r="I47" s="38">
        <v>0</v>
      </c>
      <c r="J47" s="45">
        <f>I47/סיכום!$B$42</f>
        <v>0</v>
      </c>
    </row>
    <row r="48" spans="1:10" ht="13.5" thickTop="1"/>
    <row r="49" spans="1:10">
      <c r="A49" s="6" t="s">
        <v>63</v>
      </c>
      <c r="B49" s="6"/>
      <c r="C49" s="6"/>
      <c r="D49" s="6"/>
      <c r="E49" s="6"/>
      <c r="F49" s="6"/>
      <c r="G49" s="6"/>
      <c r="H49" s="6"/>
      <c r="I49" s="37"/>
      <c r="J49" s="44"/>
    </row>
    <row r="50" spans="1:10" ht="13.5" thickBot="1">
      <c r="A50" s="6" t="s">
        <v>64</v>
      </c>
      <c r="B50" s="6"/>
      <c r="C50" s="6"/>
      <c r="D50" s="6"/>
      <c r="E50" s="6"/>
      <c r="F50" s="6"/>
      <c r="G50" s="6"/>
      <c r="H50" s="6"/>
      <c r="I50" s="38">
        <v>0</v>
      </c>
      <c r="J50" s="45">
        <f>I50/סיכום!$B$42</f>
        <v>0</v>
      </c>
    </row>
    <row r="51" spans="1:10" ht="13.5" thickTop="1"/>
    <row r="52" spans="1:10" ht="13.5" thickBot="1">
      <c r="A52" s="4" t="s">
        <v>65</v>
      </c>
      <c r="B52" s="4"/>
      <c r="C52" s="4"/>
      <c r="D52" s="4"/>
      <c r="E52" s="4"/>
      <c r="F52" s="4"/>
      <c r="G52" s="4"/>
      <c r="H52" s="4"/>
      <c r="I52" s="40">
        <f>+I20+I34+I38+I41+I44+I47+I50</f>
        <v>617.90000000000009</v>
      </c>
      <c r="J52" s="47">
        <f>+J20+J34+J38+J41+J44+J47+J50</f>
        <v>5.9600232851232421E-2</v>
      </c>
    </row>
    <row r="53" spans="1:10" ht="13.5" thickTop="1"/>
    <row r="55" spans="1:10">
      <c r="A55" s="4" t="s">
        <v>66</v>
      </c>
      <c r="B55" s="4"/>
      <c r="C55" s="4"/>
      <c r="D55" s="4"/>
      <c r="E55" s="4"/>
      <c r="F55" s="4"/>
      <c r="G55" s="4"/>
      <c r="H55" s="4"/>
      <c r="I55" s="35"/>
      <c r="J55" s="42"/>
    </row>
    <row r="56" spans="1:10">
      <c r="A56" s="6" t="s">
        <v>22</v>
      </c>
      <c r="B56" s="6"/>
      <c r="C56" s="6"/>
      <c r="D56" s="6"/>
      <c r="E56" s="6"/>
      <c r="F56" s="6"/>
      <c r="G56" s="6"/>
      <c r="H56" s="6"/>
      <c r="I56" s="37"/>
      <c r="J56" s="44"/>
    </row>
    <row r="57" spans="1:10" ht="13.5" thickBot="1">
      <c r="A57" s="6" t="s">
        <v>51</v>
      </c>
      <c r="B57" s="6"/>
      <c r="C57" s="6"/>
      <c r="D57" s="6"/>
      <c r="E57" s="6"/>
      <c r="F57" s="6"/>
      <c r="G57" s="6"/>
      <c r="H57" s="6"/>
      <c r="I57" s="38">
        <v>0</v>
      </c>
      <c r="J57" s="45">
        <f>I57/סיכום!$B$42</f>
        <v>0</v>
      </c>
    </row>
    <row r="58" spans="1:10" ht="13.5" thickTop="1"/>
    <row r="59" spans="1:10">
      <c r="A59" s="6" t="s">
        <v>63</v>
      </c>
      <c r="B59" s="6"/>
      <c r="C59" s="6"/>
      <c r="D59" s="6"/>
      <c r="E59" s="6"/>
      <c r="F59" s="6"/>
      <c r="G59" s="6"/>
      <c r="H59" s="6"/>
      <c r="I59" s="37"/>
      <c r="J59" s="44"/>
    </row>
    <row r="60" spans="1:10" ht="13.5" thickBot="1">
      <c r="A60" s="6" t="s">
        <v>64</v>
      </c>
      <c r="B60" s="6"/>
      <c r="C60" s="6"/>
      <c r="D60" s="6"/>
      <c r="E60" s="6"/>
      <c r="F60" s="6"/>
      <c r="G60" s="6"/>
      <c r="H60" s="6"/>
      <c r="I60" s="38">
        <v>0</v>
      </c>
      <c r="J60" s="45">
        <f>I60/סיכום!$B$42</f>
        <v>0</v>
      </c>
    </row>
    <row r="61" spans="1:10" ht="13.5" thickTop="1"/>
    <row r="62" spans="1:10" ht="13.5" thickBot="1">
      <c r="A62" s="4" t="s">
        <v>67</v>
      </c>
      <c r="B62" s="4"/>
      <c r="C62" s="4"/>
      <c r="D62" s="4"/>
      <c r="E62" s="4"/>
      <c r="F62" s="4"/>
      <c r="G62" s="4"/>
      <c r="H62" s="4"/>
      <c r="I62" s="40">
        <v>0</v>
      </c>
      <c r="J62" s="47">
        <v>0</v>
      </c>
    </row>
    <row r="63" spans="1:10" ht="13.5" thickTop="1"/>
    <row r="65" spans="1:10" ht="13.5" thickBot="1">
      <c r="A65" s="4" t="s">
        <v>68</v>
      </c>
      <c r="B65" s="4"/>
      <c r="C65" s="4"/>
      <c r="D65" s="4"/>
      <c r="E65" s="4"/>
      <c r="F65" s="4"/>
      <c r="G65" s="4"/>
      <c r="H65" s="4"/>
      <c r="I65" s="40">
        <f>+I52+I62</f>
        <v>617.90000000000009</v>
      </c>
      <c r="J65" s="47">
        <f>+J52+J62</f>
        <v>5.9600232851232421E-2</v>
      </c>
    </row>
    <row r="66" spans="1:10" ht="13.5" thickTop="1"/>
    <row r="68" spans="1:10">
      <c r="A68" s="7" t="s">
        <v>69</v>
      </c>
      <c r="B68" s="7"/>
      <c r="C68" s="7"/>
      <c r="D68" s="7"/>
      <c r="E68" s="7"/>
      <c r="F68" s="7"/>
      <c r="G68" s="7"/>
      <c r="H68" s="7"/>
      <c r="I68" s="39"/>
      <c r="J68" s="46"/>
    </row>
    <row r="72" spans="1:10">
      <c r="A72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A39" sqref="A39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784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123</v>
      </c>
      <c r="E11" s="4" t="s">
        <v>9</v>
      </c>
      <c r="F11" s="4" t="s">
        <v>74</v>
      </c>
      <c r="G11" s="4" t="s">
        <v>75</v>
      </c>
    </row>
    <row r="12" spans="1:7">
      <c r="A12" s="5"/>
      <c r="B12" s="5"/>
      <c r="C12" s="5"/>
      <c r="D12" s="5"/>
      <c r="E12" s="5"/>
      <c r="F12" s="5" t="s">
        <v>79</v>
      </c>
      <c r="G12" s="5" t="s">
        <v>80</v>
      </c>
    </row>
    <row r="15" spans="1:7">
      <c r="A15" s="4" t="s">
        <v>785</v>
      </c>
      <c r="B15" s="4"/>
      <c r="C15" s="4"/>
      <c r="D15" s="4"/>
      <c r="E15" s="4"/>
      <c r="F15" s="4"/>
      <c r="G15" s="4"/>
    </row>
    <row r="18" spans="1:7">
      <c r="A18" s="4" t="s">
        <v>786</v>
      </c>
      <c r="B18" s="4"/>
      <c r="C18" s="4"/>
      <c r="D18" s="4"/>
      <c r="E18" s="4"/>
      <c r="F18" s="4"/>
      <c r="G18" s="4"/>
    </row>
    <row r="19" spans="1:7">
      <c r="A19" s="6" t="s">
        <v>787</v>
      </c>
      <c r="B19" s="6"/>
      <c r="C19" s="6"/>
      <c r="D19" s="6"/>
      <c r="E19" s="6"/>
      <c r="F19" s="6"/>
      <c r="G19" s="6"/>
    </row>
    <row r="20" spans="1:7" ht="13.5" thickBot="1">
      <c r="A20" s="6" t="s">
        <v>788</v>
      </c>
      <c r="B20" s="6"/>
      <c r="C20" s="6"/>
      <c r="D20" s="6"/>
      <c r="E20" s="6"/>
      <c r="F20" s="18" t="s">
        <v>20</v>
      </c>
      <c r="G20" s="6"/>
    </row>
    <row r="21" spans="1:7" ht="13.5" thickTop="1"/>
    <row r="22" spans="1:7" ht="13.5" thickBot="1">
      <c r="A22" s="4" t="s">
        <v>789</v>
      </c>
      <c r="B22" s="4"/>
      <c r="C22" s="4"/>
      <c r="D22" s="4"/>
      <c r="E22" s="4"/>
      <c r="F22" s="19" t="s">
        <v>20</v>
      </c>
      <c r="G22" s="4"/>
    </row>
    <row r="23" spans="1:7" ht="13.5" thickTop="1"/>
    <row r="25" spans="1:7">
      <c r="A25" s="4" t="s">
        <v>790</v>
      </c>
      <c r="B25" s="4"/>
      <c r="C25" s="4"/>
      <c r="D25" s="4"/>
      <c r="E25" s="4"/>
      <c r="F25" s="4"/>
      <c r="G25" s="4"/>
    </row>
    <row r="26" spans="1:7">
      <c r="A26" s="6" t="s">
        <v>791</v>
      </c>
      <c r="B26" s="6"/>
      <c r="C26" s="6"/>
      <c r="D26" s="6"/>
      <c r="E26" s="6"/>
      <c r="F26" s="6"/>
      <c r="G26" s="6"/>
    </row>
    <row r="27" spans="1:7" ht="13.5" thickBot="1">
      <c r="A27" s="6" t="s">
        <v>792</v>
      </c>
      <c r="B27" s="6"/>
      <c r="C27" s="6"/>
      <c r="D27" s="6"/>
      <c r="E27" s="6"/>
      <c r="F27" s="18" t="s">
        <v>20</v>
      </c>
      <c r="G27" s="6"/>
    </row>
    <row r="28" spans="1:7" ht="13.5" thickTop="1"/>
    <row r="29" spans="1:7" ht="13.5" thickBot="1">
      <c r="A29" s="4" t="s">
        <v>793</v>
      </c>
      <c r="B29" s="4"/>
      <c r="C29" s="4"/>
      <c r="D29" s="4"/>
      <c r="E29" s="4"/>
      <c r="F29" s="19" t="s">
        <v>20</v>
      </c>
      <c r="G29" s="4"/>
    </row>
    <row r="30" spans="1:7" ht="13.5" thickTop="1"/>
    <row r="32" spans="1:7" ht="13.5" thickBot="1">
      <c r="A32" s="4" t="s">
        <v>794</v>
      </c>
      <c r="B32" s="4"/>
      <c r="C32" s="4"/>
      <c r="D32" s="4"/>
      <c r="E32" s="4"/>
      <c r="F32" s="19" t="s">
        <v>20</v>
      </c>
      <c r="G32" s="4"/>
    </row>
    <row r="33" spans="1:7" ht="13.5" thickTop="1"/>
    <row r="35" spans="1:7">
      <c r="A35" s="7" t="s">
        <v>69</v>
      </c>
      <c r="B35" s="7"/>
      <c r="C35" s="7"/>
      <c r="D35" s="7"/>
      <c r="E35" s="7"/>
      <c r="F35" s="7"/>
      <c r="G35" s="7"/>
    </row>
    <row r="39" spans="1:7">
      <c r="A39" s="2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E42" workbookViewId="0">
      <selection activeCell="A69" sqref="A69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795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796</v>
      </c>
      <c r="E11" s="4" t="s">
        <v>7</v>
      </c>
      <c r="F11" s="4" t="s">
        <v>8</v>
      </c>
      <c r="G11" s="4" t="s">
        <v>72</v>
      </c>
      <c r="H11" s="4" t="s">
        <v>73</v>
      </c>
      <c r="I11" s="4" t="s">
        <v>9</v>
      </c>
      <c r="J11" s="4" t="s">
        <v>10</v>
      </c>
      <c r="K11" s="4" t="s">
        <v>11</v>
      </c>
      <c r="L11" s="4" t="s">
        <v>74</v>
      </c>
      <c r="M11" s="4" t="s">
        <v>75</v>
      </c>
      <c r="N11" s="4" t="s">
        <v>12</v>
      </c>
      <c r="O11" s="4" t="s">
        <v>76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77</v>
      </c>
      <c r="H12" s="5" t="s">
        <v>78</v>
      </c>
      <c r="I12" s="5"/>
      <c r="J12" s="5" t="s">
        <v>14</v>
      </c>
      <c r="K12" s="5" t="s">
        <v>14</v>
      </c>
      <c r="L12" s="5" t="s">
        <v>79</v>
      </c>
      <c r="M12" s="5" t="s">
        <v>80</v>
      </c>
      <c r="N12" s="5" t="s">
        <v>15</v>
      </c>
      <c r="O12" s="5" t="s">
        <v>14</v>
      </c>
      <c r="P12" s="5" t="s">
        <v>14</v>
      </c>
    </row>
    <row r="15" spans="1:16">
      <c r="A15" s="4" t="s">
        <v>797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798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799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800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18" t="s">
        <v>20</v>
      </c>
      <c r="M20" s="6"/>
      <c r="N20" s="18" t="s">
        <v>20</v>
      </c>
      <c r="O20" s="6"/>
      <c r="P20" s="21">
        <f>N20/סיכום!$B$42</f>
        <v>0</v>
      </c>
    </row>
    <row r="21" spans="1:16" ht="13.5" thickTop="1"/>
    <row r="22" spans="1:16">
      <c r="A22" s="6" t="s">
        <v>801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802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8" t="s">
        <v>20</v>
      </c>
      <c r="M23" s="6"/>
      <c r="N23" s="18" t="s">
        <v>20</v>
      </c>
      <c r="O23" s="6"/>
      <c r="P23" s="21">
        <f>N23/סיכום!$B$42</f>
        <v>0</v>
      </c>
    </row>
    <row r="24" spans="1:16" ht="13.5" thickTop="1"/>
    <row r="25" spans="1:16">
      <c r="A25" s="6" t="s">
        <v>803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804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18" t="s">
        <v>20</v>
      </c>
      <c r="M26" s="6"/>
      <c r="N26" s="18" t="s">
        <v>20</v>
      </c>
      <c r="O26" s="6"/>
      <c r="P26" s="21">
        <f>N26/סיכום!$B$42</f>
        <v>0</v>
      </c>
    </row>
    <row r="27" spans="1:16" ht="13.5" thickTop="1"/>
    <row r="28" spans="1:16">
      <c r="A28" s="6" t="s">
        <v>805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806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8" t="s">
        <v>20</v>
      </c>
      <c r="M29" s="6"/>
      <c r="N29" s="18" t="s">
        <v>20</v>
      </c>
      <c r="O29" s="6"/>
      <c r="P29" s="21">
        <f>N29/סיכום!$B$42</f>
        <v>0</v>
      </c>
    </row>
    <row r="30" spans="1:16" ht="13.5" thickTop="1"/>
    <row r="31" spans="1:16">
      <c r="A31" s="6" t="s">
        <v>807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808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18" t="s">
        <v>20</v>
      </c>
      <c r="M32" s="6"/>
      <c r="N32" s="18" t="s">
        <v>20</v>
      </c>
      <c r="O32" s="6"/>
      <c r="P32" s="21">
        <f>N32/סיכום!$B$42</f>
        <v>0</v>
      </c>
    </row>
    <row r="33" spans="1:16" ht="13.5" thickTop="1"/>
    <row r="34" spans="1:16">
      <c r="A34" s="6" t="s">
        <v>809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810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18" t="s">
        <v>20</v>
      </c>
      <c r="M35" s="6"/>
      <c r="N35" s="18" t="s">
        <v>20</v>
      </c>
      <c r="O35" s="6"/>
      <c r="P35" s="21">
        <f>N35/סיכום!$B$42</f>
        <v>0</v>
      </c>
    </row>
    <row r="36" spans="1:16" ht="13.5" thickTop="1"/>
    <row r="37" spans="1:16" ht="13.5" thickBot="1">
      <c r="A37" s="4" t="s">
        <v>811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19" t="s">
        <v>20</v>
      </c>
      <c r="M37" s="4"/>
      <c r="N37" s="19" t="s">
        <v>20</v>
      </c>
      <c r="O37" s="4"/>
      <c r="P37" s="19" t="s">
        <v>21</v>
      </c>
    </row>
    <row r="38" spans="1:16" ht="13.5" thickTop="1"/>
    <row r="40" spans="1:16">
      <c r="A40" s="4" t="s">
        <v>812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799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800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18" t="s">
        <v>20</v>
      </c>
      <c r="M42" s="6"/>
      <c r="N42" s="18" t="s">
        <v>20</v>
      </c>
      <c r="O42" s="6"/>
      <c r="P42" s="21">
        <f>N42/סיכום!$B$42</f>
        <v>0</v>
      </c>
    </row>
    <row r="43" spans="1:16" ht="13.5" thickTop="1"/>
    <row r="44" spans="1:16">
      <c r="A44" s="6" t="s">
        <v>801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802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18" t="s">
        <v>20</v>
      </c>
      <c r="M45" s="6"/>
      <c r="N45" s="18" t="s">
        <v>20</v>
      </c>
      <c r="O45" s="6"/>
      <c r="P45" s="21">
        <f>N45/סיכום!$B$42</f>
        <v>0</v>
      </c>
    </row>
    <row r="46" spans="1:16" ht="13.5" thickTop="1"/>
    <row r="47" spans="1:16">
      <c r="A47" s="6" t="s">
        <v>803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804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8" t="s">
        <v>20</v>
      </c>
      <c r="M48" s="6"/>
      <c r="N48" s="18" t="s">
        <v>20</v>
      </c>
      <c r="O48" s="6"/>
      <c r="P48" s="21">
        <f>N48/סיכום!$B$42</f>
        <v>0</v>
      </c>
    </row>
    <row r="49" spans="1:16" ht="13.5" thickTop="1"/>
    <row r="50" spans="1:16">
      <c r="A50" s="6" t="s">
        <v>805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806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18" t="s">
        <v>20</v>
      </c>
      <c r="M51" s="6"/>
      <c r="N51" s="18" t="s">
        <v>20</v>
      </c>
      <c r="O51" s="6"/>
      <c r="P51" s="21">
        <f>N51/סיכום!$B$42</f>
        <v>0</v>
      </c>
    </row>
    <row r="52" spans="1:16" ht="13.5" thickTop="1"/>
    <row r="53" spans="1:16">
      <c r="A53" s="6" t="s">
        <v>807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808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18" t="s">
        <v>20</v>
      </c>
      <c r="M54" s="6"/>
      <c r="N54" s="18" t="s">
        <v>20</v>
      </c>
      <c r="O54" s="6"/>
      <c r="P54" s="21">
        <f>N54/סיכום!$B$42</f>
        <v>0</v>
      </c>
    </row>
    <row r="55" spans="1:16" ht="13.5" thickTop="1"/>
    <row r="56" spans="1:16">
      <c r="A56" s="6" t="s">
        <v>809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810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18" t="s">
        <v>20</v>
      </c>
      <c r="M57" s="6"/>
      <c r="N57" s="18" t="s">
        <v>20</v>
      </c>
      <c r="O57" s="6"/>
      <c r="P57" s="21">
        <f>N57/סיכום!$B$42</f>
        <v>0</v>
      </c>
    </row>
    <row r="58" spans="1:16" ht="13.5" thickTop="1"/>
    <row r="59" spans="1:16" ht="13.5" thickBot="1">
      <c r="A59" s="4" t="s">
        <v>813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19" t="s">
        <v>20</v>
      </c>
      <c r="M59" s="4"/>
      <c r="N59" s="19" t="s">
        <v>20</v>
      </c>
      <c r="O59" s="4"/>
      <c r="P59" s="19" t="s">
        <v>21</v>
      </c>
    </row>
    <row r="60" spans="1:16" ht="13.5" thickTop="1"/>
    <row r="62" spans="1:16" ht="13.5" thickBot="1">
      <c r="A62" s="4" t="s">
        <v>814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19" t="s">
        <v>20</v>
      </c>
      <c r="M62" s="4"/>
      <c r="N62" s="19" t="s">
        <v>20</v>
      </c>
      <c r="O62" s="4"/>
      <c r="P62" s="19" t="s">
        <v>21</v>
      </c>
    </row>
    <row r="63" spans="1:16" ht="13.5" thickTop="1"/>
    <row r="65" spans="1:16">
      <c r="A65" s="7" t="s">
        <v>69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rightToLeft="1" topLeftCell="B13" workbookViewId="0">
      <selection activeCell="B13" sqref="B13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815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72</v>
      </c>
      <c r="F11" s="4" t="s">
        <v>73</v>
      </c>
      <c r="G11" s="4" t="s">
        <v>9</v>
      </c>
      <c r="H11" s="4" t="s">
        <v>10</v>
      </c>
      <c r="I11" s="4" t="s">
        <v>11</v>
      </c>
      <c r="J11" s="4" t="s">
        <v>74</v>
      </c>
      <c r="K11" s="4" t="s">
        <v>75</v>
      </c>
      <c r="L11" s="4" t="s">
        <v>816</v>
      </c>
      <c r="M11" s="4" t="s">
        <v>76</v>
      </c>
      <c r="N11" s="4" t="s">
        <v>13</v>
      </c>
    </row>
    <row r="12" spans="1:14">
      <c r="A12" s="5"/>
      <c r="B12" s="5"/>
      <c r="C12" s="5"/>
      <c r="D12" s="5"/>
      <c r="E12" s="5" t="s">
        <v>77</v>
      </c>
      <c r="F12" s="5" t="s">
        <v>78</v>
      </c>
      <c r="G12" s="5"/>
      <c r="H12" s="5" t="s">
        <v>14</v>
      </c>
      <c r="I12" s="5" t="s">
        <v>14</v>
      </c>
      <c r="J12" s="5" t="s">
        <v>79</v>
      </c>
      <c r="K12" s="5" t="s">
        <v>80</v>
      </c>
      <c r="L12" s="5" t="s">
        <v>15</v>
      </c>
      <c r="M12" s="5" t="s">
        <v>14</v>
      </c>
      <c r="N12" s="5" t="s">
        <v>14</v>
      </c>
    </row>
    <row r="15" spans="1:14">
      <c r="A15" s="4" t="s">
        <v>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3.5" thickBot="1">
      <c r="A20" s="6" t="s">
        <v>819</v>
      </c>
      <c r="B20" s="6"/>
      <c r="C20" s="6"/>
      <c r="D20" s="6"/>
      <c r="E20" s="6"/>
      <c r="F20" s="6"/>
      <c r="G20" s="6"/>
      <c r="H20" s="6"/>
      <c r="I20" s="6"/>
      <c r="J20" s="18" t="s">
        <v>20</v>
      </c>
      <c r="K20" s="6"/>
      <c r="L20" s="18" t="s">
        <v>20</v>
      </c>
      <c r="M20" s="6"/>
      <c r="N20" s="21">
        <f>L20/סיכום!$B$42</f>
        <v>0</v>
      </c>
    </row>
    <row r="21" spans="1:14" ht="13.5" thickTop="1"/>
    <row r="22" spans="1:14">
      <c r="A22" s="6" t="s">
        <v>820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 t="s">
        <v>20</v>
      </c>
      <c r="M23" s="7"/>
      <c r="N23" s="25">
        <f>L23/סיכום!$B$42</f>
        <v>0</v>
      </c>
    </row>
    <row r="24" spans="1:14" ht="13.5" thickBot="1">
      <c r="A24" s="6" t="s">
        <v>821</v>
      </c>
      <c r="B24" s="6"/>
      <c r="C24" s="6"/>
      <c r="D24" s="6"/>
      <c r="E24" s="6"/>
      <c r="F24" s="6">
        <v>0</v>
      </c>
      <c r="G24" s="6"/>
      <c r="H24" s="6"/>
      <c r="I24" s="6">
        <v>0</v>
      </c>
      <c r="J24" s="18">
        <v>0</v>
      </c>
      <c r="K24" s="6"/>
      <c r="L24" s="18" t="s">
        <v>20</v>
      </c>
      <c r="M24" s="6"/>
      <c r="N24" s="21">
        <f>L24/סיכום!$B$42</f>
        <v>0</v>
      </c>
    </row>
    <row r="25" spans="1:14" ht="13.5" thickTop="1"/>
    <row r="26" spans="1:14">
      <c r="A26" s="6" t="s">
        <v>822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3.5" thickBot="1">
      <c r="A27" s="6" t="s">
        <v>823</v>
      </c>
      <c r="B27" s="6"/>
      <c r="C27" s="6"/>
      <c r="D27" s="6"/>
      <c r="E27" s="6"/>
      <c r="F27" s="6"/>
      <c r="G27" s="6"/>
      <c r="H27" s="6"/>
      <c r="I27" s="6"/>
      <c r="J27" s="18" t="s">
        <v>20</v>
      </c>
      <c r="K27" s="6"/>
      <c r="L27" s="18" t="s">
        <v>20</v>
      </c>
      <c r="M27" s="6"/>
      <c r="N27" s="21">
        <f>L27/סיכום!$B$42</f>
        <v>0</v>
      </c>
    </row>
    <row r="28" spans="1:14" ht="13.5" thickTop="1"/>
    <row r="29" spans="1:14">
      <c r="A29" s="6" t="s">
        <v>824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3.5" thickBot="1">
      <c r="A30" s="6" t="s">
        <v>825</v>
      </c>
      <c r="B30" s="6"/>
      <c r="C30" s="6"/>
      <c r="D30" s="6"/>
      <c r="E30" s="6"/>
      <c r="F30" s="6"/>
      <c r="G30" s="6"/>
      <c r="H30" s="6"/>
      <c r="I30" s="6"/>
      <c r="J30" s="18" t="s">
        <v>20</v>
      </c>
      <c r="K30" s="6"/>
      <c r="L30" s="18" t="s">
        <v>20</v>
      </c>
      <c r="M30" s="6"/>
      <c r="N30" s="21">
        <f>L30/סיכום!$B$42</f>
        <v>0</v>
      </c>
    </row>
    <row r="31" spans="1:14" ht="13.5" thickTop="1"/>
    <row r="32" spans="1:14">
      <c r="A32" s="6" t="s">
        <v>826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3.5" thickBot="1">
      <c r="A33" s="6" t="s">
        <v>827</v>
      </c>
      <c r="B33" s="6"/>
      <c r="C33" s="6"/>
      <c r="D33" s="6"/>
      <c r="E33" s="6"/>
      <c r="F33" s="6"/>
      <c r="G33" s="6"/>
      <c r="H33" s="6"/>
      <c r="I33" s="6"/>
      <c r="J33" s="18" t="s">
        <v>20</v>
      </c>
      <c r="K33" s="6"/>
      <c r="L33" s="18" t="s">
        <v>20</v>
      </c>
      <c r="M33" s="6"/>
      <c r="N33" s="21">
        <f>L33/סיכום!$B$42</f>
        <v>0</v>
      </c>
    </row>
    <row r="34" spans="1:14" ht="13.5" thickTop="1"/>
    <row r="35" spans="1:14" ht="13.5" thickBot="1">
      <c r="A35" s="4" t="s">
        <v>828</v>
      </c>
      <c r="B35" s="4"/>
      <c r="C35" s="4"/>
      <c r="D35" s="4"/>
      <c r="E35" s="4"/>
      <c r="F35" s="4">
        <v>0</v>
      </c>
      <c r="G35" s="4"/>
      <c r="H35" s="4"/>
      <c r="I35" s="4">
        <v>0</v>
      </c>
      <c r="J35" s="19">
        <v>0</v>
      </c>
      <c r="K35" s="4"/>
      <c r="L35" s="19" t="s">
        <v>20</v>
      </c>
      <c r="M35" s="4"/>
      <c r="N35" s="19" t="s">
        <v>21</v>
      </c>
    </row>
    <row r="36" spans="1:14" ht="13.5" thickTop="1"/>
    <row r="38" spans="1:14">
      <c r="A38" s="4" t="s">
        <v>829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6" t="s">
        <v>116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3.5" thickBot="1">
      <c r="A40" s="6" t="s">
        <v>117</v>
      </c>
      <c r="B40" s="6"/>
      <c r="C40" s="6"/>
      <c r="D40" s="6"/>
      <c r="E40" s="6"/>
      <c r="F40" s="6"/>
      <c r="G40" s="6"/>
      <c r="H40" s="6"/>
      <c r="I40" s="6"/>
      <c r="J40" s="18" t="s">
        <v>20</v>
      </c>
      <c r="K40" s="6"/>
      <c r="L40" s="18" t="s">
        <v>20</v>
      </c>
      <c r="M40" s="6"/>
      <c r="N40" s="21">
        <f>L40/סיכום!$B$42</f>
        <v>0</v>
      </c>
    </row>
    <row r="41" spans="1:14" ht="13.5" thickTop="1"/>
    <row r="42" spans="1:14">
      <c r="A42" s="6" t="s">
        <v>830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3.5" thickBot="1">
      <c r="A43" s="6" t="s">
        <v>831</v>
      </c>
      <c r="B43" s="6"/>
      <c r="C43" s="6"/>
      <c r="D43" s="6"/>
      <c r="E43" s="6"/>
      <c r="F43" s="6"/>
      <c r="G43" s="6"/>
      <c r="H43" s="6"/>
      <c r="I43" s="6"/>
      <c r="J43" s="18" t="s">
        <v>20</v>
      </c>
      <c r="K43" s="6"/>
      <c r="L43" s="18" t="s">
        <v>20</v>
      </c>
      <c r="M43" s="6"/>
      <c r="N43" s="21">
        <f>L43/סיכום!$B$42</f>
        <v>0</v>
      </c>
    </row>
    <row r="44" spans="1:14" ht="13.5" thickTop="1"/>
    <row r="45" spans="1:14" ht="13.5" thickBot="1">
      <c r="A45" s="4" t="s">
        <v>832</v>
      </c>
      <c r="B45" s="4"/>
      <c r="C45" s="4"/>
      <c r="D45" s="4"/>
      <c r="E45" s="4"/>
      <c r="F45" s="4"/>
      <c r="G45" s="4"/>
      <c r="H45" s="4"/>
      <c r="I45" s="4"/>
      <c r="J45" s="19" t="s">
        <v>20</v>
      </c>
      <c r="K45" s="4"/>
      <c r="L45" s="19" t="s">
        <v>20</v>
      </c>
      <c r="M45" s="4"/>
      <c r="N45" s="19" t="s">
        <v>21</v>
      </c>
    </row>
    <row r="46" spans="1:14" ht="13.5" thickTop="1"/>
    <row r="48" spans="1:14" ht="13.5" thickBot="1">
      <c r="A48" s="4" t="s">
        <v>121</v>
      </c>
      <c r="B48" s="4"/>
      <c r="C48" s="4"/>
      <c r="D48" s="4"/>
      <c r="E48" s="4"/>
      <c r="F48" s="4">
        <v>0</v>
      </c>
      <c r="G48" s="4"/>
      <c r="H48" s="4"/>
      <c r="I48" s="4">
        <v>0</v>
      </c>
      <c r="J48" s="19">
        <v>0</v>
      </c>
      <c r="K48" s="4"/>
      <c r="L48" s="19" t="s">
        <v>20</v>
      </c>
      <c r="M48" s="4"/>
      <c r="N48" s="19" t="s">
        <v>21</v>
      </c>
    </row>
    <row r="49" spans="1:14" ht="13.5" thickTop="1"/>
    <row r="51" spans="1:14">
      <c r="A51" s="7" t="s">
        <v>69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5" spans="1:14">
      <c r="A55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1" workbookViewId="0">
      <selection activeCell="O34" sqref="O34"/>
    </sheetView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833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123</v>
      </c>
      <c r="E11" s="4" t="s">
        <v>7</v>
      </c>
      <c r="F11" s="4" t="s">
        <v>8</v>
      </c>
      <c r="G11" s="4" t="s">
        <v>72</v>
      </c>
      <c r="H11" s="4" t="s">
        <v>73</v>
      </c>
      <c r="I11" s="4" t="s">
        <v>9</v>
      </c>
      <c r="J11" s="4" t="s">
        <v>10</v>
      </c>
      <c r="K11" s="4" t="s">
        <v>11</v>
      </c>
      <c r="L11" s="4" t="s">
        <v>74</v>
      </c>
      <c r="M11" s="4" t="s">
        <v>75</v>
      </c>
      <c r="N11" s="4" t="s">
        <v>816</v>
      </c>
      <c r="O11" s="4" t="s">
        <v>76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77</v>
      </c>
      <c r="H12" s="5" t="s">
        <v>78</v>
      </c>
      <c r="I12" s="5"/>
      <c r="J12" s="5" t="s">
        <v>14</v>
      </c>
      <c r="K12" s="5" t="s">
        <v>14</v>
      </c>
      <c r="L12" s="5" t="s">
        <v>79</v>
      </c>
      <c r="M12" s="5" t="s">
        <v>80</v>
      </c>
      <c r="N12" s="5" t="s">
        <v>15</v>
      </c>
      <c r="O12" s="5" t="s">
        <v>14</v>
      </c>
      <c r="P12" s="5" t="s">
        <v>14</v>
      </c>
    </row>
    <row r="15" spans="1:16">
      <c r="A15" s="4" t="s">
        <v>834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835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836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837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18" t="s">
        <v>20</v>
      </c>
      <c r="M20" s="6"/>
      <c r="N20" s="18" t="s">
        <v>20</v>
      </c>
      <c r="O20" s="6"/>
      <c r="P20" s="21">
        <f>N20/סיכום!$B$42</f>
        <v>0</v>
      </c>
    </row>
    <row r="21" spans="1:16" ht="13.5" thickTop="1"/>
    <row r="22" spans="1:16">
      <c r="A22" s="6" t="s">
        <v>838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839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8" t="s">
        <v>20</v>
      </c>
      <c r="M23" s="6"/>
      <c r="N23" s="18" t="s">
        <v>20</v>
      </c>
      <c r="O23" s="6"/>
      <c r="P23" s="21">
        <f>N23/סיכום!$B$42</f>
        <v>0</v>
      </c>
    </row>
    <row r="24" spans="1:16" ht="13.5" thickTop="1"/>
    <row r="25" spans="1:16">
      <c r="A25" s="6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18" t="s">
        <v>20</v>
      </c>
      <c r="M26" s="6"/>
      <c r="N26" s="18" t="s">
        <v>20</v>
      </c>
      <c r="O26" s="6"/>
      <c r="P26" s="21">
        <f>N26/סיכום!$B$42</f>
        <v>0</v>
      </c>
    </row>
    <row r="27" spans="1:16" ht="13.5" thickTop="1"/>
    <row r="28" spans="1:16">
      <c r="A28" s="6" t="s">
        <v>840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841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8" t="s">
        <v>20</v>
      </c>
      <c r="M29" s="6"/>
      <c r="N29" s="18" t="s">
        <v>20</v>
      </c>
      <c r="O29" s="6"/>
      <c r="P29" s="21">
        <f>N29/סיכום!$B$42</f>
        <v>0</v>
      </c>
    </row>
    <row r="30" spans="1:16" ht="13.5" thickTop="1"/>
    <row r="31" spans="1:16" ht="13.5" thickBot="1">
      <c r="A31" s="4" t="s">
        <v>842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19" t="s">
        <v>20</v>
      </c>
      <c r="M31" s="4"/>
      <c r="N31" s="19" t="s">
        <v>20</v>
      </c>
      <c r="O31" s="4"/>
      <c r="P31" s="19" t="s">
        <v>21</v>
      </c>
    </row>
    <row r="32" spans="1:16" ht="13.5" thickTop="1"/>
    <row r="34" spans="1:16">
      <c r="A34" s="4" t="s">
        <v>843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844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845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18" t="s">
        <v>20</v>
      </c>
      <c r="M36" s="6"/>
      <c r="N36" s="18" t="s">
        <v>20</v>
      </c>
      <c r="O36" s="6"/>
      <c r="P36" s="21">
        <f>N36/סיכום!$B$42</f>
        <v>0</v>
      </c>
    </row>
    <row r="37" spans="1:16" ht="13.5" thickTop="1"/>
    <row r="38" spans="1:16">
      <c r="A38" s="6" t="s">
        <v>846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847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18" t="s">
        <v>20</v>
      </c>
      <c r="M39" s="6"/>
      <c r="N39" s="18" t="s">
        <v>20</v>
      </c>
      <c r="O39" s="6"/>
      <c r="P39" s="21">
        <f>N39/סיכום!$B$42</f>
        <v>0</v>
      </c>
    </row>
    <row r="40" spans="1:16" ht="13.5" thickTop="1"/>
    <row r="41" spans="1:16" ht="13.5" thickBot="1">
      <c r="A41" s="4" t="s">
        <v>848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19" t="s">
        <v>20</v>
      </c>
      <c r="M41" s="4"/>
      <c r="N41" s="19" t="s">
        <v>20</v>
      </c>
      <c r="O41" s="4"/>
      <c r="P41" s="19" t="s">
        <v>21</v>
      </c>
    </row>
    <row r="42" spans="1:16" ht="13.5" thickTop="1"/>
    <row r="44" spans="1:16" ht="13.5" thickBot="1">
      <c r="A44" s="4" t="s">
        <v>849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19" t="s">
        <v>20</v>
      </c>
      <c r="M44" s="4"/>
      <c r="N44" s="19" t="s">
        <v>20</v>
      </c>
      <c r="O44" s="4"/>
      <c r="P44" s="19" t="s">
        <v>21</v>
      </c>
    </row>
    <row r="45" spans="1:16" ht="13.5" thickTop="1"/>
    <row r="47" spans="1:16">
      <c r="A47" s="7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B28" workbookViewId="0">
      <selection activeCell="F55" sqref="F55"/>
    </sheetView>
  </sheetViews>
  <sheetFormatPr defaultColWidth="9.140625" defaultRowHeight="12.75"/>
  <cols>
    <col min="1" max="1" width="40.7109375" customWidth="1"/>
    <col min="2" max="2" width="12.7109375" customWidth="1"/>
    <col min="3" max="3" width="16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850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123</v>
      </c>
      <c r="E11" s="4" t="s">
        <v>7</v>
      </c>
      <c r="F11" s="4" t="s">
        <v>8</v>
      </c>
      <c r="G11" s="4" t="s">
        <v>72</v>
      </c>
      <c r="H11" s="4" t="s">
        <v>73</v>
      </c>
      <c r="I11" s="4" t="s">
        <v>9</v>
      </c>
      <c r="J11" s="4" t="s">
        <v>10</v>
      </c>
      <c r="K11" s="4" t="s">
        <v>11</v>
      </c>
      <c r="L11" s="4" t="s">
        <v>74</v>
      </c>
      <c r="M11" s="4" t="s">
        <v>75</v>
      </c>
      <c r="N11" s="4" t="s">
        <v>816</v>
      </c>
      <c r="O11" s="4" t="s">
        <v>76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77</v>
      </c>
      <c r="H12" s="5" t="s">
        <v>78</v>
      </c>
      <c r="I12" s="5"/>
      <c r="J12" s="5" t="s">
        <v>14</v>
      </c>
      <c r="K12" s="5" t="s">
        <v>14</v>
      </c>
      <c r="L12" s="5" t="s">
        <v>79</v>
      </c>
      <c r="M12" s="5" t="s">
        <v>80</v>
      </c>
      <c r="N12" s="5" t="s">
        <v>15</v>
      </c>
      <c r="O12" s="5" t="s">
        <v>14</v>
      </c>
      <c r="P12" s="5" t="s">
        <v>14</v>
      </c>
    </row>
    <row r="15" spans="1:16">
      <c r="A15" s="4" t="s">
        <v>851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3.5" thickBot="1">
      <c r="L16" s="26"/>
      <c r="N16" s="26"/>
      <c r="P16" s="26"/>
    </row>
    <row r="17" spans="1:16" ht="13.5" thickTop="1"/>
    <row r="18" spans="1:16">
      <c r="A18" s="4" t="s">
        <v>852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853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0">
        <f>N19/סיכום!$B$42</f>
        <v>0</v>
      </c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 t="s">
        <v>20</v>
      </c>
      <c r="N20" s="7" t="s">
        <v>20</v>
      </c>
      <c r="O20" s="7"/>
      <c r="P20" s="25">
        <f>N20/סיכום!$B$42</f>
        <v>0</v>
      </c>
    </row>
    <row r="21" spans="1:16" ht="13.5" thickBot="1">
      <c r="A21" s="6" t="s">
        <v>854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18">
        <v>0</v>
      </c>
      <c r="M21" s="6"/>
      <c r="N21" s="18" t="s">
        <v>20</v>
      </c>
      <c r="O21" s="6"/>
      <c r="P21" s="21">
        <f>N21/סיכום!$B$42</f>
        <v>0</v>
      </c>
    </row>
    <row r="22" spans="1:16" ht="13.5" thickTop="1"/>
    <row r="23" spans="1:16">
      <c r="A23" s="6" t="s">
        <v>855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3.5" thickBot="1">
      <c r="A24" s="6" t="s">
        <v>856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18" t="s">
        <v>20</v>
      </c>
      <c r="M24" s="6"/>
      <c r="N24" s="18" t="s">
        <v>20</v>
      </c>
      <c r="O24" s="6"/>
      <c r="P24" s="21">
        <f>N24/סיכום!$B$42</f>
        <v>0</v>
      </c>
    </row>
    <row r="25" spans="1:16" ht="13.5" thickTop="1"/>
    <row r="26" spans="1:16">
      <c r="A26" s="6" t="s">
        <v>857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3.5" thickBot="1">
      <c r="A27" s="6" t="s">
        <v>858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18" t="s">
        <v>20</v>
      </c>
      <c r="M27" s="6"/>
      <c r="N27" s="18" t="s">
        <v>20</v>
      </c>
      <c r="O27" s="6"/>
      <c r="P27" s="21">
        <f>N27/סיכום!$B$42</f>
        <v>0</v>
      </c>
    </row>
    <row r="28" spans="1:16" ht="13.5" thickTop="1"/>
    <row r="29" spans="1:16" ht="13.5" thickBot="1">
      <c r="A29" s="6" t="s">
        <v>859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8"/>
      <c r="M29" s="6"/>
      <c r="N29" s="18"/>
      <c r="O29" s="6"/>
      <c r="P29" s="18"/>
    </row>
    <row r="30" spans="1:16" ht="13.5" thickTop="1">
      <c r="A30" s="6" t="s">
        <v>860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 t="s">
        <v>20</v>
      </c>
      <c r="M30" s="6"/>
      <c r="N30" s="6" t="s">
        <v>20</v>
      </c>
      <c r="O30" s="6"/>
      <c r="P30" s="6" t="s">
        <v>21</v>
      </c>
    </row>
    <row r="32" spans="1:16" ht="13.5" thickBot="1">
      <c r="A32" s="4" t="s">
        <v>861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19">
        <v>0</v>
      </c>
      <c r="M32" s="4"/>
      <c r="N32" s="19" t="s">
        <v>20</v>
      </c>
      <c r="O32" s="4"/>
      <c r="P32" s="23">
        <f>N32/סיכום!$B$42</f>
        <v>0</v>
      </c>
    </row>
    <row r="33" spans="1:16" ht="13.5" thickTop="1"/>
    <row r="35" spans="1:16">
      <c r="A35" s="4" t="s">
        <v>862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24">
        <f>N35/סיכום!$B$42</f>
        <v>0</v>
      </c>
    </row>
    <row r="36" spans="1:16">
      <c r="A36" s="6" t="s">
        <v>863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0">
        <f>N36/סיכום!$B$42</f>
        <v>0</v>
      </c>
    </row>
    <row r="37" spans="1:16" ht="13.5" thickBot="1">
      <c r="A37" s="6" t="s">
        <v>864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18" t="s">
        <v>20</v>
      </c>
      <c r="M37" s="6"/>
      <c r="N37" s="18" t="s">
        <v>20</v>
      </c>
      <c r="O37" s="6"/>
      <c r="P37" s="21">
        <f>N37/סיכום!$B$42</f>
        <v>0</v>
      </c>
    </row>
    <row r="38" spans="1:16" ht="13.5" thickTop="1"/>
    <row r="39" spans="1:16" ht="13.5" thickBot="1">
      <c r="A39" s="6" t="s">
        <v>865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18"/>
      <c r="M39" s="6"/>
      <c r="N39" s="18"/>
      <c r="O39" s="6"/>
      <c r="P39" s="18"/>
    </row>
    <row r="40" spans="1:16" ht="13.5" thickTop="1">
      <c r="A40" s="6" t="s">
        <v>866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 t="s">
        <v>20</v>
      </c>
      <c r="M40" s="6"/>
      <c r="N40" s="6" t="s">
        <v>20</v>
      </c>
      <c r="O40" s="6"/>
      <c r="P40" s="6" t="s">
        <v>21</v>
      </c>
    </row>
    <row r="42" spans="1:16" ht="13.5" thickBot="1">
      <c r="A42" s="4" t="s">
        <v>867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19" t="s">
        <v>20</v>
      </c>
      <c r="M42" s="4"/>
      <c r="N42" s="19" t="s">
        <v>20</v>
      </c>
      <c r="O42" s="4"/>
      <c r="P42" s="19" t="s">
        <v>21</v>
      </c>
    </row>
    <row r="43" spans="1:16" ht="13.5" thickTop="1"/>
    <row r="45" spans="1:16" ht="13.5" thickBot="1">
      <c r="A45" s="4" t="s">
        <v>868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19">
        <v>0</v>
      </c>
      <c r="M45" s="4"/>
      <c r="N45" s="19" t="s">
        <v>20</v>
      </c>
      <c r="O45" s="4"/>
      <c r="P45" s="4" t="s">
        <v>21</v>
      </c>
    </row>
    <row r="46" spans="1:16" ht="13.5" thickTop="1"/>
    <row r="48" spans="1:16">
      <c r="A48" s="7" t="s">
        <v>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52" spans="1:1">
      <c r="A52" s="2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A42" sqref="A42:XFD42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869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123</v>
      </c>
      <c r="E11" s="4" t="s">
        <v>9</v>
      </c>
      <c r="F11" s="4" t="s">
        <v>74</v>
      </c>
      <c r="G11" s="4" t="s">
        <v>75</v>
      </c>
      <c r="H11" s="4" t="s">
        <v>816</v>
      </c>
      <c r="I11" s="4" t="s">
        <v>76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79</v>
      </c>
      <c r="G12" s="5" t="s">
        <v>80</v>
      </c>
      <c r="H12" s="5" t="s">
        <v>15</v>
      </c>
      <c r="I12" s="5" t="s">
        <v>14</v>
      </c>
      <c r="J12" s="5" t="s">
        <v>14</v>
      </c>
    </row>
    <row r="15" spans="1:10">
      <c r="A15" s="4" t="s">
        <v>870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871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421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463</v>
      </c>
      <c r="B20" s="6"/>
      <c r="C20" s="6"/>
      <c r="D20" s="6"/>
      <c r="E20" s="6"/>
      <c r="F20" s="18" t="s">
        <v>20</v>
      </c>
      <c r="G20" s="6"/>
      <c r="H20" s="18" t="s">
        <v>20</v>
      </c>
      <c r="I20" s="6"/>
      <c r="J20" s="21">
        <f>H20/סיכום!$B$42</f>
        <v>0</v>
      </c>
    </row>
    <row r="21" spans="1:10" ht="13.5" thickTop="1"/>
    <row r="22" spans="1:10" ht="13.5" thickBot="1">
      <c r="A22" s="4" t="s">
        <v>872</v>
      </c>
      <c r="B22" s="4"/>
      <c r="C22" s="4"/>
      <c r="D22" s="4"/>
      <c r="E22" s="4"/>
      <c r="F22" s="19" t="s">
        <v>20</v>
      </c>
      <c r="G22" s="4"/>
      <c r="H22" s="19" t="s">
        <v>20</v>
      </c>
      <c r="I22" s="4"/>
      <c r="J22" s="19" t="s">
        <v>21</v>
      </c>
    </row>
    <row r="23" spans="1:10" ht="13.5" thickTop="1"/>
    <row r="25" spans="1:10">
      <c r="A25" s="4" t="s">
        <v>873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465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567</v>
      </c>
      <c r="B27" s="6"/>
      <c r="C27" s="6"/>
      <c r="D27" s="6"/>
      <c r="E27" s="6"/>
      <c r="F27" s="18" t="s">
        <v>20</v>
      </c>
      <c r="G27" s="6"/>
      <c r="H27" s="18" t="s">
        <v>20</v>
      </c>
      <c r="I27" s="6"/>
      <c r="J27" s="21">
        <f>H27/סיכום!$B$42</f>
        <v>0</v>
      </c>
    </row>
    <row r="28" spans="1:10" ht="13.5" thickTop="1"/>
    <row r="29" spans="1:10">
      <c r="A29" s="6" t="s">
        <v>568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576</v>
      </c>
      <c r="B30" s="6"/>
      <c r="C30" s="6"/>
      <c r="D30" s="6"/>
      <c r="E30" s="6"/>
      <c r="F30" s="18" t="s">
        <v>20</v>
      </c>
      <c r="G30" s="6"/>
      <c r="H30" s="18" t="s">
        <v>20</v>
      </c>
      <c r="I30" s="6"/>
      <c r="J30" s="21">
        <f>H30/סיכום!$B$42</f>
        <v>0</v>
      </c>
    </row>
    <row r="31" spans="1:10" ht="13.5" thickTop="1"/>
    <row r="32" spans="1:10" ht="13.5" thickBot="1">
      <c r="A32" s="4" t="s">
        <v>874</v>
      </c>
      <c r="B32" s="4"/>
      <c r="C32" s="4"/>
      <c r="D32" s="4"/>
      <c r="E32" s="4"/>
      <c r="F32" s="19" t="s">
        <v>20</v>
      </c>
      <c r="G32" s="4"/>
      <c r="H32" s="19" t="s">
        <v>20</v>
      </c>
      <c r="I32" s="4"/>
      <c r="J32" s="19" t="s">
        <v>21</v>
      </c>
    </row>
    <row r="33" spans="1:10" ht="13.5" thickTop="1"/>
    <row r="35" spans="1:10" ht="13.5" thickBot="1">
      <c r="A35" s="4" t="s">
        <v>875</v>
      </c>
      <c r="B35" s="4"/>
      <c r="C35" s="4"/>
      <c r="D35" s="4"/>
      <c r="E35" s="4"/>
      <c r="F35" s="19" t="s">
        <v>20</v>
      </c>
      <c r="G35" s="4"/>
      <c r="H35" s="19" t="s">
        <v>20</v>
      </c>
      <c r="I35" s="4"/>
      <c r="J35" s="19" t="s">
        <v>21</v>
      </c>
    </row>
    <row r="36" spans="1:10" ht="13.5" thickTop="1"/>
    <row r="38" spans="1:10">
      <c r="A38" s="7" t="s">
        <v>69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24" workbookViewId="0">
      <selection activeCell="A57" sqref="A57:XFD57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876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123</v>
      </c>
      <c r="E11" s="4" t="s">
        <v>9</v>
      </c>
      <c r="F11" s="4" t="s">
        <v>72</v>
      </c>
      <c r="G11" s="4" t="s">
        <v>74</v>
      </c>
      <c r="H11" s="4" t="s">
        <v>75</v>
      </c>
      <c r="I11" s="4" t="s">
        <v>816</v>
      </c>
      <c r="J11" s="4" t="s">
        <v>76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77</v>
      </c>
      <c r="G12" s="5" t="s">
        <v>79</v>
      </c>
      <c r="H12" s="5" t="s">
        <v>80</v>
      </c>
      <c r="I12" s="5" t="s">
        <v>15</v>
      </c>
      <c r="J12" s="5" t="s">
        <v>14</v>
      </c>
      <c r="K12" s="5" t="s">
        <v>14</v>
      </c>
    </row>
    <row r="15" spans="1:11">
      <c r="A15" s="4" t="s">
        <v>877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878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879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880</v>
      </c>
      <c r="B20" s="6"/>
      <c r="C20" s="6"/>
      <c r="D20" s="6"/>
      <c r="E20" s="6"/>
      <c r="F20" s="6"/>
      <c r="G20" s="18" t="s">
        <v>20</v>
      </c>
      <c r="H20" s="6"/>
      <c r="I20" s="18" t="s">
        <v>20</v>
      </c>
      <c r="J20" s="6"/>
      <c r="K20" s="18" t="s">
        <v>21</v>
      </c>
    </row>
    <row r="21" spans="1:11" ht="13.5" thickTop="1"/>
    <row r="22" spans="1:11">
      <c r="A22" s="6" t="s">
        <v>881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882</v>
      </c>
      <c r="B23" s="6"/>
      <c r="C23" s="6"/>
      <c r="D23" s="6"/>
      <c r="E23" s="6"/>
      <c r="F23" s="6"/>
      <c r="G23" s="18" t="s">
        <v>20</v>
      </c>
      <c r="H23" s="6"/>
      <c r="I23" s="18" t="s">
        <v>20</v>
      </c>
      <c r="J23" s="6"/>
      <c r="K23" s="21">
        <f>I23/סיכום!$B$42</f>
        <v>0</v>
      </c>
    </row>
    <row r="24" spans="1:11" ht="13.5" thickTop="1"/>
    <row r="25" spans="1:11">
      <c r="A25" s="6" t="s">
        <v>883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884</v>
      </c>
      <c r="B26" s="6"/>
      <c r="C26" s="6"/>
      <c r="D26" s="6"/>
      <c r="E26" s="6"/>
      <c r="F26" s="6"/>
      <c r="G26" s="18" t="s">
        <v>20</v>
      </c>
      <c r="H26" s="6"/>
      <c r="I26" s="18" t="s">
        <v>20</v>
      </c>
      <c r="J26" s="6"/>
      <c r="K26" s="21">
        <f>I26/סיכום!$B$42</f>
        <v>0</v>
      </c>
    </row>
    <row r="27" spans="1:11" ht="13.5" thickTop="1"/>
    <row r="28" spans="1:11">
      <c r="A28" s="6" t="s">
        <v>885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886</v>
      </c>
      <c r="B29" s="6"/>
      <c r="C29" s="6"/>
      <c r="D29" s="6"/>
      <c r="E29" s="6"/>
      <c r="F29" s="6"/>
      <c r="G29" s="18" t="s">
        <v>20</v>
      </c>
      <c r="H29" s="6"/>
      <c r="I29" s="18" t="s">
        <v>20</v>
      </c>
      <c r="J29" s="6"/>
      <c r="K29" s="21">
        <f>I29/סיכום!$B$42</f>
        <v>0</v>
      </c>
    </row>
    <row r="30" spans="1:11" ht="13.5" thickTop="1"/>
    <row r="31" spans="1:11" ht="13.5" thickBot="1">
      <c r="A31" s="4" t="s">
        <v>887</v>
      </c>
      <c r="B31" s="4"/>
      <c r="C31" s="4"/>
      <c r="D31" s="4"/>
      <c r="E31" s="4"/>
      <c r="F31" s="4"/>
      <c r="G31" s="19" t="s">
        <v>20</v>
      </c>
      <c r="H31" s="4"/>
      <c r="I31" s="19" t="s">
        <v>20</v>
      </c>
      <c r="J31" s="4"/>
      <c r="K31" s="19" t="s">
        <v>21</v>
      </c>
    </row>
    <row r="32" spans="1:11" ht="13.5" thickTop="1"/>
    <row r="34" spans="1:11">
      <c r="A34" s="4" t="s">
        <v>888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879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880</v>
      </c>
      <c r="B36" s="6"/>
      <c r="C36" s="6"/>
      <c r="D36" s="6"/>
      <c r="E36" s="6"/>
      <c r="F36" s="6"/>
      <c r="G36" s="18" t="s">
        <v>20</v>
      </c>
      <c r="H36" s="6"/>
      <c r="I36" s="18" t="s">
        <v>20</v>
      </c>
      <c r="J36" s="6"/>
      <c r="K36" s="21">
        <f>I36/סיכום!$B$42</f>
        <v>0</v>
      </c>
    </row>
    <row r="37" spans="1:11" ht="13.5" thickTop="1"/>
    <row r="38" spans="1:11">
      <c r="A38" s="6" t="s">
        <v>881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882</v>
      </c>
      <c r="B39" s="6"/>
      <c r="C39" s="6"/>
      <c r="D39" s="6"/>
      <c r="E39" s="6"/>
      <c r="F39" s="6"/>
      <c r="G39" s="18" t="s">
        <v>20</v>
      </c>
      <c r="H39" s="6"/>
      <c r="I39" s="18" t="s">
        <v>20</v>
      </c>
      <c r="J39" s="6"/>
      <c r="K39" s="21">
        <f>I39/סיכום!$B$42</f>
        <v>0</v>
      </c>
    </row>
    <row r="40" spans="1:11" ht="13.5" thickTop="1"/>
    <row r="41" spans="1:11">
      <c r="A41" s="6" t="s">
        <v>883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884</v>
      </c>
      <c r="B42" s="6"/>
      <c r="C42" s="6"/>
      <c r="D42" s="6"/>
      <c r="E42" s="6"/>
      <c r="F42" s="6"/>
      <c r="G42" s="18" t="s">
        <v>20</v>
      </c>
      <c r="H42" s="6"/>
      <c r="I42" s="18" t="s">
        <v>20</v>
      </c>
      <c r="J42" s="6"/>
      <c r="K42" s="21">
        <f>I42/סיכום!$B$42</f>
        <v>0</v>
      </c>
    </row>
    <row r="43" spans="1:11" ht="13.5" thickTop="1"/>
    <row r="44" spans="1:11">
      <c r="A44" s="6" t="s">
        <v>885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886</v>
      </c>
      <c r="B45" s="6"/>
      <c r="C45" s="6"/>
      <c r="D45" s="6"/>
      <c r="E45" s="6"/>
      <c r="F45" s="6"/>
      <c r="G45" s="18" t="s">
        <v>20</v>
      </c>
      <c r="H45" s="6"/>
      <c r="I45" s="18" t="s">
        <v>20</v>
      </c>
      <c r="J45" s="6"/>
      <c r="K45" s="21">
        <f>I45/סיכום!$B$42</f>
        <v>0</v>
      </c>
    </row>
    <row r="46" spans="1:11" ht="13.5" thickTop="1"/>
    <row r="47" spans="1:11" ht="13.5" thickBot="1">
      <c r="A47" s="4" t="s">
        <v>889</v>
      </c>
      <c r="B47" s="4"/>
      <c r="C47" s="4"/>
      <c r="D47" s="4"/>
      <c r="E47" s="4"/>
      <c r="F47" s="4"/>
      <c r="G47" s="19" t="s">
        <v>20</v>
      </c>
      <c r="H47" s="4"/>
      <c r="I47" s="19" t="s">
        <v>20</v>
      </c>
      <c r="J47" s="4"/>
      <c r="K47" s="19" t="s">
        <v>21</v>
      </c>
    </row>
    <row r="48" spans="1:11" ht="13.5" thickTop="1"/>
    <row r="50" spans="1:11" ht="13.5" thickBot="1">
      <c r="A50" s="4" t="s">
        <v>890</v>
      </c>
      <c r="B50" s="4"/>
      <c r="C50" s="4"/>
      <c r="D50" s="4"/>
      <c r="E50" s="4"/>
      <c r="F50" s="4"/>
      <c r="G50" s="19" t="s">
        <v>20</v>
      </c>
      <c r="H50" s="4"/>
      <c r="I50" s="19" t="s">
        <v>20</v>
      </c>
      <c r="J50" s="4"/>
      <c r="K50" s="19" t="s">
        <v>21</v>
      </c>
    </row>
    <row r="51" spans="1:11" ht="13.5" thickTop="1"/>
    <row r="53" spans="1:11">
      <c r="A53" s="7" t="s">
        <v>69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:XFD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891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123</v>
      </c>
      <c r="E11" s="4" t="s">
        <v>9</v>
      </c>
      <c r="F11" s="4" t="s">
        <v>72</v>
      </c>
      <c r="G11" s="4" t="s">
        <v>74</v>
      </c>
      <c r="H11" s="4" t="s">
        <v>75</v>
      </c>
      <c r="I11" s="4" t="s">
        <v>816</v>
      </c>
      <c r="J11" s="4" t="s">
        <v>76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77</v>
      </c>
      <c r="G12" s="5" t="s">
        <v>79</v>
      </c>
      <c r="H12" s="5" t="s">
        <v>80</v>
      </c>
      <c r="I12" s="5" t="s">
        <v>15</v>
      </c>
      <c r="J12" s="5" t="s">
        <v>14</v>
      </c>
      <c r="K12" s="5" t="s">
        <v>14</v>
      </c>
    </row>
    <row r="15" spans="1:11">
      <c r="A15" s="4" t="s">
        <v>892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893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760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761</v>
      </c>
      <c r="B20" s="6"/>
      <c r="C20" s="6"/>
      <c r="D20" s="6"/>
      <c r="E20" s="6"/>
      <c r="F20" s="6"/>
      <c r="G20" s="18" t="s">
        <v>20</v>
      </c>
      <c r="H20" s="6"/>
      <c r="I20" s="18" t="s">
        <v>20</v>
      </c>
      <c r="J20" s="6"/>
      <c r="K20" s="18" t="s">
        <v>21</v>
      </c>
    </row>
    <row r="21" spans="1:11" ht="13.5" thickTop="1"/>
    <row r="22" spans="1:11" ht="13.5" thickBot="1">
      <c r="A22" s="4" t="s">
        <v>894</v>
      </c>
      <c r="B22" s="4"/>
      <c r="C22" s="4"/>
      <c r="D22" s="4"/>
      <c r="E22" s="4"/>
      <c r="F22" s="4"/>
      <c r="G22" s="19" t="s">
        <v>20</v>
      </c>
      <c r="H22" s="4"/>
      <c r="I22" s="19" t="s">
        <v>20</v>
      </c>
      <c r="J22" s="4"/>
      <c r="K22" s="19" t="s">
        <v>21</v>
      </c>
    </row>
    <row r="23" spans="1:11" ht="13.5" thickTop="1"/>
    <row r="25" spans="1:11">
      <c r="A25" s="4" t="s">
        <v>895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762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763</v>
      </c>
      <c r="B27" s="6"/>
      <c r="C27" s="6"/>
      <c r="D27" s="6"/>
      <c r="E27" s="6"/>
      <c r="F27" s="6"/>
      <c r="G27" s="18" t="s">
        <v>20</v>
      </c>
      <c r="H27" s="6"/>
      <c r="I27" s="18" t="s">
        <v>20</v>
      </c>
      <c r="J27" s="6"/>
      <c r="K27" s="21">
        <f>I27/סיכום!$B$42</f>
        <v>0</v>
      </c>
    </row>
    <row r="28" spans="1:11" ht="13.5" thickTop="1"/>
    <row r="29" spans="1:11" ht="13.5" thickBot="1">
      <c r="A29" s="4" t="s">
        <v>896</v>
      </c>
      <c r="B29" s="4"/>
      <c r="C29" s="4"/>
      <c r="D29" s="4"/>
      <c r="E29" s="4"/>
      <c r="F29" s="4"/>
      <c r="G29" s="19" t="s">
        <v>20</v>
      </c>
      <c r="H29" s="4"/>
      <c r="I29" s="19" t="s">
        <v>20</v>
      </c>
      <c r="J29" s="4"/>
      <c r="K29" s="19" t="s">
        <v>21</v>
      </c>
    </row>
    <row r="30" spans="1:11" ht="13.5" thickTop="1"/>
    <row r="32" spans="1:11" ht="13.5" thickBot="1">
      <c r="A32" s="4" t="s">
        <v>897</v>
      </c>
      <c r="B32" s="4"/>
      <c r="C32" s="4"/>
      <c r="D32" s="4"/>
      <c r="E32" s="4"/>
      <c r="F32" s="4"/>
      <c r="G32" s="19" t="s">
        <v>20</v>
      </c>
      <c r="H32" s="4"/>
      <c r="I32" s="19" t="s">
        <v>20</v>
      </c>
      <c r="J32" s="4"/>
      <c r="K32" s="19" t="s">
        <v>21</v>
      </c>
    </row>
    <row r="33" spans="1:11" ht="13.5" thickTop="1"/>
    <row r="35" spans="1:11">
      <c r="A35" s="7" t="s">
        <v>69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24" workbookViewId="0">
      <selection activeCell="A63" sqref="A63:XFD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898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123</v>
      </c>
      <c r="E11" s="4" t="s">
        <v>72</v>
      </c>
      <c r="F11" s="4" t="s">
        <v>9</v>
      </c>
      <c r="G11" s="4" t="s">
        <v>74</v>
      </c>
      <c r="H11" s="4" t="s">
        <v>75</v>
      </c>
      <c r="I11" s="4" t="s">
        <v>816</v>
      </c>
      <c r="J11" s="4" t="s">
        <v>76</v>
      </c>
      <c r="K11" s="4" t="s">
        <v>13</v>
      </c>
    </row>
    <row r="12" spans="1:11">
      <c r="A12" s="5"/>
      <c r="B12" s="5"/>
      <c r="C12" s="5"/>
      <c r="D12" s="5"/>
      <c r="E12" s="5" t="s">
        <v>77</v>
      </c>
      <c r="F12" s="5"/>
      <c r="G12" s="5" t="s">
        <v>79</v>
      </c>
      <c r="H12" s="5" t="s">
        <v>80</v>
      </c>
      <c r="I12" s="5" t="s">
        <v>15</v>
      </c>
      <c r="J12" s="5" t="s">
        <v>14</v>
      </c>
      <c r="K12" s="5" t="s">
        <v>14</v>
      </c>
    </row>
    <row r="15" spans="1:11">
      <c r="A15" s="4" t="s">
        <v>899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900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901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902</v>
      </c>
      <c r="B20" s="6"/>
      <c r="C20" s="6"/>
      <c r="D20" s="6"/>
      <c r="E20" s="6"/>
      <c r="F20" s="6"/>
      <c r="G20" s="18" t="s">
        <v>20</v>
      </c>
      <c r="H20" s="6"/>
      <c r="I20" s="18" t="s">
        <v>20</v>
      </c>
      <c r="J20" s="6"/>
      <c r="K20" s="18" t="s">
        <v>21</v>
      </c>
    </row>
    <row r="21" spans="1:11" ht="13.5" thickTop="1"/>
    <row r="22" spans="1:11">
      <c r="A22" s="6" t="s">
        <v>903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904</v>
      </c>
      <c r="B23" s="6"/>
      <c r="C23" s="6"/>
      <c r="D23" s="6"/>
      <c r="E23" s="6"/>
      <c r="F23" s="6"/>
      <c r="G23" s="18" t="s">
        <v>20</v>
      </c>
      <c r="H23" s="6"/>
      <c r="I23" s="18" t="s">
        <v>20</v>
      </c>
      <c r="J23" s="6"/>
      <c r="K23" s="21">
        <f>I23/סיכום!$B$42</f>
        <v>0</v>
      </c>
    </row>
    <row r="24" spans="1:11" ht="13.5" thickTop="1"/>
    <row r="25" spans="1:11">
      <c r="A25" s="6" t="s">
        <v>905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906</v>
      </c>
      <c r="B26" s="6"/>
      <c r="C26" s="6"/>
      <c r="D26" s="6"/>
      <c r="E26" s="6"/>
      <c r="F26" s="6"/>
      <c r="G26" s="18" t="s">
        <v>20</v>
      </c>
      <c r="H26" s="6"/>
      <c r="I26" s="18" t="s">
        <v>20</v>
      </c>
      <c r="J26" s="6"/>
      <c r="K26" s="21">
        <f>I26/סיכום!$B$42</f>
        <v>0</v>
      </c>
    </row>
    <row r="27" spans="1:11" ht="13.5" thickTop="1"/>
    <row r="28" spans="1:11">
      <c r="A28" s="6" t="s">
        <v>907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908</v>
      </c>
      <c r="B29" s="6"/>
      <c r="C29" s="6"/>
      <c r="D29" s="6"/>
      <c r="E29" s="6"/>
      <c r="F29" s="6"/>
      <c r="G29" s="18" t="s">
        <v>20</v>
      </c>
      <c r="H29" s="6"/>
      <c r="I29" s="18" t="s">
        <v>20</v>
      </c>
      <c r="J29" s="6"/>
      <c r="K29" s="21">
        <f>I29/סיכום!$B$42</f>
        <v>0</v>
      </c>
    </row>
    <row r="30" spans="1:11" ht="13.5" thickTop="1"/>
    <row r="31" spans="1:11">
      <c r="A31" s="6" t="s">
        <v>909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910</v>
      </c>
      <c r="B32" s="6"/>
      <c r="C32" s="6"/>
      <c r="D32" s="6"/>
      <c r="E32" s="6"/>
      <c r="F32" s="6"/>
      <c r="G32" s="18" t="s">
        <v>20</v>
      </c>
      <c r="H32" s="6"/>
      <c r="I32" s="18" t="s">
        <v>20</v>
      </c>
      <c r="J32" s="6"/>
      <c r="K32" s="21">
        <f>I32/סיכום!$B$42</f>
        <v>0</v>
      </c>
    </row>
    <row r="33" spans="1:11" ht="13.5" thickTop="1"/>
    <row r="34" spans="1:11" ht="13.5" thickBot="1">
      <c r="A34" s="4" t="s">
        <v>911</v>
      </c>
      <c r="B34" s="4"/>
      <c r="C34" s="4"/>
      <c r="D34" s="4"/>
      <c r="E34" s="4"/>
      <c r="F34" s="4"/>
      <c r="G34" s="19" t="s">
        <v>20</v>
      </c>
      <c r="H34" s="4"/>
      <c r="I34" s="19" t="s">
        <v>20</v>
      </c>
      <c r="J34" s="4"/>
      <c r="K34" s="19" t="s">
        <v>21</v>
      </c>
    </row>
    <row r="35" spans="1:11" ht="13.5" thickTop="1"/>
    <row r="37" spans="1:11">
      <c r="A37" s="4" t="s">
        <v>912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901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902</v>
      </c>
      <c r="B39" s="6"/>
      <c r="C39" s="6"/>
      <c r="D39" s="6"/>
      <c r="E39" s="6"/>
      <c r="F39" s="6"/>
      <c r="G39" s="18" t="s">
        <v>20</v>
      </c>
      <c r="H39" s="6"/>
      <c r="I39" s="18" t="s">
        <v>20</v>
      </c>
      <c r="J39" s="6"/>
      <c r="K39" s="21">
        <f>I39/סיכום!$B$42</f>
        <v>0</v>
      </c>
    </row>
    <row r="40" spans="1:11" ht="13.5" thickTop="1"/>
    <row r="41" spans="1:11">
      <c r="A41" s="6" t="s">
        <v>913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914</v>
      </c>
      <c r="B42" s="6"/>
      <c r="C42" s="6"/>
      <c r="D42" s="6"/>
      <c r="E42" s="6"/>
      <c r="F42" s="6"/>
      <c r="G42" s="18" t="s">
        <v>20</v>
      </c>
      <c r="H42" s="6"/>
      <c r="I42" s="18" t="s">
        <v>20</v>
      </c>
      <c r="J42" s="6"/>
      <c r="K42" s="21">
        <f>I42/סיכום!$B$42</f>
        <v>0</v>
      </c>
    </row>
    <row r="43" spans="1:11" ht="13.5" thickTop="1"/>
    <row r="44" spans="1:11">
      <c r="A44" s="6" t="s">
        <v>907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908</v>
      </c>
      <c r="B45" s="6"/>
      <c r="C45" s="6"/>
      <c r="D45" s="6"/>
      <c r="E45" s="6"/>
      <c r="F45" s="6"/>
      <c r="G45" s="18" t="s">
        <v>20</v>
      </c>
      <c r="H45" s="6"/>
      <c r="I45" s="18" t="s">
        <v>20</v>
      </c>
      <c r="J45" s="6"/>
      <c r="K45" s="21">
        <f>I45/סיכום!$B$42</f>
        <v>0</v>
      </c>
    </row>
    <row r="46" spans="1:11" ht="13.5" thickTop="1"/>
    <row r="47" spans="1:11">
      <c r="A47" s="6" t="s">
        <v>915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916</v>
      </c>
      <c r="B48" s="6"/>
      <c r="C48" s="6"/>
      <c r="D48" s="6"/>
      <c r="E48" s="6"/>
      <c r="F48" s="6"/>
      <c r="G48" s="18" t="s">
        <v>20</v>
      </c>
      <c r="H48" s="6"/>
      <c r="I48" s="18" t="s">
        <v>20</v>
      </c>
      <c r="J48" s="6"/>
      <c r="K48" s="21">
        <f>I48/סיכום!$B$42</f>
        <v>0</v>
      </c>
    </row>
    <row r="49" spans="1:11" ht="13.5" thickTop="1"/>
    <row r="50" spans="1:11">
      <c r="A50" s="6" t="s">
        <v>909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910</v>
      </c>
      <c r="B51" s="6"/>
      <c r="C51" s="6"/>
      <c r="D51" s="6"/>
      <c r="E51" s="6"/>
      <c r="F51" s="6"/>
      <c r="G51" s="18" t="s">
        <v>20</v>
      </c>
      <c r="H51" s="6"/>
      <c r="I51" s="18" t="s">
        <v>20</v>
      </c>
      <c r="J51" s="6"/>
      <c r="K51" s="21">
        <f>I51/סיכום!$B$42</f>
        <v>0</v>
      </c>
    </row>
    <row r="52" spans="1:11" ht="13.5" thickTop="1"/>
    <row r="53" spans="1:11" ht="13.5" thickBot="1">
      <c r="A53" s="4" t="s">
        <v>917</v>
      </c>
      <c r="B53" s="4"/>
      <c r="C53" s="4"/>
      <c r="D53" s="4"/>
      <c r="E53" s="4"/>
      <c r="F53" s="4"/>
      <c r="G53" s="19" t="s">
        <v>20</v>
      </c>
      <c r="H53" s="4"/>
      <c r="I53" s="19" t="s">
        <v>20</v>
      </c>
      <c r="J53" s="4"/>
      <c r="K53" s="19" t="s">
        <v>21</v>
      </c>
    </row>
    <row r="54" spans="1:11" ht="13.5" thickTop="1"/>
    <row r="56" spans="1:11" ht="13.5" thickBot="1">
      <c r="A56" s="4" t="s">
        <v>918</v>
      </c>
      <c r="B56" s="4"/>
      <c r="C56" s="4"/>
      <c r="D56" s="4"/>
      <c r="E56" s="4"/>
      <c r="F56" s="4"/>
      <c r="G56" s="19" t="s">
        <v>20</v>
      </c>
      <c r="H56" s="4"/>
      <c r="I56" s="19" t="s">
        <v>20</v>
      </c>
      <c r="J56" s="4"/>
      <c r="K56" s="19" t="s">
        <v>21</v>
      </c>
    </row>
    <row r="57" spans="1:11" ht="13.5" thickTop="1"/>
    <row r="59" spans="1:11">
      <c r="A59" s="7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7"/>
  <sheetViews>
    <sheetView rightToLeft="1" topLeftCell="A28" workbookViewId="0">
      <selection activeCell="J61" sqref="J61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919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123</v>
      </c>
      <c r="E11" s="4" t="s">
        <v>72</v>
      </c>
      <c r="F11" s="4" t="s">
        <v>9</v>
      </c>
      <c r="G11" s="4" t="s">
        <v>74</v>
      </c>
      <c r="H11" s="4" t="s">
        <v>75</v>
      </c>
      <c r="I11" s="4" t="s">
        <v>816</v>
      </c>
      <c r="J11" s="4" t="s">
        <v>13</v>
      </c>
    </row>
    <row r="12" spans="1:10">
      <c r="A12" s="5"/>
      <c r="B12" s="5"/>
      <c r="C12" s="5"/>
      <c r="D12" s="5"/>
      <c r="E12" s="5" t="s">
        <v>77</v>
      </c>
      <c r="F12" s="5"/>
      <c r="G12" s="5" t="s">
        <v>79</v>
      </c>
      <c r="H12" s="5" t="s">
        <v>80</v>
      </c>
      <c r="I12" s="5" t="s">
        <v>15</v>
      </c>
      <c r="J12" s="5" t="s">
        <v>14</v>
      </c>
    </row>
    <row r="15" spans="1:10">
      <c r="A15" s="4" t="s">
        <v>920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921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922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923</v>
      </c>
      <c r="B20" s="6"/>
      <c r="C20" s="6"/>
      <c r="D20" s="6"/>
      <c r="E20" s="6"/>
      <c r="F20" s="6"/>
      <c r="G20" s="49">
        <v>0</v>
      </c>
      <c r="H20" s="6"/>
      <c r="I20" s="49">
        <v>0</v>
      </c>
      <c r="J20" s="21">
        <v>0</v>
      </c>
    </row>
    <row r="21" spans="1:10" ht="13.5" thickTop="1"/>
    <row r="22" spans="1:10">
      <c r="A22" s="6" t="s">
        <v>924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925</v>
      </c>
      <c r="B23" s="7">
        <v>915730656</v>
      </c>
      <c r="C23" s="7"/>
      <c r="D23" s="7"/>
      <c r="E23" s="7" t="s">
        <v>926</v>
      </c>
      <c r="F23" s="7" t="s">
        <v>55</v>
      </c>
      <c r="G23" s="7">
        <v>-2550000</v>
      </c>
      <c r="H23" s="7">
        <v>-0.16</v>
      </c>
      <c r="I23" s="7">
        <v>4.05</v>
      </c>
      <c r="J23" s="25">
        <f>I23/סיכום!$B$42</f>
        <v>3.9064726176968973E-4</v>
      </c>
    </row>
    <row r="24" spans="1:10">
      <c r="A24" s="7" t="s">
        <v>927</v>
      </c>
      <c r="B24" s="7">
        <v>915678238</v>
      </c>
      <c r="C24" s="7"/>
      <c r="D24" s="7"/>
      <c r="E24" s="7" t="s">
        <v>928</v>
      </c>
      <c r="F24" s="7" t="s">
        <v>55</v>
      </c>
      <c r="G24" s="7">
        <v>-70000</v>
      </c>
      <c r="H24" s="7">
        <v>-4.59</v>
      </c>
      <c r="I24" s="7">
        <v>3.21</v>
      </c>
      <c r="J24" s="25">
        <f>I24/סיכום!$B$42</f>
        <v>3.0962412599523561E-4</v>
      </c>
    </row>
    <row r="25" spans="1:10">
      <c r="A25" s="7" t="s">
        <v>927</v>
      </c>
      <c r="B25" s="7">
        <v>915726177</v>
      </c>
      <c r="C25" s="7"/>
      <c r="D25" s="7"/>
      <c r="E25" s="7" t="s">
        <v>929</v>
      </c>
      <c r="F25" s="7" t="s">
        <v>55</v>
      </c>
      <c r="G25" s="7">
        <v>-55000</v>
      </c>
      <c r="H25" s="7">
        <v>-7.85</v>
      </c>
      <c r="I25" s="7">
        <v>4.32</v>
      </c>
      <c r="J25" s="25">
        <f>I25/סיכום!$B$42</f>
        <v>4.166904125543358E-4</v>
      </c>
    </row>
    <row r="26" spans="1:10">
      <c r="A26" s="7" t="s">
        <v>927</v>
      </c>
      <c r="B26" s="7">
        <v>915754989</v>
      </c>
      <c r="C26" s="7"/>
      <c r="D26" s="7"/>
      <c r="E26" s="7" t="s">
        <v>930</v>
      </c>
      <c r="F26" s="7" t="s">
        <v>55</v>
      </c>
      <c r="G26" s="7">
        <v>-195000</v>
      </c>
      <c r="H26" s="7">
        <v>42.61</v>
      </c>
      <c r="I26" s="7">
        <v>-83.1</v>
      </c>
      <c r="J26" s="25">
        <f>I26/סיכום!$B$42</f>
        <v>-8.0155030748299307E-3</v>
      </c>
    </row>
    <row r="27" spans="1:10">
      <c r="A27" s="7" t="s">
        <v>927</v>
      </c>
      <c r="B27" s="7">
        <v>915744340</v>
      </c>
      <c r="C27" s="7"/>
      <c r="D27" s="7"/>
      <c r="E27" s="7" t="s">
        <v>931</v>
      </c>
      <c r="F27" s="7" t="s">
        <v>55</v>
      </c>
      <c r="G27" s="7">
        <v>-11000</v>
      </c>
      <c r="H27" s="7">
        <v>39.22</v>
      </c>
      <c r="I27" s="7">
        <v>-4.3099999999999996</v>
      </c>
      <c r="J27" s="25">
        <f>I27/סיכום!$B$42</f>
        <v>-4.1572585141416365E-4</v>
      </c>
    </row>
    <row r="28" spans="1:10">
      <c r="A28" s="7" t="s">
        <v>927</v>
      </c>
      <c r="B28" s="7">
        <v>915711313</v>
      </c>
      <c r="C28" s="7"/>
      <c r="D28" s="7"/>
      <c r="E28" s="7" t="s">
        <v>932</v>
      </c>
      <c r="F28" s="7" t="s">
        <v>55</v>
      </c>
      <c r="G28" s="7">
        <v>-2600</v>
      </c>
      <c r="H28" s="7">
        <v>-4.93</v>
      </c>
      <c r="I28" s="7">
        <v>0.13</v>
      </c>
      <c r="J28" s="25">
        <f>I28/סיכום!$B$42</f>
        <v>1.2539294822236956E-5</v>
      </c>
    </row>
    <row r="29" spans="1:10">
      <c r="A29" s="7" t="s">
        <v>927</v>
      </c>
      <c r="B29" s="7">
        <v>915724465</v>
      </c>
      <c r="C29" s="7"/>
      <c r="D29" s="7"/>
      <c r="E29" s="7" t="s">
        <v>933</v>
      </c>
      <c r="F29" s="7" t="s">
        <v>55</v>
      </c>
      <c r="G29" s="7">
        <v>-20000</v>
      </c>
      <c r="H29" s="7">
        <v>40.409999999999997</v>
      </c>
      <c r="I29" s="7">
        <v>-8.08</v>
      </c>
      <c r="J29" s="25">
        <f>I29/סיכום!$B$42</f>
        <v>-7.793654012590354E-4</v>
      </c>
    </row>
    <row r="30" spans="1:10" ht="13.5" thickBot="1">
      <c r="A30" s="6" t="s">
        <v>934</v>
      </c>
      <c r="B30" s="6"/>
      <c r="C30" s="6"/>
      <c r="D30" s="6"/>
      <c r="E30" s="6"/>
      <c r="F30" s="6"/>
      <c r="G30" s="50">
        <f>SUM(G23:G29)</f>
        <v>-2903600</v>
      </c>
      <c r="H30" s="6"/>
      <c r="I30" s="18">
        <f>SUM(I23:I29)</f>
        <v>-83.78</v>
      </c>
      <c r="J30" s="21">
        <f>SUM(J23:J29)</f>
        <v>-8.0810932323616327E-3</v>
      </c>
    </row>
    <row r="31" spans="1:10" ht="13.5" thickTop="1"/>
    <row r="32" spans="1:10">
      <c r="A32" s="6" t="s">
        <v>935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ht="13.5" thickBot="1">
      <c r="A33" s="6" t="s">
        <v>936</v>
      </c>
      <c r="B33" s="6"/>
      <c r="C33" s="6"/>
      <c r="D33" s="6"/>
      <c r="E33" s="6"/>
      <c r="F33" s="6"/>
      <c r="G33" s="49">
        <v>0</v>
      </c>
      <c r="H33" s="6"/>
      <c r="I33" s="49">
        <v>0</v>
      </c>
      <c r="J33" s="21">
        <f>H33/סיכום!$B$42</f>
        <v>0</v>
      </c>
    </row>
    <row r="34" spans="1:10" ht="13.5" thickTop="1"/>
    <row r="35" spans="1:10">
      <c r="A35" s="6" t="s">
        <v>937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938</v>
      </c>
      <c r="B36" s="6"/>
      <c r="C36" s="6"/>
      <c r="D36" s="6"/>
      <c r="E36" s="6"/>
      <c r="F36" s="6"/>
      <c r="G36" s="49">
        <v>0</v>
      </c>
      <c r="H36" s="6"/>
      <c r="I36" s="49">
        <v>0</v>
      </c>
      <c r="J36" s="21">
        <f>H36/סיכום!$B$42</f>
        <v>0</v>
      </c>
    </row>
    <row r="37" spans="1:10" ht="13.5" thickTop="1"/>
    <row r="38" spans="1:10">
      <c r="A38" s="6" t="s">
        <v>939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940</v>
      </c>
      <c r="B39" s="6"/>
      <c r="C39" s="6"/>
      <c r="D39" s="6"/>
      <c r="E39" s="6"/>
      <c r="F39" s="6"/>
      <c r="G39" s="49">
        <v>0</v>
      </c>
      <c r="H39" s="6"/>
      <c r="I39" s="49">
        <v>0</v>
      </c>
      <c r="J39" s="21">
        <f>H39/סיכום!$B$42</f>
        <v>0</v>
      </c>
    </row>
    <row r="40" spans="1:10" ht="13.5" thickTop="1"/>
    <row r="41" spans="1:10" ht="13.5" thickBot="1">
      <c r="A41" s="4" t="s">
        <v>941</v>
      </c>
      <c r="B41" s="4"/>
      <c r="C41" s="4"/>
      <c r="D41" s="4"/>
      <c r="E41" s="4"/>
      <c r="F41" s="4"/>
      <c r="G41" s="52">
        <f>+G30+G33+G36+G39</f>
        <v>-2903600</v>
      </c>
      <c r="H41" s="4"/>
      <c r="I41" s="52">
        <f>+I30+I33+I36+I39</f>
        <v>-83.78</v>
      </c>
      <c r="J41" s="23">
        <f>+J30+J33+J36+J39</f>
        <v>-8.0810932323616327E-3</v>
      </c>
    </row>
    <row r="42" spans="1:10" ht="13.5" thickTop="1"/>
    <row r="44" spans="1:10">
      <c r="A44" s="4" t="s">
        <v>942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6" t="s">
        <v>922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 ht="13.5" thickBot="1">
      <c r="A46" s="6" t="s">
        <v>923</v>
      </c>
      <c r="B46" s="6"/>
      <c r="C46" s="6"/>
      <c r="D46" s="6"/>
      <c r="E46" s="6"/>
      <c r="F46" s="6"/>
      <c r="G46" s="49">
        <v>0</v>
      </c>
      <c r="H46" s="6"/>
      <c r="I46" s="49">
        <v>0</v>
      </c>
      <c r="J46" s="21">
        <f>H46/סיכום!$B$42</f>
        <v>0</v>
      </c>
    </row>
    <row r="47" spans="1:10" ht="13.5" thickTop="1"/>
    <row r="48" spans="1:10">
      <c r="A48" s="6" t="s">
        <v>943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 ht="13.5" thickBot="1">
      <c r="A49" s="6" t="s">
        <v>944</v>
      </c>
      <c r="B49" s="6"/>
      <c r="C49" s="6"/>
      <c r="D49" s="6"/>
      <c r="E49" s="6"/>
      <c r="F49" s="6"/>
      <c r="G49" s="49">
        <v>0</v>
      </c>
      <c r="H49" s="6"/>
      <c r="I49" s="49">
        <v>0</v>
      </c>
      <c r="J49" s="21">
        <f>H49/סיכום!$B$42</f>
        <v>0</v>
      </c>
    </row>
    <row r="50" spans="1:10" ht="13.5" thickTop="1"/>
    <row r="51" spans="1:10">
      <c r="A51" s="6" t="s">
        <v>937</v>
      </c>
      <c r="B51" s="6"/>
      <c r="C51" s="6"/>
      <c r="D51" s="6"/>
      <c r="E51" s="6"/>
      <c r="F51" s="6"/>
      <c r="G51" s="6"/>
      <c r="H51" s="6"/>
      <c r="I51" s="6"/>
      <c r="J51" s="6"/>
    </row>
    <row r="52" spans="1:10" ht="13.5" thickBot="1">
      <c r="A52" s="6" t="s">
        <v>938</v>
      </c>
      <c r="B52" s="6"/>
      <c r="C52" s="6"/>
      <c r="D52" s="6"/>
      <c r="E52" s="6"/>
      <c r="F52" s="6"/>
      <c r="G52" s="49">
        <v>0</v>
      </c>
      <c r="H52" s="6"/>
      <c r="I52" s="49">
        <v>0</v>
      </c>
      <c r="J52" s="21">
        <f>H52/סיכום!$B$42</f>
        <v>0</v>
      </c>
    </row>
    <row r="53" spans="1:10" ht="13.5" thickTop="1"/>
    <row r="54" spans="1:10">
      <c r="A54" s="6" t="s">
        <v>939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 ht="13.5" thickBot="1">
      <c r="A55" s="6" t="s">
        <v>940</v>
      </c>
      <c r="B55" s="6"/>
      <c r="C55" s="6"/>
      <c r="D55" s="6"/>
      <c r="E55" s="6"/>
      <c r="F55" s="6"/>
      <c r="G55" s="49">
        <v>0</v>
      </c>
      <c r="H55" s="6"/>
      <c r="I55" s="49">
        <v>0</v>
      </c>
      <c r="J55" s="21">
        <f>H55/סיכום!$B$42</f>
        <v>0</v>
      </c>
    </row>
    <row r="56" spans="1:10" ht="13.5" thickTop="1"/>
    <row r="57" spans="1:10" ht="13.5" thickBot="1">
      <c r="A57" s="4" t="s">
        <v>945</v>
      </c>
      <c r="B57" s="4"/>
      <c r="C57" s="4"/>
      <c r="D57" s="4"/>
      <c r="E57" s="4"/>
      <c r="F57" s="4"/>
      <c r="G57" s="51">
        <v>0</v>
      </c>
      <c r="H57" s="4"/>
      <c r="I57" s="51">
        <v>0</v>
      </c>
      <c r="J57" s="23">
        <v>0</v>
      </c>
    </row>
    <row r="58" spans="1:10" ht="13.5" thickTop="1"/>
    <row r="60" spans="1:10" ht="13.5" thickBot="1">
      <c r="A60" s="4" t="s">
        <v>946</v>
      </c>
      <c r="B60" s="4"/>
      <c r="C60" s="4"/>
      <c r="D60" s="4"/>
      <c r="E60" s="4"/>
      <c r="F60" s="4"/>
      <c r="G60" s="52">
        <f>+G41+G57</f>
        <v>-2903600</v>
      </c>
      <c r="H60" s="4"/>
      <c r="I60" s="52">
        <f>+I41+I57</f>
        <v>-83.78</v>
      </c>
      <c r="J60" s="23">
        <f>+J41+J57</f>
        <v>-8.0810932323616327E-3</v>
      </c>
    </row>
    <row r="61" spans="1:10" ht="13.5" thickTop="1"/>
    <row r="63" spans="1:10">
      <c r="A63" s="7" t="s">
        <v>69</v>
      </c>
      <c r="B63" s="7"/>
      <c r="C63" s="7"/>
      <c r="D63" s="7"/>
      <c r="E63" s="7"/>
      <c r="F63" s="7"/>
      <c r="G63" s="7"/>
      <c r="H63" s="7"/>
      <c r="I63" s="7"/>
      <c r="J63" s="7"/>
    </row>
    <row r="67" spans="1:1">
      <c r="A67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rightToLeft="1" topLeftCell="F31" workbookViewId="0">
      <selection activeCell="K38" sqref="K38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style="53" customWidth="1"/>
    <col min="11" max="11" width="9.7109375" style="53" customWidth="1"/>
    <col min="12" max="12" width="11.7109375" style="53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71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72</v>
      </c>
      <c r="F11" s="4" t="s">
        <v>73</v>
      </c>
      <c r="G11" s="4" t="s">
        <v>9</v>
      </c>
      <c r="H11" s="4" t="s">
        <v>10</v>
      </c>
      <c r="I11" s="4" t="s">
        <v>11</v>
      </c>
      <c r="J11" s="54" t="s">
        <v>74</v>
      </c>
      <c r="K11" s="54" t="s">
        <v>75</v>
      </c>
      <c r="L11" s="54" t="s">
        <v>12</v>
      </c>
      <c r="M11" s="4" t="s">
        <v>76</v>
      </c>
      <c r="N11" s="4" t="s">
        <v>13</v>
      </c>
    </row>
    <row r="12" spans="1:14">
      <c r="A12" s="5"/>
      <c r="B12" s="5"/>
      <c r="C12" s="5"/>
      <c r="D12" s="5"/>
      <c r="E12" s="5" t="s">
        <v>77</v>
      </c>
      <c r="F12" s="5" t="s">
        <v>78</v>
      </c>
      <c r="G12" s="5"/>
      <c r="H12" s="5" t="s">
        <v>14</v>
      </c>
      <c r="I12" s="5" t="s">
        <v>14</v>
      </c>
      <c r="J12" s="55" t="s">
        <v>79</v>
      </c>
      <c r="K12" s="55" t="s">
        <v>80</v>
      </c>
      <c r="L12" s="55" t="s">
        <v>15</v>
      </c>
      <c r="M12" s="5" t="s">
        <v>14</v>
      </c>
      <c r="N12" s="5" t="s">
        <v>14</v>
      </c>
    </row>
    <row r="15" spans="1:14">
      <c r="A15" s="4" t="s">
        <v>81</v>
      </c>
      <c r="B15" s="4"/>
      <c r="C15" s="4"/>
      <c r="D15" s="4"/>
      <c r="E15" s="4"/>
      <c r="F15" s="4"/>
      <c r="G15" s="4"/>
      <c r="H15" s="4"/>
      <c r="I15" s="4"/>
      <c r="J15" s="54"/>
      <c r="K15" s="54"/>
      <c r="L15" s="54"/>
      <c r="M15" s="4"/>
      <c r="N15" s="4"/>
    </row>
    <row r="18" spans="1:14">
      <c r="A18" s="4" t="s">
        <v>82</v>
      </c>
      <c r="B18" s="4"/>
      <c r="C18" s="4"/>
      <c r="D18" s="4"/>
      <c r="E18" s="4"/>
      <c r="F18" s="4"/>
      <c r="G18" s="4"/>
      <c r="H18" s="4"/>
      <c r="I18" s="4"/>
      <c r="J18" s="54"/>
      <c r="K18" s="54"/>
      <c r="L18" s="54"/>
      <c r="M18" s="4"/>
      <c r="N18" s="4"/>
    </row>
    <row r="19" spans="1:14">
      <c r="A19" s="6" t="s">
        <v>83</v>
      </c>
      <c r="B19" s="6"/>
      <c r="C19" s="6"/>
      <c r="D19" s="6"/>
      <c r="E19" s="6"/>
      <c r="F19" s="6"/>
      <c r="G19" s="6"/>
      <c r="H19" s="6"/>
      <c r="I19" s="6"/>
      <c r="J19" s="56"/>
      <c r="K19" s="56"/>
      <c r="L19" s="56"/>
      <c r="M19" s="6"/>
      <c r="N19" s="6"/>
    </row>
    <row r="20" spans="1:14">
      <c r="A20" s="7" t="s">
        <v>84</v>
      </c>
      <c r="B20" s="7">
        <v>9590332</v>
      </c>
      <c r="C20" s="7" t="s">
        <v>85</v>
      </c>
      <c r="D20" s="32">
        <v>0</v>
      </c>
      <c r="E20" s="32">
        <v>0</v>
      </c>
      <c r="F20" s="7">
        <v>5.92</v>
      </c>
      <c r="G20" s="7" t="s">
        <v>55</v>
      </c>
      <c r="H20" s="25">
        <v>0.04</v>
      </c>
      <c r="I20" s="25">
        <v>3.2000000000000002E-3</v>
      </c>
      <c r="J20" s="57">
        <v>175183</v>
      </c>
      <c r="K20" s="57">
        <v>164.03</v>
      </c>
      <c r="L20" s="57">
        <v>287.35000000000002</v>
      </c>
      <c r="M20" s="25">
        <v>0</v>
      </c>
      <c r="N20" s="25">
        <f>L20/סיכום!$B$42</f>
        <v>2.7716664362844534E-2</v>
      </c>
    </row>
    <row r="21" spans="1:14">
      <c r="A21" s="7" t="s">
        <v>86</v>
      </c>
      <c r="B21" s="7">
        <v>9590431</v>
      </c>
      <c r="C21" s="7" t="s">
        <v>85</v>
      </c>
      <c r="D21" s="32">
        <v>0</v>
      </c>
      <c r="E21" s="32">
        <v>0</v>
      </c>
      <c r="F21" s="7">
        <v>8.26</v>
      </c>
      <c r="G21" s="7" t="s">
        <v>55</v>
      </c>
      <c r="H21" s="25">
        <v>0.04</v>
      </c>
      <c r="I21" s="25">
        <v>6.8999999999999999E-3</v>
      </c>
      <c r="J21" s="57">
        <v>52000</v>
      </c>
      <c r="K21" s="57">
        <v>163.41</v>
      </c>
      <c r="L21" s="57">
        <v>84.97</v>
      </c>
      <c r="M21" s="25">
        <v>0</v>
      </c>
      <c r="N21" s="25">
        <f>L21/סיכום!$B$42</f>
        <v>8.1958760080421082E-3</v>
      </c>
    </row>
    <row r="22" spans="1:14">
      <c r="A22" s="7" t="s">
        <v>87</v>
      </c>
      <c r="B22" s="7">
        <v>1124056</v>
      </c>
      <c r="C22" s="7" t="s">
        <v>85</v>
      </c>
      <c r="D22" s="32">
        <v>0</v>
      </c>
      <c r="E22" s="32">
        <v>0</v>
      </c>
      <c r="F22" s="7">
        <v>7.11</v>
      </c>
      <c r="G22" s="7" t="s">
        <v>55</v>
      </c>
      <c r="H22" s="25">
        <v>2.75E-2</v>
      </c>
      <c r="I22" s="25">
        <v>4.5999999999999999E-3</v>
      </c>
      <c r="J22" s="57">
        <v>36622</v>
      </c>
      <c r="K22" s="57">
        <v>122.42</v>
      </c>
      <c r="L22" s="57">
        <v>44.83</v>
      </c>
      <c r="M22" s="25">
        <v>0</v>
      </c>
      <c r="N22" s="25">
        <f>L22/סיכום!$B$42</f>
        <v>4.3241275913914051E-3</v>
      </c>
    </row>
    <row r="23" spans="1:14">
      <c r="A23" s="7" t="s">
        <v>88</v>
      </c>
      <c r="B23" s="7">
        <v>1108927</v>
      </c>
      <c r="C23" s="7" t="s">
        <v>85</v>
      </c>
      <c r="D23" s="32">
        <v>0</v>
      </c>
      <c r="E23" s="32">
        <v>0</v>
      </c>
      <c r="F23" s="7">
        <v>3.15</v>
      </c>
      <c r="G23" s="7" t="s">
        <v>55</v>
      </c>
      <c r="H23" s="25">
        <v>3.5000000000000003E-2</v>
      </c>
      <c r="I23" s="25">
        <v>1.1999999999999999E-3</v>
      </c>
      <c r="J23" s="57">
        <v>35503</v>
      </c>
      <c r="K23" s="57">
        <v>133.47</v>
      </c>
      <c r="L23" s="57">
        <v>47.39</v>
      </c>
      <c r="M23" s="25">
        <v>0</v>
      </c>
      <c r="N23" s="25">
        <f>L23/סיכום!$B$42</f>
        <v>4.5710552432754563E-3</v>
      </c>
    </row>
    <row r="24" spans="1:14">
      <c r="A24" s="7" t="s">
        <v>89</v>
      </c>
      <c r="B24" s="7">
        <v>1128081</v>
      </c>
      <c r="C24" s="7" t="s">
        <v>85</v>
      </c>
      <c r="D24" s="32">
        <v>0</v>
      </c>
      <c r="E24" s="32">
        <v>0</v>
      </c>
      <c r="F24" s="7">
        <v>8.19</v>
      </c>
      <c r="G24" s="7" t="s">
        <v>55</v>
      </c>
      <c r="H24" s="25">
        <v>1.7500000000000002E-2</v>
      </c>
      <c r="I24" s="25">
        <v>6.1000000000000004E-3</v>
      </c>
      <c r="J24" s="57">
        <v>164000</v>
      </c>
      <c r="K24" s="57">
        <v>112.14</v>
      </c>
      <c r="L24" s="57">
        <v>183.91</v>
      </c>
      <c r="M24" s="25">
        <v>0</v>
      </c>
      <c r="N24" s="25">
        <f>L24/סיכום!$B$42</f>
        <v>1.7739243928904604E-2</v>
      </c>
    </row>
    <row r="25" spans="1:14">
      <c r="A25" s="7" t="s">
        <v>90</v>
      </c>
      <c r="B25" s="7">
        <v>1114750</v>
      </c>
      <c r="C25" s="7" t="s">
        <v>85</v>
      </c>
      <c r="D25" s="32">
        <v>0</v>
      </c>
      <c r="E25" s="32">
        <v>0</v>
      </c>
      <c r="F25" s="7">
        <v>4.57</v>
      </c>
      <c r="G25" s="7" t="s">
        <v>55</v>
      </c>
      <c r="H25" s="25">
        <v>0.03</v>
      </c>
      <c r="I25" s="25">
        <v>6.9999999999999999E-4</v>
      </c>
      <c r="J25" s="57">
        <v>64097</v>
      </c>
      <c r="K25" s="57">
        <v>126.33</v>
      </c>
      <c r="L25" s="57">
        <v>80.97</v>
      </c>
      <c r="M25" s="25">
        <v>0</v>
      </c>
      <c r="N25" s="25">
        <f>L25/סיכום!$B$42</f>
        <v>7.8100515519732789E-3</v>
      </c>
    </row>
    <row r="26" spans="1:14" ht="13.5" thickBot="1">
      <c r="A26" s="6" t="s">
        <v>91</v>
      </c>
      <c r="B26" s="6"/>
      <c r="C26" s="6"/>
      <c r="D26" s="6"/>
      <c r="E26" s="6"/>
      <c r="F26" s="6">
        <v>6.51</v>
      </c>
      <c r="G26" s="6"/>
      <c r="H26" s="6"/>
      <c r="I26" s="20">
        <v>4.0000000000000001E-3</v>
      </c>
      <c r="J26" s="58">
        <f>SUM(J20:J25)</f>
        <v>527405</v>
      </c>
      <c r="K26" s="56"/>
      <c r="L26" s="58">
        <f>SUM(L20:L25)</f>
        <v>729.42000000000007</v>
      </c>
      <c r="M26" s="6"/>
      <c r="N26" s="21">
        <f>SUM(N20:N25)</f>
        <v>7.0357018686431391E-2</v>
      </c>
    </row>
    <row r="27" spans="1:14" ht="13.5" thickTop="1"/>
    <row r="28" spans="1:14">
      <c r="A28" s="6" t="s">
        <v>92</v>
      </c>
      <c r="B28" s="6"/>
      <c r="C28" s="6"/>
      <c r="D28" s="6"/>
      <c r="E28" s="6"/>
      <c r="F28" s="6"/>
      <c r="G28" s="6"/>
      <c r="H28" s="6"/>
      <c r="I28" s="6"/>
      <c r="J28" s="56"/>
      <c r="K28" s="56"/>
      <c r="L28" s="56"/>
      <c r="M28" s="6"/>
      <c r="N28" s="6"/>
    </row>
    <row r="29" spans="1:14">
      <c r="A29" s="7" t="s">
        <v>93</v>
      </c>
      <c r="B29" s="7">
        <v>8151011</v>
      </c>
      <c r="C29" s="7" t="s">
        <v>85</v>
      </c>
      <c r="D29" s="32">
        <v>0</v>
      </c>
      <c r="E29" s="32">
        <v>0</v>
      </c>
      <c r="F29" s="7">
        <v>0.77</v>
      </c>
      <c r="G29" s="7" t="s">
        <v>55</v>
      </c>
      <c r="H29" s="46">
        <v>0</v>
      </c>
      <c r="I29" s="25">
        <v>2.5999999999999999E-3</v>
      </c>
      <c r="J29" s="57">
        <v>202377</v>
      </c>
      <c r="K29" s="57">
        <v>99.8</v>
      </c>
      <c r="L29" s="57">
        <v>201.97</v>
      </c>
      <c r="M29" s="25">
        <v>0</v>
      </c>
      <c r="N29" s="25">
        <f>L29/סיכום!$B$42</f>
        <v>1.9481241348055369E-2</v>
      </c>
    </row>
    <row r="30" spans="1:14">
      <c r="A30" s="7" t="s">
        <v>94</v>
      </c>
      <c r="B30" s="7">
        <v>8151110</v>
      </c>
      <c r="C30" s="7" t="s">
        <v>85</v>
      </c>
      <c r="D30" s="32">
        <v>0</v>
      </c>
      <c r="E30" s="32">
        <v>0</v>
      </c>
      <c r="F30" s="7">
        <v>0.84</v>
      </c>
      <c r="G30" s="7" t="s">
        <v>55</v>
      </c>
      <c r="H30" s="46">
        <v>0</v>
      </c>
      <c r="I30" s="25">
        <v>2.7000000000000001E-3</v>
      </c>
      <c r="J30" s="57">
        <v>32000</v>
      </c>
      <c r="K30" s="57">
        <v>99.77</v>
      </c>
      <c r="L30" s="57">
        <v>31.93</v>
      </c>
      <c r="M30" s="25">
        <v>0</v>
      </c>
      <c r="N30" s="25">
        <f>L30/סיכום!$B$42</f>
        <v>3.0798437205694306E-3</v>
      </c>
    </row>
    <row r="31" spans="1:14">
      <c r="A31" s="7" t="s">
        <v>95</v>
      </c>
      <c r="B31" s="7">
        <v>8151219</v>
      </c>
      <c r="C31" s="7" t="s">
        <v>85</v>
      </c>
      <c r="D31" s="32">
        <v>0</v>
      </c>
      <c r="E31" s="32">
        <v>0</v>
      </c>
      <c r="F31" s="7">
        <v>0.92</v>
      </c>
      <c r="G31" s="7" t="s">
        <v>55</v>
      </c>
      <c r="H31" s="46">
        <v>0</v>
      </c>
      <c r="I31" s="25">
        <v>2.8E-3</v>
      </c>
      <c r="J31" s="57">
        <v>108560</v>
      </c>
      <c r="K31" s="57">
        <v>99.74</v>
      </c>
      <c r="L31" s="57">
        <v>108.28</v>
      </c>
      <c r="M31" s="25">
        <v>0</v>
      </c>
      <c r="N31" s="25">
        <f>L31/סיכום!$B$42</f>
        <v>1.0444268025783212E-2</v>
      </c>
    </row>
    <row r="32" spans="1:14">
      <c r="A32" s="7" t="s">
        <v>96</v>
      </c>
      <c r="B32" s="7">
        <v>8150211</v>
      </c>
      <c r="C32" s="7" t="s">
        <v>85</v>
      </c>
      <c r="D32" s="32">
        <v>0</v>
      </c>
      <c r="E32" s="32">
        <v>0</v>
      </c>
      <c r="F32" s="7">
        <v>0.1</v>
      </c>
      <c r="G32" s="7" t="s">
        <v>55</v>
      </c>
      <c r="H32" s="46">
        <v>0</v>
      </c>
      <c r="I32" s="25">
        <v>3.0999999999999999E-3</v>
      </c>
      <c r="J32" s="57">
        <v>93816</v>
      </c>
      <c r="K32" s="57">
        <v>99.97</v>
      </c>
      <c r="L32" s="57">
        <v>93.79</v>
      </c>
      <c r="M32" s="25">
        <v>0</v>
      </c>
      <c r="N32" s="25">
        <f>L32/סיכום!$B$42</f>
        <v>9.0466189336738789E-3</v>
      </c>
    </row>
    <row r="33" spans="1:14">
      <c r="A33" s="7" t="s">
        <v>97</v>
      </c>
      <c r="B33" s="7">
        <v>8150310</v>
      </c>
      <c r="C33" s="7" t="s">
        <v>85</v>
      </c>
      <c r="D33" s="32">
        <v>0</v>
      </c>
      <c r="E33" s="32">
        <v>0</v>
      </c>
      <c r="F33" s="7">
        <v>0.17</v>
      </c>
      <c r="G33" s="7" t="s">
        <v>55</v>
      </c>
      <c r="H33" s="46">
        <v>0</v>
      </c>
      <c r="I33" s="25">
        <v>2.3E-3</v>
      </c>
      <c r="J33" s="57">
        <v>126000</v>
      </c>
      <c r="K33" s="57">
        <v>99.96</v>
      </c>
      <c r="L33" s="57">
        <v>125.95</v>
      </c>
      <c r="M33" s="25">
        <v>0</v>
      </c>
      <c r="N33" s="25">
        <f>L33/סיכום!$B$42</f>
        <v>1.2148647560467267E-2</v>
      </c>
    </row>
    <row r="34" spans="1:14">
      <c r="A34" s="7" t="s">
        <v>98</v>
      </c>
      <c r="B34" s="7">
        <v>8150427</v>
      </c>
      <c r="C34" s="7" t="s">
        <v>85</v>
      </c>
      <c r="D34" s="32">
        <v>0</v>
      </c>
      <c r="E34" s="32">
        <v>0</v>
      </c>
      <c r="F34" s="7">
        <v>0.27</v>
      </c>
      <c r="G34" s="7" t="s">
        <v>55</v>
      </c>
      <c r="H34" s="46">
        <v>0</v>
      </c>
      <c r="I34" s="25">
        <v>2.5999999999999999E-3</v>
      </c>
      <c r="J34" s="57">
        <v>171000</v>
      </c>
      <c r="K34" s="57">
        <v>99.93</v>
      </c>
      <c r="L34" s="57">
        <v>170.88</v>
      </c>
      <c r="M34" s="25">
        <v>0</v>
      </c>
      <c r="N34" s="25">
        <f>L34/סיכום!$B$42</f>
        <v>1.6482420763260393E-2</v>
      </c>
    </row>
    <row r="35" spans="1:14">
      <c r="A35" s="7" t="s">
        <v>99</v>
      </c>
      <c r="B35" s="7">
        <v>8150724</v>
      </c>
      <c r="C35" s="7" t="s">
        <v>85</v>
      </c>
      <c r="D35" s="32">
        <v>0</v>
      </c>
      <c r="E35" s="32">
        <v>0</v>
      </c>
      <c r="F35" s="7">
        <v>0.52</v>
      </c>
      <c r="G35" s="7" t="s">
        <v>55</v>
      </c>
      <c r="H35" s="46">
        <v>0</v>
      </c>
      <c r="I35" s="25">
        <v>2.3E-3</v>
      </c>
      <c r="J35" s="57">
        <v>277000</v>
      </c>
      <c r="K35" s="57">
        <v>99.88</v>
      </c>
      <c r="L35" s="57">
        <v>276.67</v>
      </c>
      <c r="M35" s="25">
        <v>0</v>
      </c>
      <c r="N35" s="25">
        <f>L35/סיכום!$B$42</f>
        <v>2.6686513065140759E-2</v>
      </c>
    </row>
    <row r="36" spans="1:14">
      <c r="A36" s="7" t="s">
        <v>100</v>
      </c>
      <c r="B36" s="7">
        <v>8150815</v>
      </c>
      <c r="C36" s="7" t="s">
        <v>85</v>
      </c>
      <c r="D36" s="32">
        <v>0</v>
      </c>
      <c r="E36" s="32">
        <v>0</v>
      </c>
      <c r="F36" s="7">
        <v>0.59</v>
      </c>
      <c r="G36" s="7" t="s">
        <v>55</v>
      </c>
      <c r="H36" s="46">
        <v>0</v>
      </c>
      <c r="I36" s="25">
        <v>2.5000000000000001E-3</v>
      </c>
      <c r="J36" s="57">
        <v>80000</v>
      </c>
      <c r="K36" s="57">
        <v>99.85</v>
      </c>
      <c r="L36" s="57">
        <v>79.88</v>
      </c>
      <c r="M36" s="25">
        <v>0</v>
      </c>
      <c r="N36" s="25">
        <f>L36/סיכום!$B$42</f>
        <v>7.7049143876945225E-3</v>
      </c>
    </row>
    <row r="37" spans="1:14">
      <c r="A37" s="7" t="s">
        <v>101</v>
      </c>
      <c r="B37" s="7">
        <v>8150914</v>
      </c>
      <c r="C37" s="7" t="s">
        <v>85</v>
      </c>
      <c r="D37" s="32">
        <v>0</v>
      </c>
      <c r="E37" s="32">
        <v>0</v>
      </c>
      <c r="F37" s="7">
        <v>0.67</v>
      </c>
      <c r="G37" s="7" t="s">
        <v>55</v>
      </c>
      <c r="H37" s="46">
        <v>0</v>
      </c>
      <c r="I37" s="25">
        <v>2.7000000000000001E-3</v>
      </c>
      <c r="J37" s="57">
        <v>77532</v>
      </c>
      <c r="K37" s="57">
        <v>99.82</v>
      </c>
      <c r="L37" s="57">
        <v>77.39</v>
      </c>
      <c r="M37" s="25">
        <v>0</v>
      </c>
      <c r="N37" s="25">
        <f>L37/סיכום!$B$42</f>
        <v>7.4647386637916773E-3</v>
      </c>
    </row>
    <row r="38" spans="1:14">
      <c r="A38" s="7" t="s">
        <v>102</v>
      </c>
      <c r="B38" s="7">
        <v>1114297</v>
      </c>
      <c r="C38" s="7" t="s">
        <v>85</v>
      </c>
      <c r="D38" s="32">
        <v>0</v>
      </c>
      <c r="E38" s="32">
        <v>0</v>
      </c>
      <c r="F38" s="7">
        <v>0.08</v>
      </c>
      <c r="G38" s="7" t="s">
        <v>55</v>
      </c>
      <c r="H38" s="25">
        <v>4.4999999999999998E-2</v>
      </c>
      <c r="I38" s="25">
        <v>2.0999999999999999E-3</v>
      </c>
      <c r="J38" s="57">
        <v>80105</v>
      </c>
      <c r="K38" s="57">
        <v>104.47</v>
      </c>
      <c r="L38" s="57">
        <v>83.69</v>
      </c>
      <c r="M38" s="25">
        <v>0</v>
      </c>
      <c r="N38" s="25">
        <f>L38/סיכום!$B$42</f>
        <v>8.0724121821000826E-3</v>
      </c>
    </row>
    <row r="39" spans="1:14">
      <c r="A39" s="7" t="s">
        <v>103</v>
      </c>
      <c r="B39" s="7">
        <v>1126218</v>
      </c>
      <c r="C39" s="7" t="s">
        <v>85</v>
      </c>
      <c r="D39" s="32">
        <v>0</v>
      </c>
      <c r="E39" s="32">
        <v>0</v>
      </c>
      <c r="F39" s="7">
        <v>2.88</v>
      </c>
      <c r="G39" s="7" t="s">
        <v>55</v>
      </c>
      <c r="H39" s="25">
        <v>0.04</v>
      </c>
      <c r="I39" s="25">
        <v>7.9000000000000008E-3</v>
      </c>
      <c r="J39" s="57">
        <v>17986</v>
      </c>
      <c r="K39" s="57">
        <v>113.42</v>
      </c>
      <c r="L39" s="57">
        <v>20.399999999999999</v>
      </c>
      <c r="M39" s="25">
        <v>0</v>
      </c>
      <c r="N39" s="25">
        <f>L39/סיכום!$B$42</f>
        <v>1.96770472595103E-3</v>
      </c>
    </row>
    <row r="40" spans="1:14">
      <c r="A40" s="7" t="s">
        <v>104</v>
      </c>
      <c r="B40" s="7">
        <v>1115773</v>
      </c>
      <c r="C40" s="7" t="s">
        <v>85</v>
      </c>
      <c r="D40" s="32">
        <v>0</v>
      </c>
      <c r="E40" s="32">
        <v>0</v>
      </c>
      <c r="F40" s="7">
        <v>4.49</v>
      </c>
      <c r="G40" s="7" t="s">
        <v>55</v>
      </c>
      <c r="H40" s="25">
        <v>0.05</v>
      </c>
      <c r="I40" s="25">
        <v>1.3599999999999999E-2</v>
      </c>
      <c r="J40" s="57">
        <v>303132</v>
      </c>
      <c r="K40" s="57">
        <v>122.33</v>
      </c>
      <c r="L40" s="57">
        <v>370.82</v>
      </c>
      <c r="M40" s="25">
        <v>0</v>
      </c>
      <c r="N40" s="25">
        <f>L40/סיכום!$B$42</f>
        <v>3.576785619986083E-2</v>
      </c>
    </row>
    <row r="41" spans="1:14">
      <c r="A41" s="7" t="s">
        <v>105</v>
      </c>
      <c r="B41" s="7">
        <v>1123272</v>
      </c>
      <c r="C41" s="7" t="s">
        <v>85</v>
      </c>
      <c r="D41" s="32">
        <v>0</v>
      </c>
      <c r="E41" s="32">
        <v>0</v>
      </c>
      <c r="F41" s="7">
        <v>5.94</v>
      </c>
      <c r="G41" s="7" t="s">
        <v>55</v>
      </c>
      <c r="H41" s="25">
        <v>5.5E-2</v>
      </c>
      <c r="I41" s="25">
        <v>1.8599999999999998E-2</v>
      </c>
      <c r="J41" s="57">
        <v>291151</v>
      </c>
      <c r="K41" s="57">
        <v>129</v>
      </c>
      <c r="L41" s="57">
        <v>375.58</v>
      </c>
      <c r="M41" s="25">
        <v>0</v>
      </c>
      <c r="N41" s="25">
        <f>L41/סיכום!$B$42</f>
        <v>3.6226987302582739E-2</v>
      </c>
    </row>
    <row r="42" spans="1:14">
      <c r="A42" s="7" t="s">
        <v>106</v>
      </c>
      <c r="B42" s="7">
        <v>1110907</v>
      </c>
      <c r="C42" s="7" t="s">
        <v>85</v>
      </c>
      <c r="D42" s="32">
        <v>0</v>
      </c>
      <c r="E42" s="32">
        <v>0</v>
      </c>
      <c r="F42" s="7">
        <v>3.69</v>
      </c>
      <c r="G42" s="7" t="s">
        <v>55</v>
      </c>
      <c r="H42" s="25">
        <v>0.06</v>
      </c>
      <c r="I42" s="25">
        <v>1.0800000000000001E-2</v>
      </c>
      <c r="J42" s="57">
        <v>225163</v>
      </c>
      <c r="K42" s="57">
        <v>124.96</v>
      </c>
      <c r="L42" s="57">
        <v>281.36</v>
      </c>
      <c r="M42" s="25">
        <v>0</v>
      </c>
      <c r="N42" s="25">
        <f>L42/סיכום!$B$42</f>
        <v>2.7138892239881463E-2</v>
      </c>
    </row>
    <row r="43" spans="1:14">
      <c r="A43" s="7" t="s">
        <v>107</v>
      </c>
      <c r="B43" s="7">
        <v>1126747</v>
      </c>
      <c r="C43" s="7" t="s">
        <v>85</v>
      </c>
      <c r="D43" s="32">
        <v>0</v>
      </c>
      <c r="E43" s="32">
        <v>0</v>
      </c>
      <c r="F43" s="7">
        <v>7.03</v>
      </c>
      <c r="G43" s="7" t="s">
        <v>55</v>
      </c>
      <c r="H43" s="25">
        <v>4.2500000000000003E-2</v>
      </c>
      <c r="I43" s="25">
        <v>2.1399999999999999E-2</v>
      </c>
      <c r="J43" s="57">
        <v>232000</v>
      </c>
      <c r="K43" s="57">
        <v>119.04</v>
      </c>
      <c r="L43" s="57">
        <v>276.17</v>
      </c>
      <c r="M43" s="25">
        <v>0</v>
      </c>
      <c r="N43" s="25">
        <f>L43/סיכום!$B$42</f>
        <v>2.6638285008132156E-2</v>
      </c>
    </row>
    <row r="44" spans="1:14">
      <c r="A44" s="7" t="s">
        <v>108</v>
      </c>
      <c r="B44" s="7">
        <v>1130848</v>
      </c>
      <c r="C44" s="7" t="s">
        <v>85</v>
      </c>
      <c r="D44" s="32">
        <v>0</v>
      </c>
      <c r="E44" s="32">
        <v>0</v>
      </c>
      <c r="F44" s="7">
        <v>7.87</v>
      </c>
      <c r="G44" s="7" t="s">
        <v>55</v>
      </c>
      <c r="H44" s="25">
        <v>3.7499999999999999E-2</v>
      </c>
      <c r="I44" s="25">
        <v>2.3099999999999999E-2</v>
      </c>
      <c r="J44" s="57">
        <v>38266</v>
      </c>
      <c r="K44" s="57">
        <v>114.7</v>
      </c>
      <c r="L44" s="57">
        <v>43.89</v>
      </c>
      <c r="M44" s="25">
        <v>0</v>
      </c>
      <c r="N44" s="25">
        <f>L44/סיכום!$B$42</f>
        <v>4.2334588442152305E-3</v>
      </c>
    </row>
    <row r="45" spans="1:14">
      <c r="A45" s="7" t="s">
        <v>109</v>
      </c>
      <c r="B45" s="7">
        <v>1099456</v>
      </c>
      <c r="C45" s="7" t="s">
        <v>85</v>
      </c>
      <c r="D45" s="32">
        <v>0</v>
      </c>
      <c r="E45" s="32">
        <v>0</v>
      </c>
      <c r="F45" s="7">
        <v>9.14</v>
      </c>
      <c r="G45" s="7" t="s">
        <v>55</v>
      </c>
      <c r="H45" s="25">
        <v>6.25E-2</v>
      </c>
      <c r="I45" s="25">
        <v>2.6100000000000002E-2</v>
      </c>
      <c r="J45" s="57">
        <v>152219</v>
      </c>
      <c r="K45" s="57">
        <v>137.72</v>
      </c>
      <c r="L45" s="57">
        <v>209.64</v>
      </c>
      <c r="M45" s="25">
        <v>0</v>
      </c>
      <c r="N45" s="25">
        <f>L45/סיכום!$B$42</f>
        <v>2.0221059742567347E-2</v>
      </c>
    </row>
    <row r="46" spans="1:14">
      <c r="A46" s="7" t="s">
        <v>110</v>
      </c>
      <c r="B46" s="7">
        <v>1122019</v>
      </c>
      <c r="C46" s="7" t="s">
        <v>85</v>
      </c>
      <c r="D46" s="32">
        <v>0</v>
      </c>
      <c r="E46" s="32">
        <v>0</v>
      </c>
      <c r="F46" s="7">
        <v>1.63</v>
      </c>
      <c r="G46" s="7" t="s">
        <v>55</v>
      </c>
      <c r="H46" s="25">
        <v>4.2500000000000003E-2</v>
      </c>
      <c r="I46" s="25">
        <v>4.1000000000000003E-3</v>
      </c>
      <c r="J46" s="57">
        <v>99585</v>
      </c>
      <c r="K46" s="57">
        <v>107.79</v>
      </c>
      <c r="L46" s="57">
        <v>107.34</v>
      </c>
      <c r="M46" s="25">
        <v>0</v>
      </c>
      <c r="N46" s="25">
        <f>L46/סיכום!$B$42</f>
        <v>1.0353599278607038E-2</v>
      </c>
    </row>
    <row r="47" spans="1:14" ht="13.5" thickBot="1">
      <c r="A47" s="6" t="s">
        <v>111</v>
      </c>
      <c r="B47" s="6"/>
      <c r="C47" s="6"/>
      <c r="D47" s="6"/>
      <c r="E47" s="6"/>
      <c r="F47" s="6">
        <v>3.4</v>
      </c>
      <c r="G47" s="6"/>
      <c r="H47" s="6"/>
      <c r="I47" s="20">
        <v>1.06E-2</v>
      </c>
      <c r="J47" s="58">
        <f>SUM(J29:J46)</f>
        <v>2607892</v>
      </c>
      <c r="K47" s="56"/>
      <c r="L47" s="58">
        <f>SUM(L29:L46)</f>
        <v>2935.63</v>
      </c>
      <c r="M47" s="6"/>
      <c r="N47" s="21">
        <f>SUM(N29:N46)</f>
        <v>0.28315946199233438</v>
      </c>
    </row>
    <row r="48" spans="1:14" ht="13.5" thickTop="1"/>
    <row r="49" spans="1:14">
      <c r="A49" s="6" t="s">
        <v>112</v>
      </c>
      <c r="B49" s="6"/>
      <c r="C49" s="6"/>
      <c r="D49" s="6"/>
      <c r="E49" s="6"/>
      <c r="F49" s="6"/>
      <c r="G49" s="6"/>
      <c r="H49" s="6"/>
      <c r="I49" s="6"/>
      <c r="J49" s="56"/>
      <c r="K49" s="56"/>
      <c r="L49" s="56"/>
      <c r="M49" s="6"/>
      <c r="N49" s="6"/>
    </row>
    <row r="50" spans="1:14" ht="13.5" thickBot="1">
      <c r="A50" s="6" t="s">
        <v>113</v>
      </c>
      <c r="B50" s="6"/>
      <c r="C50" s="6"/>
      <c r="D50" s="6"/>
      <c r="E50" s="6"/>
      <c r="F50" s="6"/>
      <c r="G50" s="6"/>
      <c r="H50" s="6"/>
      <c r="I50" s="6"/>
      <c r="J50" s="58">
        <v>0</v>
      </c>
      <c r="K50" s="56"/>
      <c r="L50" s="58">
        <v>0</v>
      </c>
      <c r="M50" s="6"/>
      <c r="N50" s="21">
        <f>L50/סיכום!$B$42</f>
        <v>0</v>
      </c>
    </row>
    <row r="51" spans="1:14" ht="13.5" thickTop="1"/>
    <row r="52" spans="1:14" ht="13.5" thickBot="1">
      <c r="A52" s="4" t="s">
        <v>114</v>
      </c>
      <c r="B52" s="4"/>
      <c r="C52" s="4"/>
      <c r="D52" s="4"/>
      <c r="E52" s="4"/>
      <c r="F52" s="4">
        <v>4.0199999999999996</v>
      </c>
      <c r="G52" s="4"/>
      <c r="H52" s="4"/>
      <c r="I52" s="24">
        <v>9.2999999999999992E-3</v>
      </c>
      <c r="J52" s="59">
        <f>+J26+J47+J50</f>
        <v>3135297</v>
      </c>
      <c r="K52" s="54"/>
      <c r="L52" s="59">
        <f>+L26+L47+L50</f>
        <v>3665.05</v>
      </c>
      <c r="M52" s="4"/>
      <c r="N52" s="23">
        <f>+N26+N47+N50</f>
        <v>0.35351648067876579</v>
      </c>
    </row>
    <row r="53" spans="1:14" ht="13.5" thickTop="1"/>
    <row r="55" spans="1:14">
      <c r="A55" s="4" t="s">
        <v>115</v>
      </c>
      <c r="B55" s="4"/>
      <c r="C55" s="4"/>
      <c r="D55" s="4"/>
      <c r="E55" s="4"/>
      <c r="F55" s="4"/>
      <c r="G55" s="4"/>
      <c r="H55" s="4"/>
      <c r="I55" s="4"/>
      <c r="J55" s="54"/>
      <c r="K55" s="54"/>
      <c r="L55" s="54"/>
      <c r="M55" s="4"/>
      <c r="N55" s="4"/>
    </row>
    <row r="56" spans="1:14">
      <c r="A56" s="6" t="s">
        <v>116</v>
      </c>
      <c r="B56" s="6"/>
      <c r="C56" s="6"/>
      <c r="D56" s="6"/>
      <c r="E56" s="6"/>
      <c r="F56" s="6"/>
      <c r="G56" s="6"/>
      <c r="H56" s="6"/>
      <c r="I56" s="6"/>
      <c r="J56" s="56"/>
      <c r="K56" s="56"/>
      <c r="L56" s="56"/>
      <c r="M56" s="6"/>
      <c r="N56" s="6"/>
    </row>
    <row r="57" spans="1:14" ht="13.5" thickBot="1">
      <c r="A57" s="6" t="s">
        <v>117</v>
      </c>
      <c r="B57" s="6"/>
      <c r="C57" s="6"/>
      <c r="D57" s="6"/>
      <c r="E57" s="6"/>
      <c r="F57" s="6"/>
      <c r="G57" s="6"/>
      <c r="H57" s="6"/>
      <c r="I57" s="6"/>
      <c r="J57" s="58">
        <v>0</v>
      </c>
      <c r="K57" s="56"/>
      <c r="L57" s="58">
        <v>0</v>
      </c>
      <c r="M57" s="6"/>
      <c r="N57" s="21">
        <f>L57/סיכום!$B$42</f>
        <v>0</v>
      </c>
    </row>
    <row r="58" spans="1:14" ht="13.5" thickTop="1"/>
    <row r="59" spans="1:14">
      <c r="A59" s="6" t="s">
        <v>118</v>
      </c>
      <c r="B59" s="6"/>
      <c r="C59" s="6"/>
      <c r="D59" s="6"/>
      <c r="E59" s="6"/>
      <c r="F59" s="6"/>
      <c r="G59" s="6"/>
      <c r="H59" s="6"/>
      <c r="I59" s="6"/>
      <c r="J59" s="56"/>
      <c r="K59" s="56"/>
      <c r="L59" s="56"/>
      <c r="M59" s="6"/>
      <c r="N59" s="6"/>
    </row>
    <row r="60" spans="1:14" ht="13.5" thickBot="1">
      <c r="A60" s="6" t="s">
        <v>119</v>
      </c>
      <c r="B60" s="6"/>
      <c r="C60" s="6"/>
      <c r="D60" s="6"/>
      <c r="E60" s="6"/>
      <c r="F60" s="6"/>
      <c r="G60" s="6"/>
      <c r="H60" s="6"/>
      <c r="I60" s="6"/>
      <c r="J60" s="58">
        <v>0</v>
      </c>
      <c r="K60" s="56"/>
      <c r="L60" s="58">
        <v>0</v>
      </c>
      <c r="M60" s="6"/>
      <c r="N60" s="21">
        <f>L60/סיכום!$B$42</f>
        <v>0</v>
      </c>
    </row>
    <row r="61" spans="1:14" ht="13.5" thickTop="1"/>
    <row r="62" spans="1:14" ht="13.5" thickBot="1">
      <c r="A62" s="4" t="s">
        <v>120</v>
      </c>
      <c r="B62" s="4"/>
      <c r="C62" s="4"/>
      <c r="D62" s="4"/>
      <c r="E62" s="4"/>
      <c r="F62" s="4"/>
      <c r="G62" s="4"/>
      <c r="H62" s="4"/>
      <c r="I62" s="4"/>
      <c r="J62" s="59">
        <v>0</v>
      </c>
      <c r="K62" s="54"/>
      <c r="L62" s="59">
        <v>0</v>
      </c>
      <c r="M62" s="4"/>
      <c r="N62" s="23">
        <v>0</v>
      </c>
    </row>
    <row r="63" spans="1:14" ht="13.5" thickTop="1"/>
    <row r="65" spans="1:14" ht="13.5" thickBot="1">
      <c r="A65" s="4" t="s">
        <v>121</v>
      </c>
      <c r="B65" s="4"/>
      <c r="C65" s="4"/>
      <c r="D65" s="4"/>
      <c r="E65" s="4"/>
      <c r="F65" s="4">
        <v>4.0199999999999996</v>
      </c>
      <c r="G65" s="4"/>
      <c r="H65" s="4"/>
      <c r="I65" s="24">
        <v>9.2999999999999992E-3</v>
      </c>
      <c r="J65" s="59">
        <f>+J52+J62</f>
        <v>3135297</v>
      </c>
      <c r="K65" s="54"/>
      <c r="L65" s="59">
        <f>+L52+L62</f>
        <v>3665.05</v>
      </c>
      <c r="M65" s="4"/>
      <c r="N65" s="23">
        <f>+N52+N62</f>
        <v>0.35351648067876579</v>
      </c>
    </row>
    <row r="66" spans="1:14" ht="13.5" thickTop="1"/>
    <row r="68" spans="1:14">
      <c r="A68" s="7" t="s">
        <v>69</v>
      </c>
      <c r="B68" s="7"/>
      <c r="C68" s="7"/>
      <c r="D68" s="7"/>
      <c r="E68" s="7"/>
      <c r="F68" s="7"/>
      <c r="G68" s="7"/>
      <c r="H68" s="7"/>
      <c r="I68" s="7"/>
      <c r="J68" s="57"/>
      <c r="K68" s="57"/>
      <c r="L68" s="57"/>
      <c r="M68" s="7"/>
      <c r="N68" s="7"/>
    </row>
    <row r="72" spans="1:14">
      <c r="A72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24" workbookViewId="0">
      <selection activeCell="L62" sqref="L62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947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796</v>
      </c>
      <c r="E11" s="4" t="s">
        <v>7</v>
      </c>
      <c r="F11" s="4" t="s">
        <v>8</v>
      </c>
      <c r="G11" s="4" t="s">
        <v>72</v>
      </c>
      <c r="H11" s="4" t="s">
        <v>73</v>
      </c>
      <c r="I11" s="4" t="s">
        <v>9</v>
      </c>
      <c r="J11" s="4" t="s">
        <v>10</v>
      </c>
      <c r="K11" s="4" t="s">
        <v>11</v>
      </c>
      <c r="L11" s="4" t="s">
        <v>74</v>
      </c>
      <c r="M11" s="4" t="s">
        <v>75</v>
      </c>
      <c r="N11" s="4" t="s">
        <v>816</v>
      </c>
      <c r="O11" s="4" t="s">
        <v>76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77</v>
      </c>
      <c r="H12" s="5" t="s">
        <v>78</v>
      </c>
      <c r="I12" s="5"/>
      <c r="J12" s="5" t="s">
        <v>14</v>
      </c>
      <c r="K12" s="5" t="s">
        <v>14</v>
      </c>
      <c r="L12" s="5" t="s">
        <v>79</v>
      </c>
      <c r="M12" s="5" t="s">
        <v>80</v>
      </c>
      <c r="N12" s="5" t="s">
        <v>15</v>
      </c>
      <c r="O12" s="5" t="s">
        <v>14</v>
      </c>
      <c r="P12" s="5" t="s">
        <v>14</v>
      </c>
    </row>
    <row r="15" spans="1:16">
      <c r="A15" s="4" t="s">
        <v>948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949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799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800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18" t="s">
        <v>20</v>
      </c>
      <c r="M20" s="6"/>
      <c r="N20" s="18" t="s">
        <v>20</v>
      </c>
      <c r="O20" s="6"/>
      <c r="P20" s="18" t="s">
        <v>21</v>
      </c>
    </row>
    <row r="21" spans="1:16" ht="13.5" thickTop="1"/>
    <row r="22" spans="1:16">
      <c r="A22" s="6" t="s">
        <v>801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802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8" t="s">
        <v>20</v>
      </c>
      <c r="M23" s="6"/>
      <c r="N23" s="18" t="s">
        <v>20</v>
      </c>
      <c r="O23" s="6"/>
      <c r="P23" s="21">
        <f>N23/סיכום!$B$42</f>
        <v>0</v>
      </c>
    </row>
    <row r="24" spans="1:16" ht="13.5" thickTop="1"/>
    <row r="25" spans="1:16">
      <c r="A25" s="6" t="s">
        <v>803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804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18" t="s">
        <v>20</v>
      </c>
      <c r="M26" s="6"/>
      <c r="N26" s="18" t="s">
        <v>20</v>
      </c>
      <c r="O26" s="6"/>
      <c r="P26" s="21">
        <f>N26/סיכום!$B$42</f>
        <v>0</v>
      </c>
    </row>
    <row r="27" spans="1:16" ht="13.5" thickTop="1"/>
    <row r="28" spans="1:16">
      <c r="A28" s="6" t="s">
        <v>805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806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8" t="s">
        <v>20</v>
      </c>
      <c r="M29" s="6"/>
      <c r="N29" s="18" t="s">
        <v>20</v>
      </c>
      <c r="O29" s="6"/>
      <c r="P29" s="21">
        <f>N29/סיכום!$B$42</f>
        <v>0</v>
      </c>
    </row>
    <row r="30" spans="1:16" ht="13.5" thickTop="1"/>
    <row r="31" spans="1:16">
      <c r="A31" s="6" t="s">
        <v>807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808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18" t="s">
        <v>20</v>
      </c>
      <c r="M32" s="6"/>
      <c r="N32" s="18" t="s">
        <v>20</v>
      </c>
      <c r="O32" s="6"/>
      <c r="P32" s="21">
        <f>N32/סיכום!$B$42</f>
        <v>0</v>
      </c>
    </row>
    <row r="33" spans="1:16" ht="13.5" thickTop="1"/>
    <row r="34" spans="1:16">
      <c r="A34" s="6" t="s">
        <v>809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810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18" t="s">
        <v>20</v>
      </c>
      <c r="M35" s="6"/>
      <c r="N35" s="18" t="s">
        <v>20</v>
      </c>
      <c r="O35" s="6"/>
      <c r="P35" s="21">
        <f>N35/סיכום!$B$42</f>
        <v>0</v>
      </c>
    </row>
    <row r="36" spans="1:16" ht="13.5" thickTop="1"/>
    <row r="37" spans="1:16" ht="13.5" thickBot="1">
      <c r="A37" s="4" t="s">
        <v>950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19" t="s">
        <v>20</v>
      </c>
      <c r="M37" s="4"/>
      <c r="N37" s="19" t="s">
        <v>20</v>
      </c>
      <c r="O37" s="4"/>
      <c r="P37" s="19" t="s">
        <v>21</v>
      </c>
    </row>
    <row r="38" spans="1:16" ht="13.5" thickTop="1"/>
    <row r="40" spans="1:16">
      <c r="A40" s="4" t="s">
        <v>951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799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800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18" t="s">
        <v>20</v>
      </c>
      <c r="M42" s="6"/>
      <c r="N42" s="18" t="s">
        <v>20</v>
      </c>
      <c r="O42" s="6"/>
      <c r="P42" s="21">
        <f>N42/סיכום!$B$42</f>
        <v>0</v>
      </c>
    </row>
    <row r="43" spans="1:16" ht="13.5" thickTop="1"/>
    <row r="44" spans="1:16">
      <c r="A44" s="6" t="s">
        <v>801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802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18" t="s">
        <v>20</v>
      </c>
      <c r="M45" s="6"/>
      <c r="N45" s="18" t="s">
        <v>20</v>
      </c>
      <c r="O45" s="6"/>
      <c r="P45" s="21">
        <f>N45/סיכום!$B$42</f>
        <v>0</v>
      </c>
    </row>
    <row r="46" spans="1:16" ht="13.5" thickTop="1"/>
    <row r="47" spans="1:16">
      <c r="A47" s="6" t="s">
        <v>803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804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8" t="s">
        <v>20</v>
      </c>
      <c r="M48" s="6"/>
      <c r="N48" s="18" t="s">
        <v>20</v>
      </c>
      <c r="O48" s="6"/>
      <c r="P48" s="21">
        <f>N48/סיכום!$B$42</f>
        <v>0</v>
      </c>
    </row>
    <row r="49" spans="1:16" ht="13.5" thickTop="1"/>
    <row r="50" spans="1:16">
      <c r="A50" s="6" t="s">
        <v>805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806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18" t="s">
        <v>20</v>
      </c>
      <c r="M51" s="6"/>
      <c r="N51" s="18" t="s">
        <v>20</v>
      </c>
      <c r="O51" s="6"/>
      <c r="P51" s="21">
        <f>N51/סיכום!$B$42</f>
        <v>0</v>
      </c>
    </row>
    <row r="52" spans="1:16" ht="13.5" thickTop="1"/>
    <row r="53" spans="1:16">
      <c r="A53" s="6" t="s">
        <v>807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808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18" t="s">
        <v>20</v>
      </c>
      <c r="M54" s="6"/>
      <c r="N54" s="18" t="s">
        <v>20</v>
      </c>
      <c r="O54" s="6"/>
      <c r="P54" s="21">
        <f>N54/סיכום!$B$42</f>
        <v>0</v>
      </c>
    </row>
    <row r="55" spans="1:16" ht="13.5" thickTop="1"/>
    <row r="56" spans="1:16">
      <c r="A56" s="6" t="s">
        <v>809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810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18" t="s">
        <v>20</v>
      </c>
      <c r="M57" s="6"/>
      <c r="N57" s="18" t="s">
        <v>20</v>
      </c>
      <c r="O57" s="6"/>
      <c r="P57" s="21">
        <f>N57/סיכום!$B$42</f>
        <v>0</v>
      </c>
    </row>
    <row r="58" spans="1:16" ht="13.5" thickTop="1"/>
    <row r="59" spans="1:16" ht="13.5" thickBot="1">
      <c r="A59" s="4" t="s">
        <v>952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19" t="s">
        <v>20</v>
      </c>
      <c r="M59" s="4"/>
      <c r="N59" s="19" t="s">
        <v>20</v>
      </c>
      <c r="O59" s="4"/>
      <c r="P59" s="19" t="s">
        <v>21</v>
      </c>
    </row>
    <row r="60" spans="1:16" ht="13.5" thickTop="1"/>
    <row r="62" spans="1:16" ht="13.5" thickBot="1">
      <c r="A62" s="4" t="s">
        <v>953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19" t="s">
        <v>20</v>
      </c>
      <c r="M62" s="4"/>
      <c r="N62" s="19" t="s">
        <v>20</v>
      </c>
      <c r="O62" s="4"/>
      <c r="P62" s="19" t="s">
        <v>21</v>
      </c>
    </row>
    <row r="63" spans="1:16" ht="13.5" thickTop="1"/>
    <row r="65" spans="1:16">
      <c r="A65" s="7" t="s">
        <v>69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3"/>
  <sheetViews>
    <sheetView rightToLeft="1" topLeftCell="F27" workbookViewId="0">
      <selection activeCell="M48" sqref="M48"/>
    </sheetView>
  </sheetViews>
  <sheetFormatPr defaultColWidth="9.140625" defaultRowHeight="12.75"/>
  <cols>
    <col min="1" max="1" width="57.7109375" customWidth="1"/>
    <col min="2" max="2" width="12.7109375" customWidth="1"/>
    <col min="3" max="3" width="18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2.7109375" style="27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954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73</v>
      </c>
      <c r="G11" s="4" t="s">
        <v>9</v>
      </c>
      <c r="H11" s="4" t="s">
        <v>10</v>
      </c>
      <c r="I11" s="4" t="s">
        <v>11</v>
      </c>
      <c r="J11" s="28" t="s">
        <v>74</v>
      </c>
      <c r="K11" s="4" t="s">
        <v>75</v>
      </c>
      <c r="L11" s="4" t="s">
        <v>816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78</v>
      </c>
      <c r="G12" s="5"/>
      <c r="H12" s="5" t="s">
        <v>14</v>
      </c>
      <c r="I12" s="5" t="s">
        <v>14</v>
      </c>
      <c r="J12" s="29" t="s">
        <v>79</v>
      </c>
      <c r="K12" s="5" t="s">
        <v>80</v>
      </c>
      <c r="L12" s="5" t="s">
        <v>15</v>
      </c>
      <c r="M12" s="5" t="s">
        <v>14</v>
      </c>
    </row>
    <row r="15" spans="1:13">
      <c r="A15" s="4" t="s">
        <v>954</v>
      </c>
      <c r="B15" s="4"/>
      <c r="C15" s="4"/>
      <c r="D15" s="4"/>
      <c r="E15" s="4"/>
      <c r="F15" s="4"/>
      <c r="G15" s="4"/>
      <c r="H15" s="4"/>
      <c r="I15" s="4"/>
      <c r="J15" s="28"/>
      <c r="K15" s="4"/>
      <c r="L15" s="4"/>
      <c r="M15" s="4"/>
    </row>
    <row r="18" spans="1:13">
      <c r="A18" s="4" t="s">
        <v>955</v>
      </c>
      <c r="B18" s="4"/>
      <c r="C18" s="4"/>
      <c r="D18" s="4"/>
      <c r="E18" s="4"/>
      <c r="F18" s="4"/>
      <c r="G18" s="4"/>
      <c r="H18" s="4"/>
      <c r="I18" s="4"/>
      <c r="J18" s="28"/>
      <c r="K18" s="4"/>
      <c r="L18" s="4"/>
      <c r="M18" s="4"/>
    </row>
    <row r="19" spans="1:13">
      <c r="A19" s="6" t="s">
        <v>956</v>
      </c>
      <c r="B19" s="6"/>
      <c r="C19" s="6"/>
      <c r="D19" s="6"/>
      <c r="E19" s="6"/>
      <c r="F19" s="6"/>
      <c r="G19" s="6"/>
      <c r="H19" s="6"/>
      <c r="I19" s="6"/>
      <c r="J19" s="30"/>
      <c r="K19" s="6"/>
      <c r="L19" s="6"/>
      <c r="M19" s="6"/>
    </row>
    <row r="20" spans="1:13">
      <c r="A20" s="7" t="s">
        <v>957</v>
      </c>
      <c r="B20" s="7">
        <v>1000002</v>
      </c>
      <c r="C20" s="7" t="s">
        <v>958</v>
      </c>
      <c r="D20" s="7"/>
      <c r="E20" s="7"/>
      <c r="F20" s="7"/>
      <c r="G20" s="7" t="s">
        <v>55</v>
      </c>
      <c r="H20" s="7"/>
      <c r="I20" s="7"/>
      <c r="J20" s="32">
        <v>32431.03</v>
      </c>
      <c r="K20" s="7">
        <v>100</v>
      </c>
      <c r="L20" s="7">
        <v>32.43</v>
      </c>
      <c r="M20" s="25">
        <f>L20/סיכום!B42</f>
        <v>3.1280717775780346E-3</v>
      </c>
    </row>
    <row r="21" spans="1:13" ht="13.5" thickBot="1">
      <c r="A21" s="6" t="s">
        <v>959</v>
      </c>
      <c r="B21" s="6"/>
      <c r="C21" s="6"/>
      <c r="D21" s="6"/>
      <c r="E21" s="6"/>
      <c r="F21" s="6"/>
      <c r="G21" s="6"/>
      <c r="H21" s="6"/>
      <c r="I21" s="6"/>
      <c r="J21" s="31">
        <v>32431.03</v>
      </c>
      <c r="K21" s="6"/>
      <c r="L21" s="18">
        <f>+L20</f>
        <v>32.43</v>
      </c>
      <c r="M21" s="21">
        <f>L21/סיכום!$B$42</f>
        <v>3.1280717775780346E-3</v>
      </c>
    </row>
    <row r="22" spans="1:13" ht="13.5" thickTop="1"/>
    <row r="23" spans="1:13">
      <c r="A23" s="6" t="s">
        <v>960</v>
      </c>
      <c r="B23" s="6"/>
      <c r="C23" s="6"/>
      <c r="D23" s="6"/>
      <c r="E23" s="6"/>
      <c r="F23" s="6"/>
      <c r="G23" s="6"/>
      <c r="H23" s="6"/>
      <c r="I23" s="6"/>
      <c r="J23" s="30"/>
      <c r="K23" s="6"/>
      <c r="L23" s="6"/>
      <c r="M23" s="6"/>
    </row>
    <row r="24" spans="1:13" ht="13.5" thickBot="1">
      <c r="A24" s="6" t="s">
        <v>961</v>
      </c>
      <c r="B24" s="6"/>
      <c r="C24" s="6"/>
      <c r="D24" s="6"/>
      <c r="E24" s="6"/>
      <c r="F24" s="6"/>
      <c r="G24" s="6"/>
      <c r="H24" s="6"/>
      <c r="I24" s="6"/>
      <c r="J24" s="31">
        <v>0</v>
      </c>
      <c r="K24" s="6"/>
      <c r="L24" s="49">
        <v>0</v>
      </c>
      <c r="M24" s="21">
        <f>L24/סיכום!$B$42</f>
        <v>0</v>
      </c>
    </row>
    <row r="25" spans="1:13" ht="13.5" thickTop="1"/>
    <row r="26" spans="1:13">
      <c r="A26" s="6" t="s">
        <v>962</v>
      </c>
      <c r="B26" s="6"/>
      <c r="C26" s="6"/>
      <c r="D26" s="6"/>
      <c r="E26" s="6"/>
      <c r="F26" s="6"/>
      <c r="G26" s="6"/>
      <c r="H26" s="6"/>
      <c r="I26" s="6"/>
      <c r="J26" s="30"/>
      <c r="K26" s="6"/>
      <c r="L26" s="6"/>
      <c r="M26" s="6"/>
    </row>
    <row r="27" spans="1:13" ht="13.5" thickBot="1">
      <c r="A27" s="6" t="s">
        <v>963</v>
      </c>
      <c r="B27" s="6"/>
      <c r="C27" s="6"/>
      <c r="D27" s="6"/>
      <c r="E27" s="6"/>
      <c r="F27" s="6"/>
      <c r="G27" s="6"/>
      <c r="H27" s="6"/>
      <c r="I27" s="6"/>
      <c r="J27" s="31">
        <v>0</v>
      </c>
      <c r="K27" s="6"/>
      <c r="L27" s="49">
        <v>0</v>
      </c>
      <c r="M27" s="21">
        <f>L27/סיכום!$B$42</f>
        <v>0</v>
      </c>
    </row>
    <row r="28" spans="1:13" ht="13.5" thickTop="1"/>
    <row r="29" spans="1:13">
      <c r="A29" s="6" t="s">
        <v>964</v>
      </c>
      <c r="B29" s="6"/>
      <c r="C29" s="6"/>
      <c r="D29" s="6"/>
      <c r="E29" s="6"/>
      <c r="F29" s="6"/>
      <c r="G29" s="6"/>
      <c r="H29" s="6"/>
      <c r="I29" s="6"/>
      <c r="J29" s="30"/>
      <c r="K29" s="6"/>
      <c r="L29" s="6"/>
      <c r="M29" s="6"/>
    </row>
    <row r="30" spans="1:13" ht="13.5" thickBot="1">
      <c r="A30" s="6" t="s">
        <v>965</v>
      </c>
      <c r="B30" s="6"/>
      <c r="C30" s="6"/>
      <c r="D30" s="6"/>
      <c r="E30" s="6"/>
      <c r="F30" s="6"/>
      <c r="G30" s="6"/>
      <c r="H30" s="6"/>
      <c r="I30" s="6"/>
      <c r="J30" s="31">
        <v>0</v>
      </c>
      <c r="K30" s="6"/>
      <c r="L30" s="49">
        <v>0</v>
      </c>
      <c r="M30" s="21">
        <f>L30/סיכום!$B$42</f>
        <v>0</v>
      </c>
    </row>
    <row r="31" spans="1:13" ht="13.5" thickTop="1"/>
    <row r="32" spans="1:13">
      <c r="A32" s="6" t="s">
        <v>966</v>
      </c>
      <c r="B32" s="6"/>
      <c r="C32" s="6"/>
      <c r="D32" s="6"/>
      <c r="E32" s="6"/>
      <c r="F32" s="6"/>
      <c r="G32" s="6"/>
      <c r="H32" s="6"/>
      <c r="I32" s="6"/>
      <c r="J32" s="30"/>
      <c r="K32" s="6"/>
      <c r="L32" s="6"/>
      <c r="M32" s="6"/>
    </row>
    <row r="33" spans="1:13" ht="13.5" thickBot="1">
      <c r="A33" s="6" t="s">
        <v>967</v>
      </c>
      <c r="B33" s="6"/>
      <c r="C33" s="6"/>
      <c r="D33" s="6"/>
      <c r="E33" s="6"/>
      <c r="F33" s="6"/>
      <c r="G33" s="6"/>
      <c r="H33" s="6"/>
      <c r="I33" s="6"/>
      <c r="J33" s="31">
        <v>0</v>
      </c>
      <c r="K33" s="6"/>
      <c r="L33" s="49">
        <v>0</v>
      </c>
      <c r="M33" s="21">
        <f>L33/סיכום!$B$42</f>
        <v>0</v>
      </c>
    </row>
    <row r="34" spans="1:13" ht="13.5" thickTop="1"/>
    <row r="35" spans="1:13">
      <c r="A35" s="6" t="s">
        <v>968</v>
      </c>
      <c r="B35" s="6"/>
      <c r="C35" s="6"/>
      <c r="D35" s="6"/>
      <c r="E35" s="6"/>
      <c r="F35" s="6"/>
      <c r="G35" s="6"/>
      <c r="H35" s="6"/>
      <c r="I35" s="6"/>
      <c r="J35" s="30"/>
      <c r="K35" s="6"/>
      <c r="L35" s="6"/>
      <c r="M35" s="6"/>
    </row>
    <row r="36" spans="1:13" ht="13.5" thickBot="1">
      <c r="A36" s="6" t="s">
        <v>969</v>
      </c>
      <c r="B36" s="6"/>
      <c r="C36" s="6"/>
      <c r="D36" s="6"/>
      <c r="E36" s="6"/>
      <c r="F36" s="6"/>
      <c r="G36" s="6"/>
      <c r="H36" s="6"/>
      <c r="I36" s="6"/>
      <c r="J36" s="31">
        <v>0</v>
      </c>
      <c r="K36" s="6"/>
      <c r="L36" s="49">
        <v>0</v>
      </c>
      <c r="M36" s="21">
        <f>L36/סיכום!$B$42</f>
        <v>0</v>
      </c>
    </row>
    <row r="37" spans="1:13" ht="13.5" thickTop="1"/>
    <row r="38" spans="1:13">
      <c r="A38" s="6" t="s">
        <v>970</v>
      </c>
      <c r="B38" s="6"/>
      <c r="C38" s="6"/>
      <c r="D38" s="6"/>
      <c r="E38" s="6"/>
      <c r="F38" s="6"/>
      <c r="G38" s="6"/>
      <c r="H38" s="6"/>
      <c r="I38" s="6"/>
      <c r="J38" s="30"/>
      <c r="K38" s="6"/>
      <c r="L38" s="6"/>
      <c r="M38" s="6"/>
    </row>
    <row r="39" spans="1:13" ht="13.5" thickBot="1">
      <c r="A39" s="6" t="s">
        <v>971</v>
      </c>
      <c r="B39" s="6"/>
      <c r="C39" s="6"/>
      <c r="D39" s="6"/>
      <c r="E39" s="6"/>
      <c r="F39" s="6"/>
      <c r="G39" s="6"/>
      <c r="H39" s="6"/>
      <c r="I39" s="6"/>
      <c r="J39" s="31">
        <v>0</v>
      </c>
      <c r="K39" s="6"/>
      <c r="L39" s="49">
        <v>0</v>
      </c>
      <c r="M39" s="21">
        <f>L39/סיכום!$B$42</f>
        <v>0</v>
      </c>
    </row>
    <row r="40" spans="1:13" ht="13.5" thickTop="1"/>
    <row r="41" spans="1:13">
      <c r="A41" s="6" t="s">
        <v>972</v>
      </c>
      <c r="B41" s="6"/>
      <c r="C41" s="6"/>
      <c r="D41" s="6"/>
      <c r="E41" s="6"/>
      <c r="F41" s="6"/>
      <c r="G41" s="6"/>
      <c r="H41" s="6"/>
      <c r="I41" s="6"/>
      <c r="J41" s="30"/>
      <c r="K41" s="6"/>
      <c r="L41" s="6"/>
      <c r="M41" s="6"/>
    </row>
    <row r="42" spans="1:13" ht="13.5" thickBot="1">
      <c r="A42" s="6" t="s">
        <v>973</v>
      </c>
      <c r="B42" s="6"/>
      <c r="C42" s="6"/>
      <c r="D42" s="6"/>
      <c r="E42" s="6"/>
      <c r="F42" s="6"/>
      <c r="G42" s="6"/>
      <c r="H42" s="6"/>
      <c r="I42" s="6"/>
      <c r="J42" s="31">
        <v>0</v>
      </c>
      <c r="K42" s="6"/>
      <c r="L42" s="49">
        <v>0</v>
      </c>
      <c r="M42" s="21">
        <f>L42/סיכום!$B$42</f>
        <v>0</v>
      </c>
    </row>
    <row r="43" spans="1:13" ht="13.5" thickTop="1"/>
    <row r="44" spans="1:13">
      <c r="A44" s="6" t="s">
        <v>974</v>
      </c>
      <c r="B44" s="6"/>
      <c r="C44" s="6"/>
      <c r="D44" s="6"/>
      <c r="E44" s="6"/>
      <c r="F44" s="6"/>
      <c r="G44" s="6"/>
      <c r="H44" s="6"/>
      <c r="I44" s="6"/>
      <c r="J44" s="30"/>
      <c r="K44" s="6"/>
      <c r="L44" s="6"/>
      <c r="M44" s="6"/>
    </row>
    <row r="45" spans="1:13" ht="13.5" thickBot="1">
      <c r="A45" s="6" t="s">
        <v>975</v>
      </c>
      <c r="B45" s="6"/>
      <c r="C45" s="6"/>
      <c r="D45" s="6"/>
      <c r="E45" s="6"/>
      <c r="F45" s="6"/>
      <c r="G45" s="6"/>
      <c r="H45" s="6"/>
      <c r="I45" s="6"/>
      <c r="J45" s="31">
        <v>0</v>
      </c>
      <c r="K45" s="6"/>
      <c r="L45" s="49">
        <v>0</v>
      </c>
      <c r="M45" s="21">
        <f>L45/סיכום!$B$42</f>
        <v>0</v>
      </c>
    </row>
    <row r="46" spans="1:13" ht="13.5" thickTop="1"/>
    <row r="47" spans="1:13" ht="13.5" thickBot="1">
      <c r="A47" s="4" t="s">
        <v>976</v>
      </c>
      <c r="B47" s="4"/>
      <c r="C47" s="4"/>
      <c r="D47" s="4"/>
      <c r="E47" s="4"/>
      <c r="F47" s="4"/>
      <c r="G47" s="4"/>
      <c r="H47" s="4"/>
      <c r="I47" s="4"/>
      <c r="J47" s="33">
        <f>+J21</f>
        <v>32431.03</v>
      </c>
      <c r="K47" s="4"/>
      <c r="L47" s="19">
        <f>+L21</f>
        <v>32.43</v>
      </c>
      <c r="M47" s="23">
        <f>+M21</f>
        <v>3.1280717775780346E-3</v>
      </c>
    </row>
    <row r="48" spans="1:13" ht="13.5" thickTop="1"/>
    <row r="50" spans="1:13">
      <c r="A50" s="4" t="s">
        <v>977</v>
      </c>
      <c r="B50" s="4"/>
      <c r="C50" s="4"/>
      <c r="D50" s="4"/>
      <c r="E50" s="4"/>
      <c r="F50" s="4"/>
      <c r="G50" s="4"/>
      <c r="H50" s="4"/>
      <c r="I50" s="4"/>
      <c r="J50" s="28"/>
      <c r="K50" s="4"/>
      <c r="L50" s="4"/>
      <c r="M50" s="4"/>
    </row>
    <row r="51" spans="1:13">
      <c r="A51" s="6" t="s">
        <v>978</v>
      </c>
      <c r="B51" s="6"/>
      <c r="C51" s="6"/>
      <c r="D51" s="6"/>
      <c r="E51" s="6"/>
      <c r="F51" s="6"/>
      <c r="G51" s="6"/>
      <c r="H51" s="6"/>
      <c r="I51" s="6"/>
      <c r="J51" s="30"/>
      <c r="K51" s="6"/>
      <c r="L51" s="6"/>
      <c r="M51" s="6"/>
    </row>
    <row r="52" spans="1:13" ht="13.5" thickBot="1">
      <c r="A52" s="6" t="s">
        <v>979</v>
      </c>
      <c r="B52" s="6"/>
      <c r="C52" s="6"/>
      <c r="D52" s="6"/>
      <c r="E52" s="6"/>
      <c r="F52" s="6"/>
      <c r="G52" s="6"/>
      <c r="H52" s="6"/>
      <c r="I52" s="6"/>
      <c r="J52" s="31">
        <v>0</v>
      </c>
      <c r="K52" s="6"/>
      <c r="L52" s="49">
        <v>0</v>
      </c>
      <c r="M52" s="21">
        <f>L52/סיכום!$B$42</f>
        <v>0</v>
      </c>
    </row>
    <row r="53" spans="1:13" ht="13.5" thickTop="1"/>
    <row r="54" spans="1:13">
      <c r="A54" s="6" t="s">
        <v>980</v>
      </c>
      <c r="B54" s="6"/>
      <c r="C54" s="6"/>
      <c r="D54" s="6"/>
      <c r="E54" s="6"/>
      <c r="F54" s="6"/>
      <c r="G54" s="6"/>
      <c r="H54" s="6"/>
      <c r="I54" s="6"/>
      <c r="J54" s="30"/>
      <c r="K54" s="6"/>
      <c r="L54" s="6"/>
      <c r="M54" s="6"/>
    </row>
    <row r="55" spans="1:13" ht="13.5" thickBot="1">
      <c r="A55" s="6" t="s">
        <v>981</v>
      </c>
      <c r="B55" s="6"/>
      <c r="C55" s="6"/>
      <c r="D55" s="6"/>
      <c r="E55" s="6"/>
      <c r="F55" s="6"/>
      <c r="G55" s="6"/>
      <c r="H55" s="6"/>
      <c r="I55" s="6"/>
      <c r="J55" s="31">
        <v>0</v>
      </c>
      <c r="K55" s="6"/>
      <c r="L55" s="49">
        <v>0</v>
      </c>
      <c r="M55" s="21">
        <f>L55/סיכום!$B$42</f>
        <v>0</v>
      </c>
    </row>
    <row r="56" spans="1:13" ht="13.5" thickTop="1"/>
    <row r="57" spans="1:13">
      <c r="A57" s="6" t="s">
        <v>982</v>
      </c>
      <c r="B57" s="6"/>
      <c r="C57" s="6"/>
      <c r="D57" s="6"/>
      <c r="E57" s="6"/>
      <c r="F57" s="6"/>
      <c r="G57" s="6"/>
      <c r="H57" s="6"/>
      <c r="I57" s="6"/>
      <c r="J57" s="30"/>
      <c r="K57" s="6"/>
      <c r="L57" s="6"/>
      <c r="M57" s="6"/>
    </row>
    <row r="58" spans="1:13" ht="13.5" thickBot="1">
      <c r="A58" s="6" t="s">
        <v>983</v>
      </c>
      <c r="B58" s="6"/>
      <c r="C58" s="6"/>
      <c r="D58" s="6"/>
      <c r="E58" s="6"/>
      <c r="F58" s="6"/>
      <c r="G58" s="6"/>
      <c r="H58" s="6"/>
      <c r="I58" s="6"/>
      <c r="J58" s="31">
        <v>0</v>
      </c>
      <c r="K58" s="6"/>
      <c r="L58" s="49">
        <v>0</v>
      </c>
      <c r="M58" s="21">
        <f>L58/סיכום!$B$42</f>
        <v>0</v>
      </c>
    </row>
    <row r="59" spans="1:13" ht="13.5" thickTop="1"/>
    <row r="60" spans="1:13">
      <c r="A60" s="6" t="s">
        <v>984</v>
      </c>
      <c r="B60" s="6"/>
      <c r="C60" s="6"/>
      <c r="D60" s="6"/>
      <c r="E60" s="6"/>
      <c r="F60" s="6"/>
      <c r="G60" s="6"/>
      <c r="H60" s="6"/>
      <c r="I60" s="6"/>
      <c r="J60" s="30"/>
      <c r="K60" s="6"/>
      <c r="L60" s="6"/>
      <c r="M60" s="6"/>
    </row>
    <row r="61" spans="1:13" ht="13.5" thickBot="1">
      <c r="A61" s="6" t="s">
        <v>985</v>
      </c>
      <c r="B61" s="6"/>
      <c r="C61" s="6"/>
      <c r="D61" s="6"/>
      <c r="E61" s="6"/>
      <c r="F61" s="6"/>
      <c r="G61" s="6"/>
      <c r="H61" s="6"/>
      <c r="I61" s="6"/>
      <c r="J61" s="31">
        <v>0</v>
      </c>
      <c r="K61" s="6"/>
      <c r="L61" s="49">
        <v>0</v>
      </c>
      <c r="M61" s="21">
        <f>L61/סיכום!$B$42</f>
        <v>0</v>
      </c>
    </row>
    <row r="62" spans="1:13" ht="13.5" thickTop="1"/>
    <row r="63" spans="1:13" ht="13.5" thickBot="1">
      <c r="A63" s="4" t="s">
        <v>986</v>
      </c>
      <c r="B63" s="4"/>
      <c r="C63" s="4"/>
      <c r="D63" s="4"/>
      <c r="E63" s="4"/>
      <c r="F63" s="4"/>
      <c r="G63" s="4"/>
      <c r="H63" s="4"/>
      <c r="I63" s="4"/>
      <c r="J63" s="33">
        <v>0</v>
      </c>
      <c r="K63" s="4"/>
      <c r="L63" s="51">
        <v>0</v>
      </c>
      <c r="M63" s="23">
        <v>0</v>
      </c>
    </row>
    <row r="64" spans="1:13" ht="13.5" thickTop="1"/>
    <row r="66" spans="1:13" ht="13.5" thickBot="1">
      <c r="A66" s="4" t="s">
        <v>987</v>
      </c>
      <c r="B66" s="4"/>
      <c r="C66" s="4"/>
      <c r="D66" s="4"/>
      <c r="E66" s="4"/>
      <c r="F66" s="4"/>
      <c r="G66" s="4"/>
      <c r="H66" s="4"/>
      <c r="I66" s="4"/>
      <c r="J66" s="33">
        <v>32431.03</v>
      </c>
      <c r="K66" s="4"/>
      <c r="L66" s="19">
        <v>32.43</v>
      </c>
      <c r="M66" s="23">
        <v>3.0999999999999999E-3</v>
      </c>
    </row>
    <row r="67" spans="1:13" ht="13.5" thickTop="1"/>
    <row r="69" spans="1:13">
      <c r="A69" s="7" t="s">
        <v>69</v>
      </c>
      <c r="B69" s="7"/>
      <c r="C69" s="7"/>
      <c r="D69" s="7"/>
      <c r="E69" s="7"/>
      <c r="F69" s="7"/>
      <c r="G69" s="7"/>
      <c r="H69" s="7"/>
      <c r="I69" s="7"/>
      <c r="J69" s="32"/>
      <c r="K69" s="7"/>
      <c r="L69" s="7"/>
      <c r="M69" s="7"/>
    </row>
    <row r="73" spans="1:13">
      <c r="A73" s="2" t="s">
        <v>70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23" workbookViewId="0">
      <selection activeCell="A51" sqref="A51:XFD51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988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73</v>
      </c>
      <c r="G11" s="4" t="s">
        <v>9</v>
      </c>
      <c r="H11" s="4" t="s">
        <v>10</v>
      </c>
      <c r="I11" s="4" t="s">
        <v>11</v>
      </c>
      <c r="J11" s="4" t="s">
        <v>74</v>
      </c>
      <c r="K11" s="4" t="s">
        <v>75</v>
      </c>
      <c r="L11" s="4" t="s">
        <v>816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78</v>
      </c>
      <c r="G12" s="5"/>
      <c r="H12" s="5" t="s">
        <v>14</v>
      </c>
      <c r="I12" s="5" t="s">
        <v>14</v>
      </c>
      <c r="J12" s="5" t="s">
        <v>79</v>
      </c>
      <c r="K12" s="5" t="s">
        <v>80</v>
      </c>
      <c r="L12" s="5" t="s">
        <v>15</v>
      </c>
      <c r="M12" s="5" t="s">
        <v>14</v>
      </c>
    </row>
    <row r="15" spans="1:13">
      <c r="A15" s="4" t="s">
        <v>988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989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990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991</v>
      </c>
      <c r="B20" s="6"/>
      <c r="C20" s="6"/>
      <c r="D20" s="6"/>
      <c r="E20" s="6"/>
      <c r="F20" s="6"/>
      <c r="G20" s="6"/>
      <c r="H20" s="6"/>
      <c r="I20" s="6"/>
      <c r="J20" s="18" t="s">
        <v>20</v>
      </c>
      <c r="K20" s="6"/>
      <c r="L20" s="18" t="s">
        <v>20</v>
      </c>
      <c r="M20" s="18" t="s">
        <v>21</v>
      </c>
    </row>
    <row r="21" spans="1:13" ht="13.5" thickTop="1"/>
    <row r="22" spans="1:13">
      <c r="A22" s="6" t="s">
        <v>992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993</v>
      </c>
      <c r="B23" s="6"/>
      <c r="C23" s="6"/>
      <c r="D23" s="6"/>
      <c r="E23" s="6"/>
      <c r="F23" s="6"/>
      <c r="G23" s="6"/>
      <c r="H23" s="6"/>
      <c r="I23" s="6"/>
      <c r="J23" s="18" t="s">
        <v>20</v>
      </c>
      <c r="K23" s="6"/>
      <c r="L23" s="18" t="s">
        <v>20</v>
      </c>
      <c r="M23" s="21">
        <f>L23/סיכום!$B$42</f>
        <v>0</v>
      </c>
    </row>
    <row r="24" spans="1:13" ht="13.5" thickTop="1"/>
    <row r="25" spans="1:13">
      <c r="A25" s="6" t="s">
        <v>994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995</v>
      </c>
      <c r="B26" s="6"/>
      <c r="C26" s="6"/>
      <c r="D26" s="6"/>
      <c r="E26" s="6"/>
      <c r="F26" s="6"/>
      <c r="G26" s="6"/>
      <c r="H26" s="6"/>
      <c r="I26" s="6"/>
      <c r="J26" s="18" t="s">
        <v>20</v>
      </c>
      <c r="K26" s="6"/>
      <c r="L26" s="18" t="s">
        <v>20</v>
      </c>
      <c r="M26" s="21">
        <f>L26/סיכום!$B$42</f>
        <v>0</v>
      </c>
    </row>
    <row r="27" spans="1:13" ht="13.5" thickTop="1"/>
    <row r="28" spans="1:13">
      <c r="A28" s="6" t="s">
        <v>996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997</v>
      </c>
      <c r="B29" s="6"/>
      <c r="C29" s="6"/>
      <c r="D29" s="6"/>
      <c r="E29" s="6"/>
      <c r="F29" s="6"/>
      <c r="G29" s="6"/>
      <c r="H29" s="6"/>
      <c r="I29" s="6"/>
      <c r="J29" s="18" t="s">
        <v>20</v>
      </c>
      <c r="K29" s="6"/>
      <c r="L29" s="18" t="s">
        <v>20</v>
      </c>
      <c r="M29" s="21">
        <f>L29/סיכום!$B$42</f>
        <v>0</v>
      </c>
    </row>
    <row r="30" spans="1:13" ht="13.5" thickTop="1"/>
    <row r="31" spans="1:13">
      <c r="A31" s="6" t="s">
        <v>998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999</v>
      </c>
      <c r="B32" s="6"/>
      <c r="C32" s="6"/>
      <c r="D32" s="6"/>
      <c r="E32" s="6"/>
      <c r="F32" s="6"/>
      <c r="G32" s="6"/>
      <c r="H32" s="6"/>
      <c r="I32" s="6"/>
      <c r="J32" s="18" t="s">
        <v>20</v>
      </c>
      <c r="K32" s="6"/>
      <c r="L32" s="18" t="s">
        <v>20</v>
      </c>
      <c r="M32" s="21">
        <f>L32/סיכום!$B$42</f>
        <v>0</v>
      </c>
    </row>
    <row r="33" spans="1:13" ht="13.5" thickTop="1"/>
    <row r="34" spans="1:13" ht="13.5" thickBot="1">
      <c r="A34" s="4" t="s">
        <v>1000</v>
      </c>
      <c r="B34" s="4"/>
      <c r="C34" s="4"/>
      <c r="D34" s="4"/>
      <c r="E34" s="4"/>
      <c r="F34" s="4"/>
      <c r="G34" s="4"/>
      <c r="H34" s="4"/>
      <c r="I34" s="4"/>
      <c r="J34" s="19" t="s">
        <v>20</v>
      </c>
      <c r="K34" s="4"/>
      <c r="L34" s="19" t="s">
        <v>20</v>
      </c>
      <c r="M34" s="19" t="s">
        <v>21</v>
      </c>
    </row>
    <row r="35" spans="1:13" ht="13.5" thickTop="1"/>
    <row r="37" spans="1:13">
      <c r="A37" s="4" t="s">
        <v>1001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1001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1002</v>
      </c>
      <c r="B39" s="6"/>
      <c r="C39" s="6"/>
      <c r="D39" s="6"/>
      <c r="E39" s="6"/>
      <c r="F39" s="6"/>
      <c r="G39" s="6"/>
      <c r="H39" s="6"/>
      <c r="I39" s="6"/>
      <c r="J39" s="18" t="s">
        <v>20</v>
      </c>
      <c r="K39" s="6"/>
      <c r="L39" s="18" t="s">
        <v>20</v>
      </c>
      <c r="M39" s="21">
        <f>L39/סיכום!$B$42</f>
        <v>0</v>
      </c>
    </row>
    <row r="40" spans="1:13" ht="13.5" thickTop="1"/>
    <row r="41" spans="1:13" ht="13.5" thickBot="1">
      <c r="A41" s="4" t="s">
        <v>1002</v>
      </c>
      <c r="B41" s="4"/>
      <c r="C41" s="4"/>
      <c r="D41" s="4"/>
      <c r="E41" s="4"/>
      <c r="F41" s="4"/>
      <c r="G41" s="4"/>
      <c r="H41" s="4"/>
      <c r="I41" s="4"/>
      <c r="J41" s="19" t="s">
        <v>20</v>
      </c>
      <c r="K41" s="4"/>
      <c r="L41" s="19" t="s">
        <v>20</v>
      </c>
      <c r="M41" s="19" t="s">
        <v>21</v>
      </c>
    </row>
    <row r="42" spans="1:13" ht="13.5" thickTop="1"/>
    <row r="44" spans="1:13" ht="13.5" thickBot="1">
      <c r="A44" s="4" t="s">
        <v>1003</v>
      </c>
      <c r="B44" s="4"/>
      <c r="C44" s="4"/>
      <c r="D44" s="4"/>
      <c r="E44" s="4"/>
      <c r="F44" s="4"/>
      <c r="G44" s="4"/>
      <c r="H44" s="4"/>
      <c r="I44" s="4"/>
      <c r="J44" s="19" t="s">
        <v>20</v>
      </c>
      <c r="K44" s="4"/>
      <c r="L44" s="19" t="s">
        <v>20</v>
      </c>
      <c r="M44" s="19" t="s">
        <v>21</v>
      </c>
    </row>
    <row r="45" spans="1:13" ht="13.5" thickTop="1"/>
    <row r="47" spans="1:13">
      <c r="A47" s="7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topLeftCell="A16" workbookViewId="0">
      <selection activeCell="A45" sqref="A45:XFD45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1004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1005</v>
      </c>
      <c r="E11" s="4" t="s">
        <v>1006</v>
      </c>
      <c r="F11" s="4" t="s">
        <v>1007</v>
      </c>
      <c r="G11" s="4" t="s">
        <v>816</v>
      </c>
      <c r="H11" s="4" t="s">
        <v>13</v>
      </c>
    </row>
    <row r="12" spans="1:8">
      <c r="A12" s="5"/>
      <c r="B12" s="5"/>
      <c r="C12" s="5"/>
      <c r="D12" s="5" t="s">
        <v>77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1004</v>
      </c>
      <c r="B15" s="4"/>
      <c r="C15" s="4"/>
      <c r="D15" s="4"/>
      <c r="E15" s="4"/>
      <c r="F15" s="4"/>
      <c r="G15" s="4"/>
      <c r="H15" s="4"/>
    </row>
    <row r="18" spans="1:8">
      <c r="A18" s="4" t="s">
        <v>1008</v>
      </c>
      <c r="B18" s="4"/>
      <c r="C18" s="4"/>
      <c r="D18" s="4"/>
      <c r="E18" s="4"/>
      <c r="F18" s="4"/>
      <c r="G18" s="4"/>
      <c r="H18" s="4"/>
    </row>
    <row r="19" spans="1:8">
      <c r="A19" s="6" t="s">
        <v>1009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1010</v>
      </c>
      <c r="B20" s="6"/>
      <c r="C20" s="6"/>
      <c r="D20" s="6"/>
      <c r="E20" s="6"/>
      <c r="F20" s="6"/>
      <c r="G20" s="18" t="s">
        <v>20</v>
      </c>
      <c r="H20" s="18" t="s">
        <v>21</v>
      </c>
    </row>
    <row r="21" spans="1:8" ht="13.5" thickTop="1"/>
    <row r="22" spans="1:8">
      <c r="A22" s="6" t="s">
        <v>1011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1012</v>
      </c>
      <c r="B23" s="6"/>
      <c r="C23" s="6"/>
      <c r="D23" s="6"/>
      <c r="E23" s="6"/>
      <c r="F23" s="6"/>
      <c r="G23" s="18" t="s">
        <v>20</v>
      </c>
      <c r="H23" s="21">
        <f>G23/סיכום!$B$42</f>
        <v>0</v>
      </c>
    </row>
    <row r="24" spans="1:8" ht="13.5" thickTop="1"/>
    <row r="25" spans="1:8" ht="13.5" thickBot="1">
      <c r="A25" s="4" t="s">
        <v>1013</v>
      </c>
      <c r="B25" s="4"/>
      <c r="C25" s="4"/>
      <c r="D25" s="4"/>
      <c r="E25" s="4"/>
      <c r="F25" s="4"/>
      <c r="G25" s="19" t="s">
        <v>20</v>
      </c>
      <c r="H25" s="19" t="s">
        <v>21</v>
      </c>
    </row>
    <row r="26" spans="1:8" ht="13.5" thickTop="1"/>
    <row r="28" spans="1:8">
      <c r="A28" s="4" t="s">
        <v>1014</v>
      </c>
      <c r="B28" s="4"/>
      <c r="C28" s="4"/>
      <c r="D28" s="4"/>
      <c r="E28" s="4"/>
      <c r="F28" s="4"/>
      <c r="G28" s="4"/>
      <c r="H28" s="4"/>
    </row>
    <row r="29" spans="1:8">
      <c r="A29" s="6" t="s">
        <v>1015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1016</v>
      </c>
      <c r="B30" s="6"/>
      <c r="C30" s="6"/>
      <c r="D30" s="6"/>
      <c r="E30" s="6"/>
      <c r="F30" s="6"/>
      <c r="G30" s="18" t="s">
        <v>20</v>
      </c>
      <c r="H30" s="21">
        <f>G30/סיכום!$B$42</f>
        <v>0</v>
      </c>
    </row>
    <row r="31" spans="1:8" ht="13.5" thickTop="1"/>
    <row r="32" spans="1:8">
      <c r="A32" s="6" t="s">
        <v>1017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1018</v>
      </c>
      <c r="B33" s="6"/>
      <c r="C33" s="6"/>
      <c r="D33" s="6"/>
      <c r="E33" s="6"/>
      <c r="F33" s="6"/>
      <c r="G33" s="18" t="s">
        <v>20</v>
      </c>
      <c r="H33" s="21">
        <f>G33/סיכום!$B$42</f>
        <v>0</v>
      </c>
    </row>
    <row r="34" spans="1:8" ht="13.5" thickTop="1"/>
    <row r="35" spans="1:8" ht="13.5" thickBot="1">
      <c r="A35" s="4" t="s">
        <v>1019</v>
      </c>
      <c r="B35" s="4"/>
      <c r="C35" s="4"/>
      <c r="D35" s="4"/>
      <c r="E35" s="4"/>
      <c r="F35" s="4"/>
      <c r="G35" s="19" t="s">
        <v>20</v>
      </c>
      <c r="H35" s="19" t="s">
        <v>21</v>
      </c>
    </row>
    <row r="36" spans="1:8" ht="13.5" thickTop="1"/>
    <row r="38" spans="1:8" ht="13.5" thickBot="1">
      <c r="A38" s="4" t="s">
        <v>1020</v>
      </c>
      <c r="B38" s="4"/>
      <c r="C38" s="4"/>
      <c r="D38" s="4"/>
      <c r="E38" s="4"/>
      <c r="F38" s="4"/>
      <c r="G38" s="19" t="s">
        <v>20</v>
      </c>
      <c r="H38" s="19" t="s">
        <v>21</v>
      </c>
    </row>
    <row r="39" spans="1:8" ht="13.5" thickTop="1"/>
    <row r="41" spans="1:8">
      <c r="A41" s="7" t="s">
        <v>69</v>
      </c>
      <c r="B41" s="7"/>
      <c r="C41" s="7"/>
      <c r="D41" s="7"/>
      <c r="E41" s="7"/>
      <c r="F41" s="7"/>
      <c r="G41" s="7"/>
      <c r="H41" s="7"/>
    </row>
    <row r="45" spans="1:8">
      <c r="A45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H38" sqref="H38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1021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816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1021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1022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1022</v>
      </c>
      <c r="B19" s="6"/>
      <c r="C19" s="6"/>
      <c r="D19" s="6"/>
      <c r="E19" s="6"/>
      <c r="F19" s="6"/>
      <c r="G19" s="6"/>
      <c r="H19" s="6"/>
      <c r="I19" s="20"/>
    </row>
    <row r="20" spans="1:9">
      <c r="A20" s="14" t="s">
        <v>1094</v>
      </c>
      <c r="B20" s="14">
        <v>99999999</v>
      </c>
      <c r="C20" s="15">
        <v>0</v>
      </c>
      <c r="D20" s="16" t="s">
        <v>1095</v>
      </c>
      <c r="E20" s="16" t="s">
        <v>1096</v>
      </c>
      <c r="F20" s="17">
        <v>0</v>
      </c>
      <c r="G20" s="17">
        <v>0</v>
      </c>
      <c r="H20" s="6">
        <v>-16.334</v>
      </c>
      <c r="I20" s="20">
        <f>H20/סיכום!$B$42</f>
        <v>-1.5755141663570649E-3</v>
      </c>
    </row>
    <row r="21" spans="1:9" ht="13.5" thickBot="1">
      <c r="A21" s="6" t="s">
        <v>1023</v>
      </c>
      <c r="B21" s="6"/>
      <c r="C21" s="6"/>
      <c r="D21" s="6"/>
      <c r="E21" s="6"/>
      <c r="F21" s="6"/>
      <c r="G21" s="6"/>
      <c r="H21" s="18">
        <f>+H20</f>
        <v>-16.334</v>
      </c>
      <c r="I21" s="21">
        <f>H21/סיכום!$B$42</f>
        <v>-1.5755141663570649E-3</v>
      </c>
    </row>
    <row r="22" spans="1:9" ht="13.5" thickTop="1">
      <c r="I22" s="22"/>
    </row>
    <row r="23" spans="1:9" ht="13.5" thickBot="1">
      <c r="A23" s="4" t="s">
        <v>1023</v>
      </c>
      <c r="B23" s="4"/>
      <c r="C23" s="4"/>
      <c r="D23" s="4"/>
      <c r="E23" s="4"/>
      <c r="F23" s="4"/>
      <c r="G23" s="4"/>
      <c r="H23" s="19">
        <f>+H21</f>
        <v>-16.334</v>
      </c>
      <c r="I23" s="23">
        <f>+I21</f>
        <v>-1.5755141663570649E-3</v>
      </c>
    </row>
    <row r="24" spans="1:9" ht="13.5" thickTop="1">
      <c r="I24" s="22"/>
    </row>
    <row r="25" spans="1:9">
      <c r="I25" s="22"/>
    </row>
    <row r="26" spans="1:9">
      <c r="A26" s="4" t="s">
        <v>1024</v>
      </c>
      <c r="B26" s="4"/>
      <c r="C26" s="4"/>
      <c r="D26" s="4"/>
      <c r="E26" s="4"/>
      <c r="F26" s="4"/>
      <c r="G26" s="4"/>
      <c r="H26" s="4"/>
      <c r="I26" s="24"/>
    </row>
    <row r="27" spans="1:9">
      <c r="A27" s="6" t="s">
        <v>1024</v>
      </c>
      <c r="B27" s="6"/>
      <c r="C27" s="6"/>
      <c r="D27" s="6"/>
      <c r="E27" s="6"/>
      <c r="F27" s="6"/>
      <c r="G27" s="6"/>
      <c r="H27" s="6"/>
      <c r="I27" s="20"/>
    </row>
    <row r="28" spans="1:9" ht="13.5" thickBot="1">
      <c r="A28" s="6" t="s">
        <v>1025</v>
      </c>
      <c r="B28" s="6"/>
      <c r="C28" s="6"/>
      <c r="D28" s="6"/>
      <c r="E28" s="6"/>
      <c r="F28" s="6"/>
      <c r="G28" s="6"/>
      <c r="H28" s="18" t="s">
        <v>20</v>
      </c>
      <c r="I28" s="21">
        <f>H28/סיכום!$B$42</f>
        <v>0</v>
      </c>
    </row>
    <row r="29" spans="1:9" ht="13.5" thickTop="1">
      <c r="I29" s="22"/>
    </row>
    <row r="30" spans="1:9" ht="13.5" thickBot="1">
      <c r="A30" s="4" t="s">
        <v>1025</v>
      </c>
      <c r="B30" s="4"/>
      <c r="C30" s="4"/>
      <c r="D30" s="4"/>
      <c r="E30" s="4"/>
      <c r="F30" s="4"/>
      <c r="G30" s="4"/>
      <c r="H30" s="19" t="str">
        <f>+H28</f>
        <v>0.00</v>
      </c>
      <c r="I30" s="23" t="s">
        <v>21</v>
      </c>
    </row>
    <row r="31" spans="1:9" ht="13.5" thickTop="1">
      <c r="I31" s="22"/>
    </row>
    <row r="32" spans="1:9">
      <c r="I32" s="22"/>
    </row>
    <row r="33" spans="1:9" ht="13.5" thickBot="1">
      <c r="A33" s="4" t="s">
        <v>1026</v>
      </c>
      <c r="B33" s="4"/>
      <c r="C33" s="4"/>
      <c r="D33" s="4"/>
      <c r="E33" s="4"/>
      <c r="F33" s="4"/>
      <c r="G33" s="4"/>
      <c r="H33" s="19">
        <f>+H23+H30</f>
        <v>-16.334</v>
      </c>
      <c r="I33" s="23">
        <f>+I23+I30</f>
        <v>-1.5755141663570649E-3</v>
      </c>
    </row>
    <row r="34" spans="1:9" ht="13.5" thickTop="1">
      <c r="I34" s="22"/>
    </row>
    <row r="35" spans="1:9">
      <c r="I35" s="22"/>
    </row>
    <row r="36" spans="1:9">
      <c r="A36" s="7" t="s">
        <v>69</v>
      </c>
      <c r="B36" s="7"/>
      <c r="C36" s="7"/>
      <c r="D36" s="7"/>
      <c r="E36" s="7"/>
      <c r="F36" s="7"/>
      <c r="G36" s="7"/>
      <c r="H36" s="7"/>
      <c r="I36" s="7"/>
    </row>
    <row r="40" spans="1:9">
      <c r="A40" s="2"/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A39" sqref="A39:XFD39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1027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1028</v>
      </c>
      <c r="E11" s="4" t="s">
        <v>816</v>
      </c>
    </row>
    <row r="12" spans="1:5">
      <c r="A12" s="5"/>
      <c r="B12" s="5"/>
      <c r="C12" s="5"/>
      <c r="D12" s="5" t="s">
        <v>77</v>
      </c>
      <c r="E12" s="5" t="s">
        <v>15</v>
      </c>
    </row>
    <row r="15" spans="1:5">
      <c r="A15" s="4" t="s">
        <v>1029</v>
      </c>
      <c r="B15" s="4"/>
      <c r="C15" s="4"/>
      <c r="D15" s="4"/>
      <c r="E15" s="4"/>
    </row>
    <row r="18" spans="1:5">
      <c r="A18" s="4" t="s">
        <v>1030</v>
      </c>
      <c r="B18" s="4"/>
      <c r="C18" s="4"/>
      <c r="D18" s="4"/>
      <c r="E18" s="4"/>
    </row>
    <row r="19" spans="1:5">
      <c r="A19" s="6" t="s">
        <v>1031</v>
      </c>
      <c r="B19" s="6"/>
      <c r="C19" s="6"/>
      <c r="D19" s="6"/>
      <c r="E19" s="6"/>
    </row>
    <row r="20" spans="1:5" ht="13.5" thickBot="1">
      <c r="A20" s="6" t="s">
        <v>1032</v>
      </c>
      <c r="B20" s="6"/>
      <c r="C20" s="6"/>
      <c r="D20" s="6"/>
      <c r="E20" s="18" t="s">
        <v>20</v>
      </c>
    </row>
    <row r="21" spans="1:5" ht="13.5" thickTop="1"/>
    <row r="22" spans="1:5" ht="13.5" thickBot="1">
      <c r="A22" s="4" t="s">
        <v>1033</v>
      </c>
      <c r="B22" s="4"/>
      <c r="C22" s="4"/>
      <c r="D22" s="4"/>
      <c r="E22" s="19" t="s">
        <v>20</v>
      </c>
    </row>
    <row r="23" spans="1:5" ht="13.5" thickTop="1"/>
    <row r="25" spans="1:5">
      <c r="A25" s="4" t="s">
        <v>1034</v>
      </c>
      <c r="B25" s="4"/>
      <c r="C25" s="4"/>
      <c r="D25" s="4"/>
      <c r="E25" s="4"/>
    </row>
    <row r="26" spans="1:5">
      <c r="A26" s="6" t="s">
        <v>1035</v>
      </c>
      <c r="B26" s="6"/>
      <c r="C26" s="6"/>
      <c r="D26" s="6"/>
      <c r="E26" s="6"/>
    </row>
    <row r="27" spans="1:5" ht="13.5" thickBot="1">
      <c r="A27" s="6" t="s">
        <v>1036</v>
      </c>
      <c r="B27" s="6"/>
      <c r="C27" s="6"/>
      <c r="D27" s="6"/>
      <c r="E27" s="18" t="s">
        <v>20</v>
      </c>
    </row>
    <row r="28" spans="1:5" ht="13.5" thickTop="1"/>
    <row r="29" spans="1:5" ht="13.5" thickBot="1">
      <c r="A29" s="4" t="s">
        <v>1037</v>
      </c>
      <c r="B29" s="4"/>
      <c r="C29" s="4"/>
      <c r="D29" s="4"/>
      <c r="E29" s="19" t="s">
        <v>20</v>
      </c>
    </row>
    <row r="30" spans="1:5" ht="13.5" thickTop="1"/>
    <row r="32" spans="1:5" ht="13.5" thickBot="1">
      <c r="A32" s="4" t="s">
        <v>1038</v>
      </c>
      <c r="B32" s="4"/>
      <c r="C32" s="4"/>
      <c r="D32" s="4"/>
      <c r="E32" s="19" t="s">
        <v>20</v>
      </c>
    </row>
    <row r="33" spans="1:5" ht="13.5" thickTop="1"/>
    <row r="35" spans="1:5">
      <c r="A35" s="7" t="s">
        <v>69</v>
      </c>
      <c r="B35" s="7"/>
      <c r="C35" s="7"/>
      <c r="D35" s="7"/>
      <c r="E35" s="7"/>
    </row>
    <row r="39" spans="1:5">
      <c r="A39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rightToLeft="1" tabSelected="1" topLeftCell="A16" workbookViewId="0">
      <selection activeCell="B52" sqref="B5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1039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1040</v>
      </c>
    </row>
    <row r="14" spans="1:3">
      <c r="A14" s="5" t="s">
        <v>1041</v>
      </c>
      <c r="B14" s="5" t="s">
        <v>1042</v>
      </c>
      <c r="C14" s="5" t="s">
        <v>1043</v>
      </c>
    </row>
    <row r="16" spans="1:3">
      <c r="A16" s="7" t="s">
        <v>1044</v>
      </c>
      <c r="B16" s="9">
        <f>+'מזומנים ושווי מזומנים'!I65</f>
        <v>617.90000000000009</v>
      </c>
      <c r="C16" s="10">
        <f>B16/$B$42</f>
        <v>5.9600232851232435E-2</v>
      </c>
    </row>
    <row r="17" spans="1:3">
      <c r="A17" s="7" t="s">
        <v>1045</v>
      </c>
      <c r="B17" s="9">
        <f>+B18+B19+B20+B21+B22+B23+B24+B25+B26+B27</f>
        <v>9817.1900000000023</v>
      </c>
      <c r="C17" s="10">
        <f t="shared" ref="C17:C41" si="0">B17/$B$42</f>
        <v>0.94692799796858806</v>
      </c>
    </row>
    <row r="18" spans="1:3">
      <c r="A18" s="7" t="s">
        <v>1046</v>
      </c>
      <c r="B18" s="9">
        <f>+'סחיר - תעודות התחייבות ממשלתיות'!L65</f>
        <v>3665.05</v>
      </c>
      <c r="C18" s="10">
        <f t="shared" si="0"/>
        <v>0.35351648067876584</v>
      </c>
    </row>
    <row r="19" spans="1:3">
      <c r="A19" s="7" t="s">
        <v>1047</v>
      </c>
      <c r="B19" s="9" t="str">
        <f>+'סחיר - תעודות חוב מסחריות'!N44</f>
        <v>0.00</v>
      </c>
      <c r="C19" s="10">
        <f t="shared" si="0"/>
        <v>0</v>
      </c>
    </row>
    <row r="20" spans="1:3">
      <c r="A20" s="7" t="s">
        <v>1048</v>
      </c>
      <c r="B20" s="9">
        <f>+'סחיר - אגח קונצרני'!N160</f>
        <v>2236.8500000000008</v>
      </c>
      <c r="C20" s="10">
        <f t="shared" si="0"/>
        <v>0.21575785863939034</v>
      </c>
    </row>
    <row r="21" spans="1:3">
      <c r="A21" s="7" t="s">
        <v>1049</v>
      </c>
      <c r="B21" s="9">
        <f>+'סחיר - מניות'!H101</f>
        <v>564.75</v>
      </c>
      <c r="C21" s="10">
        <f t="shared" si="0"/>
        <v>5.4473590391217852E-2</v>
      </c>
    </row>
    <row r="22" spans="1:3">
      <c r="A22" s="7" t="s">
        <v>1050</v>
      </c>
      <c r="B22" s="9">
        <f>+'סחיר - תעודות סל'!G110</f>
        <v>3122.2</v>
      </c>
      <c r="C22" s="10">
        <f t="shared" si="0"/>
        <v>0.30115527918452478</v>
      </c>
    </row>
    <row r="23" spans="1:3">
      <c r="A23" s="7" t="s">
        <v>1051</v>
      </c>
      <c r="B23" s="9">
        <f>+'סחיר - קרנות נאמנות'!J40</f>
        <v>228.33999999999997</v>
      </c>
      <c r="C23" s="10">
        <f t="shared" si="0"/>
        <v>2.2024789074689126E-2</v>
      </c>
    </row>
    <row r="24" spans="1:3">
      <c r="A24" s="7" t="s">
        <v>1052</v>
      </c>
      <c r="B24" s="9" t="str">
        <f>+'סחיר - כתבי אופציה'!H32</f>
        <v>0.00</v>
      </c>
      <c r="C24" s="10">
        <f t="shared" si="0"/>
        <v>0</v>
      </c>
    </row>
    <row r="25" spans="1:3">
      <c r="A25" s="7" t="s">
        <v>1053</v>
      </c>
      <c r="B25" s="9" t="str">
        <f>+'סחיר - אופציות'!H53</f>
        <v>0.00</v>
      </c>
      <c r="C25" s="10">
        <f t="shared" si="0"/>
        <v>0</v>
      </c>
    </row>
    <row r="26" spans="1:3">
      <c r="A26" s="7" t="s">
        <v>1054</v>
      </c>
      <c r="B26" s="9" t="str">
        <f>+'סחיר - חוזים עתידיים'!F32</f>
        <v>0.00</v>
      </c>
      <c r="C26" s="10">
        <f t="shared" si="0"/>
        <v>0</v>
      </c>
    </row>
    <row r="27" spans="1:3">
      <c r="A27" s="7" t="s">
        <v>1055</v>
      </c>
      <c r="B27" s="9" t="str">
        <f>+'סחיר - מוצרים מובנים'!N62</f>
        <v>0.00</v>
      </c>
      <c r="C27" s="10">
        <f t="shared" si="0"/>
        <v>0</v>
      </c>
    </row>
    <row r="28" spans="1:3">
      <c r="A28" s="7" t="s">
        <v>1056</v>
      </c>
      <c r="B28" s="9">
        <f>+B29+B30+B31+B32+B33+B34+B35+B36+B37</f>
        <v>-83.776840000000007</v>
      </c>
      <c r="C28" s="10">
        <f t="shared" si="0"/>
        <v>-8.0807884310413382E-3</v>
      </c>
    </row>
    <row r="29" spans="1:3">
      <c r="A29" s="7" t="s">
        <v>1046</v>
      </c>
      <c r="B29" s="9">
        <v>3.16E-3</v>
      </c>
      <c r="C29" s="10">
        <f t="shared" si="0"/>
        <v>3.0480132029437524E-7</v>
      </c>
    </row>
    <row r="30" spans="1:3">
      <c r="A30" s="7" t="s">
        <v>1057</v>
      </c>
      <c r="B30" s="9">
        <v>0</v>
      </c>
      <c r="C30" s="10">
        <f t="shared" si="0"/>
        <v>0</v>
      </c>
    </row>
    <row r="31" spans="1:3">
      <c r="A31" s="7" t="s">
        <v>1058</v>
      </c>
      <c r="B31" s="9">
        <v>0</v>
      </c>
      <c r="C31" s="10">
        <f t="shared" si="0"/>
        <v>0</v>
      </c>
    </row>
    <row r="32" spans="1:3">
      <c r="A32" s="7" t="s">
        <v>1059</v>
      </c>
      <c r="B32" s="9">
        <v>0</v>
      </c>
      <c r="C32" s="10">
        <f t="shared" si="0"/>
        <v>0</v>
      </c>
    </row>
    <row r="33" spans="1:3">
      <c r="A33" s="7" t="s">
        <v>1060</v>
      </c>
      <c r="B33" s="9">
        <v>0</v>
      </c>
      <c r="C33" s="10">
        <f t="shared" si="0"/>
        <v>0</v>
      </c>
    </row>
    <row r="34" spans="1:3">
      <c r="A34" s="7" t="s">
        <v>1061</v>
      </c>
      <c r="B34" s="9">
        <v>0</v>
      </c>
      <c r="C34" s="10">
        <f t="shared" si="0"/>
        <v>0</v>
      </c>
    </row>
    <row r="35" spans="1:3">
      <c r="A35" s="7" t="s">
        <v>1062</v>
      </c>
      <c r="B35" s="9">
        <v>0</v>
      </c>
      <c r="C35" s="10">
        <f t="shared" si="0"/>
        <v>0</v>
      </c>
    </row>
    <row r="36" spans="1:3">
      <c r="A36" s="7" t="s">
        <v>1063</v>
      </c>
      <c r="B36" s="9">
        <f>+'לא סחיר - חוזים עתידיים'!I60</f>
        <v>-83.78</v>
      </c>
      <c r="C36" s="10">
        <f t="shared" si="0"/>
        <v>-8.0810932323616327E-3</v>
      </c>
    </row>
    <row r="37" spans="1:3">
      <c r="A37" s="7" t="s">
        <v>1064</v>
      </c>
      <c r="B37" s="9">
        <v>0</v>
      </c>
      <c r="C37" s="10">
        <f t="shared" si="0"/>
        <v>0</v>
      </c>
    </row>
    <row r="38" spans="1:3">
      <c r="A38" s="7" t="s">
        <v>1065</v>
      </c>
      <c r="B38" s="9">
        <f>+הלוואות!L66</f>
        <v>32.43</v>
      </c>
      <c r="C38" s="10">
        <f t="shared" si="0"/>
        <v>3.1280717775780346E-3</v>
      </c>
    </row>
    <row r="39" spans="1:3">
      <c r="A39" s="7" t="s">
        <v>1066</v>
      </c>
      <c r="B39" s="9">
        <v>0</v>
      </c>
      <c r="C39" s="10">
        <f t="shared" si="0"/>
        <v>0</v>
      </c>
    </row>
    <row r="40" spans="1:3">
      <c r="A40" s="7" t="s">
        <v>1067</v>
      </c>
      <c r="B40" s="9">
        <v>0</v>
      </c>
      <c r="C40" s="10">
        <f t="shared" si="0"/>
        <v>0</v>
      </c>
    </row>
    <row r="41" spans="1:3">
      <c r="A41" s="7" t="s">
        <v>1068</v>
      </c>
      <c r="B41" s="9">
        <f>+'השקעות אחרות'!H33</f>
        <v>-16.334</v>
      </c>
      <c r="C41" s="10">
        <f t="shared" si="0"/>
        <v>-1.5755141663570649E-3</v>
      </c>
    </row>
    <row r="42" spans="1:3" ht="13.5" thickBot="1">
      <c r="A42" s="4" t="s">
        <v>1069</v>
      </c>
      <c r="B42" s="12">
        <f>+B16+B17+B28+B38+B39+B40+B41</f>
        <v>10367.409160000001</v>
      </c>
      <c r="C42" s="13">
        <f>+C16+C17+C28+C38+C39+C40+C41</f>
        <v>1</v>
      </c>
    </row>
    <row r="43" spans="1:3" ht="13.5" thickTop="1"/>
    <row r="45" spans="1:3" ht="13.5" thickBot="1">
      <c r="A45" s="5" t="s">
        <v>1070</v>
      </c>
      <c r="B45" s="5" t="s">
        <v>75</v>
      </c>
    </row>
    <row r="46" spans="1:3" ht="13.5" thickTop="1"/>
    <row r="47" spans="1:3">
      <c r="A47" s="7" t="s">
        <v>29</v>
      </c>
      <c r="B47" s="11">
        <v>3.8889999999999998</v>
      </c>
    </row>
    <row r="48" spans="1:3">
      <c r="A48" s="7" t="s">
        <v>1071</v>
      </c>
      <c r="B48" s="11">
        <v>3.2547000000000001</v>
      </c>
    </row>
    <row r="49" spans="1:2">
      <c r="A49" s="7" t="s">
        <v>43</v>
      </c>
      <c r="B49" s="11">
        <v>6.0636000000000001</v>
      </c>
    </row>
    <row r="50" spans="1:2">
      <c r="A50" s="7" t="s">
        <v>1072</v>
      </c>
      <c r="B50" s="11">
        <v>3.9291</v>
      </c>
    </row>
    <row r="51" spans="1:2">
      <c r="A51" s="7" t="s">
        <v>1073</v>
      </c>
      <c r="B51" s="11">
        <v>3.3586</v>
      </c>
    </row>
    <row r="52" spans="1:2">
      <c r="A52" s="7" t="s">
        <v>38</v>
      </c>
      <c r="B52" s="11">
        <v>4.7245999999999997</v>
      </c>
    </row>
    <row r="53" spans="1:2">
      <c r="A53" s="7" t="s">
        <v>1074</v>
      </c>
      <c r="B53" s="11">
        <v>0.50360000000000005</v>
      </c>
    </row>
    <row r="54" spans="1:2">
      <c r="A54" s="7" t="s">
        <v>1075</v>
      </c>
      <c r="B54" s="11">
        <v>5.4946999999999999</v>
      </c>
    </row>
    <row r="55" spans="1:2">
      <c r="A55" s="7" t="s">
        <v>1076</v>
      </c>
      <c r="B55" s="11">
        <v>0.63460000000000005</v>
      </c>
    </row>
    <row r="56" spans="1:2">
      <c r="A56" s="7" t="s">
        <v>1077</v>
      </c>
      <c r="B56" s="11">
        <v>0.33650000000000002</v>
      </c>
    </row>
    <row r="57" spans="1:2">
      <c r="A57" s="7" t="s">
        <v>23</v>
      </c>
      <c r="B57" s="11">
        <v>3.1869999999999998</v>
      </c>
    </row>
    <row r="58" spans="1:2">
      <c r="A58" s="7" t="s">
        <v>1078</v>
      </c>
      <c r="B58" s="11">
        <v>0.18</v>
      </c>
    </row>
    <row r="59" spans="1:2">
      <c r="A59" s="7" t="s">
        <v>1079</v>
      </c>
      <c r="B59" s="11">
        <v>9.7630999999999997</v>
      </c>
    </row>
    <row r="60" spans="1:2">
      <c r="A60" s="7" t="s">
        <v>1080</v>
      </c>
      <c r="B60" s="11">
        <v>0.52510000000000001</v>
      </c>
    </row>
    <row r="61" spans="1:2">
      <c r="A61" s="7" t="s">
        <v>1081</v>
      </c>
      <c r="B61" s="11">
        <v>0.61519999999999997</v>
      </c>
    </row>
    <row r="62" spans="1:2">
      <c r="A62" s="7" t="s">
        <v>50</v>
      </c>
      <c r="B62" s="11">
        <v>0.26369999999999999</v>
      </c>
    </row>
    <row r="63" spans="1:2">
      <c r="A63" s="7" t="s">
        <v>1082</v>
      </c>
      <c r="B63" s="11">
        <v>6.6799999999999998E-2</v>
      </c>
    </row>
    <row r="64" spans="1:2">
      <c r="A64" s="7" t="s">
        <v>318</v>
      </c>
      <c r="B64" s="11">
        <v>1.4612000000000001</v>
      </c>
    </row>
    <row r="65" spans="1:2">
      <c r="A65" s="7" t="s">
        <v>1083</v>
      </c>
      <c r="B65" s="11">
        <v>2.538E-2</v>
      </c>
    </row>
    <row r="66" spans="1:2">
      <c r="A66" s="7" t="s">
        <v>1084</v>
      </c>
      <c r="B66" s="11">
        <v>6.1604999999999999</v>
      </c>
    </row>
    <row r="67" spans="1:2">
      <c r="A67" s="7" t="s">
        <v>1085</v>
      </c>
      <c r="B67" s="11">
        <v>1.1818</v>
      </c>
    </row>
    <row r="68" spans="1:2">
      <c r="A68" s="7" t="s">
        <v>1086</v>
      </c>
      <c r="B68" s="11">
        <v>0.61716000000000004</v>
      </c>
    </row>
    <row r="69" spans="1:2">
      <c r="A69" s="7" t="s">
        <v>30</v>
      </c>
      <c r="B69" s="11">
        <v>3.0331999999999999</v>
      </c>
    </row>
    <row r="70" spans="1:2">
      <c r="A70" s="7" t="s">
        <v>1087</v>
      </c>
      <c r="B70" s="11">
        <v>1.6656</v>
      </c>
    </row>
    <row r="71" spans="1:2">
      <c r="A71" s="7" t="s">
        <v>1088</v>
      </c>
      <c r="B71" s="11">
        <v>0.50070000000000003</v>
      </c>
    </row>
    <row r="72" spans="1:2">
      <c r="A72" s="7" t="s">
        <v>1089</v>
      </c>
      <c r="B72" s="11">
        <v>2.9344000000000001</v>
      </c>
    </row>
    <row r="73" spans="1:2">
      <c r="A73" s="7" t="s">
        <v>1090</v>
      </c>
      <c r="B73" s="11">
        <v>0.62450000000000006</v>
      </c>
    </row>
    <row r="74" spans="1:2">
      <c r="A74" s="7" t="s">
        <v>1091</v>
      </c>
      <c r="B74" s="11">
        <v>1.0973999999999999</v>
      </c>
    </row>
    <row r="75" spans="1:2">
      <c r="A75" s="7" t="s">
        <v>1092</v>
      </c>
      <c r="B75" s="11">
        <v>1.4887999999999999</v>
      </c>
    </row>
    <row r="76" spans="1:2">
      <c r="A76" s="7" t="s">
        <v>1093</v>
      </c>
      <c r="B76" s="11">
        <v>1.6988000000000001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D22" workbookViewId="0">
      <selection activeCell="A51" sqref="A51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122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123</v>
      </c>
      <c r="E11" s="4" t="s">
        <v>7</v>
      </c>
      <c r="F11" s="4" t="s">
        <v>8</v>
      </c>
      <c r="G11" s="4" t="s">
        <v>72</v>
      </c>
      <c r="H11" s="4" t="s">
        <v>73</v>
      </c>
      <c r="I11" s="4" t="s">
        <v>9</v>
      </c>
      <c r="J11" s="4" t="s">
        <v>10</v>
      </c>
      <c r="K11" s="4" t="s">
        <v>11</v>
      </c>
      <c r="L11" s="4" t="s">
        <v>74</v>
      </c>
      <c r="M11" s="4" t="s">
        <v>75</v>
      </c>
      <c r="N11" s="4" t="s">
        <v>12</v>
      </c>
      <c r="O11" s="4" t="s">
        <v>76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77</v>
      </c>
      <c r="H12" s="5" t="s">
        <v>78</v>
      </c>
      <c r="I12" s="5"/>
      <c r="J12" s="5" t="s">
        <v>14</v>
      </c>
      <c r="K12" s="5" t="s">
        <v>14</v>
      </c>
      <c r="L12" s="5" t="s">
        <v>79</v>
      </c>
      <c r="M12" s="5" t="s">
        <v>80</v>
      </c>
      <c r="N12" s="5" t="s">
        <v>15</v>
      </c>
      <c r="O12" s="5" t="s">
        <v>14</v>
      </c>
      <c r="P12" s="5" t="s">
        <v>14</v>
      </c>
    </row>
    <row r="15" spans="1:16">
      <c r="A15" s="4" t="s">
        <v>124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18" t="s">
        <v>20</v>
      </c>
      <c r="M20" s="6"/>
      <c r="N20" s="18" t="s">
        <v>20</v>
      </c>
      <c r="O20" s="6"/>
      <c r="P20" s="21">
        <f>N20/סיכום!$B$42</f>
        <v>0</v>
      </c>
    </row>
    <row r="21" spans="1:16" ht="13.5" thickTop="1"/>
    <row r="22" spans="1:16">
      <c r="A22" s="6" t="s">
        <v>128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129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18" t="s">
        <v>20</v>
      </c>
      <c r="M23" s="6"/>
      <c r="N23" s="18" t="s">
        <v>20</v>
      </c>
      <c r="O23" s="6"/>
      <c r="P23" s="21">
        <f>N23/סיכום!$B$42</f>
        <v>0</v>
      </c>
    </row>
    <row r="24" spans="1:16" ht="13.5" thickTop="1"/>
    <row r="25" spans="1:16">
      <c r="A25" s="6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18" t="s">
        <v>20</v>
      </c>
      <c r="M26" s="6"/>
      <c r="N26" s="18" t="s">
        <v>20</v>
      </c>
      <c r="O26" s="6"/>
      <c r="P26" s="21">
        <f>N26/סיכום!$B$42</f>
        <v>0</v>
      </c>
    </row>
    <row r="27" spans="1:16" ht="13.5" thickTop="1"/>
    <row r="28" spans="1:16">
      <c r="A28" s="6" t="s">
        <v>132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18" t="s">
        <v>20</v>
      </c>
      <c r="M29" s="6"/>
      <c r="N29" s="18" t="s">
        <v>20</v>
      </c>
      <c r="O29" s="6"/>
      <c r="P29" s="21">
        <f>N29/סיכום!$B$42</f>
        <v>0</v>
      </c>
    </row>
    <row r="30" spans="1:16" ht="13.5" thickTop="1"/>
    <row r="31" spans="1:16" ht="13.5" thickBot="1">
      <c r="A31" s="4" t="s">
        <v>134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19" t="s">
        <v>20</v>
      </c>
      <c r="M31" s="4"/>
      <c r="N31" s="19" t="s">
        <v>20</v>
      </c>
      <c r="O31" s="4"/>
      <c r="P31" s="19" t="s">
        <v>21</v>
      </c>
    </row>
    <row r="32" spans="1:16" ht="13.5" thickTop="1"/>
    <row r="34" spans="1:16">
      <c r="A34" s="4" t="s">
        <v>135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136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18" t="s">
        <v>20</v>
      </c>
      <c r="M36" s="6"/>
      <c r="N36" s="18" t="s">
        <v>20</v>
      </c>
      <c r="O36" s="6"/>
      <c r="P36" s="21">
        <f>N36/סיכום!$B$42</f>
        <v>0</v>
      </c>
    </row>
    <row r="37" spans="1:16" ht="13.5" thickTop="1"/>
    <row r="38" spans="1:16">
      <c r="A38" s="6" t="s">
        <v>138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139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18" t="s">
        <v>20</v>
      </c>
      <c r="M39" s="6"/>
      <c r="N39" s="18" t="s">
        <v>20</v>
      </c>
      <c r="O39" s="6"/>
      <c r="P39" s="21">
        <f>N39/סיכום!$B$42</f>
        <v>0</v>
      </c>
    </row>
    <row r="40" spans="1:16" ht="13.5" thickTop="1"/>
    <row r="41" spans="1:16" ht="13.5" thickBot="1">
      <c r="A41" s="4" t="s">
        <v>140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19" t="s">
        <v>20</v>
      </c>
      <c r="M41" s="4"/>
      <c r="N41" s="19" t="s">
        <v>20</v>
      </c>
      <c r="O41" s="4"/>
      <c r="P41" s="19" t="s">
        <v>21</v>
      </c>
    </row>
    <row r="42" spans="1:16" ht="13.5" thickTop="1"/>
    <row r="44" spans="1:16" ht="13.5" thickBot="1">
      <c r="A44" s="4" t="s">
        <v>141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19" t="s">
        <v>20</v>
      </c>
      <c r="M44" s="4"/>
      <c r="N44" s="19" t="s">
        <v>20</v>
      </c>
      <c r="O44" s="4"/>
      <c r="P44" s="19" t="s">
        <v>21</v>
      </c>
    </row>
    <row r="45" spans="1:16" ht="13.5" thickTop="1"/>
    <row r="47" spans="1:16">
      <c r="A47" s="7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7"/>
  <sheetViews>
    <sheetView rightToLeft="1" topLeftCell="G130" workbookViewId="0">
      <selection activeCell="O164" sqref="O164"/>
    </sheetView>
  </sheetViews>
  <sheetFormatPr defaultColWidth="9.140625" defaultRowHeight="12.75"/>
  <cols>
    <col min="1" max="1" width="52.7109375" customWidth="1"/>
    <col min="2" max="2" width="15.7109375" customWidth="1"/>
    <col min="3" max="3" width="35.7109375" customWidth="1"/>
    <col min="4" max="4" width="36.7109375" customWidth="1"/>
    <col min="5" max="5" width="8.7109375" customWidth="1"/>
    <col min="6" max="6" width="15.7109375" customWidth="1"/>
    <col min="7" max="7" width="14.7109375" customWidth="1"/>
    <col min="8" max="8" width="8.7109375" style="27" customWidth="1"/>
    <col min="9" max="9" width="17.7109375" customWidth="1"/>
    <col min="10" max="10" width="14.7109375" style="41" customWidth="1"/>
    <col min="11" max="11" width="16.7109375" style="41" customWidth="1"/>
    <col min="12" max="12" width="15.7109375" style="27" customWidth="1"/>
    <col min="13" max="14" width="11.7109375" style="27" customWidth="1"/>
    <col min="15" max="15" width="24.7109375" style="41" customWidth="1"/>
    <col min="16" max="16" width="20.7109375" style="41" customWidth="1"/>
  </cols>
  <sheetData>
    <row r="2" spans="1:16" ht="18">
      <c r="A2" s="1" t="s">
        <v>0</v>
      </c>
    </row>
    <row r="4" spans="1:16" ht="18">
      <c r="A4" s="1" t="s">
        <v>142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123</v>
      </c>
      <c r="E11" s="4" t="s">
        <v>7</v>
      </c>
      <c r="F11" s="4" t="s">
        <v>8</v>
      </c>
      <c r="G11" s="4" t="s">
        <v>72</v>
      </c>
      <c r="H11" s="28" t="s">
        <v>73</v>
      </c>
      <c r="I11" s="4" t="s">
        <v>9</v>
      </c>
      <c r="J11" s="42" t="s">
        <v>10</v>
      </c>
      <c r="K11" s="42" t="s">
        <v>11</v>
      </c>
      <c r="L11" s="28" t="s">
        <v>74</v>
      </c>
      <c r="M11" s="28" t="s">
        <v>75</v>
      </c>
      <c r="N11" s="28" t="s">
        <v>12</v>
      </c>
      <c r="O11" s="42" t="s">
        <v>76</v>
      </c>
      <c r="P11" s="42" t="s">
        <v>13</v>
      </c>
    </row>
    <row r="12" spans="1:16">
      <c r="A12" s="5"/>
      <c r="B12" s="5"/>
      <c r="C12" s="5"/>
      <c r="D12" s="5"/>
      <c r="E12" s="5"/>
      <c r="F12" s="5"/>
      <c r="G12" s="5" t="s">
        <v>77</v>
      </c>
      <c r="H12" s="29" t="s">
        <v>78</v>
      </c>
      <c r="I12" s="5"/>
      <c r="J12" s="43" t="s">
        <v>14</v>
      </c>
      <c r="K12" s="43" t="s">
        <v>14</v>
      </c>
      <c r="L12" s="29" t="s">
        <v>79</v>
      </c>
      <c r="M12" s="29" t="s">
        <v>80</v>
      </c>
      <c r="N12" s="29" t="s">
        <v>15</v>
      </c>
      <c r="O12" s="43" t="s">
        <v>14</v>
      </c>
      <c r="P12" s="43" t="s">
        <v>14</v>
      </c>
    </row>
    <row r="15" spans="1:16">
      <c r="A15" s="4" t="s">
        <v>143</v>
      </c>
      <c r="B15" s="4"/>
      <c r="C15" s="4"/>
      <c r="D15" s="4"/>
      <c r="E15" s="4"/>
      <c r="F15" s="4"/>
      <c r="G15" s="4"/>
      <c r="H15" s="28"/>
      <c r="I15" s="4"/>
      <c r="J15" s="42"/>
      <c r="K15" s="42"/>
      <c r="L15" s="28"/>
      <c r="M15" s="28"/>
      <c r="N15" s="28"/>
      <c r="O15" s="42"/>
      <c r="P15" s="42"/>
    </row>
    <row r="18" spans="1:16">
      <c r="A18" s="4" t="s">
        <v>144</v>
      </c>
      <c r="B18" s="4"/>
      <c r="C18" s="4"/>
      <c r="D18" s="4"/>
      <c r="E18" s="4"/>
      <c r="F18" s="4"/>
      <c r="G18" s="4"/>
      <c r="H18" s="28"/>
      <c r="I18" s="4"/>
      <c r="J18" s="42"/>
      <c r="K18" s="42"/>
      <c r="L18" s="28"/>
      <c r="M18" s="28"/>
      <c r="N18" s="28"/>
      <c r="O18" s="42"/>
      <c r="P18" s="42"/>
    </row>
    <row r="19" spans="1:16">
      <c r="A19" s="6" t="s">
        <v>145</v>
      </c>
      <c r="B19" s="6"/>
      <c r="C19" s="6"/>
      <c r="D19" s="6"/>
      <c r="E19" s="6"/>
      <c r="F19" s="6"/>
      <c r="G19" s="6"/>
      <c r="H19" s="30"/>
      <c r="I19" s="6"/>
      <c r="J19" s="44"/>
      <c r="K19" s="44"/>
      <c r="L19" s="30"/>
      <c r="M19" s="30"/>
      <c r="N19" s="30"/>
      <c r="O19" s="44"/>
      <c r="P19" s="44"/>
    </row>
    <row r="20" spans="1:16">
      <c r="A20" s="7" t="s">
        <v>146</v>
      </c>
      <c r="B20" s="7">
        <v>2310092</v>
      </c>
      <c r="C20" s="7" t="s">
        <v>147</v>
      </c>
      <c r="D20" s="7" t="s">
        <v>148</v>
      </c>
      <c r="E20" s="7" t="s">
        <v>26</v>
      </c>
      <c r="F20" s="7" t="s">
        <v>149</v>
      </c>
      <c r="G20" s="32">
        <v>0</v>
      </c>
      <c r="H20" s="32">
        <v>1.26</v>
      </c>
      <c r="I20" s="7" t="s">
        <v>55</v>
      </c>
      <c r="J20" s="46">
        <v>2.5999999999999999E-2</v>
      </c>
      <c r="K20" s="46">
        <v>9.7999999999999997E-3</v>
      </c>
      <c r="L20" s="32">
        <v>6000</v>
      </c>
      <c r="M20" s="32">
        <v>109.1</v>
      </c>
      <c r="N20" s="32">
        <v>6.55</v>
      </c>
      <c r="O20" s="46">
        <v>0</v>
      </c>
      <c r="P20" s="46">
        <f>N20/סיכום!$B$42</f>
        <v>6.3178754681270815E-4</v>
      </c>
    </row>
    <row r="21" spans="1:16">
      <c r="A21" s="7" t="s">
        <v>150</v>
      </c>
      <c r="B21" s="7">
        <v>2310118</v>
      </c>
      <c r="C21" s="7" t="s">
        <v>147</v>
      </c>
      <c r="D21" s="7" t="s">
        <v>148</v>
      </c>
      <c r="E21" s="7" t="s">
        <v>26</v>
      </c>
      <c r="F21" s="7" t="s">
        <v>149</v>
      </c>
      <c r="G21" s="32">
        <v>0</v>
      </c>
      <c r="H21" s="32">
        <v>3.83</v>
      </c>
      <c r="I21" s="7" t="s">
        <v>55</v>
      </c>
      <c r="J21" s="46">
        <v>2.58E-2</v>
      </c>
      <c r="K21" s="46">
        <v>5.8999999999999999E-3</v>
      </c>
      <c r="L21" s="32">
        <v>87008</v>
      </c>
      <c r="M21" s="32">
        <v>114.02</v>
      </c>
      <c r="N21" s="32">
        <v>99.21</v>
      </c>
      <c r="O21" s="46">
        <v>0</v>
      </c>
      <c r="P21" s="46">
        <f>N21/סיכום!$B$42</f>
        <v>9.5694110716471412E-3</v>
      </c>
    </row>
    <row r="22" spans="1:16">
      <c r="A22" s="7" t="s">
        <v>151</v>
      </c>
      <c r="B22" s="7">
        <v>2310142</v>
      </c>
      <c r="C22" s="7" t="s">
        <v>147</v>
      </c>
      <c r="D22" s="7" t="s">
        <v>148</v>
      </c>
      <c r="E22" s="7" t="s">
        <v>26</v>
      </c>
      <c r="F22" s="7" t="s">
        <v>149</v>
      </c>
      <c r="G22" s="32">
        <v>0</v>
      </c>
      <c r="H22" s="32">
        <v>3.66</v>
      </c>
      <c r="I22" s="7" t="s">
        <v>55</v>
      </c>
      <c r="J22" s="46">
        <v>4.1000000000000003E-3</v>
      </c>
      <c r="K22" s="46">
        <v>5.0000000000000001E-3</v>
      </c>
      <c r="L22" s="32">
        <v>17000</v>
      </c>
      <c r="M22" s="32">
        <v>99.5</v>
      </c>
      <c r="N22" s="32">
        <v>16.91</v>
      </c>
      <c r="O22" s="46">
        <v>0</v>
      </c>
      <c r="P22" s="46">
        <f>N22/סיכום!$B$42</f>
        <v>1.6310728880309763E-3</v>
      </c>
    </row>
    <row r="23" spans="1:16">
      <c r="A23" s="7" t="s">
        <v>152</v>
      </c>
      <c r="B23" s="7">
        <v>1940568</v>
      </c>
      <c r="C23" s="7" t="s">
        <v>153</v>
      </c>
      <c r="D23" s="7" t="s">
        <v>148</v>
      </c>
      <c r="E23" s="7" t="s">
        <v>26</v>
      </c>
      <c r="F23" s="7" t="s">
        <v>149</v>
      </c>
      <c r="G23" s="32">
        <v>0</v>
      </c>
      <c r="H23" s="32">
        <v>4.5599999999999996</v>
      </c>
      <c r="I23" s="7" t="s">
        <v>55</v>
      </c>
      <c r="J23" s="46">
        <v>1.6E-2</v>
      </c>
      <c r="K23" s="46">
        <v>5.7000000000000002E-3</v>
      </c>
      <c r="L23" s="32">
        <v>14000</v>
      </c>
      <c r="M23" s="32">
        <v>104.9</v>
      </c>
      <c r="N23" s="32">
        <v>14.69</v>
      </c>
      <c r="O23" s="46">
        <v>0</v>
      </c>
      <c r="P23" s="46">
        <f>N23/סיכום!$B$42</f>
        <v>1.416940314912776E-3</v>
      </c>
    </row>
    <row r="24" spans="1:16">
      <c r="A24" s="7" t="s">
        <v>154</v>
      </c>
      <c r="B24" s="7">
        <v>7410160</v>
      </c>
      <c r="C24" s="7" t="s">
        <v>155</v>
      </c>
      <c r="D24" s="7" t="s">
        <v>148</v>
      </c>
      <c r="E24" s="7" t="s">
        <v>156</v>
      </c>
      <c r="F24" s="7" t="s">
        <v>157</v>
      </c>
      <c r="G24" s="32">
        <v>0</v>
      </c>
      <c r="H24" s="32">
        <v>1.82</v>
      </c>
      <c r="I24" s="7" t="s">
        <v>55</v>
      </c>
      <c r="J24" s="46">
        <v>4.3999999999999997E-2</v>
      </c>
      <c r="K24" s="46">
        <v>3.2000000000000002E-3</v>
      </c>
      <c r="L24" s="32">
        <v>8755</v>
      </c>
      <c r="M24" s="32">
        <v>127.77</v>
      </c>
      <c r="N24" s="32">
        <v>11.19</v>
      </c>
      <c r="O24" s="46">
        <v>0</v>
      </c>
      <c r="P24" s="46">
        <f>N24/סיכום!$B$42</f>
        <v>1.0793439158525502E-3</v>
      </c>
    </row>
    <row r="25" spans="1:16">
      <c r="A25" s="7" t="s">
        <v>158</v>
      </c>
      <c r="B25" s="7">
        <v>7410228</v>
      </c>
      <c r="C25" s="7" t="s">
        <v>155</v>
      </c>
      <c r="D25" s="7" t="s">
        <v>148</v>
      </c>
      <c r="E25" s="7" t="s">
        <v>156</v>
      </c>
      <c r="F25" s="7" t="s">
        <v>157</v>
      </c>
      <c r="G25" s="32">
        <v>0</v>
      </c>
      <c r="H25" s="32">
        <v>2.62</v>
      </c>
      <c r="I25" s="7" t="s">
        <v>55</v>
      </c>
      <c r="J25" s="46">
        <v>2.5999999999999999E-2</v>
      </c>
      <c r="K25" s="46">
        <v>5.1999999999999998E-3</v>
      </c>
      <c r="L25" s="32">
        <v>12560</v>
      </c>
      <c r="M25" s="32">
        <v>113.91</v>
      </c>
      <c r="N25" s="32">
        <v>14.31</v>
      </c>
      <c r="O25" s="46">
        <v>0</v>
      </c>
      <c r="P25" s="46">
        <f>N25/סיכום!$B$42</f>
        <v>1.3802869915862373E-3</v>
      </c>
    </row>
    <row r="26" spans="1:16">
      <c r="A26" s="7" t="s">
        <v>159</v>
      </c>
      <c r="B26" s="7">
        <v>7410244</v>
      </c>
      <c r="C26" s="7" t="s">
        <v>155</v>
      </c>
      <c r="D26" s="7" t="s">
        <v>148</v>
      </c>
      <c r="E26" s="7" t="s">
        <v>156</v>
      </c>
      <c r="F26" s="7" t="s">
        <v>157</v>
      </c>
      <c r="G26" s="32">
        <v>0</v>
      </c>
      <c r="H26" s="32">
        <v>5.43</v>
      </c>
      <c r="I26" s="7" t="s">
        <v>55</v>
      </c>
      <c r="J26" s="46">
        <v>3.4000000000000002E-2</v>
      </c>
      <c r="K26" s="46">
        <v>9.4999999999999998E-3</v>
      </c>
      <c r="L26" s="32">
        <v>68215</v>
      </c>
      <c r="M26" s="32">
        <v>118.1</v>
      </c>
      <c r="N26" s="32">
        <v>80.56</v>
      </c>
      <c r="O26" s="46">
        <v>0</v>
      </c>
      <c r="P26" s="46">
        <f>N26/סיכום!$B$42</f>
        <v>7.7705045452262245E-3</v>
      </c>
    </row>
    <row r="27" spans="1:16">
      <c r="A27" s="7" t="s">
        <v>160</v>
      </c>
      <c r="B27" s="7">
        <v>2310068</v>
      </c>
      <c r="C27" s="7" t="s">
        <v>147</v>
      </c>
      <c r="D27" s="7" t="s">
        <v>148</v>
      </c>
      <c r="E27" s="7" t="s">
        <v>156</v>
      </c>
      <c r="F27" s="7" t="s">
        <v>149</v>
      </c>
      <c r="G27" s="32">
        <v>0</v>
      </c>
      <c r="H27" s="32">
        <v>2.2999999999999998</v>
      </c>
      <c r="I27" s="7" t="s">
        <v>55</v>
      </c>
      <c r="J27" s="46">
        <v>3.9E-2</v>
      </c>
      <c r="K27" s="46">
        <v>4.5999999999999999E-3</v>
      </c>
      <c r="L27" s="32">
        <v>45782</v>
      </c>
      <c r="M27" s="32">
        <v>133.18</v>
      </c>
      <c r="N27" s="32">
        <v>60.97</v>
      </c>
      <c r="O27" s="46">
        <v>0</v>
      </c>
      <c r="P27" s="46">
        <f>N27/סיכום!$B$42</f>
        <v>5.8809292716291324E-3</v>
      </c>
    </row>
    <row r="28" spans="1:16">
      <c r="A28" s="7" t="s">
        <v>161</v>
      </c>
      <c r="B28" s="7">
        <v>1940402</v>
      </c>
      <c r="C28" s="7" t="s">
        <v>153</v>
      </c>
      <c r="D28" s="7" t="s">
        <v>148</v>
      </c>
      <c r="E28" s="7" t="s">
        <v>156</v>
      </c>
      <c r="F28" s="7" t="s">
        <v>157</v>
      </c>
      <c r="G28" s="32">
        <v>0</v>
      </c>
      <c r="H28" s="32">
        <v>3.92</v>
      </c>
      <c r="I28" s="7" t="s">
        <v>55</v>
      </c>
      <c r="J28" s="46">
        <v>4.1000000000000002E-2</v>
      </c>
      <c r="K28" s="46">
        <v>7.0000000000000001E-3</v>
      </c>
      <c r="L28" s="32">
        <v>28669</v>
      </c>
      <c r="M28" s="32">
        <v>142.29</v>
      </c>
      <c r="N28" s="32">
        <v>40.79</v>
      </c>
      <c r="O28" s="46">
        <v>0</v>
      </c>
      <c r="P28" s="46">
        <f>N28/סיכום!$B$42</f>
        <v>3.9344448907618875E-3</v>
      </c>
    </row>
    <row r="29" spans="1:16">
      <c r="A29" s="7" t="s">
        <v>162</v>
      </c>
      <c r="B29" s="7">
        <v>1940386</v>
      </c>
      <c r="C29" s="7" t="s">
        <v>153</v>
      </c>
      <c r="D29" s="7" t="s">
        <v>148</v>
      </c>
      <c r="E29" s="7" t="s">
        <v>156</v>
      </c>
      <c r="F29" s="7" t="s">
        <v>157</v>
      </c>
      <c r="G29" s="32">
        <v>0</v>
      </c>
      <c r="H29" s="32">
        <v>1.94</v>
      </c>
      <c r="I29" s="7" t="s">
        <v>55</v>
      </c>
      <c r="J29" s="46">
        <v>4.7E-2</v>
      </c>
      <c r="K29" s="46">
        <v>3.8999999999999998E-3</v>
      </c>
      <c r="L29" s="32">
        <v>3300</v>
      </c>
      <c r="M29" s="32">
        <v>130.80000000000001</v>
      </c>
      <c r="N29" s="32">
        <v>4.32</v>
      </c>
      <c r="O29" s="46">
        <v>0</v>
      </c>
      <c r="P29" s="46">
        <f>N29/סיכום!$B$42</f>
        <v>4.166904125543358E-4</v>
      </c>
    </row>
    <row r="30" spans="1:16">
      <c r="A30" s="7" t="s">
        <v>163</v>
      </c>
      <c r="B30" s="7">
        <v>1940501</v>
      </c>
      <c r="C30" s="7" t="s">
        <v>153</v>
      </c>
      <c r="D30" s="7" t="s">
        <v>148</v>
      </c>
      <c r="E30" s="7" t="s">
        <v>156</v>
      </c>
      <c r="F30" s="7" t="s">
        <v>157</v>
      </c>
      <c r="G30" s="32">
        <v>0</v>
      </c>
      <c r="H30" s="32">
        <v>5.8</v>
      </c>
      <c r="I30" s="7" t="s">
        <v>55</v>
      </c>
      <c r="J30" s="46">
        <v>0.04</v>
      </c>
      <c r="K30" s="46">
        <v>9.9000000000000008E-3</v>
      </c>
      <c r="L30" s="32">
        <v>75854</v>
      </c>
      <c r="M30" s="32">
        <v>126.12</v>
      </c>
      <c r="N30" s="32">
        <v>95.67</v>
      </c>
      <c r="O30" s="46">
        <v>0</v>
      </c>
      <c r="P30" s="46">
        <f>N30/סיכום!$B$42</f>
        <v>9.227956428026228E-3</v>
      </c>
    </row>
    <row r="31" spans="1:16">
      <c r="A31" s="7" t="s">
        <v>164</v>
      </c>
      <c r="B31" s="7">
        <v>1096320</v>
      </c>
      <c r="C31" s="7" t="s">
        <v>165</v>
      </c>
      <c r="D31" s="7" t="s">
        <v>166</v>
      </c>
      <c r="E31" s="7" t="s">
        <v>167</v>
      </c>
      <c r="F31" s="7" t="s">
        <v>149</v>
      </c>
      <c r="G31" s="32">
        <v>0</v>
      </c>
      <c r="H31" s="32">
        <v>0.16</v>
      </c>
      <c r="I31" s="7" t="s">
        <v>55</v>
      </c>
      <c r="J31" s="46">
        <v>0.05</v>
      </c>
      <c r="K31" s="46">
        <v>6.3700000000000007E-2</v>
      </c>
      <c r="L31" s="32">
        <v>2000.01</v>
      </c>
      <c r="M31" s="32">
        <v>122.83</v>
      </c>
      <c r="N31" s="32">
        <v>2.46</v>
      </c>
      <c r="O31" s="46">
        <v>0</v>
      </c>
      <c r="P31" s="46">
        <f>N31/סיכום!$B$42</f>
        <v>2.3728204048233009E-4</v>
      </c>
    </row>
    <row r="32" spans="1:16">
      <c r="A32" s="7" t="s">
        <v>168</v>
      </c>
      <c r="B32" s="7">
        <v>2300069</v>
      </c>
      <c r="C32" s="7" t="s">
        <v>169</v>
      </c>
      <c r="D32" s="7" t="s">
        <v>170</v>
      </c>
      <c r="E32" s="7" t="s">
        <v>167</v>
      </c>
      <c r="F32" s="7" t="s">
        <v>157</v>
      </c>
      <c r="G32" s="32">
        <v>0</v>
      </c>
      <c r="H32" s="32">
        <v>0.9</v>
      </c>
      <c r="I32" s="7" t="s">
        <v>55</v>
      </c>
      <c r="J32" s="46">
        <v>5.2999999999999999E-2</v>
      </c>
      <c r="K32" s="46">
        <v>9.7000000000000003E-3</v>
      </c>
      <c r="L32" s="32">
        <v>17272.009999999998</v>
      </c>
      <c r="M32" s="32">
        <v>132.51</v>
      </c>
      <c r="N32" s="32">
        <v>22.89</v>
      </c>
      <c r="O32" s="46">
        <v>0</v>
      </c>
      <c r="P32" s="46">
        <f>N32/סיכום!$B$42</f>
        <v>2.2078804498538765E-3</v>
      </c>
    </row>
    <row r="33" spans="1:16">
      <c r="A33" s="7" t="s">
        <v>171</v>
      </c>
      <c r="B33" s="7">
        <v>2300143</v>
      </c>
      <c r="C33" s="7" t="s">
        <v>169</v>
      </c>
      <c r="D33" s="7" t="s">
        <v>170</v>
      </c>
      <c r="E33" s="7" t="s">
        <v>167</v>
      </c>
      <c r="F33" s="7" t="s">
        <v>157</v>
      </c>
      <c r="G33" s="32">
        <v>0</v>
      </c>
      <c r="H33" s="32">
        <v>5.4</v>
      </c>
      <c r="I33" s="7" t="s">
        <v>55</v>
      </c>
      <c r="J33" s="46">
        <v>3.6999999999999998E-2</v>
      </c>
      <c r="K33" s="46">
        <v>1.4500000000000001E-2</v>
      </c>
      <c r="L33" s="32">
        <v>16940</v>
      </c>
      <c r="M33" s="32">
        <v>117.15</v>
      </c>
      <c r="N33" s="32">
        <v>19.850000000000001</v>
      </c>
      <c r="O33" s="46">
        <v>0</v>
      </c>
      <c r="P33" s="46">
        <f>N33/סיכום!$B$42</f>
        <v>1.914653863241566E-3</v>
      </c>
    </row>
    <row r="34" spans="1:16">
      <c r="A34" s="7" t="s">
        <v>172</v>
      </c>
      <c r="B34" s="7">
        <v>1105576</v>
      </c>
      <c r="C34" s="7" t="s">
        <v>173</v>
      </c>
      <c r="D34" s="7" t="s">
        <v>148</v>
      </c>
      <c r="E34" s="7" t="s">
        <v>167</v>
      </c>
      <c r="F34" s="7" t="s">
        <v>157</v>
      </c>
      <c r="G34" s="32">
        <v>0</v>
      </c>
      <c r="H34" s="32">
        <v>1.89</v>
      </c>
      <c r="I34" s="7" t="s">
        <v>55</v>
      </c>
      <c r="J34" s="46">
        <v>3.85E-2</v>
      </c>
      <c r="K34" s="46">
        <v>3.7000000000000002E-3</v>
      </c>
      <c r="L34" s="32">
        <v>16351</v>
      </c>
      <c r="M34" s="32">
        <v>128.88</v>
      </c>
      <c r="N34" s="32">
        <v>21.07</v>
      </c>
      <c r="O34" s="46">
        <v>0</v>
      </c>
      <c r="P34" s="46">
        <f>N34/סיכום!$B$42</f>
        <v>2.0323303223425591E-3</v>
      </c>
    </row>
    <row r="35" spans="1:16">
      <c r="A35" s="7" t="s">
        <v>174</v>
      </c>
      <c r="B35" s="7">
        <v>1099738</v>
      </c>
      <c r="C35" s="7" t="s">
        <v>175</v>
      </c>
      <c r="D35" s="7" t="s">
        <v>176</v>
      </c>
      <c r="E35" s="7" t="s">
        <v>167</v>
      </c>
      <c r="F35" s="7" t="s">
        <v>149</v>
      </c>
      <c r="G35" s="32">
        <v>0</v>
      </c>
      <c r="H35" s="32">
        <v>3.83</v>
      </c>
      <c r="I35" s="7" t="s">
        <v>55</v>
      </c>
      <c r="J35" s="46">
        <v>4.65E-2</v>
      </c>
      <c r="K35" s="46">
        <v>4.1000000000000003E-3</v>
      </c>
      <c r="L35" s="32">
        <v>23625.01</v>
      </c>
      <c r="M35" s="32">
        <v>140.79</v>
      </c>
      <c r="N35" s="32">
        <v>33.26</v>
      </c>
      <c r="O35" s="46">
        <v>0</v>
      </c>
      <c r="P35" s="46">
        <f>N35/סיכום!$B$42</f>
        <v>3.2081303522123162E-3</v>
      </c>
    </row>
    <row r="36" spans="1:16">
      <c r="A36" s="7" t="s">
        <v>177</v>
      </c>
      <c r="B36" s="7">
        <v>7410202</v>
      </c>
      <c r="C36" s="7" t="s">
        <v>155</v>
      </c>
      <c r="D36" s="7" t="s">
        <v>148</v>
      </c>
      <c r="E36" s="7" t="s">
        <v>167</v>
      </c>
      <c r="F36" s="7" t="s">
        <v>157</v>
      </c>
      <c r="G36" s="32">
        <v>0</v>
      </c>
      <c r="H36" s="32">
        <v>20.07</v>
      </c>
      <c r="I36" s="7" t="s">
        <v>55</v>
      </c>
      <c r="J36" s="46">
        <v>0.05</v>
      </c>
      <c r="K36" s="46">
        <v>4.0399999999999998E-2</v>
      </c>
      <c r="L36" s="32">
        <v>17000</v>
      </c>
      <c r="M36" s="32">
        <v>134.37</v>
      </c>
      <c r="N36" s="32">
        <v>22.84</v>
      </c>
      <c r="O36" s="46">
        <v>0</v>
      </c>
      <c r="P36" s="46">
        <f>N36/סיכום!$B$42</f>
        <v>2.2030576441530161E-3</v>
      </c>
    </row>
    <row r="37" spans="1:16">
      <c r="A37" s="7" t="s">
        <v>178</v>
      </c>
      <c r="B37" s="7">
        <v>1120468</v>
      </c>
      <c r="C37" s="7" t="s">
        <v>179</v>
      </c>
      <c r="D37" s="7" t="s">
        <v>166</v>
      </c>
      <c r="E37" s="7" t="s">
        <v>167</v>
      </c>
      <c r="F37" s="7" t="s">
        <v>149</v>
      </c>
      <c r="G37" s="32">
        <v>0</v>
      </c>
      <c r="H37" s="32">
        <v>3.88</v>
      </c>
      <c r="I37" s="7" t="s">
        <v>55</v>
      </c>
      <c r="J37" s="46">
        <v>0.03</v>
      </c>
      <c r="K37" s="46">
        <v>1.2699999999999999E-2</v>
      </c>
      <c r="L37" s="32">
        <v>18214.28</v>
      </c>
      <c r="M37" s="32">
        <v>115.7</v>
      </c>
      <c r="N37" s="32">
        <v>21.07</v>
      </c>
      <c r="O37" s="46">
        <v>0</v>
      </c>
      <c r="P37" s="46">
        <f>N37/סיכום!$B$42</f>
        <v>2.0323303223425591E-3</v>
      </c>
    </row>
    <row r="38" spans="1:16">
      <c r="A38" s="7" t="s">
        <v>180</v>
      </c>
      <c r="B38" s="7">
        <v>1117357</v>
      </c>
      <c r="C38" s="7" t="s">
        <v>181</v>
      </c>
      <c r="D38" s="7" t="s">
        <v>166</v>
      </c>
      <c r="E38" s="7" t="s">
        <v>182</v>
      </c>
      <c r="F38" s="7" t="s">
        <v>183</v>
      </c>
      <c r="G38" s="32">
        <v>0</v>
      </c>
      <c r="H38" s="32">
        <v>3.34</v>
      </c>
      <c r="I38" s="7" t="s">
        <v>55</v>
      </c>
      <c r="J38" s="46">
        <v>4.9000000000000002E-2</v>
      </c>
      <c r="K38" s="46">
        <v>1.23E-2</v>
      </c>
      <c r="L38" s="32">
        <v>17013.75</v>
      </c>
      <c r="M38" s="32">
        <v>121.8</v>
      </c>
      <c r="N38" s="32">
        <v>20.72</v>
      </c>
      <c r="O38" s="46">
        <v>0</v>
      </c>
      <c r="P38" s="46">
        <f>N38/סיכום!$B$42</f>
        <v>1.9985706824365364E-3</v>
      </c>
    </row>
    <row r="39" spans="1:16">
      <c r="A39" s="7" t="s">
        <v>184</v>
      </c>
      <c r="B39" s="7">
        <v>7590110</v>
      </c>
      <c r="C39" s="7" t="s">
        <v>185</v>
      </c>
      <c r="D39" s="7" t="s">
        <v>166</v>
      </c>
      <c r="E39" s="7" t="s">
        <v>182</v>
      </c>
      <c r="F39" s="7" t="s">
        <v>157</v>
      </c>
      <c r="G39" s="32">
        <v>0</v>
      </c>
      <c r="H39" s="32">
        <v>1.69</v>
      </c>
      <c r="I39" s="7" t="s">
        <v>55</v>
      </c>
      <c r="J39" s="46">
        <v>4.5499999999999999E-2</v>
      </c>
      <c r="K39" s="46">
        <v>1.29E-2</v>
      </c>
      <c r="L39" s="32">
        <v>14400</v>
      </c>
      <c r="M39" s="32">
        <v>129.53</v>
      </c>
      <c r="N39" s="32">
        <v>18.649999999999999</v>
      </c>
      <c r="O39" s="46">
        <v>0</v>
      </c>
      <c r="P39" s="46">
        <f>N39/סיכום!$B$42</f>
        <v>1.7989065264209169E-3</v>
      </c>
    </row>
    <row r="40" spans="1:16">
      <c r="A40" s="7" t="s">
        <v>186</v>
      </c>
      <c r="B40" s="7">
        <v>1260306</v>
      </c>
      <c r="C40" s="7" t="s">
        <v>187</v>
      </c>
      <c r="D40" s="7" t="s">
        <v>166</v>
      </c>
      <c r="E40" s="7" t="s">
        <v>182</v>
      </c>
      <c r="F40" s="7" t="s">
        <v>157</v>
      </c>
      <c r="G40" s="32">
        <v>0</v>
      </c>
      <c r="H40" s="32">
        <v>2.4</v>
      </c>
      <c r="I40" s="7" t="s">
        <v>55</v>
      </c>
      <c r="J40" s="46">
        <v>4.9500000000000002E-2</v>
      </c>
      <c r="K40" s="46">
        <v>1.3899999999999999E-2</v>
      </c>
      <c r="L40" s="32">
        <v>26828.94</v>
      </c>
      <c r="M40" s="32">
        <v>135.13999999999999</v>
      </c>
      <c r="N40" s="32">
        <v>36.26</v>
      </c>
      <c r="O40" s="46">
        <v>0</v>
      </c>
      <c r="P40" s="46">
        <f>N40/סיכום!$B$42</f>
        <v>3.4974986942639384E-3</v>
      </c>
    </row>
    <row r="41" spans="1:16">
      <c r="A41" s="7" t="s">
        <v>188</v>
      </c>
      <c r="B41" s="7">
        <v>1260397</v>
      </c>
      <c r="C41" s="7" t="s">
        <v>187</v>
      </c>
      <c r="D41" s="7" t="s">
        <v>166</v>
      </c>
      <c r="E41" s="7" t="s">
        <v>182</v>
      </c>
      <c r="F41" s="7" t="s">
        <v>157</v>
      </c>
      <c r="G41" s="32">
        <v>0</v>
      </c>
      <c r="H41" s="32">
        <v>4.71</v>
      </c>
      <c r="I41" s="7" t="s">
        <v>55</v>
      </c>
      <c r="J41" s="46">
        <v>5.0999999999999997E-2</v>
      </c>
      <c r="K41" s="46">
        <v>1.83E-2</v>
      </c>
      <c r="L41" s="32">
        <v>36178</v>
      </c>
      <c r="M41" s="32">
        <v>142.9</v>
      </c>
      <c r="N41" s="32">
        <v>51.7</v>
      </c>
      <c r="O41" s="46">
        <v>0</v>
      </c>
      <c r="P41" s="46">
        <f>N41/סיכום!$B$42</f>
        <v>4.9867810946896208E-3</v>
      </c>
    </row>
    <row r="42" spans="1:16">
      <c r="A42" s="7" t="s">
        <v>189</v>
      </c>
      <c r="B42" s="7">
        <v>7480072</v>
      </c>
      <c r="C42" s="7" t="s">
        <v>190</v>
      </c>
      <c r="D42" s="7" t="s">
        <v>148</v>
      </c>
      <c r="E42" s="7" t="s">
        <v>182</v>
      </c>
      <c r="F42" s="7" t="s">
        <v>157</v>
      </c>
      <c r="G42" s="32">
        <v>0</v>
      </c>
      <c r="H42" s="32">
        <v>1.1499999999999999</v>
      </c>
      <c r="I42" s="7" t="s">
        <v>55</v>
      </c>
      <c r="J42" s="46">
        <v>4.2900000000000001E-2</v>
      </c>
      <c r="K42" s="46">
        <v>1.38E-2</v>
      </c>
      <c r="L42" s="32">
        <v>26439</v>
      </c>
      <c r="M42" s="32">
        <v>124.89</v>
      </c>
      <c r="N42" s="32">
        <v>33.020000000000003</v>
      </c>
      <c r="O42" s="46">
        <v>0</v>
      </c>
      <c r="P42" s="46">
        <f>N42/סיכום!$B$42</f>
        <v>3.1849808848481869E-3</v>
      </c>
    </row>
    <row r="43" spans="1:16">
      <c r="A43" s="7" t="s">
        <v>191</v>
      </c>
      <c r="B43" s="7">
        <v>7480015</v>
      </c>
      <c r="C43" s="7" t="s">
        <v>190</v>
      </c>
      <c r="D43" s="7" t="s">
        <v>148</v>
      </c>
      <c r="E43" s="7" t="s">
        <v>182</v>
      </c>
      <c r="F43" s="7" t="s">
        <v>157</v>
      </c>
      <c r="G43" s="32">
        <v>0</v>
      </c>
      <c r="H43" s="32">
        <v>1.68</v>
      </c>
      <c r="I43" s="7" t="s">
        <v>55</v>
      </c>
      <c r="J43" s="46">
        <v>5.5E-2</v>
      </c>
      <c r="K43" s="46">
        <v>7.4000000000000003E-3</v>
      </c>
      <c r="L43" s="32">
        <v>8571.42</v>
      </c>
      <c r="M43" s="32">
        <v>140.53</v>
      </c>
      <c r="N43" s="32">
        <v>12.05</v>
      </c>
      <c r="O43" s="46">
        <v>0</v>
      </c>
      <c r="P43" s="46">
        <f>N43/סיכום!$B$42</f>
        <v>1.1622961739073488E-3</v>
      </c>
    </row>
    <row r="44" spans="1:16">
      <c r="A44" s="7" t="s">
        <v>192</v>
      </c>
      <c r="B44" s="7">
        <v>7480049</v>
      </c>
      <c r="C44" s="7" t="s">
        <v>190</v>
      </c>
      <c r="D44" s="7" t="s">
        <v>148</v>
      </c>
      <c r="E44" s="7" t="s">
        <v>182</v>
      </c>
      <c r="F44" s="7" t="s">
        <v>157</v>
      </c>
      <c r="G44" s="32">
        <v>0</v>
      </c>
      <c r="H44" s="32">
        <v>4.08</v>
      </c>
      <c r="I44" s="7" t="s">
        <v>55</v>
      </c>
      <c r="J44" s="46">
        <v>4.7500000000000001E-2</v>
      </c>
      <c r="K44" s="46">
        <v>7.6E-3</v>
      </c>
      <c r="L44" s="32">
        <v>1951.2</v>
      </c>
      <c r="M44" s="32">
        <v>139.01</v>
      </c>
      <c r="N44" s="32">
        <v>2.71</v>
      </c>
      <c r="O44" s="46">
        <v>0</v>
      </c>
      <c r="P44" s="46">
        <f>N44/סיכום!$B$42</f>
        <v>2.6139606898663189E-4</v>
      </c>
    </row>
    <row r="45" spans="1:16">
      <c r="A45" s="7" t="s">
        <v>193</v>
      </c>
      <c r="B45" s="7">
        <v>1119825</v>
      </c>
      <c r="C45" s="7" t="s">
        <v>194</v>
      </c>
      <c r="D45" s="7" t="s">
        <v>148</v>
      </c>
      <c r="E45" s="7" t="s">
        <v>182</v>
      </c>
      <c r="F45" s="7" t="s">
        <v>149</v>
      </c>
      <c r="G45" s="32">
        <v>0</v>
      </c>
      <c r="H45" s="32">
        <v>4.33</v>
      </c>
      <c r="I45" s="7" t="s">
        <v>55</v>
      </c>
      <c r="J45" s="46">
        <v>3.5499999999999997E-2</v>
      </c>
      <c r="K45" s="46">
        <v>8.2000000000000007E-3</v>
      </c>
      <c r="L45" s="32">
        <v>15787.8</v>
      </c>
      <c r="M45" s="32">
        <v>122.63</v>
      </c>
      <c r="N45" s="32">
        <v>19.36</v>
      </c>
      <c r="O45" s="46">
        <v>0</v>
      </c>
      <c r="P45" s="46">
        <f>N45/סיכום!$B$42</f>
        <v>1.8673903673731343E-3</v>
      </c>
    </row>
    <row r="46" spans="1:16">
      <c r="A46" s="7" t="s">
        <v>195</v>
      </c>
      <c r="B46" s="7">
        <v>1114800</v>
      </c>
      <c r="C46" s="7" t="s">
        <v>194</v>
      </c>
      <c r="D46" s="7" t="s">
        <v>148</v>
      </c>
      <c r="E46" s="7" t="s">
        <v>182</v>
      </c>
      <c r="F46" s="7" t="s">
        <v>149</v>
      </c>
      <c r="G46" s="32">
        <v>0</v>
      </c>
      <c r="H46" s="32">
        <v>0.59</v>
      </c>
      <c r="I46" s="7" t="s">
        <v>55</v>
      </c>
      <c r="J46" s="46">
        <v>2.7E-2</v>
      </c>
      <c r="K46" s="46">
        <v>1.26E-2</v>
      </c>
      <c r="L46" s="32">
        <v>7250</v>
      </c>
      <c r="M46" s="32">
        <v>112.36</v>
      </c>
      <c r="N46" s="32">
        <v>8.15</v>
      </c>
      <c r="O46" s="46">
        <v>0</v>
      </c>
      <c r="P46" s="46">
        <f>N46/סיכום!$B$42</f>
        <v>7.8611732924023991E-4</v>
      </c>
    </row>
    <row r="47" spans="1:16">
      <c r="A47" s="7" t="s">
        <v>196</v>
      </c>
      <c r="B47" s="7">
        <v>1111160</v>
      </c>
      <c r="C47" s="7" t="s">
        <v>194</v>
      </c>
      <c r="D47" s="7" t="s">
        <v>148</v>
      </c>
      <c r="E47" s="7" t="s">
        <v>182</v>
      </c>
      <c r="F47" s="7" t="s">
        <v>149</v>
      </c>
      <c r="G47" s="32">
        <v>0</v>
      </c>
      <c r="H47" s="32">
        <v>0.41</v>
      </c>
      <c r="I47" s="7" t="s">
        <v>55</v>
      </c>
      <c r="J47" s="46">
        <v>3.4000000000000002E-2</v>
      </c>
      <c r="K47" s="46">
        <v>3.4099999999999998E-2</v>
      </c>
      <c r="L47" s="32">
        <v>2414.5</v>
      </c>
      <c r="M47" s="32">
        <v>115.4</v>
      </c>
      <c r="N47" s="32">
        <v>2.79</v>
      </c>
      <c r="O47" s="46">
        <v>0</v>
      </c>
      <c r="P47" s="46">
        <f>N47/סיכום!$B$42</f>
        <v>2.6911255810800849E-4</v>
      </c>
    </row>
    <row r="48" spans="1:16">
      <c r="A48" s="7" t="s">
        <v>197</v>
      </c>
      <c r="B48" s="7">
        <v>1120799</v>
      </c>
      <c r="C48" s="7" t="s">
        <v>198</v>
      </c>
      <c r="D48" s="7" t="s">
        <v>176</v>
      </c>
      <c r="E48" s="7" t="s">
        <v>182</v>
      </c>
      <c r="F48" s="7" t="s">
        <v>157</v>
      </c>
      <c r="G48" s="32">
        <v>0</v>
      </c>
      <c r="H48" s="32">
        <v>6.84</v>
      </c>
      <c r="I48" s="7" t="s">
        <v>55</v>
      </c>
      <c r="J48" s="46">
        <v>3.5999999999999997E-2</v>
      </c>
      <c r="K48" s="46">
        <v>2.01E-2</v>
      </c>
      <c r="L48" s="32">
        <v>100</v>
      </c>
      <c r="M48" s="32">
        <v>119.74</v>
      </c>
      <c r="N48" s="32">
        <v>0.12</v>
      </c>
      <c r="O48" s="46">
        <v>0</v>
      </c>
      <c r="P48" s="46">
        <f>N48/סיכום!$B$42</f>
        <v>1.1574733682064881E-5</v>
      </c>
    </row>
    <row r="49" spans="1:16">
      <c r="A49" s="7" t="s">
        <v>199</v>
      </c>
      <c r="B49" s="7">
        <v>1119320</v>
      </c>
      <c r="C49" s="7" t="s">
        <v>200</v>
      </c>
      <c r="D49" s="7" t="s">
        <v>170</v>
      </c>
      <c r="E49" s="7" t="s">
        <v>182</v>
      </c>
      <c r="F49" s="7" t="s">
        <v>149</v>
      </c>
      <c r="G49" s="32">
        <v>0</v>
      </c>
      <c r="H49" s="32">
        <v>1.39</v>
      </c>
      <c r="I49" s="7" t="s">
        <v>55</v>
      </c>
      <c r="J49" s="46">
        <v>3.4000000000000002E-2</v>
      </c>
      <c r="K49" s="46">
        <v>5.8999999999999999E-3</v>
      </c>
      <c r="L49" s="32">
        <v>8277.5</v>
      </c>
      <c r="M49" s="32">
        <v>113.24</v>
      </c>
      <c r="N49" s="32">
        <v>9.3699999999999992</v>
      </c>
      <c r="O49" s="46">
        <v>0</v>
      </c>
      <c r="P49" s="46">
        <f>N49/סיכום!$B$42</f>
        <v>9.0379378834123285E-4</v>
      </c>
    </row>
    <row r="50" spans="1:16">
      <c r="A50" s="7" t="s">
        <v>201</v>
      </c>
      <c r="B50" s="7">
        <v>1118827</v>
      </c>
      <c r="C50" s="7" t="s">
        <v>200</v>
      </c>
      <c r="D50" s="7" t="s">
        <v>170</v>
      </c>
      <c r="E50" s="7" t="s">
        <v>182</v>
      </c>
      <c r="F50" s="7" t="s">
        <v>149</v>
      </c>
      <c r="G50" s="32">
        <v>0</v>
      </c>
      <c r="H50" s="32">
        <v>2.89</v>
      </c>
      <c r="I50" s="7" t="s">
        <v>55</v>
      </c>
      <c r="J50" s="46">
        <v>3.3500000000000002E-2</v>
      </c>
      <c r="K50" s="46">
        <v>1.0999999999999999E-2</v>
      </c>
      <c r="L50" s="32">
        <v>32995</v>
      </c>
      <c r="M50" s="32">
        <v>116.49</v>
      </c>
      <c r="N50" s="32">
        <v>38.44</v>
      </c>
      <c r="O50" s="46">
        <v>1E-4</v>
      </c>
      <c r="P50" s="46">
        <f>N50/סיכום!$B$42</f>
        <v>3.7077730228214502E-3</v>
      </c>
    </row>
    <row r="51" spans="1:16">
      <c r="A51" s="7" t="s">
        <v>202</v>
      </c>
      <c r="B51" s="7">
        <v>1106657</v>
      </c>
      <c r="C51" s="7" t="s">
        <v>203</v>
      </c>
      <c r="D51" s="7" t="s">
        <v>166</v>
      </c>
      <c r="E51" s="7" t="s">
        <v>182</v>
      </c>
      <c r="F51" s="7" t="s">
        <v>149</v>
      </c>
      <c r="G51" s="32">
        <v>0</v>
      </c>
      <c r="H51" s="32">
        <v>1.52</v>
      </c>
      <c r="I51" s="7" t="s">
        <v>55</v>
      </c>
      <c r="J51" s="46">
        <v>4.7E-2</v>
      </c>
      <c r="K51" s="46">
        <v>1.01E-2</v>
      </c>
      <c r="L51" s="32">
        <v>13795.01</v>
      </c>
      <c r="M51" s="32">
        <v>129.82</v>
      </c>
      <c r="N51" s="32">
        <v>17.91</v>
      </c>
      <c r="O51" s="46">
        <v>1E-4</v>
      </c>
      <c r="P51" s="46">
        <f>N51/סיכום!$B$42</f>
        <v>1.7275290020481837E-3</v>
      </c>
    </row>
    <row r="52" spans="1:16">
      <c r="A52" s="7" t="s">
        <v>204</v>
      </c>
      <c r="B52" s="7">
        <v>1120021</v>
      </c>
      <c r="C52" s="7" t="s">
        <v>203</v>
      </c>
      <c r="D52" s="7" t="s">
        <v>166</v>
      </c>
      <c r="E52" s="7" t="s">
        <v>182</v>
      </c>
      <c r="F52" s="7" t="s">
        <v>149</v>
      </c>
      <c r="G52" s="32">
        <v>0</v>
      </c>
      <c r="H52" s="32">
        <v>3.87</v>
      </c>
      <c r="I52" s="7" t="s">
        <v>55</v>
      </c>
      <c r="J52" s="46">
        <v>3.9E-2</v>
      </c>
      <c r="K52" s="46">
        <v>1.4E-2</v>
      </c>
      <c r="L52" s="32">
        <v>16929.45</v>
      </c>
      <c r="M52" s="32">
        <v>119.59</v>
      </c>
      <c r="N52" s="32">
        <v>20.25</v>
      </c>
      <c r="O52" s="46">
        <v>0</v>
      </c>
      <c r="P52" s="46">
        <f>N52/סיכום!$B$42</f>
        <v>1.9532363088484487E-3</v>
      </c>
    </row>
    <row r="53" spans="1:16">
      <c r="A53" s="7" t="s">
        <v>205</v>
      </c>
      <c r="B53" s="7">
        <v>1095066</v>
      </c>
      <c r="C53" s="7" t="s">
        <v>194</v>
      </c>
      <c r="D53" s="7" t="s">
        <v>148</v>
      </c>
      <c r="E53" s="7" t="s">
        <v>182</v>
      </c>
      <c r="F53" s="7" t="s">
        <v>149</v>
      </c>
      <c r="G53" s="32">
        <v>0</v>
      </c>
      <c r="H53" s="32">
        <v>3.29</v>
      </c>
      <c r="I53" s="7" t="s">
        <v>55</v>
      </c>
      <c r="J53" s="46">
        <v>4.65E-2</v>
      </c>
      <c r="K53" s="46">
        <v>0.01</v>
      </c>
      <c r="L53" s="32">
        <v>13182.78</v>
      </c>
      <c r="M53" s="32">
        <v>135.43</v>
      </c>
      <c r="N53" s="32">
        <v>17.850000000000001</v>
      </c>
      <c r="O53" s="46">
        <v>0</v>
      </c>
      <c r="P53" s="46">
        <f>N53/סיכום!$B$42</f>
        <v>1.7217416352071514E-3</v>
      </c>
    </row>
    <row r="54" spans="1:16">
      <c r="A54" s="7" t="s">
        <v>206</v>
      </c>
      <c r="B54" s="7">
        <v>3900206</v>
      </c>
      <c r="C54" s="7" t="s">
        <v>207</v>
      </c>
      <c r="D54" s="7" t="s">
        <v>166</v>
      </c>
      <c r="E54" s="7" t="s">
        <v>208</v>
      </c>
      <c r="F54" s="7" t="s">
        <v>149</v>
      </c>
      <c r="G54" s="32">
        <v>0</v>
      </c>
      <c r="H54" s="32">
        <v>2.1</v>
      </c>
      <c r="I54" s="7" t="s">
        <v>55</v>
      </c>
      <c r="J54" s="46">
        <v>4.2500000000000003E-2</v>
      </c>
      <c r="K54" s="46">
        <v>9.9000000000000008E-3</v>
      </c>
      <c r="L54" s="32">
        <v>33118.07</v>
      </c>
      <c r="M54" s="32">
        <v>133.77000000000001</v>
      </c>
      <c r="N54" s="32">
        <v>44.3</v>
      </c>
      <c r="O54" s="46">
        <v>0</v>
      </c>
      <c r="P54" s="46">
        <f>N54/סיכום!$B$42</f>
        <v>4.2730058509622857E-3</v>
      </c>
    </row>
    <row r="55" spans="1:16">
      <c r="A55" s="7" t="s">
        <v>209</v>
      </c>
      <c r="B55" s="7">
        <v>1124080</v>
      </c>
      <c r="C55" s="7" t="s">
        <v>210</v>
      </c>
      <c r="D55" s="7" t="s">
        <v>148</v>
      </c>
      <c r="E55" s="7" t="s">
        <v>208</v>
      </c>
      <c r="F55" s="7" t="s">
        <v>183</v>
      </c>
      <c r="G55" s="32">
        <v>0</v>
      </c>
      <c r="H55" s="32">
        <v>5</v>
      </c>
      <c r="I55" s="7" t="s">
        <v>55</v>
      </c>
      <c r="J55" s="46">
        <v>4.1500000000000002E-2</v>
      </c>
      <c r="K55" s="46">
        <v>8.2000000000000007E-3</v>
      </c>
      <c r="L55" s="32">
        <v>33847</v>
      </c>
      <c r="M55" s="32">
        <v>124.31</v>
      </c>
      <c r="N55" s="32">
        <v>42.08</v>
      </c>
      <c r="O55" s="46">
        <v>1E-4</v>
      </c>
      <c r="P55" s="46">
        <f>N55/סיכום!$B$42</f>
        <v>4.0588732778440856E-3</v>
      </c>
    </row>
    <row r="56" spans="1:16">
      <c r="A56" s="7" t="s">
        <v>211</v>
      </c>
      <c r="B56" s="7">
        <v>1106947</v>
      </c>
      <c r="C56" s="7" t="s">
        <v>212</v>
      </c>
      <c r="D56" s="7" t="s">
        <v>166</v>
      </c>
      <c r="E56" s="7" t="s">
        <v>208</v>
      </c>
      <c r="F56" s="7" t="s">
        <v>157</v>
      </c>
      <c r="G56" s="32">
        <v>0</v>
      </c>
      <c r="H56" s="32">
        <v>2.16</v>
      </c>
      <c r="I56" s="7" t="s">
        <v>55</v>
      </c>
      <c r="J56" s="46">
        <v>4.8500000000000001E-2</v>
      </c>
      <c r="K56" s="46">
        <v>1.34E-2</v>
      </c>
      <c r="L56" s="32">
        <v>11996</v>
      </c>
      <c r="M56" s="32">
        <v>132.19999999999999</v>
      </c>
      <c r="N56" s="32">
        <v>15.86</v>
      </c>
      <c r="O56" s="46">
        <v>0</v>
      </c>
      <c r="P56" s="46">
        <f>N56/סיכום!$B$42</f>
        <v>1.5297939683129086E-3</v>
      </c>
    </row>
    <row r="57" spans="1:16">
      <c r="A57" s="7" t="s">
        <v>213</v>
      </c>
      <c r="B57" s="7">
        <v>1117423</v>
      </c>
      <c r="C57" s="7" t="s">
        <v>214</v>
      </c>
      <c r="D57" s="7" t="s">
        <v>166</v>
      </c>
      <c r="E57" s="7" t="s">
        <v>208</v>
      </c>
      <c r="F57" s="7" t="s">
        <v>149</v>
      </c>
      <c r="G57" s="32">
        <v>0</v>
      </c>
      <c r="H57" s="32">
        <v>4.03</v>
      </c>
      <c r="I57" s="7" t="s">
        <v>55</v>
      </c>
      <c r="J57" s="46">
        <v>5.8500000000000003E-2</v>
      </c>
      <c r="K57" s="46">
        <v>1.77E-2</v>
      </c>
      <c r="L57" s="32">
        <v>49291.5</v>
      </c>
      <c r="M57" s="32">
        <v>127.4</v>
      </c>
      <c r="N57" s="32">
        <v>62.8</v>
      </c>
      <c r="O57" s="46">
        <v>0</v>
      </c>
      <c r="P57" s="46">
        <f>N57/סיכום!$B$42</f>
        <v>6.0574439602806215E-3</v>
      </c>
    </row>
    <row r="58" spans="1:16">
      <c r="A58" s="7" t="s">
        <v>215</v>
      </c>
      <c r="B58" s="7">
        <v>5760152</v>
      </c>
      <c r="C58" s="7" t="s">
        <v>216</v>
      </c>
      <c r="D58" s="7" t="s">
        <v>217</v>
      </c>
      <c r="E58" s="7" t="s">
        <v>208</v>
      </c>
      <c r="F58" s="7" t="s">
        <v>149</v>
      </c>
      <c r="G58" s="32">
        <v>0</v>
      </c>
      <c r="H58" s="32">
        <v>0.68</v>
      </c>
      <c r="I58" s="7" t="s">
        <v>55</v>
      </c>
      <c r="J58" s="46">
        <v>4.5499999999999999E-2</v>
      </c>
      <c r="K58" s="46">
        <v>2.8299999999999999E-2</v>
      </c>
      <c r="L58" s="32">
        <v>8600</v>
      </c>
      <c r="M58" s="32">
        <v>124.09</v>
      </c>
      <c r="N58" s="32">
        <v>10.67</v>
      </c>
      <c r="O58" s="46">
        <v>0</v>
      </c>
      <c r="P58" s="46">
        <f>N58/סיכום!$B$42</f>
        <v>1.0291867365636025E-3</v>
      </c>
    </row>
    <row r="59" spans="1:16">
      <c r="A59" s="7" t="s">
        <v>218</v>
      </c>
      <c r="B59" s="7">
        <v>1127427</v>
      </c>
      <c r="C59" s="7" t="s">
        <v>219</v>
      </c>
      <c r="D59" s="7" t="s">
        <v>148</v>
      </c>
      <c r="E59" s="7" t="s">
        <v>208</v>
      </c>
      <c r="F59" s="7" t="s">
        <v>149</v>
      </c>
      <c r="G59" s="32">
        <v>0</v>
      </c>
      <c r="H59" s="32">
        <v>0</v>
      </c>
      <c r="I59" s="7" t="s">
        <v>55</v>
      </c>
      <c r="J59" s="46">
        <v>0</v>
      </c>
      <c r="K59" s="46">
        <v>0</v>
      </c>
      <c r="L59" s="32">
        <v>936.64</v>
      </c>
      <c r="M59" s="32">
        <v>100</v>
      </c>
      <c r="N59" s="32">
        <v>0.94</v>
      </c>
      <c r="O59" s="46">
        <v>0</v>
      </c>
      <c r="P59" s="46">
        <f>N59/סיכום!$B$42</f>
        <v>9.0668747176174901E-5</v>
      </c>
    </row>
    <row r="60" spans="1:16">
      <c r="A60" s="7" t="s">
        <v>220</v>
      </c>
      <c r="B60" s="7">
        <v>1127422</v>
      </c>
      <c r="C60" s="7" t="s">
        <v>219</v>
      </c>
      <c r="D60" s="7" t="s">
        <v>148</v>
      </c>
      <c r="E60" s="7" t="s">
        <v>208</v>
      </c>
      <c r="F60" s="7" t="s">
        <v>149</v>
      </c>
      <c r="G60" s="32">
        <v>0</v>
      </c>
      <c r="H60" s="32">
        <v>4.82</v>
      </c>
      <c r="I60" s="7" t="s">
        <v>55</v>
      </c>
      <c r="J60" s="46">
        <v>0.02</v>
      </c>
      <c r="K60" s="46">
        <v>1.11E-2</v>
      </c>
      <c r="L60" s="32">
        <v>46000</v>
      </c>
      <c r="M60" s="32">
        <v>106.2</v>
      </c>
      <c r="N60" s="32">
        <v>48.85</v>
      </c>
      <c r="O60" s="46">
        <v>1E-4</v>
      </c>
      <c r="P60" s="46">
        <f>N60/סיכום!$B$42</f>
        <v>4.7118811697405795E-3</v>
      </c>
    </row>
    <row r="61" spans="1:16">
      <c r="A61" s="7" t="s">
        <v>221</v>
      </c>
      <c r="B61" s="7">
        <v>3230166</v>
      </c>
      <c r="C61" s="7" t="s">
        <v>222</v>
      </c>
      <c r="D61" s="7" t="s">
        <v>166</v>
      </c>
      <c r="E61" s="7" t="s">
        <v>208</v>
      </c>
      <c r="F61" s="7" t="s">
        <v>149</v>
      </c>
      <c r="G61" s="32">
        <v>0</v>
      </c>
      <c r="H61" s="32">
        <v>6.06</v>
      </c>
      <c r="I61" s="7" t="s">
        <v>55</v>
      </c>
      <c r="J61" s="46">
        <v>2.5499999999999998E-2</v>
      </c>
      <c r="K61" s="46">
        <v>1.8100000000000002E-2</v>
      </c>
      <c r="L61" s="32">
        <v>18700</v>
      </c>
      <c r="M61" s="32">
        <v>105.82</v>
      </c>
      <c r="N61" s="32">
        <v>19.79</v>
      </c>
      <c r="O61" s="46">
        <v>0</v>
      </c>
      <c r="P61" s="46">
        <f>N61/סיכום!$B$42</f>
        <v>1.9088664964005335E-3</v>
      </c>
    </row>
    <row r="62" spans="1:16">
      <c r="A62" s="7" t="s">
        <v>223</v>
      </c>
      <c r="B62" s="7">
        <v>3230161</v>
      </c>
      <c r="C62" s="7" t="s">
        <v>222</v>
      </c>
      <c r="D62" s="7" t="s">
        <v>166</v>
      </c>
      <c r="E62" s="7" t="s">
        <v>208</v>
      </c>
      <c r="F62" s="7" t="s">
        <v>149</v>
      </c>
      <c r="G62" s="32">
        <v>0</v>
      </c>
      <c r="H62" s="32"/>
      <c r="I62" s="7" t="s">
        <v>55</v>
      </c>
      <c r="J62" s="46">
        <v>0</v>
      </c>
      <c r="K62" s="46">
        <v>0</v>
      </c>
      <c r="L62" s="32">
        <v>241.26</v>
      </c>
      <c r="M62" s="32">
        <v>100</v>
      </c>
      <c r="N62" s="32">
        <v>0.24</v>
      </c>
      <c r="O62" s="46">
        <v>0</v>
      </c>
      <c r="P62" s="46">
        <f>N62/סיכום!$B$42</f>
        <v>2.3149467364129763E-5</v>
      </c>
    </row>
    <row r="63" spans="1:16">
      <c r="A63" s="7" t="s">
        <v>224</v>
      </c>
      <c r="B63" s="7">
        <v>3230083</v>
      </c>
      <c r="C63" s="7" t="s">
        <v>222</v>
      </c>
      <c r="D63" s="7" t="s">
        <v>166</v>
      </c>
      <c r="E63" s="7" t="s">
        <v>208</v>
      </c>
      <c r="F63" s="7" t="s">
        <v>149</v>
      </c>
      <c r="G63" s="32">
        <v>0</v>
      </c>
      <c r="H63" s="32">
        <v>1.61</v>
      </c>
      <c r="I63" s="7" t="s">
        <v>55</v>
      </c>
      <c r="J63" s="46">
        <v>4.7E-2</v>
      </c>
      <c r="K63" s="46">
        <v>1.2999999999999999E-2</v>
      </c>
      <c r="L63" s="32">
        <v>4800</v>
      </c>
      <c r="M63" s="32">
        <v>125.2</v>
      </c>
      <c r="N63" s="32">
        <v>6.01</v>
      </c>
      <c r="O63" s="46">
        <v>0</v>
      </c>
      <c r="P63" s="46">
        <f>N63/סיכום!$B$42</f>
        <v>5.7970124524341614E-4</v>
      </c>
    </row>
    <row r="64" spans="1:16">
      <c r="A64" s="7" t="s">
        <v>225</v>
      </c>
      <c r="B64" s="7">
        <v>1107333</v>
      </c>
      <c r="C64" s="7" t="s">
        <v>226</v>
      </c>
      <c r="D64" s="7" t="s">
        <v>170</v>
      </c>
      <c r="E64" s="7" t="s">
        <v>208</v>
      </c>
      <c r="F64" s="7" t="s">
        <v>149</v>
      </c>
      <c r="G64" s="32">
        <v>0</v>
      </c>
      <c r="H64" s="32">
        <v>1.46</v>
      </c>
      <c r="I64" s="7" t="s">
        <v>55</v>
      </c>
      <c r="J64" s="46">
        <v>5.1900000000000002E-2</v>
      </c>
      <c r="K64" s="46">
        <v>1.2E-2</v>
      </c>
      <c r="L64" s="32">
        <v>25443.599999999999</v>
      </c>
      <c r="M64" s="32">
        <v>127.49</v>
      </c>
      <c r="N64" s="32">
        <v>32.44</v>
      </c>
      <c r="O64" s="46">
        <v>0</v>
      </c>
      <c r="P64" s="46">
        <f>N64/סיכום!$B$42</f>
        <v>3.1290363387182062E-3</v>
      </c>
    </row>
    <row r="65" spans="1:16">
      <c r="A65" s="7" t="s">
        <v>227</v>
      </c>
      <c r="B65" s="7">
        <v>1125996</v>
      </c>
      <c r="C65" s="7" t="s">
        <v>226</v>
      </c>
      <c r="D65" s="7" t="s">
        <v>170</v>
      </c>
      <c r="E65" s="7" t="s">
        <v>208</v>
      </c>
      <c r="F65" s="7" t="s">
        <v>149</v>
      </c>
      <c r="G65" s="32">
        <v>0</v>
      </c>
      <c r="H65" s="32">
        <v>3.57</v>
      </c>
      <c r="I65" s="7" t="s">
        <v>55</v>
      </c>
      <c r="J65" s="46">
        <v>4.5999999999999999E-2</v>
      </c>
      <c r="K65" s="46">
        <v>1.3599999999999999E-2</v>
      </c>
      <c r="L65" s="32">
        <v>17893</v>
      </c>
      <c r="M65" s="32">
        <v>115.62</v>
      </c>
      <c r="N65" s="32">
        <v>20.69</v>
      </c>
      <c r="O65" s="46">
        <v>0</v>
      </c>
      <c r="P65" s="46">
        <f>N65/סיכום!$B$42</f>
        <v>1.9956769990160201E-3</v>
      </c>
    </row>
    <row r="66" spans="1:16">
      <c r="A66" s="7" t="s">
        <v>228</v>
      </c>
      <c r="B66" s="7">
        <v>1125991</v>
      </c>
      <c r="C66" s="7" t="s">
        <v>226</v>
      </c>
      <c r="D66" s="7" t="s">
        <v>170</v>
      </c>
      <c r="E66" s="7" t="s">
        <v>208</v>
      </c>
      <c r="F66" s="7" t="s">
        <v>149</v>
      </c>
      <c r="G66" s="32">
        <v>0</v>
      </c>
      <c r="H66" s="32">
        <v>0</v>
      </c>
      <c r="I66" s="7" t="s">
        <v>55</v>
      </c>
      <c r="J66" s="46">
        <v>0</v>
      </c>
      <c r="K66" s="46">
        <v>0</v>
      </c>
      <c r="L66" s="32">
        <v>425.02</v>
      </c>
      <c r="M66" s="32">
        <v>100</v>
      </c>
      <c r="N66" s="32">
        <v>0.43</v>
      </c>
      <c r="O66" s="46">
        <v>0</v>
      </c>
      <c r="P66" s="46">
        <f>N66/סיכום!$B$42</f>
        <v>4.1476129027399158E-5</v>
      </c>
    </row>
    <row r="67" spans="1:16">
      <c r="A67" s="7" t="s">
        <v>229</v>
      </c>
      <c r="B67" s="7">
        <v>1098656</v>
      </c>
      <c r="C67" s="7" t="s">
        <v>230</v>
      </c>
      <c r="D67" s="7" t="s">
        <v>166</v>
      </c>
      <c r="E67" s="7" t="s">
        <v>208</v>
      </c>
      <c r="F67" s="7" t="s">
        <v>183</v>
      </c>
      <c r="G67" s="32">
        <v>0</v>
      </c>
      <c r="H67" s="32">
        <v>1.1299999999999999</v>
      </c>
      <c r="I67" s="7" t="s">
        <v>55</v>
      </c>
      <c r="J67" s="46">
        <v>4.7E-2</v>
      </c>
      <c r="K67" s="46">
        <v>1.83E-2</v>
      </c>
      <c r="L67" s="32">
        <v>10425.33</v>
      </c>
      <c r="M67" s="32">
        <v>124.53</v>
      </c>
      <c r="N67" s="32">
        <v>12.98</v>
      </c>
      <c r="O67" s="46">
        <v>0</v>
      </c>
      <c r="P67" s="46">
        <f>N67/סיכום!$B$42</f>
        <v>1.2520003599433515E-3</v>
      </c>
    </row>
    <row r="68" spans="1:16">
      <c r="A68" s="7" t="s">
        <v>231</v>
      </c>
      <c r="B68" s="7">
        <v>1119999</v>
      </c>
      <c r="C68" s="7" t="s">
        <v>230</v>
      </c>
      <c r="D68" s="7" t="s">
        <v>166</v>
      </c>
      <c r="E68" s="7" t="s">
        <v>208</v>
      </c>
      <c r="F68" s="7" t="s">
        <v>183</v>
      </c>
      <c r="G68" s="32">
        <v>0</v>
      </c>
      <c r="H68" s="32">
        <v>3.73</v>
      </c>
      <c r="I68" s="7" t="s">
        <v>55</v>
      </c>
      <c r="J68" s="46">
        <v>4.4999999999999998E-2</v>
      </c>
      <c r="K68" s="46">
        <v>1.7899999999999999E-2</v>
      </c>
      <c r="L68" s="32">
        <v>55412</v>
      </c>
      <c r="M68" s="32">
        <v>119.17</v>
      </c>
      <c r="N68" s="32">
        <v>66.03</v>
      </c>
      <c r="O68" s="46">
        <v>1E-4</v>
      </c>
      <c r="P68" s="46">
        <f>N68/סיכום!$B$42</f>
        <v>6.3689972085562013E-3</v>
      </c>
    </row>
    <row r="69" spans="1:16">
      <c r="A69" s="7" t="s">
        <v>232</v>
      </c>
      <c r="B69" s="7">
        <v>7770142</v>
      </c>
      <c r="C69" s="7" t="s">
        <v>233</v>
      </c>
      <c r="D69" s="7" t="s">
        <v>234</v>
      </c>
      <c r="E69" s="7" t="s">
        <v>208</v>
      </c>
      <c r="F69" s="7" t="s">
        <v>149</v>
      </c>
      <c r="G69" s="32">
        <v>0</v>
      </c>
      <c r="H69" s="32">
        <v>2.12</v>
      </c>
      <c r="I69" s="7" t="s">
        <v>55</v>
      </c>
      <c r="J69" s="46">
        <v>5.1999999999999998E-2</v>
      </c>
      <c r="K69" s="46">
        <v>1.7100000000000001E-2</v>
      </c>
      <c r="L69" s="32">
        <v>15833</v>
      </c>
      <c r="M69" s="32">
        <v>138.32</v>
      </c>
      <c r="N69" s="32">
        <v>21.9</v>
      </c>
      <c r="O69" s="46">
        <v>0</v>
      </c>
      <c r="P69" s="46">
        <f>N69/סיכום!$B$42</f>
        <v>2.1123888969768407E-3</v>
      </c>
    </row>
    <row r="70" spans="1:16">
      <c r="A70" s="7" t="s">
        <v>235</v>
      </c>
      <c r="B70" s="7">
        <v>1125210</v>
      </c>
      <c r="C70" s="7" t="s">
        <v>236</v>
      </c>
      <c r="D70" s="7" t="s">
        <v>166</v>
      </c>
      <c r="E70" s="7" t="s">
        <v>208</v>
      </c>
      <c r="F70" s="7" t="s">
        <v>183</v>
      </c>
      <c r="G70" s="32">
        <v>0</v>
      </c>
      <c r="H70" s="32">
        <v>4.47</v>
      </c>
      <c r="I70" s="7" t="s">
        <v>55</v>
      </c>
      <c r="J70" s="46">
        <v>5.5E-2</v>
      </c>
      <c r="K70" s="46">
        <v>2.8400000000000002E-2</v>
      </c>
      <c r="L70" s="32">
        <v>5329</v>
      </c>
      <c r="M70" s="32">
        <v>116</v>
      </c>
      <c r="N70" s="32">
        <v>6.18</v>
      </c>
      <c r="O70" s="46">
        <v>0</v>
      </c>
      <c r="P70" s="46">
        <f>N70/סיכום!$B$42</f>
        <v>5.9609878462634142E-4</v>
      </c>
    </row>
    <row r="71" spans="1:16">
      <c r="A71" s="7" t="s">
        <v>237</v>
      </c>
      <c r="B71" s="7">
        <v>1115278</v>
      </c>
      <c r="C71" s="7" t="s">
        <v>210</v>
      </c>
      <c r="D71" s="7" t="s">
        <v>148</v>
      </c>
      <c r="E71" s="7" t="s">
        <v>238</v>
      </c>
      <c r="F71" s="7" t="s">
        <v>183</v>
      </c>
      <c r="G71" s="32">
        <v>0</v>
      </c>
      <c r="H71" s="32">
        <v>19.55</v>
      </c>
      <c r="I71" s="7" t="s">
        <v>55</v>
      </c>
      <c r="J71" s="46">
        <v>5.2999999999999999E-2</v>
      </c>
      <c r="K71" s="46">
        <v>4.2299999999999997E-2</v>
      </c>
      <c r="L71" s="32">
        <v>32856</v>
      </c>
      <c r="M71" s="32">
        <v>134.35</v>
      </c>
      <c r="N71" s="32">
        <v>44.14</v>
      </c>
      <c r="O71" s="46">
        <v>1E-4</v>
      </c>
      <c r="P71" s="46">
        <f>N71/סיכום!$B$42</f>
        <v>4.2575728727195323E-3</v>
      </c>
    </row>
    <row r="72" spans="1:16">
      <c r="A72" s="7" t="s">
        <v>239</v>
      </c>
      <c r="B72" s="7">
        <v>3870102</v>
      </c>
      <c r="C72" s="7" t="s">
        <v>240</v>
      </c>
      <c r="D72" s="7" t="s">
        <v>166</v>
      </c>
      <c r="E72" s="7" t="s">
        <v>238</v>
      </c>
      <c r="F72" s="7" t="s">
        <v>183</v>
      </c>
      <c r="G72" s="32">
        <v>0</v>
      </c>
      <c r="H72" s="32">
        <v>4.91</v>
      </c>
      <c r="I72" s="7" t="s">
        <v>55</v>
      </c>
      <c r="J72" s="46">
        <v>1.8499999999999999E-2</v>
      </c>
      <c r="K72" s="46">
        <v>3.5499999999999997E-2</v>
      </c>
      <c r="L72" s="32">
        <v>23000</v>
      </c>
      <c r="M72" s="32">
        <v>92.52</v>
      </c>
      <c r="N72" s="32">
        <v>21.28</v>
      </c>
      <c r="O72" s="46">
        <v>1E-4</v>
      </c>
      <c r="P72" s="46">
        <f>N72/סיכום!$B$42</f>
        <v>2.0525861062861725E-3</v>
      </c>
    </row>
    <row r="73" spans="1:16">
      <c r="A73" s="7" t="s">
        <v>241</v>
      </c>
      <c r="B73" s="7">
        <v>1125681</v>
      </c>
      <c r="C73" s="7" t="s">
        <v>242</v>
      </c>
      <c r="D73" s="7" t="s">
        <v>166</v>
      </c>
      <c r="E73" s="7" t="s">
        <v>238</v>
      </c>
      <c r="F73" s="7" t="s">
        <v>183</v>
      </c>
      <c r="G73" s="32">
        <v>0</v>
      </c>
      <c r="H73" s="32">
        <v>3.27</v>
      </c>
      <c r="I73" s="7" t="s">
        <v>55</v>
      </c>
      <c r="J73" s="46">
        <v>4.4499999999999998E-2</v>
      </c>
      <c r="K73" s="46">
        <v>1.9699999999999999E-2</v>
      </c>
      <c r="L73" s="32">
        <v>14114.84</v>
      </c>
      <c r="M73" s="32">
        <v>113.86</v>
      </c>
      <c r="N73" s="32">
        <v>16.07</v>
      </c>
      <c r="O73" s="46">
        <v>1E-4</v>
      </c>
      <c r="P73" s="46">
        <f>N73/סיכום!$B$42</f>
        <v>1.5500497522565222E-3</v>
      </c>
    </row>
    <row r="74" spans="1:16">
      <c r="A74" s="7" t="s">
        <v>243</v>
      </c>
      <c r="B74" s="7">
        <v>7480098</v>
      </c>
      <c r="C74" s="7" t="s">
        <v>190</v>
      </c>
      <c r="D74" s="7" t="s">
        <v>148</v>
      </c>
      <c r="E74" s="7" t="s">
        <v>238</v>
      </c>
      <c r="F74" s="7" t="s">
        <v>149</v>
      </c>
      <c r="G74" s="32">
        <v>0</v>
      </c>
      <c r="H74" s="32">
        <v>17.260000000000002</v>
      </c>
      <c r="I74" s="7" t="s">
        <v>55</v>
      </c>
      <c r="J74" s="46">
        <v>6.4000000000000001E-2</v>
      </c>
      <c r="K74" s="46">
        <v>4.9799999999999997E-2</v>
      </c>
      <c r="L74" s="32">
        <v>15240</v>
      </c>
      <c r="M74" s="32">
        <v>145.30000000000001</v>
      </c>
      <c r="N74" s="32">
        <v>22.14</v>
      </c>
      <c r="O74" s="46">
        <v>0</v>
      </c>
      <c r="P74" s="46">
        <f>N74/סיכום!$B$42</f>
        <v>2.1355383643409708E-3</v>
      </c>
    </row>
    <row r="75" spans="1:16">
      <c r="A75" s="7" t="s">
        <v>244</v>
      </c>
      <c r="B75" s="7">
        <v>7430069</v>
      </c>
      <c r="C75" s="7" t="s">
        <v>245</v>
      </c>
      <c r="D75" s="7" t="s">
        <v>166</v>
      </c>
      <c r="E75" s="7" t="s">
        <v>238</v>
      </c>
      <c r="F75" s="7" t="s">
        <v>149</v>
      </c>
      <c r="G75" s="32">
        <v>0</v>
      </c>
      <c r="H75" s="32">
        <v>3.29</v>
      </c>
      <c r="I75" s="7" t="s">
        <v>55</v>
      </c>
      <c r="J75" s="46">
        <v>5.3999999999999999E-2</v>
      </c>
      <c r="K75" s="46">
        <v>1.6299999999999999E-2</v>
      </c>
      <c r="L75" s="32">
        <v>13036.66</v>
      </c>
      <c r="M75" s="32">
        <v>135.77000000000001</v>
      </c>
      <c r="N75" s="32">
        <v>17.7</v>
      </c>
      <c r="O75" s="46">
        <v>0</v>
      </c>
      <c r="P75" s="46">
        <f>N75/סיכום!$B$42</f>
        <v>1.70727321810457E-3</v>
      </c>
    </row>
    <row r="76" spans="1:16">
      <c r="A76" s="7" t="s">
        <v>246</v>
      </c>
      <c r="B76" s="7">
        <v>7430064</v>
      </c>
      <c r="C76" s="7" t="s">
        <v>245</v>
      </c>
      <c r="D76" s="7" t="s">
        <v>166</v>
      </c>
      <c r="E76" s="7" t="s">
        <v>238</v>
      </c>
      <c r="F76" s="7" t="s">
        <v>149</v>
      </c>
      <c r="G76" s="32">
        <v>0</v>
      </c>
      <c r="H76" s="32">
        <v>0</v>
      </c>
      <c r="I76" s="7" t="s">
        <v>55</v>
      </c>
      <c r="J76" s="46">
        <v>0</v>
      </c>
      <c r="K76" s="46">
        <v>0</v>
      </c>
      <c r="L76" s="32">
        <v>424.04</v>
      </c>
      <c r="M76" s="32">
        <v>100</v>
      </c>
      <c r="N76" s="32">
        <v>0.42</v>
      </c>
      <c r="O76" s="46">
        <v>0</v>
      </c>
      <c r="P76" s="46">
        <f>N76/סיכום!$B$42</f>
        <v>4.0511567887227083E-5</v>
      </c>
    </row>
    <row r="77" spans="1:16">
      <c r="A77" s="7" t="s">
        <v>247</v>
      </c>
      <c r="B77" s="7">
        <v>6990154</v>
      </c>
      <c r="C77" s="7" t="s">
        <v>248</v>
      </c>
      <c r="D77" s="7" t="s">
        <v>166</v>
      </c>
      <c r="E77" s="7" t="s">
        <v>238</v>
      </c>
      <c r="F77" s="7" t="s">
        <v>149</v>
      </c>
      <c r="G77" s="32">
        <v>0</v>
      </c>
      <c r="H77" s="32">
        <v>7.13</v>
      </c>
      <c r="I77" s="7" t="s">
        <v>55</v>
      </c>
      <c r="J77" s="46">
        <v>4.9500000000000002E-2</v>
      </c>
      <c r="K77" s="46">
        <v>3.2800000000000003E-2</v>
      </c>
      <c r="L77" s="32">
        <v>47440</v>
      </c>
      <c r="M77" s="32">
        <v>135.88</v>
      </c>
      <c r="N77" s="32">
        <v>64.459999999999994</v>
      </c>
      <c r="O77" s="46">
        <v>0</v>
      </c>
      <c r="P77" s="46">
        <f>N77/סיכום!$B$42</f>
        <v>6.2175611095491856E-3</v>
      </c>
    </row>
    <row r="78" spans="1:16">
      <c r="A78" s="7" t="s">
        <v>249</v>
      </c>
      <c r="B78" s="7">
        <v>6990139</v>
      </c>
      <c r="C78" s="7" t="s">
        <v>248</v>
      </c>
      <c r="D78" s="7" t="s">
        <v>166</v>
      </c>
      <c r="E78" s="7" t="s">
        <v>238</v>
      </c>
      <c r="F78" s="7" t="s">
        <v>149</v>
      </c>
      <c r="G78" s="32">
        <v>0</v>
      </c>
      <c r="H78" s="32">
        <v>1.86</v>
      </c>
      <c r="I78" s="7" t="s">
        <v>55</v>
      </c>
      <c r="J78" s="46">
        <v>0.05</v>
      </c>
      <c r="K78" s="46">
        <v>1.41E-2</v>
      </c>
      <c r="L78" s="32">
        <v>13500.45</v>
      </c>
      <c r="M78" s="32">
        <v>128.99</v>
      </c>
      <c r="N78" s="32">
        <v>17.41</v>
      </c>
      <c r="O78" s="46">
        <v>0</v>
      </c>
      <c r="P78" s="46">
        <f>N78/סיכום!$B$42</f>
        <v>1.6793009450395799E-3</v>
      </c>
    </row>
    <row r="79" spans="1:16">
      <c r="A79" s="7" t="s">
        <v>250</v>
      </c>
      <c r="B79" s="7">
        <v>1105543</v>
      </c>
      <c r="C79" s="7" t="s">
        <v>251</v>
      </c>
      <c r="D79" s="7" t="s">
        <v>217</v>
      </c>
      <c r="E79" s="7" t="s">
        <v>238</v>
      </c>
      <c r="F79" s="7" t="s">
        <v>149</v>
      </c>
      <c r="G79" s="32">
        <v>0</v>
      </c>
      <c r="H79" s="32">
        <v>4.91</v>
      </c>
      <c r="I79" s="7" t="s">
        <v>55</v>
      </c>
      <c r="J79" s="46">
        <v>4.5999999999999999E-2</v>
      </c>
      <c r="K79" s="46">
        <v>2.1499999999999998E-2</v>
      </c>
      <c r="L79" s="32">
        <v>7398.86</v>
      </c>
      <c r="M79" s="32">
        <v>138.18</v>
      </c>
      <c r="N79" s="32">
        <v>10.220000000000001</v>
      </c>
      <c r="O79" s="46">
        <v>0</v>
      </c>
      <c r="P79" s="46">
        <f>N79/סיכום!$B$42</f>
        <v>9.8578148525585918E-4</v>
      </c>
    </row>
    <row r="80" spans="1:16">
      <c r="A80" s="7" t="s">
        <v>252</v>
      </c>
      <c r="B80" s="7">
        <v>1820141</v>
      </c>
      <c r="C80" s="7" t="s">
        <v>253</v>
      </c>
      <c r="D80" s="7" t="s">
        <v>166</v>
      </c>
      <c r="E80" s="7" t="s">
        <v>254</v>
      </c>
      <c r="F80" s="7" t="s">
        <v>183</v>
      </c>
      <c r="G80" s="32">
        <v>0</v>
      </c>
      <c r="H80" s="32">
        <v>1.29</v>
      </c>
      <c r="I80" s="7" t="s">
        <v>55</v>
      </c>
      <c r="J80" s="46">
        <v>6.0999999999999999E-2</v>
      </c>
      <c r="K80" s="46">
        <v>2.8400000000000002E-2</v>
      </c>
      <c r="L80" s="32">
        <v>10950.75</v>
      </c>
      <c r="M80" s="32">
        <v>115</v>
      </c>
      <c r="N80" s="32">
        <v>12.59</v>
      </c>
      <c r="O80" s="46">
        <v>1E-4</v>
      </c>
      <c r="P80" s="46">
        <f>N80/סיכום!$B$42</f>
        <v>1.2143824754766404E-3</v>
      </c>
    </row>
    <row r="81" spans="1:16">
      <c r="A81" s="7" t="s">
        <v>255</v>
      </c>
      <c r="B81" s="7">
        <v>1123413</v>
      </c>
      <c r="C81" s="7" t="s">
        <v>256</v>
      </c>
      <c r="D81" s="7" t="s">
        <v>257</v>
      </c>
      <c r="E81" s="7" t="s">
        <v>254</v>
      </c>
      <c r="F81" s="7" t="s">
        <v>183</v>
      </c>
      <c r="G81" s="32">
        <v>0</v>
      </c>
      <c r="H81" s="32">
        <v>0.86</v>
      </c>
      <c r="I81" s="7" t="s">
        <v>55</v>
      </c>
      <c r="J81" s="46">
        <v>2.8000000000000001E-2</v>
      </c>
      <c r="K81" s="46">
        <v>3.32E-2</v>
      </c>
      <c r="L81" s="32">
        <v>26231.439999999999</v>
      </c>
      <c r="M81" s="32">
        <v>104.56</v>
      </c>
      <c r="N81" s="32">
        <v>27.43</v>
      </c>
      <c r="O81" s="46">
        <v>2.0000000000000001E-4</v>
      </c>
      <c r="P81" s="46">
        <f>N81/סיכום!$B$42</f>
        <v>2.6457912074919977E-3</v>
      </c>
    </row>
    <row r="82" spans="1:16">
      <c r="A82" s="7" t="s">
        <v>258</v>
      </c>
      <c r="B82" s="7">
        <v>1127588</v>
      </c>
      <c r="C82" s="7" t="s">
        <v>256</v>
      </c>
      <c r="D82" s="7" t="s">
        <v>257</v>
      </c>
      <c r="E82" s="7" t="s">
        <v>254</v>
      </c>
      <c r="F82" s="7" t="s">
        <v>183</v>
      </c>
      <c r="G82" s="32">
        <v>0</v>
      </c>
      <c r="H82" s="32">
        <v>2.06</v>
      </c>
      <c r="I82" s="7" t="s">
        <v>55</v>
      </c>
      <c r="J82" s="46">
        <v>4.2000000000000003E-2</v>
      </c>
      <c r="K82" s="46">
        <v>2.1000000000000001E-2</v>
      </c>
      <c r="L82" s="32">
        <v>33076.57</v>
      </c>
      <c r="M82" s="32">
        <v>107.04</v>
      </c>
      <c r="N82" s="32">
        <v>35.409999999999997</v>
      </c>
      <c r="O82" s="46">
        <v>0</v>
      </c>
      <c r="P82" s="46">
        <f>N82/סיכום!$B$42</f>
        <v>3.4155109973493122E-3</v>
      </c>
    </row>
    <row r="83" spans="1:16">
      <c r="A83" s="7" t="s">
        <v>259</v>
      </c>
      <c r="B83" s="7">
        <v>1127414</v>
      </c>
      <c r="C83" s="7" t="s">
        <v>219</v>
      </c>
      <c r="D83" s="7" t="s">
        <v>148</v>
      </c>
      <c r="E83" s="7" t="s">
        <v>254</v>
      </c>
      <c r="F83" s="7" t="s">
        <v>149</v>
      </c>
      <c r="G83" s="32">
        <v>0</v>
      </c>
      <c r="H83" s="32">
        <v>5.19</v>
      </c>
      <c r="I83" s="7" t="s">
        <v>55</v>
      </c>
      <c r="J83" s="46">
        <v>2.4E-2</v>
      </c>
      <c r="K83" s="46">
        <v>1.7000000000000001E-2</v>
      </c>
      <c r="L83" s="32">
        <v>44000</v>
      </c>
      <c r="M83" s="32">
        <v>105.6</v>
      </c>
      <c r="N83" s="32">
        <v>46.46</v>
      </c>
      <c r="O83" s="46">
        <v>2.9999999999999997E-4</v>
      </c>
      <c r="P83" s="46">
        <f>N83/סיכום!$B$42</f>
        <v>4.4813510572394534E-3</v>
      </c>
    </row>
    <row r="84" spans="1:16">
      <c r="A84" s="7" t="s">
        <v>260</v>
      </c>
      <c r="B84" s="7">
        <v>6320071</v>
      </c>
      <c r="C84" s="7" t="s">
        <v>261</v>
      </c>
      <c r="D84" s="7" t="s">
        <v>262</v>
      </c>
      <c r="E84" s="7" t="s">
        <v>254</v>
      </c>
      <c r="F84" s="7" t="s">
        <v>149</v>
      </c>
      <c r="G84" s="32">
        <v>0</v>
      </c>
      <c r="H84" s="32">
        <v>1.93</v>
      </c>
      <c r="I84" s="7" t="s">
        <v>55</v>
      </c>
      <c r="J84" s="46">
        <v>4.65E-2</v>
      </c>
      <c r="K84" s="46">
        <v>3.7499999999999999E-2</v>
      </c>
      <c r="L84" s="32">
        <v>5714.29</v>
      </c>
      <c r="M84" s="32">
        <v>118.75</v>
      </c>
      <c r="N84" s="32">
        <v>6.79</v>
      </c>
      <c r="O84" s="46">
        <v>1E-4</v>
      </c>
      <c r="P84" s="46">
        <f>N84/סיכום!$B$42</f>
        <v>6.5493701417683795E-4</v>
      </c>
    </row>
    <row r="85" spans="1:16">
      <c r="A85" s="7" t="s">
        <v>263</v>
      </c>
      <c r="B85" s="7">
        <v>1107341</v>
      </c>
      <c r="C85" s="7" t="s">
        <v>264</v>
      </c>
      <c r="D85" s="7" t="s">
        <v>170</v>
      </c>
      <c r="E85" s="7" t="s">
        <v>265</v>
      </c>
      <c r="F85" s="7" t="s">
        <v>183</v>
      </c>
      <c r="G85" s="32">
        <v>0</v>
      </c>
      <c r="H85" s="32">
        <v>0.84</v>
      </c>
      <c r="I85" s="7" t="s">
        <v>55</v>
      </c>
      <c r="J85" s="46">
        <v>0.05</v>
      </c>
      <c r="K85" s="46">
        <v>2.9399999999999999E-2</v>
      </c>
      <c r="L85" s="32">
        <v>0.2</v>
      </c>
      <c r="M85" s="32">
        <v>120.46</v>
      </c>
      <c r="N85" s="32">
        <v>0</v>
      </c>
      <c r="O85" s="46">
        <v>0</v>
      </c>
      <c r="P85" s="46">
        <f>N85/סיכום!$B$42</f>
        <v>0</v>
      </c>
    </row>
    <row r="86" spans="1:16">
      <c r="A86" s="7" t="s">
        <v>266</v>
      </c>
      <c r="B86" s="7">
        <v>1980150</v>
      </c>
      <c r="C86" s="7" t="s">
        <v>267</v>
      </c>
      <c r="D86" s="7" t="s">
        <v>166</v>
      </c>
      <c r="E86" s="7" t="s">
        <v>265</v>
      </c>
      <c r="F86" s="7" t="s">
        <v>183</v>
      </c>
      <c r="G86" s="32">
        <v>0</v>
      </c>
      <c r="H86" s="32">
        <v>0.41</v>
      </c>
      <c r="I86" s="7" t="s">
        <v>55</v>
      </c>
      <c r="J86" s="46">
        <v>4.7500000000000001E-2</v>
      </c>
      <c r="K86" s="46">
        <v>0.18310000000000001</v>
      </c>
      <c r="L86" s="32">
        <v>1825.5</v>
      </c>
      <c r="M86" s="32">
        <v>117.9</v>
      </c>
      <c r="N86" s="32">
        <v>2.15</v>
      </c>
      <c r="O86" s="46">
        <v>0</v>
      </c>
      <c r="P86" s="46">
        <f>N86/סיכום!$B$42</f>
        <v>2.0738064513699581E-4</v>
      </c>
    </row>
    <row r="87" spans="1:16">
      <c r="A87" s="7" t="s">
        <v>268</v>
      </c>
      <c r="B87" s="7">
        <v>1980200</v>
      </c>
      <c r="C87" s="7" t="s">
        <v>267</v>
      </c>
      <c r="D87" s="7" t="s">
        <v>166</v>
      </c>
      <c r="E87" s="7" t="s">
        <v>265</v>
      </c>
      <c r="F87" s="7" t="s">
        <v>183</v>
      </c>
      <c r="G87" s="32">
        <v>0</v>
      </c>
      <c r="H87" s="32">
        <v>0.65</v>
      </c>
      <c r="I87" s="7" t="s">
        <v>55</v>
      </c>
      <c r="J87" s="46">
        <v>5.0999999999999997E-2</v>
      </c>
      <c r="K87" s="46">
        <v>0.1298</v>
      </c>
      <c r="L87" s="32">
        <v>1797</v>
      </c>
      <c r="M87" s="32">
        <v>113.08</v>
      </c>
      <c r="N87" s="32">
        <v>2.0299999999999998</v>
      </c>
      <c r="O87" s="46">
        <v>0</v>
      </c>
      <c r="P87" s="46">
        <f>N87/סיכום!$B$42</f>
        <v>1.9580591145493091E-4</v>
      </c>
    </row>
    <row r="88" spans="1:16">
      <c r="A88" s="7" t="s">
        <v>269</v>
      </c>
      <c r="B88" s="7">
        <v>2590263</v>
      </c>
      <c r="C88" s="7" t="s">
        <v>270</v>
      </c>
      <c r="D88" s="7" t="s">
        <v>271</v>
      </c>
      <c r="E88" s="7" t="s">
        <v>272</v>
      </c>
      <c r="F88" s="7" t="s">
        <v>149</v>
      </c>
      <c r="G88" s="32">
        <v>0</v>
      </c>
      <c r="H88" s="32">
        <v>0.5</v>
      </c>
      <c r="I88" s="7" t="s">
        <v>55</v>
      </c>
      <c r="J88" s="46">
        <v>4.5999999999999999E-2</v>
      </c>
      <c r="K88" s="46">
        <v>4.4200000000000003E-2</v>
      </c>
      <c r="L88" s="32">
        <v>0.01</v>
      </c>
      <c r="M88" s="32">
        <v>118.09</v>
      </c>
      <c r="N88" s="32">
        <v>0</v>
      </c>
      <c r="O88" s="46">
        <v>0</v>
      </c>
      <c r="P88" s="46">
        <f>N88/סיכום!$B$42</f>
        <v>0</v>
      </c>
    </row>
    <row r="89" spans="1:16">
      <c r="A89" s="7" t="s">
        <v>273</v>
      </c>
      <c r="B89" s="7">
        <v>7980121</v>
      </c>
      <c r="C89" s="7" t="s">
        <v>274</v>
      </c>
      <c r="D89" s="7" t="s">
        <v>217</v>
      </c>
      <c r="E89" s="7" t="s">
        <v>275</v>
      </c>
      <c r="F89" s="7" t="s">
        <v>149</v>
      </c>
      <c r="G89" s="32">
        <v>0</v>
      </c>
      <c r="H89" s="32">
        <v>1.69</v>
      </c>
      <c r="I89" s="7" t="s">
        <v>55</v>
      </c>
      <c r="J89" s="46">
        <v>4.4999999999999998E-2</v>
      </c>
      <c r="K89" s="46">
        <v>0.1782</v>
      </c>
      <c r="L89" s="32">
        <v>1441.71</v>
      </c>
      <c r="M89" s="32">
        <v>102.43</v>
      </c>
      <c r="N89" s="32">
        <v>1.48</v>
      </c>
      <c r="O89" s="46">
        <v>0</v>
      </c>
      <c r="P89" s="46">
        <f>N89/סיכום!$B$42</f>
        <v>1.4275504874546689E-4</v>
      </c>
    </row>
    <row r="90" spans="1:16">
      <c r="A90" s="7" t="s">
        <v>276</v>
      </c>
      <c r="B90" s="7">
        <v>7360063</v>
      </c>
      <c r="C90" s="7" t="s">
        <v>277</v>
      </c>
      <c r="D90" s="7" t="s">
        <v>217</v>
      </c>
      <c r="E90" s="7"/>
      <c r="F90" s="7"/>
      <c r="G90" s="32">
        <v>0</v>
      </c>
      <c r="H90" s="32">
        <v>0</v>
      </c>
      <c r="I90" s="7" t="s">
        <v>55</v>
      </c>
      <c r="J90" s="46">
        <v>0</v>
      </c>
      <c r="K90" s="46">
        <v>0</v>
      </c>
      <c r="L90" s="32">
        <v>23.79</v>
      </c>
      <c r="M90" s="32">
        <v>0</v>
      </c>
      <c r="N90" s="32">
        <v>0</v>
      </c>
      <c r="O90" s="46">
        <v>0</v>
      </c>
      <c r="P90" s="46">
        <f>N90/סיכום!$B$42</f>
        <v>0</v>
      </c>
    </row>
    <row r="91" spans="1:16">
      <c r="A91" s="7" t="s">
        <v>278</v>
      </c>
      <c r="B91" s="7">
        <v>5650114</v>
      </c>
      <c r="C91" s="7" t="s">
        <v>279</v>
      </c>
      <c r="D91" s="7" t="s">
        <v>280</v>
      </c>
      <c r="E91" s="7"/>
      <c r="F91" s="7"/>
      <c r="G91" s="32">
        <v>0</v>
      </c>
      <c r="H91" s="32">
        <v>2.85</v>
      </c>
      <c r="I91" s="7" t="s">
        <v>55</v>
      </c>
      <c r="J91" s="46">
        <v>5.1499999999999997E-2</v>
      </c>
      <c r="K91" s="46">
        <v>1.9599999999999999E-2</v>
      </c>
      <c r="L91" s="32">
        <v>13739.85</v>
      </c>
      <c r="M91" s="32">
        <v>121.1</v>
      </c>
      <c r="N91" s="32">
        <v>16.64</v>
      </c>
      <c r="O91" s="46">
        <v>0</v>
      </c>
      <c r="P91" s="46">
        <f>N91/סיכום!$B$42</f>
        <v>1.6050297372463304E-3</v>
      </c>
    </row>
    <row r="92" spans="1:16" ht="13.5" thickBot="1">
      <c r="A92" s="6" t="s">
        <v>281</v>
      </c>
      <c r="B92" s="6"/>
      <c r="C92" s="6"/>
      <c r="D92" s="6"/>
      <c r="E92" s="6"/>
      <c r="F92" s="6"/>
      <c r="G92" s="6"/>
      <c r="H92" s="30">
        <v>4.4400000000000004</v>
      </c>
      <c r="I92" s="6"/>
      <c r="J92" s="44"/>
      <c r="K92" s="44">
        <v>1.5900000000000001E-2</v>
      </c>
      <c r="L92" s="31">
        <f>SUM(L20:L91)</f>
        <v>1364763.0400000003</v>
      </c>
      <c r="M92" s="30"/>
      <c r="N92" s="31">
        <f>SUM(N20:N91)</f>
        <v>1674.9700000000009</v>
      </c>
      <c r="O92" s="44"/>
      <c r="P92" s="45">
        <f>N92/סיכום!$B$42</f>
        <v>0.16156109729540188</v>
      </c>
    </row>
    <row r="93" spans="1:16" ht="13.5" thickTop="1"/>
    <row r="94" spans="1:16">
      <c r="A94" s="6" t="s">
        <v>282</v>
      </c>
      <c r="B94" s="6"/>
      <c r="C94" s="6"/>
      <c r="D94" s="6"/>
      <c r="E94" s="6"/>
      <c r="F94" s="6"/>
      <c r="G94" s="6"/>
      <c r="H94" s="30"/>
      <c r="I94" s="6"/>
      <c r="J94" s="44"/>
      <c r="K94" s="44"/>
      <c r="L94" s="30"/>
      <c r="M94" s="30"/>
      <c r="N94" s="30"/>
      <c r="O94" s="44"/>
      <c r="P94" s="44"/>
    </row>
    <row r="95" spans="1:16">
      <c r="A95" s="7" t="s">
        <v>283</v>
      </c>
      <c r="B95" s="7">
        <v>1119635</v>
      </c>
      <c r="C95" s="7" t="s">
        <v>284</v>
      </c>
      <c r="D95" s="7" t="s">
        <v>285</v>
      </c>
      <c r="E95" s="7" t="s">
        <v>156</v>
      </c>
      <c r="F95" s="7" t="s">
        <v>183</v>
      </c>
      <c r="G95" s="7"/>
      <c r="H95" s="32">
        <v>2.86</v>
      </c>
      <c r="I95" s="7" t="s">
        <v>55</v>
      </c>
      <c r="J95" s="46">
        <v>4.8399999999999999E-2</v>
      </c>
      <c r="K95" s="46">
        <v>1.29E-2</v>
      </c>
      <c r="L95" s="32">
        <v>0.61</v>
      </c>
      <c r="M95" s="32">
        <v>110.37</v>
      </c>
      <c r="N95" s="32">
        <v>0</v>
      </c>
      <c r="O95" s="46">
        <v>0</v>
      </c>
      <c r="P95" s="46">
        <f>N95/סיכום!$B$42</f>
        <v>0</v>
      </c>
    </row>
    <row r="96" spans="1:16">
      <c r="A96" s="7" t="s">
        <v>286</v>
      </c>
      <c r="B96" s="7">
        <v>7410236</v>
      </c>
      <c r="C96" s="7" t="s">
        <v>155</v>
      </c>
      <c r="D96" s="7" t="s">
        <v>148</v>
      </c>
      <c r="E96" s="7" t="s">
        <v>156</v>
      </c>
      <c r="F96" s="7" t="s">
        <v>157</v>
      </c>
      <c r="G96" s="7"/>
      <c r="H96" s="32">
        <v>2.5499999999999998</v>
      </c>
      <c r="I96" s="7" t="s">
        <v>55</v>
      </c>
      <c r="J96" s="46">
        <v>5.3999999999999999E-2</v>
      </c>
      <c r="K96" s="46">
        <v>1.14E-2</v>
      </c>
      <c r="L96" s="32">
        <v>10000</v>
      </c>
      <c r="M96" s="32">
        <v>112.87</v>
      </c>
      <c r="N96" s="32">
        <v>11.29</v>
      </c>
      <c r="O96" s="46">
        <v>0</v>
      </c>
      <c r="P96" s="46">
        <f>N96/סיכום!$B$42</f>
        <v>1.0889895272542709E-3</v>
      </c>
    </row>
    <row r="97" spans="1:16">
      <c r="A97" s="7" t="s">
        <v>287</v>
      </c>
      <c r="B97" s="7">
        <v>7590144</v>
      </c>
      <c r="C97" s="7" t="s">
        <v>185</v>
      </c>
      <c r="D97" s="7" t="s">
        <v>166</v>
      </c>
      <c r="E97" s="7" t="s">
        <v>182</v>
      </c>
      <c r="F97" s="7" t="s">
        <v>157</v>
      </c>
      <c r="G97" s="7"/>
      <c r="H97" s="32">
        <v>1.76</v>
      </c>
      <c r="I97" s="7" t="s">
        <v>55</v>
      </c>
      <c r="J97" s="46">
        <v>6.4100000000000004E-2</v>
      </c>
      <c r="K97" s="46">
        <v>1.21E-2</v>
      </c>
      <c r="L97" s="32">
        <v>11433</v>
      </c>
      <c r="M97" s="32">
        <v>110.46</v>
      </c>
      <c r="N97" s="32">
        <v>12.63</v>
      </c>
      <c r="O97" s="46">
        <v>0</v>
      </c>
      <c r="P97" s="46">
        <f>N97/סיכום!$B$42</f>
        <v>1.218240720037329E-3</v>
      </c>
    </row>
    <row r="98" spans="1:16">
      <c r="A98" s="7" t="s">
        <v>288</v>
      </c>
      <c r="B98" s="7">
        <v>6910137</v>
      </c>
      <c r="C98" s="7" t="s">
        <v>289</v>
      </c>
      <c r="D98" s="7" t="s">
        <v>148</v>
      </c>
      <c r="E98" s="7" t="s">
        <v>182</v>
      </c>
      <c r="F98" s="7" t="s">
        <v>149</v>
      </c>
      <c r="G98" s="7"/>
      <c r="H98" s="32">
        <v>5.14</v>
      </c>
      <c r="I98" s="7" t="s">
        <v>55</v>
      </c>
      <c r="J98" s="46">
        <v>6.4000000000000001E-2</v>
      </c>
      <c r="K98" s="46">
        <v>2.23E-2</v>
      </c>
      <c r="L98" s="32">
        <v>7460</v>
      </c>
      <c r="M98" s="32">
        <v>123.51</v>
      </c>
      <c r="N98" s="32">
        <v>9.2100000000000009</v>
      </c>
      <c r="O98" s="46">
        <v>0</v>
      </c>
      <c r="P98" s="46">
        <f>N98/סיכום!$B$42</f>
        <v>8.8836081009847977E-4</v>
      </c>
    </row>
    <row r="99" spans="1:16">
      <c r="A99" s="7" t="s">
        <v>290</v>
      </c>
      <c r="B99" s="7">
        <v>7480064</v>
      </c>
      <c r="C99" s="7" t="s">
        <v>190</v>
      </c>
      <c r="D99" s="7" t="s">
        <v>148</v>
      </c>
      <c r="E99" s="7" t="s">
        <v>182</v>
      </c>
      <c r="F99" s="7" t="s">
        <v>157</v>
      </c>
      <c r="G99" s="7"/>
      <c r="H99" s="32">
        <v>0.67</v>
      </c>
      <c r="I99" s="7" t="s">
        <v>55</v>
      </c>
      <c r="J99" s="46">
        <v>6.8000000000000005E-2</v>
      </c>
      <c r="K99" s="46">
        <v>6.4000000000000003E-3</v>
      </c>
      <c r="L99" s="32">
        <v>6442</v>
      </c>
      <c r="M99" s="32">
        <v>109.73</v>
      </c>
      <c r="N99" s="32">
        <v>7.07</v>
      </c>
      <c r="O99" s="46">
        <v>0</v>
      </c>
      <c r="P99" s="46">
        <f>N99/סיכום!$B$42</f>
        <v>6.8194472610165599E-4</v>
      </c>
    </row>
    <row r="100" spans="1:16">
      <c r="A100" s="7" t="s">
        <v>291</v>
      </c>
      <c r="B100" s="7">
        <v>1126051</v>
      </c>
      <c r="C100" s="7" t="s">
        <v>194</v>
      </c>
      <c r="D100" s="7" t="s">
        <v>148</v>
      </c>
      <c r="E100" s="7" t="s">
        <v>182</v>
      </c>
      <c r="F100" s="7" t="s">
        <v>149</v>
      </c>
      <c r="G100" s="7"/>
      <c r="H100" s="32">
        <v>1.24</v>
      </c>
      <c r="I100" s="7" t="s">
        <v>55</v>
      </c>
      <c r="J100" s="46">
        <v>1.46E-2</v>
      </c>
      <c r="K100" s="46">
        <v>1.18E-2</v>
      </c>
      <c r="L100" s="32">
        <v>20014</v>
      </c>
      <c r="M100" s="32">
        <v>100.35</v>
      </c>
      <c r="N100" s="32">
        <v>20.079999999999998</v>
      </c>
      <c r="O100" s="46">
        <v>1E-4</v>
      </c>
      <c r="P100" s="46">
        <f>N100/סיכום!$B$42</f>
        <v>1.9368387694655234E-3</v>
      </c>
    </row>
    <row r="101" spans="1:16">
      <c r="A101" s="7" t="s">
        <v>292</v>
      </c>
      <c r="B101" s="7">
        <v>1126056</v>
      </c>
      <c r="C101" s="7" t="s">
        <v>194</v>
      </c>
      <c r="D101" s="7" t="s">
        <v>148</v>
      </c>
      <c r="E101" s="7" t="s">
        <v>182</v>
      </c>
      <c r="F101" s="7" t="s">
        <v>149</v>
      </c>
      <c r="G101" s="7"/>
      <c r="H101" s="32">
        <v>0</v>
      </c>
      <c r="I101" s="7" t="s">
        <v>55</v>
      </c>
      <c r="J101" s="46">
        <v>0</v>
      </c>
      <c r="K101" s="46">
        <v>0</v>
      </c>
      <c r="L101" s="32">
        <v>73.650000000000006</v>
      </c>
      <c r="M101" s="32">
        <v>100</v>
      </c>
      <c r="N101" s="32">
        <v>7.0000000000000007E-2</v>
      </c>
      <c r="O101" s="46">
        <v>0</v>
      </c>
      <c r="P101" s="46">
        <f>N101/סיכום!$B$42</f>
        <v>6.7519279812045155E-6</v>
      </c>
    </row>
    <row r="102" spans="1:16">
      <c r="A102" s="7" t="s">
        <v>293</v>
      </c>
      <c r="B102" s="7">
        <v>1119205</v>
      </c>
      <c r="C102" s="7" t="s">
        <v>175</v>
      </c>
      <c r="D102" s="7" t="s">
        <v>176</v>
      </c>
      <c r="E102" s="7" t="s">
        <v>182</v>
      </c>
      <c r="F102" s="7" t="s">
        <v>149</v>
      </c>
      <c r="G102" s="7"/>
      <c r="H102" s="32">
        <v>6.92</v>
      </c>
      <c r="I102" s="7" t="s">
        <v>55</v>
      </c>
      <c r="J102" s="46">
        <v>1.9959999999999999E-2</v>
      </c>
      <c r="K102" s="46">
        <v>1.46E-2</v>
      </c>
      <c r="L102" s="32">
        <v>15576</v>
      </c>
      <c r="M102" s="32">
        <v>104</v>
      </c>
      <c r="N102" s="32">
        <v>16.2</v>
      </c>
      <c r="O102" s="46">
        <v>1E-4</v>
      </c>
      <c r="P102" s="46">
        <f>N102/סיכום!$B$42</f>
        <v>1.5625890470787589E-3</v>
      </c>
    </row>
    <row r="103" spans="1:16">
      <c r="A103" s="7" t="s">
        <v>294</v>
      </c>
      <c r="B103" s="7">
        <v>1115070</v>
      </c>
      <c r="C103" s="7" t="s">
        <v>251</v>
      </c>
      <c r="D103" s="7" t="s">
        <v>217</v>
      </c>
      <c r="E103" s="7" t="s">
        <v>208</v>
      </c>
      <c r="F103" s="7" t="s">
        <v>183</v>
      </c>
      <c r="G103" s="7"/>
      <c r="H103" s="32">
        <v>1.7</v>
      </c>
      <c r="I103" s="7" t="s">
        <v>55</v>
      </c>
      <c r="J103" s="46">
        <v>8.5000000000000006E-2</v>
      </c>
      <c r="K103" s="46">
        <v>2.23E-2</v>
      </c>
      <c r="L103" s="32">
        <v>10000</v>
      </c>
      <c r="M103" s="32">
        <v>112.69</v>
      </c>
      <c r="N103" s="32">
        <v>11.27</v>
      </c>
      <c r="O103" s="46">
        <v>0</v>
      </c>
      <c r="P103" s="46">
        <f>N103/סיכום!$B$42</f>
        <v>1.0870604049739267E-3</v>
      </c>
    </row>
    <row r="104" spans="1:16">
      <c r="A104" s="7" t="s">
        <v>295</v>
      </c>
      <c r="B104" s="7">
        <v>7770167</v>
      </c>
      <c r="C104" s="7" t="s">
        <v>233</v>
      </c>
      <c r="D104" s="7" t="s">
        <v>234</v>
      </c>
      <c r="E104" s="7" t="s">
        <v>208</v>
      </c>
      <c r="F104" s="7" t="s">
        <v>149</v>
      </c>
      <c r="G104" s="7"/>
      <c r="H104" s="32">
        <v>1.05</v>
      </c>
      <c r="I104" s="7" t="s">
        <v>55</v>
      </c>
      <c r="J104" s="46">
        <v>5.45E-2</v>
      </c>
      <c r="K104" s="46">
        <v>1.5900000000000001E-2</v>
      </c>
      <c r="L104" s="32">
        <v>7703.25</v>
      </c>
      <c r="M104" s="32">
        <v>109.07</v>
      </c>
      <c r="N104" s="32">
        <v>8.4</v>
      </c>
      <c r="O104" s="46">
        <v>0</v>
      </c>
      <c r="P104" s="46">
        <f>N104/סיכום!$B$42</f>
        <v>8.102313577445418E-4</v>
      </c>
    </row>
    <row r="105" spans="1:16">
      <c r="A105" s="7" t="s">
        <v>296</v>
      </c>
      <c r="B105" s="7">
        <v>1126317</v>
      </c>
      <c r="C105" s="7" t="s">
        <v>297</v>
      </c>
      <c r="D105" s="7" t="s">
        <v>298</v>
      </c>
      <c r="E105" s="7" t="s">
        <v>238</v>
      </c>
      <c r="F105" s="7" t="s">
        <v>149</v>
      </c>
      <c r="G105" s="7"/>
      <c r="H105" s="32">
        <v>2.37</v>
      </c>
      <c r="I105" s="7" t="s">
        <v>55</v>
      </c>
      <c r="J105" s="46">
        <v>6.3E-2</v>
      </c>
      <c r="K105" s="46">
        <v>1.9300000000000001E-2</v>
      </c>
      <c r="L105" s="32">
        <v>16326</v>
      </c>
      <c r="M105" s="32">
        <v>110.58</v>
      </c>
      <c r="N105" s="32">
        <v>18.05</v>
      </c>
      <c r="O105" s="46">
        <v>0</v>
      </c>
      <c r="P105" s="46">
        <f>N105/סיכום!$B$42</f>
        <v>1.7410328580105927E-3</v>
      </c>
    </row>
    <row r="106" spans="1:16">
      <c r="A106" s="7" t="s">
        <v>299</v>
      </c>
      <c r="B106" s="7">
        <v>1115286</v>
      </c>
      <c r="C106" s="7" t="s">
        <v>210</v>
      </c>
      <c r="D106" s="7" t="s">
        <v>148</v>
      </c>
      <c r="E106" s="7" t="s">
        <v>238</v>
      </c>
      <c r="F106" s="7" t="s">
        <v>183</v>
      </c>
      <c r="G106" s="7"/>
      <c r="H106" s="32">
        <v>26.52</v>
      </c>
      <c r="I106" s="7" t="s">
        <v>55</v>
      </c>
      <c r="J106" s="46">
        <v>2.7459999999999998E-2</v>
      </c>
      <c r="K106" s="46">
        <v>2.5000000000000001E-2</v>
      </c>
      <c r="L106" s="32">
        <v>4500</v>
      </c>
      <c r="M106" s="32">
        <v>107.41</v>
      </c>
      <c r="N106" s="32">
        <v>4.83</v>
      </c>
      <c r="O106" s="46">
        <v>0</v>
      </c>
      <c r="P106" s="46">
        <f>N106/סיכום!$B$42</f>
        <v>4.6588303070311149E-4</v>
      </c>
    </row>
    <row r="107" spans="1:16">
      <c r="A107" s="7" t="s">
        <v>300</v>
      </c>
      <c r="B107" s="7">
        <v>2510121</v>
      </c>
      <c r="C107" s="7" t="s">
        <v>301</v>
      </c>
      <c r="D107" s="7" t="s">
        <v>166</v>
      </c>
      <c r="E107" s="7" t="s">
        <v>238</v>
      </c>
      <c r="F107" s="7" t="s">
        <v>149</v>
      </c>
      <c r="G107" s="7"/>
      <c r="H107" s="32">
        <v>1.1399999999999999</v>
      </c>
      <c r="I107" s="7" t="s">
        <v>55</v>
      </c>
      <c r="J107" s="46">
        <v>2.6200000000000001E-2</v>
      </c>
      <c r="K107" s="46">
        <v>2.1700000000000001E-2</v>
      </c>
      <c r="L107" s="32">
        <v>7083.65</v>
      </c>
      <c r="M107" s="32">
        <v>100.76</v>
      </c>
      <c r="N107" s="32">
        <v>7.14</v>
      </c>
      <c r="O107" s="46">
        <v>1E-4</v>
      </c>
      <c r="P107" s="46">
        <f>N107/סיכום!$B$42</f>
        <v>6.886966540828605E-4</v>
      </c>
    </row>
    <row r="108" spans="1:16">
      <c r="A108" s="7" t="s">
        <v>302</v>
      </c>
      <c r="B108" s="7">
        <v>7980162</v>
      </c>
      <c r="C108" s="7" t="s">
        <v>274</v>
      </c>
      <c r="D108" s="7" t="s">
        <v>217</v>
      </c>
      <c r="E108" s="7" t="s">
        <v>275</v>
      </c>
      <c r="F108" s="7" t="s">
        <v>149</v>
      </c>
      <c r="G108" s="7"/>
      <c r="H108" s="32">
        <v>2.17</v>
      </c>
      <c r="I108" s="7" t="s">
        <v>55</v>
      </c>
      <c r="J108" s="46">
        <v>6.6000000000000003E-2</v>
      </c>
      <c r="K108" s="46">
        <v>0.17929999999999999</v>
      </c>
      <c r="L108" s="32">
        <v>2571.42</v>
      </c>
      <c r="M108" s="32">
        <v>80.12</v>
      </c>
      <c r="N108" s="32">
        <v>2.06</v>
      </c>
      <c r="O108" s="46">
        <v>0</v>
      </c>
      <c r="P108" s="46">
        <f>N108/סיכום!$B$42</f>
        <v>1.9869959487544715E-4</v>
      </c>
    </row>
    <row r="109" spans="1:16" ht="13.5" thickBot="1">
      <c r="A109" s="6" t="s">
        <v>303</v>
      </c>
      <c r="B109" s="6"/>
      <c r="C109" s="6"/>
      <c r="D109" s="6"/>
      <c r="E109" s="6"/>
      <c r="F109" s="6"/>
      <c r="G109" s="6"/>
      <c r="H109" s="30">
        <v>3.52</v>
      </c>
      <c r="I109" s="6"/>
      <c r="J109" s="44"/>
      <c r="K109" s="44">
        <v>1.8599999999999998E-2</v>
      </c>
      <c r="L109" s="31">
        <f>SUM(L95:L108)</f>
        <v>119183.58</v>
      </c>
      <c r="M109" s="30"/>
      <c r="N109" s="31">
        <f>SUM(N95:N108)</f>
        <v>128.29999999999998</v>
      </c>
      <c r="O109" s="44"/>
      <c r="P109" s="45">
        <f>SUM(P95:P108)</f>
        <v>1.2375319428407704E-2</v>
      </c>
    </row>
    <row r="110" spans="1:16" ht="13.5" thickTop="1"/>
    <row r="111" spans="1:16">
      <c r="A111" s="6" t="s">
        <v>304</v>
      </c>
      <c r="B111" s="6"/>
      <c r="C111" s="6"/>
      <c r="D111" s="6"/>
      <c r="E111" s="6"/>
      <c r="F111" s="6"/>
      <c r="G111" s="6"/>
      <c r="H111" s="30"/>
      <c r="I111" s="6"/>
      <c r="J111" s="44"/>
      <c r="K111" s="44"/>
      <c r="L111" s="30"/>
      <c r="M111" s="30"/>
      <c r="N111" s="30"/>
      <c r="O111" s="44"/>
      <c r="P111" s="44"/>
    </row>
    <row r="112" spans="1:16" ht="13.5" thickBot="1">
      <c r="A112" s="6" t="s">
        <v>305</v>
      </c>
      <c r="B112" s="6"/>
      <c r="C112" s="6"/>
      <c r="D112" s="6"/>
      <c r="E112" s="6"/>
      <c r="F112" s="6"/>
      <c r="G112" s="6"/>
      <c r="H112" s="30"/>
      <c r="I112" s="6"/>
      <c r="J112" s="44"/>
      <c r="K112" s="44"/>
      <c r="L112" s="31">
        <v>0</v>
      </c>
      <c r="M112" s="30"/>
      <c r="N112" s="31">
        <v>0</v>
      </c>
      <c r="O112" s="44"/>
      <c r="P112" s="45">
        <f>N112/סיכום!$B$42</f>
        <v>0</v>
      </c>
    </row>
    <row r="113" spans="1:16" ht="13.5" thickTop="1"/>
    <row r="114" spans="1:16">
      <c r="A114" s="6" t="s">
        <v>306</v>
      </c>
      <c r="B114" s="6"/>
      <c r="C114" s="6"/>
      <c r="D114" s="6"/>
      <c r="E114" s="6"/>
      <c r="F114" s="6"/>
      <c r="G114" s="6"/>
      <c r="H114" s="30"/>
      <c r="I114" s="6"/>
      <c r="J114" s="44"/>
      <c r="K114" s="44"/>
      <c r="L114" s="30"/>
      <c r="M114" s="30"/>
      <c r="N114" s="30"/>
      <c r="O114" s="44"/>
      <c r="P114" s="44"/>
    </row>
    <row r="115" spans="1:16" ht="13.5" thickBot="1">
      <c r="A115" s="6" t="s">
        <v>307</v>
      </c>
      <c r="B115" s="6"/>
      <c r="C115" s="6"/>
      <c r="D115" s="6"/>
      <c r="E115" s="6"/>
      <c r="F115" s="6"/>
      <c r="G115" s="6"/>
      <c r="H115" s="30"/>
      <c r="I115" s="6"/>
      <c r="J115" s="44"/>
      <c r="K115" s="44"/>
      <c r="L115" s="31">
        <v>0</v>
      </c>
      <c r="M115" s="30"/>
      <c r="N115" s="31">
        <v>0</v>
      </c>
      <c r="O115" s="44"/>
      <c r="P115" s="45">
        <f>N115/סיכום!$B$42</f>
        <v>0</v>
      </c>
    </row>
    <row r="116" spans="1:16" ht="13.5" thickTop="1"/>
    <row r="117" spans="1:16" ht="13.5" thickBot="1">
      <c r="A117" s="4" t="s">
        <v>308</v>
      </c>
      <c r="B117" s="4"/>
      <c r="C117" s="4"/>
      <c r="D117" s="4"/>
      <c r="E117" s="4"/>
      <c r="F117" s="4"/>
      <c r="G117" s="4"/>
      <c r="H117" s="28">
        <v>4.38</v>
      </c>
      <c r="I117" s="4"/>
      <c r="J117" s="42"/>
      <c r="K117" s="42">
        <v>1.6E-2</v>
      </c>
      <c r="L117" s="33">
        <f>+L92+L109+L112+L115</f>
        <v>1483946.6200000003</v>
      </c>
      <c r="M117" s="28"/>
      <c r="N117" s="33">
        <f>+N92+N109+N112+N115</f>
        <v>1803.2700000000009</v>
      </c>
      <c r="O117" s="42"/>
      <c r="P117" s="47">
        <f>+P92+P109+P112+P115</f>
        <v>0.17393641672380958</v>
      </c>
    </row>
    <row r="118" spans="1:16" ht="13.5" thickTop="1"/>
    <row r="120" spans="1:16">
      <c r="A120" s="4" t="s">
        <v>309</v>
      </c>
      <c r="B120" s="4"/>
      <c r="C120" s="4"/>
      <c r="D120" s="4"/>
      <c r="E120" s="4"/>
      <c r="F120" s="4"/>
      <c r="G120" s="4"/>
      <c r="H120" s="28"/>
      <c r="I120" s="4"/>
      <c r="J120" s="42"/>
      <c r="K120" s="42"/>
      <c r="L120" s="28"/>
      <c r="M120" s="28"/>
      <c r="N120" s="28"/>
      <c r="O120" s="42"/>
      <c r="P120" s="42"/>
    </row>
    <row r="121" spans="1:16">
      <c r="A121" s="6" t="s">
        <v>310</v>
      </c>
      <c r="B121" s="6"/>
      <c r="C121" s="6"/>
      <c r="D121" s="6"/>
      <c r="E121" s="6"/>
      <c r="F121" s="6"/>
      <c r="G121" s="6"/>
      <c r="H121" s="30"/>
      <c r="I121" s="6"/>
      <c r="J121" s="44"/>
      <c r="K121" s="44"/>
      <c r="L121" s="30"/>
      <c r="M121" s="30"/>
      <c r="N121" s="30"/>
      <c r="O121" s="44"/>
      <c r="P121" s="44"/>
    </row>
    <row r="122" spans="1:16" ht="13.5" thickBot="1">
      <c r="A122" s="6" t="s">
        <v>311</v>
      </c>
      <c r="B122" s="6"/>
      <c r="C122" s="6"/>
      <c r="D122" s="6"/>
      <c r="E122" s="6"/>
      <c r="F122" s="6"/>
      <c r="G122" s="6"/>
      <c r="H122" s="30"/>
      <c r="I122" s="6"/>
      <c r="J122" s="44"/>
      <c r="K122" s="44"/>
      <c r="L122" s="31">
        <v>0</v>
      </c>
      <c r="M122" s="30"/>
      <c r="N122" s="31">
        <v>0</v>
      </c>
      <c r="O122" s="44"/>
      <c r="P122" s="45">
        <f>N122/סיכום!$B$42</f>
        <v>0</v>
      </c>
    </row>
    <row r="123" spans="1:16" ht="13.5" thickTop="1"/>
    <row r="124" spans="1:16">
      <c r="A124" s="6" t="s">
        <v>312</v>
      </c>
      <c r="B124" s="6"/>
      <c r="C124" s="6"/>
      <c r="D124" s="6"/>
      <c r="E124" s="6"/>
      <c r="F124" s="6"/>
      <c r="G124" s="6"/>
      <c r="H124" s="30"/>
      <c r="I124" s="6"/>
      <c r="J124" s="44"/>
      <c r="K124" s="44"/>
      <c r="L124" s="30"/>
      <c r="M124" s="30"/>
      <c r="N124" s="30"/>
      <c r="O124" s="44"/>
      <c r="P124" s="44"/>
    </row>
    <row r="125" spans="1:16">
      <c r="A125" s="7" t="s">
        <v>313</v>
      </c>
      <c r="B125" s="7" t="s">
        <v>314</v>
      </c>
      <c r="C125" s="7" t="s">
        <v>315</v>
      </c>
      <c r="D125" s="7" t="s">
        <v>316</v>
      </c>
      <c r="E125" s="7" t="s">
        <v>26</v>
      </c>
      <c r="F125" s="7" t="s">
        <v>317</v>
      </c>
      <c r="G125" s="7"/>
      <c r="H125" s="32">
        <v>2.62</v>
      </c>
      <c r="I125" s="7" t="s">
        <v>318</v>
      </c>
      <c r="J125" s="46">
        <v>0.105</v>
      </c>
      <c r="K125" s="46">
        <v>0.1061</v>
      </c>
      <c r="L125" s="32">
        <v>7306</v>
      </c>
      <c r="M125" s="32">
        <v>100.66</v>
      </c>
      <c r="N125" s="32">
        <v>7.35</v>
      </c>
      <c r="O125" s="46">
        <v>0</v>
      </c>
      <c r="P125" s="46">
        <f>N125/סיכום!$B$42</f>
        <v>7.0895243802647403E-4</v>
      </c>
    </row>
    <row r="126" spans="1:16">
      <c r="A126" s="7" t="s">
        <v>319</v>
      </c>
      <c r="B126" s="7" t="s">
        <v>320</v>
      </c>
      <c r="C126" s="7" t="s">
        <v>321</v>
      </c>
      <c r="D126" s="7" t="s">
        <v>143</v>
      </c>
      <c r="E126" s="7" t="s">
        <v>26</v>
      </c>
      <c r="F126" s="7" t="s">
        <v>317</v>
      </c>
      <c r="G126" s="7"/>
      <c r="H126" s="32">
        <v>1.1599999999999999</v>
      </c>
      <c r="I126" s="7" t="s">
        <v>318</v>
      </c>
      <c r="J126" s="46">
        <v>0.06</v>
      </c>
      <c r="K126" s="46">
        <v>7.8700000000000006E-2</v>
      </c>
      <c r="L126" s="32">
        <v>21918</v>
      </c>
      <c r="M126" s="32">
        <v>99.81</v>
      </c>
      <c r="N126" s="32">
        <v>21.88</v>
      </c>
      <c r="O126" s="46">
        <v>0</v>
      </c>
      <c r="P126" s="46">
        <f>N126/סיכום!$B$42</f>
        <v>2.1104597746964969E-3</v>
      </c>
    </row>
    <row r="127" spans="1:16">
      <c r="A127" s="7" t="s">
        <v>322</v>
      </c>
      <c r="B127" s="7" t="s">
        <v>323</v>
      </c>
      <c r="C127" s="7" t="s">
        <v>324</v>
      </c>
      <c r="D127" s="7" t="s">
        <v>148</v>
      </c>
      <c r="E127" s="7" t="s">
        <v>238</v>
      </c>
      <c r="F127" s="7" t="s">
        <v>317</v>
      </c>
      <c r="G127" s="7"/>
      <c r="H127" s="32">
        <v>0</v>
      </c>
      <c r="I127" s="7" t="s">
        <v>23</v>
      </c>
      <c r="J127" s="46">
        <v>0</v>
      </c>
      <c r="K127" s="46">
        <v>0</v>
      </c>
      <c r="L127" s="32">
        <v>19122</v>
      </c>
      <c r="M127" s="32">
        <v>106.42</v>
      </c>
      <c r="N127" s="32">
        <v>20.350000000000001</v>
      </c>
      <c r="O127" s="46">
        <v>0</v>
      </c>
      <c r="P127" s="46">
        <f>N127/סיכום!$B$42</f>
        <v>1.9628819202501696E-3</v>
      </c>
    </row>
    <row r="128" spans="1:16">
      <c r="A128" s="7" t="s">
        <v>325</v>
      </c>
      <c r="B128" s="7" t="s">
        <v>326</v>
      </c>
      <c r="C128" s="7" t="s">
        <v>327</v>
      </c>
      <c r="D128" s="7" t="s">
        <v>148</v>
      </c>
      <c r="E128" s="7" t="s">
        <v>254</v>
      </c>
      <c r="F128" s="7" t="s">
        <v>317</v>
      </c>
      <c r="G128" s="7"/>
      <c r="H128" s="32">
        <v>0</v>
      </c>
      <c r="I128" s="7" t="s">
        <v>23</v>
      </c>
      <c r="J128" s="46">
        <v>0</v>
      </c>
      <c r="K128" s="46">
        <v>0</v>
      </c>
      <c r="L128" s="32">
        <v>19122</v>
      </c>
      <c r="M128" s="32">
        <v>103.44</v>
      </c>
      <c r="N128" s="32">
        <v>19.78</v>
      </c>
      <c r="O128" s="46">
        <v>0</v>
      </c>
      <c r="P128" s="46">
        <f>N128/סיכום!$B$42</f>
        <v>1.9079019352603616E-3</v>
      </c>
    </row>
    <row r="129" spans="1:16">
      <c r="A129" s="7" t="s">
        <v>328</v>
      </c>
      <c r="B129" s="7" t="s">
        <v>329</v>
      </c>
      <c r="C129" s="7" t="s">
        <v>330</v>
      </c>
      <c r="D129" s="7" t="s">
        <v>148</v>
      </c>
      <c r="E129" s="7" t="s">
        <v>254</v>
      </c>
      <c r="F129" s="7" t="s">
        <v>317</v>
      </c>
      <c r="G129" s="7"/>
      <c r="H129" s="32">
        <v>3.84</v>
      </c>
      <c r="I129" s="7" t="s">
        <v>30</v>
      </c>
      <c r="J129" s="46">
        <v>4.2500000000000003E-2</v>
      </c>
      <c r="K129" s="46">
        <v>4.9599999999999998E-2</v>
      </c>
      <c r="L129" s="32">
        <v>30332</v>
      </c>
      <c r="M129" s="32">
        <v>99.58</v>
      </c>
      <c r="N129" s="32">
        <v>30.21</v>
      </c>
      <c r="O129" s="46">
        <v>0</v>
      </c>
      <c r="P129" s="46">
        <f>N129/סיכום!$B$42</f>
        <v>2.913939204459834E-3</v>
      </c>
    </row>
    <row r="130" spans="1:16">
      <c r="A130" s="7" t="s">
        <v>331</v>
      </c>
      <c r="B130" s="7" t="s">
        <v>332</v>
      </c>
      <c r="C130" s="7" t="s">
        <v>333</v>
      </c>
      <c r="D130" s="7" t="s">
        <v>143</v>
      </c>
      <c r="E130" s="7" t="s">
        <v>254</v>
      </c>
      <c r="F130" s="7" t="s">
        <v>317</v>
      </c>
      <c r="G130" s="7"/>
      <c r="H130" s="32">
        <v>0.09</v>
      </c>
      <c r="I130" s="7" t="s">
        <v>50</v>
      </c>
      <c r="J130" s="46">
        <v>6.5000000000000002E-2</v>
      </c>
      <c r="K130" s="46">
        <v>-0.45669999999999999</v>
      </c>
      <c r="L130" s="32">
        <v>118.66</v>
      </c>
      <c r="M130" s="32">
        <v>10529.97</v>
      </c>
      <c r="N130" s="32">
        <v>12.5</v>
      </c>
      <c r="O130" s="46">
        <v>0</v>
      </c>
      <c r="P130" s="46">
        <f>N130/סיכום!$B$42</f>
        <v>1.2057014252150919E-3</v>
      </c>
    </row>
    <row r="131" spans="1:16">
      <c r="A131" s="7" t="s">
        <v>334</v>
      </c>
      <c r="B131" s="7" t="s">
        <v>335</v>
      </c>
      <c r="C131" s="7" t="s">
        <v>336</v>
      </c>
      <c r="D131" s="7" t="s">
        <v>337</v>
      </c>
      <c r="E131" s="7" t="s">
        <v>265</v>
      </c>
      <c r="F131" s="7" t="s">
        <v>317</v>
      </c>
      <c r="G131" s="7"/>
      <c r="H131" s="32">
        <v>16.079999999999998</v>
      </c>
      <c r="I131" s="7" t="s">
        <v>29</v>
      </c>
      <c r="J131" s="46">
        <v>5.2499999999999998E-2</v>
      </c>
      <c r="K131" s="46">
        <v>5.1499999999999997E-2</v>
      </c>
      <c r="L131" s="32">
        <v>11667</v>
      </c>
      <c r="M131" s="32">
        <v>104.81</v>
      </c>
      <c r="N131" s="32">
        <v>12.23</v>
      </c>
      <c r="O131" s="46">
        <v>0</v>
      </c>
      <c r="P131" s="46">
        <f>N131/סיכום!$B$42</f>
        <v>1.1796582744304459E-3</v>
      </c>
    </row>
    <row r="132" spans="1:16">
      <c r="A132" s="7" t="s">
        <v>338</v>
      </c>
      <c r="B132" s="7" t="s">
        <v>339</v>
      </c>
      <c r="C132" s="7" t="s">
        <v>340</v>
      </c>
      <c r="D132" s="7" t="s">
        <v>148</v>
      </c>
      <c r="E132" s="7" t="s">
        <v>265</v>
      </c>
      <c r="F132" s="7" t="s">
        <v>317</v>
      </c>
      <c r="G132" s="7"/>
      <c r="H132" s="32">
        <v>7.73</v>
      </c>
      <c r="I132" s="7" t="s">
        <v>29</v>
      </c>
      <c r="J132" s="46">
        <v>4.2500000000000003E-2</v>
      </c>
      <c r="K132" s="46">
        <v>3.78E-2</v>
      </c>
      <c r="L132" s="32">
        <v>11667</v>
      </c>
      <c r="M132" s="32">
        <v>105.79</v>
      </c>
      <c r="N132" s="32">
        <v>12.34</v>
      </c>
      <c r="O132" s="46">
        <v>0</v>
      </c>
      <c r="P132" s="46">
        <f>N132/סיכום!$B$42</f>
        <v>1.1902684469723387E-3</v>
      </c>
    </row>
    <row r="133" spans="1:16">
      <c r="A133" s="7" t="s">
        <v>341</v>
      </c>
      <c r="B133" s="7" t="s">
        <v>342</v>
      </c>
      <c r="C133" s="7" t="s">
        <v>343</v>
      </c>
      <c r="D133" s="7" t="s">
        <v>143</v>
      </c>
      <c r="E133" s="7" t="s">
        <v>265</v>
      </c>
      <c r="F133" s="7" t="s">
        <v>317</v>
      </c>
      <c r="G133" s="7"/>
      <c r="H133" s="32">
        <v>7.28</v>
      </c>
      <c r="I133" s="7" t="s">
        <v>29</v>
      </c>
      <c r="J133" s="46">
        <v>6.3750000000000001E-2</v>
      </c>
      <c r="K133" s="46">
        <v>5.8500000000000003E-2</v>
      </c>
      <c r="L133" s="32">
        <v>19445</v>
      </c>
      <c r="M133" s="32">
        <v>106.54</v>
      </c>
      <c r="N133" s="32">
        <v>20.72</v>
      </c>
      <c r="O133" s="46">
        <v>0</v>
      </c>
      <c r="P133" s="46">
        <f>N133/סיכום!$B$42</f>
        <v>1.9985706824365364E-3</v>
      </c>
    </row>
    <row r="134" spans="1:16">
      <c r="A134" s="7" t="s">
        <v>344</v>
      </c>
      <c r="B134" s="7" t="s">
        <v>345</v>
      </c>
      <c r="C134" s="7" t="s">
        <v>346</v>
      </c>
      <c r="D134" s="7" t="s">
        <v>143</v>
      </c>
      <c r="E134" s="7" t="s">
        <v>272</v>
      </c>
      <c r="F134" s="7" t="s">
        <v>317</v>
      </c>
      <c r="G134" s="7"/>
      <c r="H134" s="32">
        <v>6.49</v>
      </c>
      <c r="I134" s="7" t="s">
        <v>29</v>
      </c>
      <c r="J134" s="46">
        <v>5.5E-2</v>
      </c>
      <c r="K134" s="46">
        <v>4.2099999999999999E-2</v>
      </c>
      <c r="L134" s="32">
        <v>15556</v>
      </c>
      <c r="M134" s="32">
        <v>109.7</v>
      </c>
      <c r="N134" s="32">
        <v>17.059999999999999</v>
      </c>
      <c r="O134" s="46">
        <v>0</v>
      </c>
      <c r="P134" s="46">
        <f>N134/סיכום!$B$42</f>
        <v>1.6455413051335572E-3</v>
      </c>
    </row>
    <row r="135" spans="1:16">
      <c r="A135" s="7" t="s">
        <v>347</v>
      </c>
      <c r="B135" s="7" t="s">
        <v>348</v>
      </c>
      <c r="C135" s="7" t="s">
        <v>349</v>
      </c>
      <c r="D135" s="7" t="s">
        <v>350</v>
      </c>
      <c r="E135" s="7" t="s">
        <v>272</v>
      </c>
      <c r="F135" s="7" t="s">
        <v>317</v>
      </c>
      <c r="G135" s="7"/>
      <c r="H135" s="32">
        <v>9.0399999999999991</v>
      </c>
      <c r="I135" s="7" t="s">
        <v>29</v>
      </c>
      <c r="J135" s="46">
        <v>0</v>
      </c>
      <c r="K135" s="46">
        <v>-2E-3</v>
      </c>
      <c r="L135" s="32">
        <v>7778</v>
      </c>
      <c r="M135" s="32">
        <v>101.86</v>
      </c>
      <c r="N135" s="32">
        <v>7.92</v>
      </c>
      <c r="O135" s="46">
        <v>0</v>
      </c>
      <c r="P135" s="46">
        <f>N135/סיכום!$B$42</f>
        <v>7.639324230162822E-4</v>
      </c>
    </row>
    <row r="136" spans="1:16">
      <c r="A136" s="7" t="s">
        <v>351</v>
      </c>
      <c r="B136" s="7">
        <v>60372133</v>
      </c>
      <c r="C136" s="7" t="s">
        <v>352</v>
      </c>
      <c r="D136" s="7" t="s">
        <v>353</v>
      </c>
      <c r="E136" s="7" t="s">
        <v>272</v>
      </c>
      <c r="F136" s="7" t="s">
        <v>317</v>
      </c>
      <c r="G136" s="7"/>
      <c r="H136" s="32">
        <v>8</v>
      </c>
      <c r="I136" s="7" t="s">
        <v>29</v>
      </c>
      <c r="J136" s="46">
        <v>4.65E-2</v>
      </c>
      <c r="K136" s="46">
        <v>4.2200000000000001E-2</v>
      </c>
      <c r="L136" s="32">
        <v>11667</v>
      </c>
      <c r="M136" s="32">
        <v>104.48</v>
      </c>
      <c r="N136" s="32">
        <v>12.19</v>
      </c>
      <c r="O136" s="46">
        <v>0</v>
      </c>
      <c r="P136" s="46">
        <f>N136/סיכום!$B$42</f>
        <v>1.1758000298697576E-3</v>
      </c>
    </row>
    <row r="137" spans="1:16">
      <c r="A137" s="7" t="s">
        <v>354</v>
      </c>
      <c r="B137" s="7" t="s">
        <v>355</v>
      </c>
      <c r="C137" s="7" t="s">
        <v>356</v>
      </c>
      <c r="D137" s="7" t="s">
        <v>350</v>
      </c>
      <c r="E137" s="7" t="s">
        <v>272</v>
      </c>
      <c r="F137" s="7" t="s">
        <v>317</v>
      </c>
      <c r="G137" s="7"/>
      <c r="H137" s="32">
        <v>-0.32</v>
      </c>
      <c r="I137" s="7" t="s">
        <v>29</v>
      </c>
      <c r="J137" s="46">
        <v>0</v>
      </c>
      <c r="K137" s="46">
        <v>3.7400000000000003E-2</v>
      </c>
      <c r="L137" s="32">
        <v>11667</v>
      </c>
      <c r="M137" s="32">
        <v>99.74</v>
      </c>
      <c r="N137" s="32">
        <v>11.64</v>
      </c>
      <c r="O137" s="46">
        <v>0</v>
      </c>
      <c r="P137" s="46">
        <f>N137/סיכום!$B$42</f>
        <v>1.1227491671602936E-3</v>
      </c>
    </row>
    <row r="138" spans="1:16">
      <c r="A138" s="7" t="s">
        <v>357</v>
      </c>
      <c r="B138" s="7" t="s">
        <v>358</v>
      </c>
      <c r="C138" s="7" t="s">
        <v>359</v>
      </c>
      <c r="D138" s="7" t="s">
        <v>148</v>
      </c>
      <c r="E138" s="7" t="s">
        <v>272</v>
      </c>
      <c r="F138" s="7" t="s">
        <v>317</v>
      </c>
      <c r="G138" s="7"/>
      <c r="H138" s="32">
        <v>7.53</v>
      </c>
      <c r="I138" s="7" t="s">
        <v>29</v>
      </c>
      <c r="J138" s="46">
        <v>0.04</v>
      </c>
      <c r="K138" s="46">
        <v>3.7699999999999997E-2</v>
      </c>
      <c r="L138" s="32">
        <v>11667</v>
      </c>
      <c r="M138" s="32">
        <v>103.76</v>
      </c>
      <c r="N138" s="32">
        <v>12.11</v>
      </c>
      <c r="O138" s="46">
        <v>0</v>
      </c>
      <c r="P138" s="46">
        <f>N138/סיכום!$B$42</f>
        <v>1.1680835407483811E-3</v>
      </c>
    </row>
    <row r="139" spans="1:16">
      <c r="A139" s="7" t="s">
        <v>360</v>
      </c>
      <c r="B139" s="7" t="s">
        <v>361</v>
      </c>
      <c r="C139" s="7" t="s">
        <v>362</v>
      </c>
      <c r="D139" s="7" t="s">
        <v>363</v>
      </c>
      <c r="E139" s="7" t="s">
        <v>364</v>
      </c>
      <c r="F139" s="7" t="s">
        <v>317</v>
      </c>
      <c r="G139" s="7"/>
      <c r="H139" s="32">
        <v>7.89</v>
      </c>
      <c r="I139" s="7" t="s">
        <v>29</v>
      </c>
      <c r="J139" s="46">
        <v>4.4999999999999998E-2</v>
      </c>
      <c r="K139" s="46">
        <v>4.6100000000000002E-2</v>
      </c>
      <c r="L139" s="32">
        <v>15556</v>
      </c>
      <c r="M139" s="32">
        <v>101.43</v>
      </c>
      <c r="N139" s="32">
        <v>15.78</v>
      </c>
      <c r="O139" s="46">
        <v>0</v>
      </c>
      <c r="P139" s="46">
        <f>N139/סיכום!$B$42</f>
        <v>1.5220774791915319E-3</v>
      </c>
    </row>
    <row r="140" spans="1:16">
      <c r="A140" s="7" t="s">
        <v>365</v>
      </c>
      <c r="B140" s="7" t="s">
        <v>366</v>
      </c>
      <c r="C140" s="7" t="s">
        <v>367</v>
      </c>
      <c r="D140" s="7" t="s">
        <v>148</v>
      </c>
      <c r="E140" s="7" t="s">
        <v>364</v>
      </c>
      <c r="F140" s="7" t="s">
        <v>317</v>
      </c>
      <c r="G140" s="7"/>
      <c r="H140" s="32">
        <v>7.91</v>
      </c>
      <c r="I140" s="7" t="s">
        <v>29</v>
      </c>
      <c r="J140" s="46">
        <v>4.2999999999999997E-2</v>
      </c>
      <c r="K140" s="46">
        <v>4.07E-2</v>
      </c>
      <c r="L140" s="32">
        <v>11667</v>
      </c>
      <c r="M140" s="32">
        <v>103.61</v>
      </c>
      <c r="N140" s="32">
        <v>12.09</v>
      </c>
      <c r="O140" s="46">
        <v>0</v>
      </c>
      <c r="P140" s="46">
        <f>N140/סיכום!$B$42</f>
        <v>1.1661544184680369E-3</v>
      </c>
    </row>
    <row r="141" spans="1:16">
      <c r="A141" s="7" t="s">
        <v>368</v>
      </c>
      <c r="B141" s="7" t="s">
        <v>369</v>
      </c>
      <c r="C141" s="7" t="s">
        <v>370</v>
      </c>
      <c r="D141" s="7" t="s">
        <v>371</v>
      </c>
      <c r="E141" s="7" t="s">
        <v>364</v>
      </c>
      <c r="F141" s="7" t="s">
        <v>317</v>
      </c>
      <c r="G141" s="7"/>
      <c r="H141" s="32">
        <v>6.16</v>
      </c>
      <c r="I141" s="7" t="s">
        <v>29</v>
      </c>
      <c r="J141" s="46">
        <v>5.8749999999999997E-2</v>
      </c>
      <c r="K141" s="46">
        <v>4.8300000000000003E-2</v>
      </c>
      <c r="L141" s="32">
        <v>11667</v>
      </c>
      <c r="M141" s="32">
        <v>107.2</v>
      </c>
      <c r="N141" s="32">
        <v>12.51</v>
      </c>
      <c r="O141" s="46">
        <v>0</v>
      </c>
      <c r="P141" s="46">
        <f>N141/סיכום!$B$42</f>
        <v>1.206665986355264E-3</v>
      </c>
    </row>
    <row r="142" spans="1:16">
      <c r="A142" s="7" t="s">
        <v>372</v>
      </c>
      <c r="B142" s="7" t="s">
        <v>373</v>
      </c>
      <c r="C142" s="7" t="s">
        <v>374</v>
      </c>
      <c r="D142" s="7" t="s">
        <v>375</v>
      </c>
      <c r="E142" s="7" t="s">
        <v>364</v>
      </c>
      <c r="F142" s="7" t="s">
        <v>317</v>
      </c>
      <c r="G142" s="7"/>
      <c r="H142" s="32">
        <v>2.37</v>
      </c>
      <c r="I142" s="7" t="s">
        <v>29</v>
      </c>
      <c r="J142" s="46">
        <v>7.8289999999999992E-3</v>
      </c>
      <c r="K142" s="46">
        <v>-0.1106</v>
      </c>
      <c r="L142" s="32">
        <v>11667</v>
      </c>
      <c r="M142" s="32">
        <v>76.69</v>
      </c>
      <c r="N142" s="32">
        <v>8.9499999999999993</v>
      </c>
      <c r="O142" s="46">
        <v>0</v>
      </c>
      <c r="P142" s="46">
        <f>N142/סיכום!$B$42</f>
        <v>8.6328222045400568E-4</v>
      </c>
    </row>
    <row r="143" spans="1:16">
      <c r="A143" s="7" t="s">
        <v>376</v>
      </c>
      <c r="B143" s="7" t="s">
        <v>377</v>
      </c>
      <c r="C143" s="7" t="s">
        <v>378</v>
      </c>
      <c r="D143" s="7" t="s">
        <v>148</v>
      </c>
      <c r="E143" s="7" t="s">
        <v>364</v>
      </c>
      <c r="F143" s="7" t="s">
        <v>317</v>
      </c>
      <c r="G143" s="7"/>
      <c r="H143" s="32">
        <v>0</v>
      </c>
      <c r="I143" s="7" t="s">
        <v>29</v>
      </c>
      <c r="J143" s="46">
        <v>0</v>
      </c>
      <c r="K143" s="46">
        <v>0</v>
      </c>
      <c r="L143" s="32">
        <v>15556</v>
      </c>
      <c r="M143" s="32">
        <v>102.19</v>
      </c>
      <c r="N143" s="32">
        <v>15.9</v>
      </c>
      <c r="O143" s="46">
        <v>0</v>
      </c>
      <c r="P143" s="46">
        <f>N143/סיכום!$B$42</f>
        <v>1.5336522128735969E-3</v>
      </c>
    </row>
    <row r="144" spans="1:16">
      <c r="A144" s="7" t="s">
        <v>379</v>
      </c>
      <c r="B144" s="7" t="s">
        <v>380</v>
      </c>
      <c r="C144" s="7" t="s">
        <v>381</v>
      </c>
      <c r="D144" s="7" t="s">
        <v>316</v>
      </c>
      <c r="E144" s="7" t="s">
        <v>364</v>
      </c>
      <c r="F144" s="7" t="s">
        <v>317</v>
      </c>
      <c r="G144" s="7"/>
      <c r="H144" s="32">
        <v>0</v>
      </c>
      <c r="I144" s="7" t="s">
        <v>43</v>
      </c>
      <c r="J144" s="46">
        <v>0</v>
      </c>
      <c r="K144" s="46">
        <v>0</v>
      </c>
      <c r="L144" s="32">
        <v>12127.2</v>
      </c>
      <c r="M144" s="32">
        <v>112.41</v>
      </c>
      <c r="N144" s="32">
        <v>13.63</v>
      </c>
      <c r="O144" s="46">
        <v>0</v>
      </c>
      <c r="P144" s="46">
        <f>N144/סיכום!$B$42</f>
        <v>1.3146968340545363E-3</v>
      </c>
    </row>
    <row r="145" spans="1:16">
      <c r="A145" s="7" t="s">
        <v>382</v>
      </c>
      <c r="B145" s="7">
        <v>60374758</v>
      </c>
      <c r="C145" s="7" t="s">
        <v>383</v>
      </c>
      <c r="D145" s="7" t="s">
        <v>384</v>
      </c>
      <c r="E145" s="7" t="s">
        <v>364</v>
      </c>
      <c r="F145" s="7" t="s">
        <v>317</v>
      </c>
      <c r="G145" s="7"/>
      <c r="H145" s="32">
        <v>7.46</v>
      </c>
      <c r="I145" s="7" t="s">
        <v>29</v>
      </c>
      <c r="J145" s="46">
        <v>0.04</v>
      </c>
      <c r="K145" s="46">
        <v>3.5000000000000003E-2</v>
      </c>
      <c r="L145" s="32">
        <v>7778</v>
      </c>
      <c r="M145" s="32">
        <v>103.88</v>
      </c>
      <c r="N145" s="32">
        <v>8.08</v>
      </c>
      <c r="O145" s="46">
        <v>0</v>
      </c>
      <c r="P145" s="46">
        <f>N145/סיכום!$B$42</f>
        <v>7.793654012590354E-4</v>
      </c>
    </row>
    <row r="146" spans="1:16">
      <c r="A146" s="7" t="s">
        <v>385</v>
      </c>
      <c r="B146" s="7" t="s">
        <v>386</v>
      </c>
      <c r="C146" s="7" t="s">
        <v>387</v>
      </c>
      <c r="D146" s="7" t="s">
        <v>143</v>
      </c>
      <c r="E146" s="7" t="s">
        <v>364</v>
      </c>
      <c r="F146" s="7" t="s">
        <v>317</v>
      </c>
      <c r="G146" s="7"/>
      <c r="H146" s="32">
        <v>6.08</v>
      </c>
      <c r="I146" s="7" t="s">
        <v>29</v>
      </c>
      <c r="J146" s="46">
        <v>5.3749999999999999E-2</v>
      </c>
      <c r="K146" s="46">
        <v>6.6400000000000001E-2</v>
      </c>
      <c r="L146" s="32">
        <v>7778</v>
      </c>
      <c r="M146" s="32">
        <v>95.6</v>
      </c>
      <c r="N146" s="32">
        <v>7.44</v>
      </c>
      <c r="O146" s="46">
        <v>0</v>
      </c>
      <c r="P146" s="46">
        <f>N146/סיכום!$B$42</f>
        <v>7.1763348828802272E-4</v>
      </c>
    </row>
    <row r="147" spans="1:16">
      <c r="A147" s="7" t="s">
        <v>388</v>
      </c>
      <c r="B147" s="7" t="s">
        <v>389</v>
      </c>
      <c r="C147" s="7" t="s">
        <v>390</v>
      </c>
      <c r="D147" s="7" t="s">
        <v>391</v>
      </c>
      <c r="E147" s="7" t="s">
        <v>364</v>
      </c>
      <c r="F147" s="7" t="s">
        <v>317</v>
      </c>
      <c r="G147" s="7"/>
      <c r="H147" s="32">
        <v>35.020000000000003</v>
      </c>
      <c r="I147" s="7" t="s">
        <v>29</v>
      </c>
      <c r="J147" s="46">
        <v>1.9094E-2</v>
      </c>
      <c r="K147" s="46">
        <v>1.9400000000000001E-2</v>
      </c>
      <c r="L147" s="32">
        <v>15556</v>
      </c>
      <c r="M147" s="32">
        <v>99.76</v>
      </c>
      <c r="N147" s="32">
        <v>15.52</v>
      </c>
      <c r="O147" s="46">
        <v>0</v>
      </c>
      <c r="P147" s="46">
        <f>N147/סיכום!$B$42</f>
        <v>1.496998889547058E-3</v>
      </c>
    </row>
    <row r="148" spans="1:16">
      <c r="A148" s="7" t="s">
        <v>392</v>
      </c>
      <c r="B148" s="7" t="s">
        <v>393</v>
      </c>
      <c r="C148" s="7" t="s">
        <v>394</v>
      </c>
      <c r="D148" s="7" t="s">
        <v>143</v>
      </c>
      <c r="E148" s="7" t="s">
        <v>364</v>
      </c>
      <c r="F148" s="7" t="s">
        <v>317</v>
      </c>
      <c r="G148" s="7"/>
      <c r="H148" s="32">
        <v>6.65</v>
      </c>
      <c r="I148" s="7" t="s">
        <v>29</v>
      </c>
      <c r="J148" s="46">
        <v>4.1250000000000002E-2</v>
      </c>
      <c r="K148" s="46">
        <v>6.0400000000000002E-2</v>
      </c>
      <c r="L148" s="32">
        <v>11667</v>
      </c>
      <c r="M148" s="32">
        <v>89.36</v>
      </c>
      <c r="N148" s="32">
        <v>10.43</v>
      </c>
      <c r="O148" s="46">
        <v>0</v>
      </c>
      <c r="P148" s="46">
        <f>N148/סיכום!$B$42</f>
        <v>1.0060372691994726E-3</v>
      </c>
    </row>
    <row r="149" spans="1:16">
      <c r="A149" s="7" t="s">
        <v>395</v>
      </c>
      <c r="B149" s="7" t="s">
        <v>396</v>
      </c>
      <c r="C149" s="7" t="s">
        <v>397</v>
      </c>
      <c r="D149" s="7" t="s">
        <v>143</v>
      </c>
      <c r="E149" s="7" t="s">
        <v>364</v>
      </c>
      <c r="F149" s="7" t="s">
        <v>317</v>
      </c>
      <c r="G149" s="7"/>
      <c r="H149" s="32">
        <v>3.12</v>
      </c>
      <c r="I149" s="7" t="s">
        <v>29</v>
      </c>
      <c r="J149" s="46">
        <v>3.7229999999999999E-2</v>
      </c>
      <c r="K149" s="46">
        <v>9.8500000000000004E-2</v>
      </c>
      <c r="L149" s="32">
        <v>23334</v>
      </c>
      <c r="M149" s="32">
        <v>84.15</v>
      </c>
      <c r="N149" s="32">
        <v>19.64</v>
      </c>
      <c r="O149" s="46">
        <v>0</v>
      </c>
      <c r="P149" s="46">
        <f>N149/סיכום!$B$42</f>
        <v>1.8943980792979524E-3</v>
      </c>
    </row>
    <row r="150" spans="1:16">
      <c r="A150" s="7" t="s">
        <v>398</v>
      </c>
      <c r="B150" s="7" t="s">
        <v>399</v>
      </c>
      <c r="C150" s="7" t="s">
        <v>400</v>
      </c>
      <c r="D150" s="7" t="s">
        <v>401</v>
      </c>
      <c r="E150" s="7" t="s">
        <v>402</v>
      </c>
      <c r="F150" s="7" t="s">
        <v>317</v>
      </c>
      <c r="G150" s="7"/>
      <c r="H150" s="32">
        <v>13.41</v>
      </c>
      <c r="I150" s="7" t="s">
        <v>29</v>
      </c>
      <c r="J150" s="46">
        <v>4.2959999999999998E-2</v>
      </c>
      <c r="K150" s="46">
        <v>4.6399999999999997E-2</v>
      </c>
      <c r="L150" s="32">
        <v>23334</v>
      </c>
      <c r="M150" s="32">
        <v>97.82</v>
      </c>
      <c r="N150" s="32">
        <v>22.82</v>
      </c>
      <c r="O150" s="46">
        <v>0</v>
      </c>
      <c r="P150" s="46">
        <f>N150/סיכום!$B$42</f>
        <v>2.2011285218726719E-3</v>
      </c>
    </row>
    <row r="151" spans="1:16">
      <c r="A151" s="7" t="s">
        <v>403</v>
      </c>
      <c r="B151" s="7" t="s">
        <v>404</v>
      </c>
      <c r="C151" s="7" t="s">
        <v>405</v>
      </c>
      <c r="D151" s="7" t="s">
        <v>406</v>
      </c>
      <c r="E151" s="7" t="s">
        <v>402</v>
      </c>
      <c r="F151" s="7" t="s">
        <v>317</v>
      </c>
      <c r="G151" s="7"/>
      <c r="H151" s="32">
        <v>0</v>
      </c>
      <c r="I151" s="7" t="s">
        <v>29</v>
      </c>
      <c r="J151" s="46">
        <v>0</v>
      </c>
      <c r="K151" s="46">
        <v>0</v>
      </c>
      <c r="L151" s="32">
        <v>7778</v>
      </c>
      <c r="M151" s="32">
        <v>106.92</v>
      </c>
      <c r="N151" s="32">
        <v>8.32</v>
      </c>
      <c r="O151" s="46">
        <v>0</v>
      </c>
      <c r="P151" s="46">
        <f>N151/סיכום!$B$42</f>
        <v>8.025148686231652E-4</v>
      </c>
    </row>
    <row r="152" spans="1:16">
      <c r="A152" s="7" t="s">
        <v>407</v>
      </c>
      <c r="B152" s="7" t="s">
        <v>408</v>
      </c>
      <c r="C152" s="7" t="s">
        <v>409</v>
      </c>
      <c r="D152" s="7" t="s">
        <v>337</v>
      </c>
      <c r="E152" s="7" t="s">
        <v>402</v>
      </c>
      <c r="F152" s="7" t="s">
        <v>317</v>
      </c>
      <c r="G152" s="7"/>
      <c r="H152" s="32">
        <v>34.1</v>
      </c>
      <c r="I152" s="7" t="s">
        <v>43</v>
      </c>
      <c r="J152" s="46">
        <v>4.8500000000000001E-2</v>
      </c>
      <c r="K152" s="46">
        <v>4.82E-2</v>
      </c>
      <c r="L152" s="32">
        <v>12127.2</v>
      </c>
      <c r="M152" s="32">
        <v>103.41</v>
      </c>
      <c r="N152" s="32">
        <v>12.54</v>
      </c>
      <c r="O152" s="46">
        <v>0</v>
      </c>
      <c r="P152" s="46">
        <f>N152/סיכום!$B$42</f>
        <v>1.2095596697757802E-3</v>
      </c>
    </row>
    <row r="153" spans="1:16">
      <c r="A153" s="7" t="s">
        <v>410</v>
      </c>
      <c r="B153" s="7" t="s">
        <v>411</v>
      </c>
      <c r="C153" s="7" t="s">
        <v>412</v>
      </c>
      <c r="D153" s="7" t="s">
        <v>375</v>
      </c>
      <c r="E153" s="7" t="s">
        <v>275</v>
      </c>
      <c r="F153" s="7" t="s">
        <v>317</v>
      </c>
      <c r="G153" s="7"/>
      <c r="H153" s="32">
        <v>10.92</v>
      </c>
      <c r="I153" s="7" t="s">
        <v>29</v>
      </c>
      <c r="J153" s="46">
        <v>7.8750000000000001E-2</v>
      </c>
      <c r="K153" s="46">
        <v>7.6399999999999996E-2</v>
      </c>
      <c r="L153" s="32">
        <v>7778</v>
      </c>
      <c r="M153" s="32">
        <v>97.33</v>
      </c>
      <c r="N153" s="32">
        <v>7.57</v>
      </c>
      <c r="O153" s="46">
        <v>0</v>
      </c>
      <c r="P153" s="46">
        <f>N153/סיכום!$B$42</f>
        <v>7.3017278311025965E-4</v>
      </c>
    </row>
    <row r="154" spans="1:16">
      <c r="A154" s="7" t="s">
        <v>413</v>
      </c>
      <c r="B154" s="7" t="s">
        <v>414</v>
      </c>
      <c r="C154" s="7" t="s">
        <v>415</v>
      </c>
      <c r="D154" s="7" t="s">
        <v>316</v>
      </c>
      <c r="E154" s="7" t="s">
        <v>1097</v>
      </c>
      <c r="F154" s="7" t="str">
        <f>+E154</f>
        <v>לא מדורג</v>
      </c>
      <c r="G154" s="7"/>
      <c r="H154" s="32">
        <v>0.6</v>
      </c>
      <c r="I154" s="7" t="s">
        <v>29</v>
      </c>
      <c r="J154" s="46">
        <v>0</v>
      </c>
      <c r="K154" s="46">
        <v>3.2000000000000001E-2</v>
      </c>
      <c r="L154" s="32">
        <v>27223</v>
      </c>
      <c r="M154" s="32">
        <v>88.47</v>
      </c>
      <c r="N154" s="32">
        <v>24.08</v>
      </c>
      <c r="O154" s="46">
        <v>0</v>
      </c>
      <c r="P154" s="46">
        <f>N154/סיכום!$B$42</f>
        <v>2.3226632255343529E-3</v>
      </c>
    </row>
    <row r="155" spans="1:16" ht="13.5" thickBot="1">
      <c r="A155" s="6" t="s">
        <v>416</v>
      </c>
      <c r="B155" s="6"/>
      <c r="C155" s="6"/>
      <c r="D155" s="6"/>
      <c r="E155" s="6"/>
      <c r="F155" s="6"/>
      <c r="G155" s="6"/>
      <c r="H155" s="30">
        <v>8.16</v>
      </c>
      <c r="I155" s="6"/>
      <c r="J155" s="44"/>
      <c r="K155" s="44">
        <v>-7.0000000000000001E-3</v>
      </c>
      <c r="L155" s="31">
        <f>SUM(L125:L154)</f>
        <v>421626.06000000006</v>
      </c>
      <c r="M155" s="30"/>
      <c r="N155" s="31">
        <f>SUM(N125:N154)</f>
        <v>433.57999999999987</v>
      </c>
      <c r="O155" s="44"/>
      <c r="P155" s="45">
        <f>N155/סיכום!$B$42</f>
        <v>4.1821441915580751E-2</v>
      </c>
    </row>
    <row r="156" spans="1:16" ht="13.5" thickTop="1"/>
    <row r="157" spans="1:16" ht="13.5" thickBot="1">
      <c r="A157" s="4" t="s">
        <v>417</v>
      </c>
      <c r="B157" s="4"/>
      <c r="C157" s="4"/>
      <c r="D157" s="4"/>
      <c r="E157" s="4"/>
      <c r="F157" s="4"/>
      <c r="G157" s="4"/>
      <c r="H157" s="28">
        <v>8.16</v>
      </c>
      <c r="I157" s="4"/>
      <c r="J157" s="42"/>
      <c r="K157" s="42">
        <v>-7.0000000000000001E-3</v>
      </c>
      <c r="L157" s="33">
        <f>+L122+L155</f>
        <v>421626.06000000006</v>
      </c>
      <c r="M157" s="28"/>
      <c r="N157" s="33">
        <f>+N122+N155</f>
        <v>433.57999999999987</v>
      </c>
      <c r="O157" s="42"/>
      <c r="P157" s="47">
        <f>+P122+P155</f>
        <v>4.1821441915580751E-2</v>
      </c>
    </row>
    <row r="158" spans="1:16" ht="13.5" thickTop="1"/>
    <row r="160" spans="1:16" ht="13.5" thickBot="1">
      <c r="A160" s="4" t="s">
        <v>418</v>
      </c>
      <c r="B160" s="4"/>
      <c r="C160" s="4"/>
      <c r="D160" s="4"/>
      <c r="E160" s="4"/>
      <c r="F160" s="4"/>
      <c r="G160" s="4"/>
      <c r="H160" s="28">
        <v>5</v>
      </c>
      <c r="I160" s="4"/>
      <c r="J160" s="42"/>
      <c r="K160" s="42">
        <v>1.2200000000000001E-2</v>
      </c>
      <c r="L160" s="33">
        <f>+L117+L157</f>
        <v>1905572.6800000004</v>
      </c>
      <c r="M160" s="28"/>
      <c r="N160" s="33">
        <f>+N157+N117</f>
        <v>2236.8500000000008</v>
      </c>
      <c r="O160" s="42"/>
      <c r="P160" s="47">
        <f>+P117+P157</f>
        <v>0.21575785863939034</v>
      </c>
    </row>
    <row r="161" spans="1:16" ht="13.5" thickTop="1"/>
    <row r="163" spans="1:16">
      <c r="A163" s="7" t="s">
        <v>69</v>
      </c>
      <c r="B163" s="7"/>
      <c r="C163" s="7"/>
      <c r="D163" s="7"/>
      <c r="E163" s="7"/>
      <c r="F163" s="7"/>
      <c r="G163" s="7"/>
      <c r="H163" s="32"/>
      <c r="I163" s="7"/>
      <c r="J163" s="46"/>
      <c r="K163" s="46"/>
      <c r="L163" s="32"/>
      <c r="M163" s="32"/>
      <c r="N163" s="32"/>
      <c r="O163" s="46"/>
      <c r="P163" s="46"/>
    </row>
    <row r="167" spans="1:16">
      <c r="A167" s="2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rightToLeft="1" topLeftCell="E79" workbookViewId="0">
      <selection activeCell="A22" sqref="A22"/>
    </sheetView>
  </sheetViews>
  <sheetFormatPr defaultColWidth="9.140625" defaultRowHeight="12.75"/>
  <cols>
    <col min="1" max="1" width="36.7109375" customWidth="1"/>
    <col min="2" max="2" width="15.7109375" customWidth="1"/>
    <col min="3" max="3" width="35.7109375" customWidth="1"/>
    <col min="4" max="4" width="46.7109375" customWidth="1"/>
    <col min="5" max="5" width="13.7109375" customWidth="1"/>
    <col min="6" max="7" width="12.7109375" style="27" customWidth="1"/>
    <col min="8" max="8" width="11.7109375" style="27" customWidth="1"/>
    <col min="9" max="9" width="24.7109375" style="41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419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123</v>
      </c>
      <c r="E11" s="4" t="s">
        <v>9</v>
      </c>
      <c r="F11" s="28" t="s">
        <v>74</v>
      </c>
      <c r="G11" s="28" t="s">
        <v>75</v>
      </c>
      <c r="H11" s="28" t="s">
        <v>12</v>
      </c>
      <c r="I11" s="42" t="s">
        <v>76</v>
      </c>
      <c r="J11" s="4" t="s">
        <v>13</v>
      </c>
    </row>
    <row r="12" spans="1:10">
      <c r="A12" s="5"/>
      <c r="B12" s="5"/>
      <c r="C12" s="5"/>
      <c r="D12" s="5"/>
      <c r="E12" s="5"/>
      <c r="F12" s="29" t="s">
        <v>79</v>
      </c>
      <c r="G12" s="29" t="s">
        <v>80</v>
      </c>
      <c r="H12" s="29" t="s">
        <v>15</v>
      </c>
      <c r="I12" s="43" t="s">
        <v>14</v>
      </c>
      <c r="J12" s="5" t="s">
        <v>14</v>
      </c>
    </row>
    <row r="15" spans="1:10">
      <c r="A15" s="4" t="s">
        <v>420</v>
      </c>
      <c r="B15" s="4"/>
      <c r="C15" s="4"/>
      <c r="D15" s="4"/>
      <c r="E15" s="4"/>
      <c r="F15" s="28"/>
      <c r="G15" s="28"/>
      <c r="H15" s="28"/>
      <c r="I15" s="42"/>
      <c r="J15" s="4"/>
    </row>
    <row r="18" spans="1:10">
      <c r="A18" s="4" t="s">
        <v>421</v>
      </c>
      <c r="B18" s="4"/>
      <c r="C18" s="4"/>
      <c r="D18" s="4"/>
      <c r="E18" s="4"/>
      <c r="F18" s="28"/>
      <c r="G18" s="28"/>
      <c r="H18" s="28"/>
      <c r="I18" s="42"/>
      <c r="J18" s="4"/>
    </row>
    <row r="19" spans="1:10">
      <c r="A19" s="6" t="s">
        <v>422</v>
      </c>
      <c r="B19" s="6"/>
      <c r="C19" s="6"/>
      <c r="D19" s="6"/>
      <c r="E19" s="6"/>
      <c r="F19" s="30"/>
      <c r="G19" s="30"/>
      <c r="H19" s="30"/>
      <c r="I19" s="44"/>
      <c r="J19" s="6"/>
    </row>
    <row r="20" spans="1:10">
      <c r="A20" s="7" t="s">
        <v>423</v>
      </c>
      <c r="B20" s="7">
        <v>593038</v>
      </c>
      <c r="C20" s="7" t="s">
        <v>424</v>
      </c>
      <c r="D20" s="7" t="s">
        <v>148</v>
      </c>
      <c r="E20" s="7" t="s">
        <v>55</v>
      </c>
      <c r="F20" s="32">
        <v>214</v>
      </c>
      <c r="G20" s="32">
        <v>4990</v>
      </c>
      <c r="H20" s="32">
        <v>10.68</v>
      </c>
      <c r="I20" s="46">
        <v>0</v>
      </c>
      <c r="J20" s="25">
        <f>H20/סיכום!$B$42</f>
        <v>1.0301512977037746E-3</v>
      </c>
    </row>
    <row r="21" spans="1:10">
      <c r="A21" s="7" t="s">
        <v>425</v>
      </c>
      <c r="B21" s="7">
        <v>126011</v>
      </c>
      <c r="C21" s="7" t="s">
        <v>187</v>
      </c>
      <c r="D21" s="7" t="s">
        <v>166</v>
      </c>
      <c r="E21" s="7" t="s">
        <v>55</v>
      </c>
      <c r="F21" s="32">
        <v>60</v>
      </c>
      <c r="G21" s="32">
        <v>4618</v>
      </c>
      <c r="H21" s="32">
        <v>2.77</v>
      </c>
      <c r="I21" s="46">
        <v>0</v>
      </c>
      <c r="J21" s="25">
        <f>H21/סיכום!$B$42</f>
        <v>2.6718343582766437E-4</v>
      </c>
    </row>
    <row r="22" spans="1:10">
      <c r="A22" s="7" t="s">
        <v>426</v>
      </c>
      <c r="B22" s="7">
        <v>1119478</v>
      </c>
      <c r="C22" s="7" t="s">
        <v>427</v>
      </c>
      <c r="D22" s="7" t="s">
        <v>166</v>
      </c>
      <c r="E22" s="7" t="s">
        <v>55</v>
      </c>
      <c r="F22" s="32">
        <v>70</v>
      </c>
      <c r="G22" s="32">
        <v>12830</v>
      </c>
      <c r="H22" s="32">
        <v>8.98</v>
      </c>
      <c r="I22" s="46">
        <v>0</v>
      </c>
      <c r="J22" s="25">
        <f>H22/סיכום!$B$42</f>
        <v>8.6617590387452206E-4</v>
      </c>
    </row>
    <row r="23" spans="1:10">
      <c r="A23" s="7" t="s">
        <v>428</v>
      </c>
      <c r="B23" s="7">
        <v>1081082</v>
      </c>
      <c r="C23" s="7" t="s">
        <v>429</v>
      </c>
      <c r="D23" s="7" t="s">
        <v>430</v>
      </c>
      <c r="E23" s="7" t="s">
        <v>55</v>
      </c>
      <c r="F23" s="32">
        <v>255</v>
      </c>
      <c r="G23" s="32">
        <v>12050</v>
      </c>
      <c r="H23" s="32">
        <v>30.73</v>
      </c>
      <c r="I23" s="46">
        <v>0</v>
      </c>
      <c r="J23" s="25">
        <f>H23/סיכום!$B$42</f>
        <v>2.9640963837487821E-3</v>
      </c>
    </row>
    <row r="24" spans="1:10">
      <c r="A24" s="7" t="s">
        <v>431</v>
      </c>
      <c r="B24" s="7">
        <v>746016</v>
      </c>
      <c r="C24" s="7" t="s">
        <v>432</v>
      </c>
      <c r="D24" s="7" t="s">
        <v>430</v>
      </c>
      <c r="E24" s="7" t="s">
        <v>55</v>
      </c>
      <c r="F24" s="32">
        <v>252</v>
      </c>
      <c r="G24" s="32">
        <v>5860</v>
      </c>
      <c r="H24" s="32">
        <v>14.77</v>
      </c>
      <c r="I24" s="46">
        <v>0</v>
      </c>
      <c r="J24" s="25">
        <f>H24/סיכום!$B$42</f>
        <v>1.4246568040341525E-3</v>
      </c>
    </row>
    <row r="25" spans="1:10">
      <c r="A25" s="7" t="s">
        <v>433</v>
      </c>
      <c r="B25" s="7">
        <v>1100007</v>
      </c>
      <c r="C25" s="7" t="s">
        <v>434</v>
      </c>
      <c r="D25" s="7" t="s">
        <v>217</v>
      </c>
      <c r="E25" s="7" t="s">
        <v>55</v>
      </c>
      <c r="F25" s="32">
        <v>25</v>
      </c>
      <c r="G25" s="32">
        <v>50460</v>
      </c>
      <c r="H25" s="32">
        <v>12.62</v>
      </c>
      <c r="I25" s="46">
        <v>0</v>
      </c>
      <c r="J25" s="25">
        <f>H25/סיכום!$B$42</f>
        <v>1.2172761588971567E-3</v>
      </c>
    </row>
    <row r="26" spans="1:10" ht="13.5" thickBot="1">
      <c r="A26" s="6" t="s">
        <v>435</v>
      </c>
      <c r="B26" s="6"/>
      <c r="C26" s="6"/>
      <c r="D26" s="6"/>
      <c r="E26" s="6"/>
      <c r="F26" s="31">
        <f>SUM(F20:F25)</f>
        <v>876</v>
      </c>
      <c r="G26" s="30"/>
      <c r="H26" s="31">
        <f>SUM(H20:H25)</f>
        <v>80.55</v>
      </c>
      <c r="I26" s="44"/>
      <c r="J26" s="21">
        <f>H26/סיכום!$B$42</f>
        <v>7.769539984086052E-3</v>
      </c>
    </row>
    <row r="27" spans="1:10" ht="13.5" thickTop="1"/>
    <row r="28" spans="1:10">
      <c r="A28" s="6" t="s">
        <v>436</v>
      </c>
      <c r="B28" s="6"/>
      <c r="C28" s="6"/>
      <c r="D28" s="6"/>
      <c r="E28" s="6"/>
      <c r="F28" s="30"/>
      <c r="G28" s="30"/>
      <c r="H28" s="30"/>
      <c r="I28" s="44"/>
      <c r="J28" s="6"/>
    </row>
    <row r="29" spans="1:10">
      <c r="A29" s="7" t="s">
        <v>437</v>
      </c>
      <c r="B29" s="7">
        <v>763011</v>
      </c>
      <c r="C29" s="7" t="s">
        <v>438</v>
      </c>
      <c r="D29" s="7" t="s">
        <v>148</v>
      </c>
      <c r="E29" s="7" t="s">
        <v>55</v>
      </c>
      <c r="F29" s="32">
        <v>165.02</v>
      </c>
      <c r="G29" s="32">
        <v>5702</v>
      </c>
      <c r="H29" s="32">
        <v>9.41</v>
      </c>
      <c r="I29" s="46">
        <v>0</v>
      </c>
      <c r="J29" s="25">
        <f>H29/סיכום!$B$42</f>
        <v>9.0765203290192121E-4</v>
      </c>
    </row>
    <row r="30" spans="1:10">
      <c r="A30" s="7" t="s">
        <v>439</v>
      </c>
      <c r="B30" s="7">
        <v>1097278</v>
      </c>
      <c r="C30" s="7" t="s">
        <v>181</v>
      </c>
      <c r="D30" s="7" t="s">
        <v>166</v>
      </c>
      <c r="E30" s="7" t="s">
        <v>55</v>
      </c>
      <c r="F30" s="32">
        <v>1554</v>
      </c>
      <c r="G30" s="32">
        <v>1162</v>
      </c>
      <c r="H30" s="32">
        <v>18.059999999999999</v>
      </c>
      <c r="I30" s="46">
        <v>0</v>
      </c>
      <c r="J30" s="25">
        <f>H30/סיכום!$B$42</f>
        <v>1.7419974191507646E-3</v>
      </c>
    </row>
    <row r="31" spans="1:10">
      <c r="A31" s="7" t="s">
        <v>440</v>
      </c>
      <c r="B31" s="7">
        <v>759019</v>
      </c>
      <c r="C31" s="7" t="s">
        <v>185</v>
      </c>
      <c r="D31" s="7" t="s">
        <v>166</v>
      </c>
      <c r="E31" s="7" t="s">
        <v>55</v>
      </c>
      <c r="F31" s="32">
        <v>18</v>
      </c>
      <c r="G31" s="32">
        <v>102700</v>
      </c>
      <c r="H31" s="32">
        <v>18.489999999999998</v>
      </c>
      <c r="I31" s="46">
        <v>0</v>
      </c>
      <c r="J31" s="25">
        <f>H31/סיכום!$B$42</f>
        <v>1.7834735481781637E-3</v>
      </c>
    </row>
    <row r="32" spans="1:10">
      <c r="A32" s="7" t="s">
        <v>441</v>
      </c>
      <c r="B32" s="7">
        <v>699017</v>
      </c>
      <c r="C32" s="7" t="s">
        <v>248</v>
      </c>
      <c r="D32" s="7" t="s">
        <v>166</v>
      </c>
      <c r="E32" s="7" t="s">
        <v>55</v>
      </c>
      <c r="F32" s="32">
        <v>69</v>
      </c>
      <c r="G32" s="32">
        <v>19650</v>
      </c>
      <c r="H32" s="32">
        <v>13.56</v>
      </c>
      <c r="I32" s="46">
        <v>0</v>
      </c>
      <c r="J32" s="25">
        <f>H32/סיכום!$B$42</f>
        <v>1.3079449060733317E-3</v>
      </c>
    </row>
    <row r="33" spans="1:10">
      <c r="A33" s="7" t="s">
        <v>442</v>
      </c>
      <c r="B33" s="7">
        <v>7980204</v>
      </c>
      <c r="C33" s="7" t="s">
        <v>274</v>
      </c>
      <c r="D33" s="7" t="s">
        <v>217</v>
      </c>
      <c r="E33" s="7" t="s">
        <v>55</v>
      </c>
      <c r="F33" s="32">
        <v>0.3</v>
      </c>
      <c r="G33" s="32">
        <v>197</v>
      </c>
      <c r="H33" s="32">
        <v>0</v>
      </c>
      <c r="I33" s="46">
        <v>0</v>
      </c>
      <c r="J33" s="25">
        <f>H33/סיכום!$B$42</f>
        <v>0</v>
      </c>
    </row>
    <row r="34" spans="1:10">
      <c r="A34" s="7" t="s">
        <v>443</v>
      </c>
      <c r="B34" s="7">
        <v>260018</v>
      </c>
      <c r="C34" s="7" t="s">
        <v>444</v>
      </c>
      <c r="D34" s="7" t="s">
        <v>285</v>
      </c>
      <c r="E34" s="7" t="s">
        <v>55</v>
      </c>
      <c r="F34" s="32">
        <v>763</v>
      </c>
      <c r="G34" s="32">
        <v>2685</v>
      </c>
      <c r="H34" s="32">
        <v>20.49</v>
      </c>
      <c r="I34" s="46">
        <v>0</v>
      </c>
      <c r="J34" s="25">
        <f>H34/סיכום!$B$42</f>
        <v>1.9763857762125784E-3</v>
      </c>
    </row>
    <row r="35" spans="1:10">
      <c r="A35" s="7" t="s">
        <v>445</v>
      </c>
      <c r="B35" s="7">
        <v>445015</v>
      </c>
      <c r="C35" s="7" t="s">
        <v>446</v>
      </c>
      <c r="D35" s="7" t="s">
        <v>285</v>
      </c>
      <c r="E35" s="7" t="s">
        <v>55</v>
      </c>
      <c r="F35" s="32">
        <v>862</v>
      </c>
      <c r="G35" s="32">
        <v>1757</v>
      </c>
      <c r="H35" s="32">
        <v>15.15</v>
      </c>
      <c r="I35" s="46">
        <v>0</v>
      </c>
      <c r="J35" s="25">
        <f>H35/סיכום!$B$42</f>
        <v>1.4613101273606914E-3</v>
      </c>
    </row>
    <row r="36" spans="1:10" ht="13.5" thickBot="1">
      <c r="A36" s="6" t="s">
        <v>447</v>
      </c>
      <c r="B36" s="6"/>
      <c r="C36" s="6"/>
      <c r="D36" s="6"/>
      <c r="E36" s="6"/>
      <c r="F36" s="60">
        <f>SUM(F29:F35)</f>
        <v>3431.3199999999997</v>
      </c>
      <c r="G36" s="30"/>
      <c r="H36" s="31">
        <f>SUM(H29:H35)</f>
        <v>95.16</v>
      </c>
      <c r="I36" s="44"/>
      <c r="J36" s="21">
        <f>H36/סיכום!$B$42</f>
        <v>9.1787638098774511E-3</v>
      </c>
    </row>
    <row r="37" spans="1:10" ht="13.5" thickTop="1"/>
    <row r="38" spans="1:10">
      <c r="A38" s="6" t="s">
        <v>448</v>
      </c>
      <c r="B38" s="6"/>
      <c r="C38" s="6"/>
      <c r="D38" s="6"/>
      <c r="E38" s="6"/>
      <c r="F38" s="30"/>
      <c r="G38" s="30"/>
      <c r="H38" s="30"/>
      <c r="I38" s="44"/>
      <c r="J38" s="6"/>
    </row>
    <row r="39" spans="1:10">
      <c r="A39" s="7" t="s">
        <v>449</v>
      </c>
      <c r="B39" s="7">
        <v>314013</v>
      </c>
      <c r="C39" s="7" t="s">
        <v>449</v>
      </c>
      <c r="D39" s="7" t="s">
        <v>257</v>
      </c>
      <c r="E39" s="7" t="s">
        <v>55</v>
      </c>
      <c r="F39" s="32">
        <v>39</v>
      </c>
      <c r="G39" s="32">
        <v>11370</v>
      </c>
      <c r="H39" s="32">
        <v>4.43</v>
      </c>
      <c r="I39" s="46">
        <v>0</v>
      </c>
      <c r="J39" s="25">
        <f>H39/סיכום!$B$42</f>
        <v>4.2730058509622855E-4</v>
      </c>
    </row>
    <row r="40" spans="1:10">
      <c r="A40" s="7" t="s">
        <v>450</v>
      </c>
      <c r="B40" s="7">
        <v>1104488</v>
      </c>
      <c r="C40" s="7" t="s">
        <v>450</v>
      </c>
      <c r="D40" s="7" t="s">
        <v>166</v>
      </c>
      <c r="E40" s="7" t="s">
        <v>55</v>
      </c>
      <c r="F40" s="32">
        <v>1070</v>
      </c>
      <c r="G40" s="32">
        <v>1440</v>
      </c>
      <c r="H40" s="32">
        <v>15.41</v>
      </c>
      <c r="I40" s="46">
        <v>0</v>
      </c>
      <c r="J40" s="25">
        <f>H40/סיכום!$B$42</f>
        <v>1.4863887170051653E-3</v>
      </c>
    </row>
    <row r="41" spans="1:10">
      <c r="A41" s="7" t="s">
        <v>451</v>
      </c>
      <c r="B41" s="7">
        <v>315010</v>
      </c>
      <c r="C41" s="7" t="s">
        <v>452</v>
      </c>
      <c r="D41" s="7" t="s">
        <v>453</v>
      </c>
      <c r="E41" s="7" t="s">
        <v>55</v>
      </c>
      <c r="F41" s="32">
        <v>167</v>
      </c>
      <c r="G41" s="32">
        <v>5930</v>
      </c>
      <c r="H41" s="32">
        <v>9.9</v>
      </c>
      <c r="I41" s="46">
        <v>0</v>
      </c>
      <c r="J41" s="25">
        <f>H41/סיכום!$B$42</f>
        <v>9.5491552877035278E-4</v>
      </c>
    </row>
    <row r="42" spans="1:10">
      <c r="A42" s="7" t="s">
        <v>454</v>
      </c>
      <c r="B42" s="7">
        <v>384016</v>
      </c>
      <c r="C42" s="7" t="s">
        <v>455</v>
      </c>
      <c r="D42" s="7" t="s">
        <v>363</v>
      </c>
      <c r="E42" s="7" t="s">
        <v>55</v>
      </c>
      <c r="F42" s="32">
        <v>64</v>
      </c>
      <c r="G42" s="32">
        <v>1020</v>
      </c>
      <c r="H42" s="32">
        <v>0.65</v>
      </c>
      <c r="I42" s="46">
        <v>0</v>
      </c>
      <c r="J42" s="25">
        <f>H42/סיכום!$B$42</f>
        <v>6.2696474111184784E-5</v>
      </c>
    </row>
    <row r="43" spans="1:10">
      <c r="A43" s="7" t="s">
        <v>456</v>
      </c>
      <c r="B43" s="7">
        <v>797035</v>
      </c>
      <c r="C43" s="7" t="s">
        <v>457</v>
      </c>
      <c r="D43" s="7" t="s">
        <v>363</v>
      </c>
      <c r="E43" s="7" t="s">
        <v>55</v>
      </c>
      <c r="F43" s="32">
        <v>38</v>
      </c>
      <c r="G43" s="32">
        <v>25240</v>
      </c>
      <c r="H43" s="32">
        <v>9.59</v>
      </c>
      <c r="I43" s="46">
        <v>0</v>
      </c>
      <c r="J43" s="25">
        <f>H43/סיכום!$B$42</f>
        <v>9.2501413342501847E-4</v>
      </c>
    </row>
    <row r="44" spans="1:10" ht="13.5" thickBot="1">
      <c r="A44" s="6" t="s">
        <v>458</v>
      </c>
      <c r="B44" s="6"/>
      <c r="C44" s="6"/>
      <c r="D44" s="6"/>
      <c r="E44" s="6"/>
      <c r="F44" s="60">
        <f>SUM(F39:F43)</f>
        <v>1378</v>
      </c>
      <c r="G44" s="30"/>
      <c r="H44" s="31">
        <f>SUM(H39:H43)</f>
        <v>39.980000000000004</v>
      </c>
      <c r="I44" s="44"/>
      <c r="J44" s="21">
        <f>H44/סיכום!$B$42</f>
        <v>3.8563154384079505E-3</v>
      </c>
    </row>
    <row r="45" spans="1:10" ht="13.5" thickTop="1"/>
    <row r="46" spans="1:10">
      <c r="A46" s="6" t="s">
        <v>459</v>
      </c>
      <c r="B46" s="6"/>
      <c r="C46" s="6"/>
      <c r="D46" s="6"/>
      <c r="E46" s="6"/>
      <c r="F46" s="30"/>
      <c r="G46" s="30"/>
      <c r="H46" s="30"/>
      <c r="I46" s="44"/>
      <c r="J46" s="6"/>
    </row>
    <row r="47" spans="1:10" ht="13.5" thickBot="1">
      <c r="A47" s="6" t="s">
        <v>460</v>
      </c>
      <c r="B47" s="6"/>
      <c r="C47" s="6"/>
      <c r="D47" s="6"/>
      <c r="E47" s="6"/>
      <c r="F47" s="48">
        <v>0</v>
      </c>
      <c r="G47" s="30"/>
      <c r="H47" s="31">
        <v>0</v>
      </c>
      <c r="I47" s="44"/>
      <c r="J47" s="21">
        <f>H47/סיכום!$B$42</f>
        <v>0</v>
      </c>
    </row>
    <row r="48" spans="1:10" ht="13.5" thickTop="1"/>
    <row r="49" spans="1:10">
      <c r="A49" s="6" t="s">
        <v>461</v>
      </c>
      <c r="B49" s="6"/>
      <c r="C49" s="6"/>
      <c r="D49" s="6"/>
      <c r="E49" s="6"/>
      <c r="F49" s="30"/>
      <c r="G49" s="30"/>
      <c r="H49" s="30"/>
      <c r="I49" s="44"/>
      <c r="J49" s="6"/>
    </row>
    <row r="50" spans="1:10" ht="13.5" thickBot="1">
      <c r="A50" s="6" t="s">
        <v>462</v>
      </c>
      <c r="B50" s="6"/>
      <c r="C50" s="6"/>
      <c r="D50" s="6"/>
      <c r="E50" s="6"/>
      <c r="F50" s="48">
        <v>0</v>
      </c>
      <c r="G50" s="30"/>
      <c r="H50" s="31">
        <v>0</v>
      </c>
      <c r="I50" s="44"/>
      <c r="J50" s="21">
        <f>H50/סיכום!$B$42</f>
        <v>0</v>
      </c>
    </row>
    <row r="51" spans="1:10" ht="13.5" thickTop="1"/>
    <row r="52" spans="1:10" ht="13.5" thickBot="1">
      <c r="A52" s="4" t="s">
        <v>463</v>
      </c>
      <c r="B52" s="4"/>
      <c r="C52" s="4"/>
      <c r="D52" s="4"/>
      <c r="E52" s="4"/>
      <c r="F52" s="61">
        <f>+F26+F36+F44+F47+F50</f>
        <v>5685.32</v>
      </c>
      <c r="G52" s="28"/>
      <c r="H52" s="61">
        <f>+H26+H36+H44+H47+H50</f>
        <v>215.69</v>
      </c>
      <c r="I52" s="42"/>
      <c r="J52" s="23">
        <v>2.0799999999999999E-2</v>
      </c>
    </row>
    <row r="53" spans="1:10" ht="13.5" thickTop="1"/>
    <row r="55" spans="1:10">
      <c r="A55" s="4" t="s">
        <v>464</v>
      </c>
      <c r="B55" s="4"/>
      <c r="C55" s="4"/>
      <c r="D55" s="4"/>
      <c r="E55" s="4"/>
      <c r="F55" s="28"/>
      <c r="G55" s="28"/>
      <c r="H55" s="28"/>
      <c r="I55" s="42"/>
      <c r="J55" s="4"/>
    </row>
    <row r="56" spans="1:10">
      <c r="A56" s="6" t="s">
        <v>465</v>
      </c>
      <c r="B56" s="6"/>
      <c r="C56" s="6"/>
      <c r="D56" s="6"/>
      <c r="E56" s="6"/>
      <c r="F56" s="30"/>
      <c r="G56" s="30"/>
      <c r="H56" s="30"/>
      <c r="I56" s="44"/>
      <c r="J56" s="6"/>
    </row>
    <row r="57" spans="1:10">
      <c r="A57" s="7" t="s">
        <v>466</v>
      </c>
      <c r="B57" s="7" t="s">
        <v>467</v>
      </c>
      <c r="C57" s="7" t="s">
        <v>468</v>
      </c>
      <c r="D57" s="7" t="s">
        <v>469</v>
      </c>
      <c r="E57" s="7" t="s">
        <v>29</v>
      </c>
      <c r="F57" s="32">
        <v>210.01</v>
      </c>
      <c r="G57" s="32">
        <v>5607</v>
      </c>
      <c r="H57" s="32">
        <v>11.78</v>
      </c>
      <c r="I57" s="46">
        <v>0</v>
      </c>
      <c r="J57" s="25">
        <f>H57/סיכום!$B$42</f>
        <v>1.1362530231227026E-3</v>
      </c>
    </row>
    <row r="58" spans="1:10">
      <c r="A58" s="7" t="s">
        <v>470</v>
      </c>
      <c r="B58" s="7" t="s">
        <v>471</v>
      </c>
      <c r="C58" s="7" t="s">
        <v>470</v>
      </c>
      <c r="D58" s="7" t="s">
        <v>469</v>
      </c>
      <c r="E58" s="7" t="s">
        <v>29</v>
      </c>
      <c r="F58" s="32">
        <v>198.34</v>
      </c>
      <c r="G58" s="32">
        <v>1641</v>
      </c>
      <c r="H58" s="32">
        <v>3.25</v>
      </c>
      <c r="I58" s="46">
        <v>0</v>
      </c>
      <c r="J58" s="25">
        <f>H58/סיכום!$B$42</f>
        <v>3.1348237055592391E-4</v>
      </c>
    </row>
    <row r="59" spans="1:10">
      <c r="A59" s="7" t="s">
        <v>472</v>
      </c>
      <c r="B59" s="7" t="s">
        <v>471</v>
      </c>
      <c r="C59" s="7" t="s">
        <v>470</v>
      </c>
      <c r="D59" s="7" t="s">
        <v>469</v>
      </c>
      <c r="E59" s="7" t="s">
        <v>29</v>
      </c>
      <c r="F59" s="32">
        <v>14.47</v>
      </c>
      <c r="G59" s="32">
        <v>1</v>
      </c>
      <c r="H59" s="32">
        <v>0.01</v>
      </c>
      <c r="I59" s="46">
        <v>0</v>
      </c>
      <c r="J59" s="25">
        <f>H59/סיכום!$B$42</f>
        <v>9.6456114017207359E-7</v>
      </c>
    </row>
    <row r="60" spans="1:10">
      <c r="A60" s="7" t="s">
        <v>473</v>
      </c>
      <c r="B60" s="7" t="s">
        <v>474</v>
      </c>
      <c r="C60" s="7" t="s">
        <v>475</v>
      </c>
      <c r="D60" s="7" t="s">
        <v>469</v>
      </c>
      <c r="E60" s="7" t="s">
        <v>29</v>
      </c>
      <c r="F60" s="32">
        <v>70</v>
      </c>
      <c r="G60" s="32">
        <v>3933</v>
      </c>
      <c r="H60" s="32">
        <v>2.75</v>
      </c>
      <c r="I60" s="46">
        <v>0</v>
      </c>
      <c r="J60" s="25">
        <f>H60/סיכום!$B$42</f>
        <v>2.6525431354732019E-4</v>
      </c>
    </row>
    <row r="61" spans="1:10">
      <c r="A61" s="7" t="s">
        <v>476</v>
      </c>
      <c r="B61" s="7" t="s">
        <v>477</v>
      </c>
      <c r="C61" s="7"/>
      <c r="D61" s="7" t="s">
        <v>469</v>
      </c>
      <c r="E61" s="7" t="s">
        <v>29</v>
      </c>
      <c r="F61" s="32">
        <v>62.22</v>
      </c>
      <c r="G61" s="32">
        <v>8541</v>
      </c>
      <c r="H61" s="32">
        <v>5.31</v>
      </c>
      <c r="I61" s="46">
        <v>0</v>
      </c>
      <c r="J61" s="25">
        <f>H61/סיכום!$B$42</f>
        <v>5.1218196543137103E-4</v>
      </c>
    </row>
    <row r="62" spans="1:10">
      <c r="A62" s="7" t="s">
        <v>478</v>
      </c>
      <c r="B62" s="7" t="s">
        <v>479</v>
      </c>
      <c r="C62" s="7" t="s">
        <v>480</v>
      </c>
      <c r="D62" s="7" t="s">
        <v>481</v>
      </c>
      <c r="E62" s="7" t="s">
        <v>29</v>
      </c>
      <c r="F62" s="32">
        <v>1053.92</v>
      </c>
      <c r="G62" s="32">
        <v>725</v>
      </c>
      <c r="H62" s="32">
        <v>7.64</v>
      </c>
      <c r="I62" s="46">
        <v>0</v>
      </c>
      <c r="J62" s="25">
        <f>H62/סיכום!$B$42</f>
        <v>7.3692471109146416E-4</v>
      </c>
    </row>
    <row r="63" spans="1:10">
      <c r="A63" s="7" t="s">
        <v>482</v>
      </c>
      <c r="B63" s="7" t="s">
        <v>483</v>
      </c>
      <c r="C63" s="7" t="s">
        <v>484</v>
      </c>
      <c r="D63" s="7" t="s">
        <v>485</v>
      </c>
      <c r="E63" s="7" t="s">
        <v>38</v>
      </c>
      <c r="F63" s="32">
        <v>170.09</v>
      </c>
      <c r="G63" s="32">
        <v>2704.5</v>
      </c>
      <c r="H63" s="32">
        <v>4.5999999999999996</v>
      </c>
      <c r="I63" s="46">
        <v>0</v>
      </c>
      <c r="J63" s="25">
        <f>H63/סיכום!$B$42</f>
        <v>4.4369812447915378E-4</v>
      </c>
    </row>
    <row r="64" spans="1:10">
      <c r="A64" s="7" t="s">
        <v>486</v>
      </c>
      <c r="B64" s="7" t="s">
        <v>487</v>
      </c>
      <c r="C64" s="7" t="s">
        <v>486</v>
      </c>
      <c r="D64" s="7" t="s">
        <v>488</v>
      </c>
      <c r="E64" s="7" t="s">
        <v>29</v>
      </c>
      <c r="F64" s="32">
        <v>112.78</v>
      </c>
      <c r="G64" s="32">
        <v>3491</v>
      </c>
      <c r="H64" s="32">
        <v>3.94</v>
      </c>
      <c r="I64" s="46">
        <v>0</v>
      </c>
      <c r="J64" s="25">
        <f>H64/סיכום!$B$42</f>
        <v>3.8003708922779698E-4</v>
      </c>
    </row>
    <row r="65" spans="1:10">
      <c r="A65" s="7" t="s">
        <v>489</v>
      </c>
      <c r="B65" s="7" t="s">
        <v>490</v>
      </c>
      <c r="C65" s="7" t="s">
        <v>491</v>
      </c>
      <c r="D65" s="7" t="s">
        <v>488</v>
      </c>
      <c r="E65" s="7" t="s">
        <v>38</v>
      </c>
      <c r="F65" s="32">
        <v>51.97</v>
      </c>
      <c r="G65" s="32">
        <v>18465</v>
      </c>
      <c r="H65" s="32">
        <v>9.6</v>
      </c>
      <c r="I65" s="46">
        <v>0</v>
      </c>
      <c r="J65" s="25">
        <f>H65/סיכום!$B$42</f>
        <v>9.2597869456519056E-4</v>
      </c>
    </row>
    <row r="66" spans="1:10">
      <c r="A66" s="7" t="s">
        <v>492</v>
      </c>
      <c r="B66" s="7" t="s">
        <v>493</v>
      </c>
      <c r="C66" s="7" t="s">
        <v>494</v>
      </c>
      <c r="D66" s="7" t="s">
        <v>384</v>
      </c>
      <c r="E66" s="7" t="s">
        <v>43</v>
      </c>
      <c r="F66" s="32">
        <v>5257.14</v>
      </c>
      <c r="G66" s="32">
        <v>138.5</v>
      </c>
      <c r="H66" s="32">
        <v>7.28</v>
      </c>
      <c r="I66" s="46">
        <v>0</v>
      </c>
      <c r="J66" s="25">
        <f>H66/סיכום!$B$42</f>
        <v>7.0220051004526952E-4</v>
      </c>
    </row>
    <row r="67" spans="1:10">
      <c r="A67" s="7" t="s">
        <v>495</v>
      </c>
      <c r="B67" s="7" t="s">
        <v>496</v>
      </c>
      <c r="C67" s="7" t="s">
        <v>495</v>
      </c>
      <c r="D67" s="7" t="s">
        <v>384</v>
      </c>
      <c r="E67" s="7" t="s">
        <v>29</v>
      </c>
      <c r="F67" s="32">
        <v>58.33</v>
      </c>
      <c r="G67" s="32">
        <v>5816</v>
      </c>
      <c r="H67" s="32">
        <v>3.39</v>
      </c>
      <c r="I67" s="46">
        <v>0</v>
      </c>
      <c r="J67" s="25">
        <f>H67/סיכום!$B$42</f>
        <v>3.2698622651833293E-4</v>
      </c>
    </row>
    <row r="68" spans="1:10">
      <c r="A68" s="7" t="s">
        <v>497</v>
      </c>
      <c r="B68" s="7" t="s">
        <v>498</v>
      </c>
      <c r="C68" s="7" t="s">
        <v>499</v>
      </c>
      <c r="D68" s="7" t="s">
        <v>500</v>
      </c>
      <c r="E68" s="7" t="s">
        <v>29</v>
      </c>
      <c r="F68" s="32">
        <v>175</v>
      </c>
      <c r="G68" s="32">
        <v>5801</v>
      </c>
      <c r="H68" s="32">
        <v>10.15</v>
      </c>
      <c r="I68" s="46">
        <v>0</v>
      </c>
      <c r="J68" s="25">
        <f>H68/סיכום!$B$42</f>
        <v>9.7902955727465456E-4</v>
      </c>
    </row>
    <row r="69" spans="1:10">
      <c r="A69" s="7" t="s">
        <v>501</v>
      </c>
      <c r="B69" s="7" t="s">
        <v>502</v>
      </c>
      <c r="C69" s="7" t="s">
        <v>501</v>
      </c>
      <c r="D69" s="7" t="s">
        <v>406</v>
      </c>
      <c r="E69" s="7" t="s">
        <v>29</v>
      </c>
      <c r="F69" s="32">
        <v>3.89</v>
      </c>
      <c r="G69" s="32">
        <v>114021</v>
      </c>
      <c r="H69" s="32">
        <v>4.43</v>
      </c>
      <c r="I69" s="46">
        <v>0</v>
      </c>
      <c r="J69" s="25">
        <f>H69/סיכום!$B$42</f>
        <v>4.2730058509622855E-4</v>
      </c>
    </row>
    <row r="70" spans="1:10">
      <c r="A70" s="7" t="s">
        <v>503</v>
      </c>
      <c r="B70" s="7" t="s">
        <v>504</v>
      </c>
      <c r="C70" s="7" t="s">
        <v>505</v>
      </c>
      <c r="D70" s="7" t="s">
        <v>406</v>
      </c>
      <c r="E70" s="7" t="s">
        <v>29</v>
      </c>
      <c r="F70" s="32">
        <v>66.11</v>
      </c>
      <c r="G70" s="32">
        <v>6858</v>
      </c>
      <c r="H70" s="32">
        <v>4.53</v>
      </c>
      <c r="I70" s="46">
        <v>0</v>
      </c>
      <c r="J70" s="25">
        <f>H70/סיכום!$B$42</f>
        <v>4.3694619649794933E-4</v>
      </c>
    </row>
    <row r="71" spans="1:10">
      <c r="A71" s="7" t="s">
        <v>506</v>
      </c>
      <c r="B71" s="7" t="s">
        <v>507</v>
      </c>
      <c r="C71" s="7" t="s">
        <v>508</v>
      </c>
      <c r="D71" s="7" t="s">
        <v>509</v>
      </c>
      <c r="E71" s="7" t="s">
        <v>29</v>
      </c>
      <c r="F71" s="32">
        <v>54.45</v>
      </c>
      <c r="G71" s="32">
        <v>8467</v>
      </c>
      <c r="H71" s="32">
        <v>4.6100000000000003</v>
      </c>
      <c r="I71" s="46">
        <v>0</v>
      </c>
      <c r="J71" s="25">
        <f>H71/סיכום!$B$42</f>
        <v>4.4466268561932593E-4</v>
      </c>
    </row>
    <row r="72" spans="1:10">
      <c r="A72" s="7" t="s">
        <v>510</v>
      </c>
      <c r="B72" s="7" t="s">
        <v>511</v>
      </c>
      <c r="C72" s="7" t="s">
        <v>510</v>
      </c>
      <c r="D72" s="7" t="s">
        <v>509</v>
      </c>
      <c r="E72" s="7" t="s">
        <v>29</v>
      </c>
      <c r="F72" s="32">
        <v>237.23</v>
      </c>
      <c r="G72" s="32">
        <v>14238</v>
      </c>
      <c r="H72" s="32">
        <v>33.78</v>
      </c>
      <c r="I72" s="46">
        <v>0</v>
      </c>
      <c r="J72" s="25">
        <f>H72/סיכום!$B$42</f>
        <v>3.2582875315012643E-3</v>
      </c>
    </row>
    <row r="73" spans="1:10">
      <c r="A73" s="7" t="s">
        <v>512</v>
      </c>
      <c r="B73" s="7" t="s">
        <v>513</v>
      </c>
      <c r="C73" s="7" t="s">
        <v>514</v>
      </c>
      <c r="D73" s="7" t="s">
        <v>509</v>
      </c>
      <c r="E73" s="7" t="s">
        <v>29</v>
      </c>
      <c r="F73" s="32">
        <v>62.22</v>
      </c>
      <c r="G73" s="32">
        <v>6817</v>
      </c>
      <c r="H73" s="32">
        <v>4.24</v>
      </c>
      <c r="I73" s="46">
        <v>0</v>
      </c>
      <c r="J73" s="25">
        <f>H73/סיכום!$B$42</f>
        <v>4.089739234329592E-4</v>
      </c>
    </row>
    <row r="74" spans="1:10">
      <c r="A74" s="7" t="s">
        <v>515</v>
      </c>
      <c r="B74" s="7" t="s">
        <v>516</v>
      </c>
      <c r="C74" s="7" t="s">
        <v>517</v>
      </c>
      <c r="D74" s="7" t="s">
        <v>518</v>
      </c>
      <c r="E74" s="7" t="s">
        <v>29</v>
      </c>
      <c r="F74" s="32">
        <v>19.45</v>
      </c>
      <c r="G74" s="32">
        <v>25741</v>
      </c>
      <c r="H74" s="32">
        <v>5.01</v>
      </c>
      <c r="I74" s="46">
        <v>0</v>
      </c>
      <c r="J74" s="25">
        <f>H74/סיכום!$B$42</f>
        <v>4.8324513122620881E-4</v>
      </c>
    </row>
    <row r="75" spans="1:10">
      <c r="A75" s="7" t="s">
        <v>519</v>
      </c>
      <c r="B75" s="7" t="s">
        <v>520</v>
      </c>
      <c r="C75" s="7" t="s">
        <v>519</v>
      </c>
      <c r="D75" s="7" t="s">
        <v>518</v>
      </c>
      <c r="E75" s="7" t="s">
        <v>29</v>
      </c>
      <c r="F75" s="32">
        <v>73.89</v>
      </c>
      <c r="G75" s="32">
        <v>9426</v>
      </c>
      <c r="H75" s="32">
        <v>6.96</v>
      </c>
      <c r="I75" s="46">
        <v>0</v>
      </c>
      <c r="J75" s="25">
        <f>H75/סיכום!$B$42</f>
        <v>6.7133455355976313E-4</v>
      </c>
    </row>
    <row r="76" spans="1:10">
      <c r="A76" s="7" t="s">
        <v>521</v>
      </c>
      <c r="B76" s="7" t="s">
        <v>522</v>
      </c>
      <c r="C76" s="7" t="s">
        <v>523</v>
      </c>
      <c r="D76" s="7" t="s">
        <v>518</v>
      </c>
      <c r="E76" s="7" t="s">
        <v>29</v>
      </c>
      <c r="F76" s="32">
        <v>62.22</v>
      </c>
      <c r="G76" s="32">
        <v>9266</v>
      </c>
      <c r="H76" s="32">
        <v>5.77</v>
      </c>
      <c r="I76" s="46">
        <v>0</v>
      </c>
      <c r="J76" s="25">
        <f>H76/סיכום!$B$42</f>
        <v>5.5655177787928634E-4</v>
      </c>
    </row>
    <row r="77" spans="1:10">
      <c r="A77" s="7" t="s">
        <v>524</v>
      </c>
      <c r="B77" s="7" t="s">
        <v>525</v>
      </c>
      <c r="C77" s="7" t="s">
        <v>526</v>
      </c>
      <c r="D77" s="7" t="s">
        <v>518</v>
      </c>
      <c r="E77" s="7" t="s">
        <v>29</v>
      </c>
      <c r="F77" s="32">
        <v>248.9</v>
      </c>
      <c r="G77" s="32">
        <v>3115</v>
      </c>
      <c r="H77" s="32">
        <v>7.75</v>
      </c>
      <c r="I77" s="46">
        <v>0</v>
      </c>
      <c r="J77" s="25">
        <f>H77/סיכום!$B$42</f>
        <v>7.4753488363335703E-4</v>
      </c>
    </row>
    <row r="78" spans="1:10">
      <c r="A78" s="7" t="s">
        <v>527</v>
      </c>
      <c r="B78" s="7" t="s">
        <v>528</v>
      </c>
      <c r="C78" s="7" t="s">
        <v>529</v>
      </c>
      <c r="D78" s="7" t="s">
        <v>518</v>
      </c>
      <c r="E78" s="7" t="s">
        <v>29</v>
      </c>
      <c r="F78" s="32">
        <v>128.34</v>
      </c>
      <c r="G78" s="32">
        <v>4561</v>
      </c>
      <c r="H78" s="32">
        <v>5.85</v>
      </c>
      <c r="I78" s="46">
        <v>0</v>
      </c>
      <c r="J78" s="25">
        <f>H78/סיכום!$B$42</f>
        <v>5.6426826700066294E-4</v>
      </c>
    </row>
    <row r="79" spans="1:10">
      <c r="A79" s="7" t="s">
        <v>530</v>
      </c>
      <c r="B79" s="7" t="s">
        <v>531</v>
      </c>
      <c r="C79" s="7" t="s">
        <v>530</v>
      </c>
      <c r="D79" s="7" t="s">
        <v>375</v>
      </c>
      <c r="E79" s="7" t="s">
        <v>29</v>
      </c>
      <c r="F79" s="32">
        <v>322.79000000000002</v>
      </c>
      <c r="G79" s="32">
        <v>5411</v>
      </c>
      <c r="H79" s="32">
        <v>17.47</v>
      </c>
      <c r="I79" s="46">
        <v>0</v>
      </c>
      <c r="J79" s="25">
        <f>H79/סיכום!$B$42</f>
        <v>1.6850883118806124E-3</v>
      </c>
    </row>
    <row r="80" spans="1:10">
      <c r="A80" s="7" t="s">
        <v>367</v>
      </c>
      <c r="B80" s="7" t="s">
        <v>532</v>
      </c>
      <c r="C80" s="7" t="s">
        <v>367</v>
      </c>
      <c r="D80" s="7" t="s">
        <v>401</v>
      </c>
      <c r="E80" s="7" t="s">
        <v>29</v>
      </c>
      <c r="F80" s="32">
        <v>1477.82</v>
      </c>
      <c r="G80" s="32">
        <v>1789</v>
      </c>
      <c r="H80" s="32">
        <v>26.44</v>
      </c>
      <c r="I80" s="46">
        <v>0</v>
      </c>
      <c r="J80" s="25">
        <f>H80/סיכום!$B$42</f>
        <v>2.5502996546149623E-3</v>
      </c>
    </row>
    <row r="81" spans="1:10">
      <c r="A81" s="7" t="s">
        <v>533</v>
      </c>
      <c r="B81" s="7" t="s">
        <v>534</v>
      </c>
      <c r="C81" s="7" t="s">
        <v>535</v>
      </c>
      <c r="D81" s="7" t="s">
        <v>536</v>
      </c>
      <c r="E81" s="7" t="s">
        <v>38</v>
      </c>
      <c r="F81" s="32">
        <v>793.73</v>
      </c>
      <c r="G81" s="32">
        <v>1217</v>
      </c>
      <c r="H81" s="32">
        <v>9.66</v>
      </c>
      <c r="I81" s="46">
        <v>0</v>
      </c>
      <c r="J81" s="25">
        <f>H81/סיכום!$B$42</f>
        <v>9.3176606140622298E-4</v>
      </c>
    </row>
    <row r="82" spans="1:10">
      <c r="A82" s="7" t="s">
        <v>537</v>
      </c>
      <c r="B82" s="7" t="s">
        <v>538</v>
      </c>
      <c r="C82" s="7" t="s">
        <v>539</v>
      </c>
      <c r="D82" s="7" t="s">
        <v>540</v>
      </c>
      <c r="E82" s="7" t="s">
        <v>29</v>
      </c>
      <c r="F82" s="32">
        <v>11.67</v>
      </c>
      <c r="G82" s="32">
        <v>22797</v>
      </c>
      <c r="H82" s="32">
        <v>2.66</v>
      </c>
      <c r="I82" s="46">
        <v>0</v>
      </c>
      <c r="J82" s="25">
        <f>H82/סיכום!$B$42</f>
        <v>2.5657326328577156E-4</v>
      </c>
    </row>
    <row r="83" spans="1:10">
      <c r="A83" s="7" t="s">
        <v>541</v>
      </c>
      <c r="B83" s="7" t="s">
        <v>542</v>
      </c>
      <c r="C83" s="7" t="s">
        <v>541</v>
      </c>
      <c r="D83" s="7" t="s">
        <v>540</v>
      </c>
      <c r="E83" s="7" t="s">
        <v>29</v>
      </c>
      <c r="F83" s="32">
        <v>167.23</v>
      </c>
      <c r="G83" s="32">
        <v>5612</v>
      </c>
      <c r="H83" s="32">
        <v>9.3800000000000008</v>
      </c>
      <c r="I83" s="46">
        <v>0</v>
      </c>
      <c r="J83" s="25">
        <f>H83/סיכום!$B$42</f>
        <v>9.0475834948140505E-4</v>
      </c>
    </row>
    <row r="84" spans="1:10">
      <c r="A84" s="7" t="s">
        <v>543</v>
      </c>
      <c r="B84" s="7" t="s">
        <v>544</v>
      </c>
      <c r="C84" s="7" t="s">
        <v>545</v>
      </c>
      <c r="D84" s="7" t="s">
        <v>540</v>
      </c>
      <c r="E84" s="7" t="s">
        <v>29</v>
      </c>
      <c r="F84" s="32">
        <v>105</v>
      </c>
      <c r="G84" s="32">
        <v>7802</v>
      </c>
      <c r="H84" s="32">
        <v>8.19</v>
      </c>
      <c r="I84" s="46">
        <v>0</v>
      </c>
      <c r="J84" s="25">
        <f>H84/סיכום!$B$42</f>
        <v>7.8997557380092816E-4</v>
      </c>
    </row>
    <row r="85" spans="1:10">
      <c r="A85" s="7" t="s">
        <v>546</v>
      </c>
      <c r="B85" s="7" t="s">
        <v>547</v>
      </c>
      <c r="C85" s="7" t="s">
        <v>548</v>
      </c>
      <c r="D85" s="7" t="s">
        <v>540</v>
      </c>
      <c r="E85" s="7" t="s">
        <v>29</v>
      </c>
      <c r="F85" s="32">
        <v>19.45</v>
      </c>
      <c r="G85" s="32">
        <v>52640</v>
      </c>
      <c r="H85" s="32">
        <v>10.24</v>
      </c>
      <c r="I85" s="46">
        <v>0</v>
      </c>
      <c r="J85" s="25">
        <f>H85/סיכום!$B$42</f>
        <v>9.8771060753620335E-4</v>
      </c>
    </row>
    <row r="86" spans="1:10">
      <c r="A86" s="7" t="s">
        <v>549</v>
      </c>
      <c r="B86" s="7" t="s">
        <v>550</v>
      </c>
      <c r="C86" s="7" t="s">
        <v>551</v>
      </c>
      <c r="D86" s="7" t="s">
        <v>540</v>
      </c>
      <c r="E86" s="7" t="s">
        <v>29</v>
      </c>
      <c r="F86" s="32">
        <v>23.33</v>
      </c>
      <c r="G86" s="32">
        <v>16044</v>
      </c>
      <c r="H86" s="32">
        <v>3.74</v>
      </c>
      <c r="I86" s="46">
        <v>0</v>
      </c>
      <c r="J86" s="25">
        <f>H86/סיכום!$B$42</f>
        <v>3.6074586642435554E-4</v>
      </c>
    </row>
    <row r="87" spans="1:10">
      <c r="A87" s="7" t="s">
        <v>552</v>
      </c>
      <c r="B87" s="7" t="s">
        <v>553</v>
      </c>
      <c r="C87" s="7" t="s">
        <v>554</v>
      </c>
      <c r="D87" s="7" t="s">
        <v>555</v>
      </c>
      <c r="E87" s="7" t="s">
        <v>29</v>
      </c>
      <c r="F87" s="32">
        <v>105</v>
      </c>
      <c r="G87" s="32">
        <v>7433</v>
      </c>
      <c r="H87" s="32">
        <v>7.8</v>
      </c>
      <c r="I87" s="46">
        <v>0</v>
      </c>
      <c r="J87" s="25">
        <f>H87/סיכום!$B$42</f>
        <v>7.5235768933421736E-4</v>
      </c>
    </row>
    <row r="88" spans="1:10">
      <c r="A88" s="7" t="s">
        <v>556</v>
      </c>
      <c r="B88" s="7" t="s">
        <v>557</v>
      </c>
      <c r="C88" s="7" t="s">
        <v>558</v>
      </c>
      <c r="D88" s="7" t="s">
        <v>353</v>
      </c>
      <c r="E88" s="7" t="s">
        <v>29</v>
      </c>
      <c r="F88" s="32">
        <v>19.45</v>
      </c>
      <c r="G88" s="32">
        <v>60500</v>
      </c>
      <c r="H88" s="32">
        <v>11.76</v>
      </c>
      <c r="I88" s="46">
        <v>0</v>
      </c>
      <c r="J88" s="25">
        <f>H88/סיכום!$B$42</f>
        <v>1.1343239008423584E-3</v>
      </c>
    </row>
    <row r="89" spans="1:10">
      <c r="A89" s="7" t="s">
        <v>559</v>
      </c>
      <c r="B89" s="7" t="s">
        <v>560</v>
      </c>
      <c r="C89" s="7" t="s">
        <v>561</v>
      </c>
      <c r="D89" s="7" t="s">
        <v>562</v>
      </c>
      <c r="E89" s="7" t="s">
        <v>29</v>
      </c>
      <c r="F89" s="32">
        <v>147.78</v>
      </c>
      <c r="G89" s="32">
        <v>6544</v>
      </c>
      <c r="H89" s="32">
        <v>9.67</v>
      </c>
      <c r="I89" s="46">
        <v>0</v>
      </c>
      <c r="J89" s="25">
        <f>H89/סיכום!$B$42</f>
        <v>9.3273062254639507E-4</v>
      </c>
    </row>
    <row r="90" spans="1:10">
      <c r="A90" s="7" t="s">
        <v>563</v>
      </c>
      <c r="B90" s="7" t="s">
        <v>564</v>
      </c>
      <c r="C90" s="7" t="s">
        <v>565</v>
      </c>
      <c r="D90" s="7" t="s">
        <v>566</v>
      </c>
      <c r="E90" s="7" t="s">
        <v>29</v>
      </c>
      <c r="F90" s="32">
        <v>544.46</v>
      </c>
      <c r="G90" s="32">
        <v>3721</v>
      </c>
      <c r="H90" s="32">
        <v>20.260000000000002</v>
      </c>
      <c r="I90" s="46">
        <v>0</v>
      </c>
      <c r="J90" s="25">
        <f>H90/סיכום!$B$42</f>
        <v>1.9542008699886212E-3</v>
      </c>
    </row>
    <row r="91" spans="1:10" ht="13.5" thickBot="1">
      <c r="A91" s="6" t="s">
        <v>567</v>
      </c>
      <c r="B91" s="6"/>
      <c r="C91" s="6"/>
      <c r="D91" s="6"/>
      <c r="E91" s="6"/>
      <c r="F91" s="60">
        <f>SUM(F57:F90)</f>
        <v>12128.680000000004</v>
      </c>
      <c r="G91" s="30"/>
      <c r="H91" s="31">
        <f>SUM(H57:H90)</f>
        <v>289.90000000000003</v>
      </c>
      <c r="I91" s="44"/>
      <c r="J91" s="21">
        <f>H91/סיכום!$B$42</f>
        <v>2.7962627453588414E-2</v>
      </c>
    </row>
    <row r="92" spans="1:10" ht="13.5" thickTop="1"/>
    <row r="93" spans="1:10">
      <c r="A93" s="6" t="s">
        <v>568</v>
      </c>
      <c r="B93" s="6"/>
      <c r="C93" s="6"/>
      <c r="D93" s="6"/>
      <c r="E93" s="6"/>
      <c r="F93" s="30"/>
      <c r="G93" s="30"/>
      <c r="H93" s="30"/>
      <c r="I93" s="44"/>
      <c r="J93" s="6"/>
    </row>
    <row r="94" spans="1:10">
      <c r="A94" s="7" t="s">
        <v>569</v>
      </c>
      <c r="B94" s="7" t="s">
        <v>570</v>
      </c>
      <c r="C94" s="7" t="s">
        <v>571</v>
      </c>
      <c r="D94" s="7" t="s">
        <v>572</v>
      </c>
      <c r="E94" s="7" t="s">
        <v>29</v>
      </c>
      <c r="F94" s="32">
        <v>1686.5</v>
      </c>
      <c r="G94" s="32">
        <v>2766</v>
      </c>
      <c r="H94" s="32">
        <v>46.65</v>
      </c>
      <c r="I94" s="46">
        <v>0</v>
      </c>
      <c r="J94" s="25">
        <f>H94/סיכום!$B$42</f>
        <v>4.4996777189027226E-3</v>
      </c>
    </row>
    <row r="95" spans="1:10">
      <c r="A95" s="7" t="s">
        <v>573</v>
      </c>
      <c r="B95" s="7" t="s">
        <v>574</v>
      </c>
      <c r="C95" s="7" t="s">
        <v>575</v>
      </c>
      <c r="D95" s="7" t="s">
        <v>566</v>
      </c>
      <c r="E95" s="7" t="s">
        <v>29</v>
      </c>
      <c r="F95" s="32">
        <v>57.52</v>
      </c>
      <c r="G95" s="32">
        <v>21743</v>
      </c>
      <c r="H95" s="32">
        <v>12.51</v>
      </c>
      <c r="I95" s="46">
        <v>0</v>
      </c>
      <c r="J95" s="25">
        <f>H95/סיכום!$B$42</f>
        <v>1.206665986355264E-3</v>
      </c>
    </row>
    <row r="96" spans="1:10" ht="13.5" thickBot="1">
      <c r="A96" s="6" t="s">
        <v>576</v>
      </c>
      <c r="B96" s="6"/>
      <c r="C96" s="6"/>
      <c r="D96" s="6"/>
      <c r="E96" s="6"/>
      <c r="F96" s="60">
        <f>SUM(F94:F95)</f>
        <v>1744.02</v>
      </c>
      <c r="G96" s="30"/>
      <c r="H96" s="31">
        <f>SUM(H94:H95)</f>
        <v>59.16</v>
      </c>
      <c r="I96" s="44"/>
      <c r="J96" s="21">
        <f>H96/סיכום!$B$42</f>
        <v>5.7063437052579866E-3</v>
      </c>
    </row>
    <row r="97" spans="1:10" ht="13.5" thickTop="1"/>
    <row r="98" spans="1:10" ht="13.5" thickBot="1">
      <c r="A98" s="4" t="s">
        <v>577</v>
      </c>
      <c r="B98" s="4"/>
      <c r="C98" s="4"/>
      <c r="D98" s="4"/>
      <c r="E98" s="4"/>
      <c r="F98" s="61">
        <f>+F91+F96</f>
        <v>13872.700000000004</v>
      </c>
      <c r="G98" s="28"/>
      <c r="H98" s="33">
        <f>+H91+H96</f>
        <v>349.06000000000006</v>
      </c>
      <c r="I98" s="42"/>
      <c r="J98" s="23">
        <f>+J91+J96</f>
        <v>3.36689711588464E-2</v>
      </c>
    </row>
    <row r="99" spans="1:10" ht="13.5" thickTop="1"/>
    <row r="101" spans="1:10" ht="13.5" thickBot="1">
      <c r="A101" s="4" t="s">
        <v>578</v>
      </c>
      <c r="B101" s="4"/>
      <c r="C101" s="4"/>
      <c r="D101" s="4"/>
      <c r="E101" s="4"/>
      <c r="F101" s="61">
        <f>+F52+F98</f>
        <v>19558.020000000004</v>
      </c>
      <c r="G101" s="28"/>
      <c r="H101" s="61">
        <f>+H52+H98</f>
        <v>564.75</v>
      </c>
      <c r="I101" s="42"/>
      <c r="J101" s="23">
        <f>+J98+J52</f>
        <v>5.4468971158846399E-2</v>
      </c>
    </row>
    <row r="102" spans="1:10" ht="13.5" thickTop="1"/>
    <row r="104" spans="1:10">
      <c r="A104" s="7" t="s">
        <v>69</v>
      </c>
      <c r="B104" s="7"/>
      <c r="C104" s="7"/>
      <c r="D104" s="7"/>
      <c r="E104" s="7"/>
      <c r="F104" s="32"/>
      <c r="G104" s="32"/>
      <c r="H104" s="32"/>
      <c r="I104" s="46"/>
      <c r="J104" s="7"/>
    </row>
    <row r="108" spans="1:10">
      <c r="A108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7"/>
  <sheetViews>
    <sheetView rightToLeft="1" topLeftCell="C85" workbookViewId="0">
      <selection activeCell="A117" sqref="A117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5" width="13.7109375" customWidth="1"/>
    <col min="6" max="7" width="11.7109375" customWidth="1"/>
    <col min="8" max="8" width="24.7109375" style="41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579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74</v>
      </c>
      <c r="F11" s="4" t="s">
        <v>75</v>
      </c>
      <c r="G11" s="4" t="s">
        <v>12</v>
      </c>
      <c r="H11" s="42" t="s">
        <v>76</v>
      </c>
      <c r="I11" s="4" t="s">
        <v>13</v>
      </c>
    </row>
    <row r="12" spans="1:9">
      <c r="A12" s="5"/>
      <c r="B12" s="5"/>
      <c r="C12" s="5"/>
      <c r="D12" s="5"/>
      <c r="E12" s="5" t="s">
        <v>79</v>
      </c>
      <c r="F12" s="5" t="s">
        <v>80</v>
      </c>
      <c r="G12" s="5" t="s">
        <v>15</v>
      </c>
      <c r="H12" s="43" t="s">
        <v>14</v>
      </c>
      <c r="I12" s="5" t="s">
        <v>14</v>
      </c>
    </row>
    <row r="15" spans="1:9">
      <c r="A15" s="4" t="s">
        <v>566</v>
      </c>
      <c r="B15" s="4"/>
      <c r="C15" s="4"/>
      <c r="D15" s="4"/>
      <c r="E15" s="4"/>
      <c r="F15" s="4"/>
      <c r="G15" s="4"/>
      <c r="H15" s="42"/>
      <c r="I15" s="4"/>
    </row>
    <row r="18" spans="1:9">
      <c r="A18" s="4" t="s">
        <v>580</v>
      </c>
      <c r="B18" s="4"/>
      <c r="C18" s="4"/>
      <c r="D18" s="4"/>
      <c r="E18" s="28"/>
      <c r="F18" s="28"/>
      <c r="G18" s="28"/>
      <c r="H18" s="42"/>
      <c r="I18" s="4"/>
    </row>
    <row r="19" spans="1:9">
      <c r="A19" s="6" t="s">
        <v>581</v>
      </c>
      <c r="B19" s="6"/>
      <c r="C19" s="6"/>
      <c r="D19" s="6"/>
      <c r="E19" s="30"/>
      <c r="F19" s="30"/>
      <c r="G19" s="30"/>
      <c r="H19" s="44"/>
      <c r="I19" s="6"/>
    </row>
    <row r="20" spans="1:9">
      <c r="A20" s="7" t="s">
        <v>582</v>
      </c>
      <c r="B20" s="7">
        <v>1113752</v>
      </c>
      <c r="C20" s="7" t="s">
        <v>583</v>
      </c>
      <c r="D20" s="7" t="s">
        <v>55</v>
      </c>
      <c r="E20" s="32">
        <v>1584</v>
      </c>
      <c r="F20" s="32">
        <v>1204</v>
      </c>
      <c r="G20" s="32">
        <v>19.07</v>
      </c>
      <c r="H20" s="46">
        <v>0</v>
      </c>
      <c r="I20" s="25">
        <f>G20/סיכום!$B$42</f>
        <v>1.8394180943081442E-3</v>
      </c>
    </row>
    <row r="21" spans="1:9">
      <c r="A21" s="7" t="s">
        <v>584</v>
      </c>
      <c r="B21" s="7">
        <v>1113703</v>
      </c>
      <c r="C21" s="7" t="s">
        <v>583</v>
      </c>
      <c r="D21" s="7" t="s">
        <v>55</v>
      </c>
      <c r="E21" s="32">
        <v>2170</v>
      </c>
      <c r="F21" s="32">
        <v>1464</v>
      </c>
      <c r="G21" s="32">
        <v>31.77</v>
      </c>
      <c r="H21" s="46">
        <v>0</v>
      </c>
      <c r="I21" s="25">
        <f>G21/סיכום!$B$42</f>
        <v>3.0644107423266776E-3</v>
      </c>
    </row>
    <row r="22" spans="1:9">
      <c r="A22" s="7" t="s">
        <v>585</v>
      </c>
      <c r="B22" s="7">
        <v>1113232</v>
      </c>
      <c r="C22" s="7" t="s">
        <v>583</v>
      </c>
      <c r="D22" s="7" t="s">
        <v>55</v>
      </c>
      <c r="E22" s="32">
        <v>6790</v>
      </c>
      <c r="F22" s="32">
        <v>1286</v>
      </c>
      <c r="G22" s="32">
        <v>87.32</v>
      </c>
      <c r="H22" s="46">
        <v>0</v>
      </c>
      <c r="I22" s="25">
        <f>G22/סיכום!$B$42</f>
        <v>8.4225478759825459E-3</v>
      </c>
    </row>
    <row r="23" spans="1:9">
      <c r="A23" s="7" t="s">
        <v>586</v>
      </c>
      <c r="B23" s="7">
        <v>1125327</v>
      </c>
      <c r="C23" s="7" t="s">
        <v>587</v>
      </c>
      <c r="D23" s="7" t="s">
        <v>55</v>
      </c>
      <c r="E23" s="32">
        <v>11094</v>
      </c>
      <c r="F23" s="32">
        <v>1284</v>
      </c>
      <c r="G23" s="32">
        <v>142.44999999999999</v>
      </c>
      <c r="H23" s="46">
        <v>0</v>
      </c>
      <c r="I23" s="25">
        <f>G23/סיכום!$B$42</f>
        <v>1.3740173441751186E-2</v>
      </c>
    </row>
    <row r="24" spans="1:9">
      <c r="A24" s="7" t="s">
        <v>588</v>
      </c>
      <c r="B24" s="7">
        <v>1125319</v>
      </c>
      <c r="C24" s="7" t="s">
        <v>587</v>
      </c>
      <c r="D24" s="7" t="s">
        <v>55</v>
      </c>
      <c r="E24" s="32">
        <v>493</v>
      </c>
      <c r="F24" s="32">
        <v>1462</v>
      </c>
      <c r="G24" s="32">
        <v>7.21</v>
      </c>
      <c r="H24" s="46">
        <v>0</v>
      </c>
      <c r="I24" s="25">
        <f>G24/סיכום!$B$42</f>
        <v>6.9544858206406501E-4</v>
      </c>
    </row>
    <row r="25" spans="1:9">
      <c r="A25" s="7" t="s">
        <v>589</v>
      </c>
      <c r="B25" s="7">
        <v>1091818</v>
      </c>
      <c r="C25" s="7" t="s">
        <v>590</v>
      </c>
      <c r="D25" s="7" t="s">
        <v>55</v>
      </c>
      <c r="E25" s="32">
        <v>4991</v>
      </c>
      <c r="F25" s="32">
        <v>12880</v>
      </c>
      <c r="G25" s="32">
        <v>642.84</v>
      </c>
      <c r="H25" s="46">
        <v>1E-4</v>
      </c>
      <c r="I25" s="25">
        <f>G25/סיכום!$B$42</f>
        <v>6.2005848334821576E-2</v>
      </c>
    </row>
    <row r="26" spans="1:9" ht="13.5" thickBot="1">
      <c r="A26" s="6" t="s">
        <v>591</v>
      </c>
      <c r="B26" s="6"/>
      <c r="C26" s="6"/>
      <c r="D26" s="6"/>
      <c r="E26" s="31">
        <f>SUM(E20:E25)</f>
        <v>27122</v>
      </c>
      <c r="F26" s="30"/>
      <c r="G26" s="31">
        <f>SUM(G20:G25)</f>
        <v>930.66000000000008</v>
      </c>
      <c r="H26" s="44"/>
      <c r="I26" s="21">
        <f>G26/סיכום!$B$42</f>
        <v>8.9767847071254209E-2</v>
      </c>
    </row>
    <row r="27" spans="1:9" ht="13.5" thickTop="1">
      <c r="E27" s="27"/>
      <c r="F27" s="27"/>
      <c r="G27" s="27"/>
    </row>
    <row r="28" spans="1:9">
      <c r="A28" s="6" t="s">
        <v>592</v>
      </c>
      <c r="B28" s="6"/>
      <c r="C28" s="6"/>
      <c r="D28" s="6"/>
      <c r="E28" s="30"/>
      <c r="F28" s="30"/>
      <c r="G28" s="30"/>
      <c r="H28" s="44"/>
      <c r="I28" s="6"/>
    </row>
    <row r="29" spans="1:9">
      <c r="A29" s="7" t="s">
        <v>593</v>
      </c>
      <c r="B29" s="7">
        <v>1107556</v>
      </c>
      <c r="C29" s="7" t="s">
        <v>594</v>
      </c>
      <c r="D29" s="7" t="s">
        <v>55</v>
      </c>
      <c r="E29" s="32">
        <v>551</v>
      </c>
      <c r="F29" s="32">
        <v>2086</v>
      </c>
      <c r="G29" s="32">
        <v>11.49</v>
      </c>
      <c r="H29" s="46">
        <v>0</v>
      </c>
      <c r="I29" s="25">
        <f>G29/סיכום!$B$42</f>
        <v>1.1082807500577125E-3</v>
      </c>
    </row>
    <row r="30" spans="1:9">
      <c r="A30" s="7" t="s">
        <v>595</v>
      </c>
      <c r="B30" s="7">
        <v>1133255</v>
      </c>
      <c r="C30" s="7" t="s">
        <v>596</v>
      </c>
      <c r="D30" s="7" t="s">
        <v>55</v>
      </c>
      <c r="E30" s="32">
        <v>237</v>
      </c>
      <c r="F30" s="32">
        <v>5010</v>
      </c>
      <c r="G30" s="32">
        <v>11.87</v>
      </c>
      <c r="H30" s="46">
        <v>0</v>
      </c>
      <c r="I30" s="25">
        <f>G30/סיכום!$B$42</f>
        <v>1.1449340733842512E-3</v>
      </c>
    </row>
    <row r="31" spans="1:9">
      <c r="A31" s="7" t="s">
        <v>597</v>
      </c>
      <c r="B31" s="7">
        <v>1117399</v>
      </c>
      <c r="C31" s="7" t="s">
        <v>596</v>
      </c>
      <c r="D31" s="7" t="s">
        <v>55</v>
      </c>
      <c r="E31" s="32">
        <v>1675</v>
      </c>
      <c r="F31" s="32">
        <v>8663</v>
      </c>
      <c r="G31" s="32">
        <v>145.11000000000001</v>
      </c>
      <c r="H31" s="46">
        <v>1E-4</v>
      </c>
      <c r="I31" s="25">
        <f>G31/סיכום!$B$42</f>
        <v>1.399674670503696E-2</v>
      </c>
    </row>
    <row r="32" spans="1:9">
      <c r="A32" s="7" t="s">
        <v>598</v>
      </c>
      <c r="B32" s="7">
        <v>1116904</v>
      </c>
      <c r="C32" s="7" t="s">
        <v>599</v>
      </c>
      <c r="D32" s="7" t="s">
        <v>55</v>
      </c>
      <c r="E32" s="32">
        <v>335</v>
      </c>
      <c r="F32" s="32">
        <v>16080</v>
      </c>
      <c r="G32" s="32">
        <v>53.87</v>
      </c>
      <c r="H32" s="46">
        <v>0</v>
      </c>
      <c r="I32" s="25">
        <f>G32/סיכום!$B$42</f>
        <v>5.19609086210696E-3</v>
      </c>
    </row>
    <row r="33" spans="1:9">
      <c r="A33" s="7" t="s">
        <v>600</v>
      </c>
      <c r="B33" s="7">
        <v>1115542</v>
      </c>
      <c r="C33" s="7" t="s">
        <v>601</v>
      </c>
      <c r="D33" s="7" t="s">
        <v>55</v>
      </c>
      <c r="E33" s="32">
        <v>351</v>
      </c>
      <c r="F33" s="32">
        <v>4471</v>
      </c>
      <c r="G33" s="32">
        <v>15.69</v>
      </c>
      <c r="H33" s="46">
        <v>0</v>
      </c>
      <c r="I33" s="25">
        <f>G33/סיכום!$B$42</f>
        <v>1.5133964289299833E-3</v>
      </c>
    </row>
    <row r="34" spans="1:9" ht="13.5" thickBot="1">
      <c r="A34" s="6" t="s">
        <v>602</v>
      </c>
      <c r="B34" s="6"/>
      <c r="C34" s="6"/>
      <c r="D34" s="6"/>
      <c r="E34" s="31">
        <f>SUM(E29:E33)</f>
        <v>3149</v>
      </c>
      <c r="F34" s="30"/>
      <c r="G34" s="31">
        <f>SUM(G29:G33)</f>
        <v>238.03000000000003</v>
      </c>
      <c r="H34" s="44"/>
      <c r="I34" s="21">
        <f>G34/סיכום!$B$42</f>
        <v>2.2959448819515869E-2</v>
      </c>
    </row>
    <row r="35" spans="1:9" ht="13.5" thickTop="1">
      <c r="E35" s="27"/>
      <c r="F35" s="27"/>
      <c r="G35" s="27"/>
    </row>
    <row r="36" spans="1:9">
      <c r="A36" s="6" t="s">
        <v>603</v>
      </c>
      <c r="B36" s="6"/>
      <c r="C36" s="6"/>
      <c r="D36" s="6"/>
      <c r="E36" s="30"/>
      <c r="F36" s="30"/>
      <c r="G36" s="30"/>
      <c r="H36" s="44"/>
      <c r="I36" s="6"/>
    </row>
    <row r="37" spans="1:9">
      <c r="A37" s="7" t="s">
        <v>604</v>
      </c>
      <c r="B37" s="7">
        <v>1116292</v>
      </c>
      <c r="C37" s="7" t="s">
        <v>583</v>
      </c>
      <c r="D37" s="7" t="s">
        <v>55</v>
      </c>
      <c r="E37" s="32">
        <v>3700</v>
      </c>
      <c r="F37" s="32">
        <v>322.26</v>
      </c>
      <c r="G37" s="32">
        <v>11.92</v>
      </c>
      <c r="H37" s="46">
        <v>0</v>
      </c>
      <c r="I37" s="25">
        <f>G37/סיכום!$B$42</f>
        <v>1.1497568790851116E-3</v>
      </c>
    </row>
    <row r="38" spans="1:9">
      <c r="A38" s="7" t="s">
        <v>605</v>
      </c>
      <c r="B38" s="7">
        <v>1101443</v>
      </c>
      <c r="C38" s="7" t="s">
        <v>587</v>
      </c>
      <c r="D38" s="7" t="s">
        <v>55</v>
      </c>
      <c r="E38" s="32">
        <v>2637</v>
      </c>
      <c r="F38" s="32">
        <v>310.45999999999998</v>
      </c>
      <c r="G38" s="32">
        <v>8.19</v>
      </c>
      <c r="H38" s="46">
        <v>0</v>
      </c>
      <c r="I38" s="25">
        <f>G38/סיכום!$B$42</f>
        <v>7.8997557380092816E-4</v>
      </c>
    </row>
    <row r="39" spans="1:9">
      <c r="A39" s="7" t="s">
        <v>606</v>
      </c>
      <c r="B39" s="7">
        <v>1128529</v>
      </c>
      <c r="C39" s="7" t="s">
        <v>596</v>
      </c>
      <c r="D39" s="7" t="s">
        <v>55</v>
      </c>
      <c r="E39" s="32">
        <v>1808</v>
      </c>
      <c r="F39" s="32">
        <v>3096.75</v>
      </c>
      <c r="G39" s="32">
        <v>55.99</v>
      </c>
      <c r="H39" s="46">
        <v>1E-4</v>
      </c>
      <c r="I39" s="25">
        <f>G39/סיכום!$B$42</f>
        <v>5.4005778238234402E-3</v>
      </c>
    </row>
    <row r="40" spans="1:9">
      <c r="A40" s="7" t="s">
        <v>607</v>
      </c>
      <c r="B40" s="7">
        <v>1109412</v>
      </c>
      <c r="C40" s="7" t="s">
        <v>596</v>
      </c>
      <c r="D40" s="7" t="s">
        <v>55</v>
      </c>
      <c r="E40" s="32">
        <v>544</v>
      </c>
      <c r="F40" s="32">
        <v>2952.47</v>
      </c>
      <c r="G40" s="32">
        <v>16.059999999999999</v>
      </c>
      <c r="H40" s="46">
        <v>0</v>
      </c>
      <c r="I40" s="25">
        <f>G40/סיכום!$B$42</f>
        <v>1.5490851911163499E-3</v>
      </c>
    </row>
    <row r="41" spans="1:9">
      <c r="A41" s="7" t="s">
        <v>608</v>
      </c>
      <c r="B41" s="7">
        <v>1128453</v>
      </c>
      <c r="C41" s="7" t="s">
        <v>594</v>
      </c>
      <c r="D41" s="7" t="s">
        <v>55</v>
      </c>
      <c r="E41" s="32">
        <v>276</v>
      </c>
      <c r="F41" s="32">
        <v>3098.2</v>
      </c>
      <c r="G41" s="32">
        <v>8.5500000000000007</v>
      </c>
      <c r="H41" s="46">
        <v>0</v>
      </c>
      <c r="I41" s="25">
        <f>G41/סיכום!$B$42</f>
        <v>8.2469977484712291E-4</v>
      </c>
    </row>
    <row r="42" spans="1:9" ht="13.5" thickBot="1">
      <c r="A42" s="6" t="s">
        <v>609</v>
      </c>
      <c r="B42" s="6"/>
      <c r="C42" s="6"/>
      <c r="D42" s="6"/>
      <c r="E42" s="31">
        <f>SUM(E37:E41)</f>
        <v>8965</v>
      </c>
      <c r="F42" s="30"/>
      <c r="G42" s="31">
        <f>SUM(G37:G41)</f>
        <v>100.71</v>
      </c>
      <c r="H42" s="44"/>
      <c r="I42" s="21">
        <f>G42/סיכום!$B$42</f>
        <v>9.7140952426729519E-3</v>
      </c>
    </row>
    <row r="43" spans="1:9" ht="13.5" thickTop="1">
      <c r="E43" s="27"/>
      <c r="F43" s="27"/>
      <c r="G43" s="27"/>
    </row>
    <row r="44" spans="1:9">
      <c r="A44" s="6" t="s">
        <v>610</v>
      </c>
      <c r="B44" s="6"/>
      <c r="C44" s="6"/>
      <c r="D44" s="6"/>
      <c r="E44" s="30"/>
      <c r="F44" s="30"/>
      <c r="G44" s="30"/>
      <c r="H44" s="44"/>
      <c r="I44" s="6"/>
    </row>
    <row r="45" spans="1:9" ht="13.5" thickBot="1">
      <c r="A45" s="6" t="s">
        <v>611</v>
      </c>
      <c r="B45" s="6"/>
      <c r="C45" s="6"/>
      <c r="D45" s="6"/>
      <c r="E45" s="31">
        <v>0</v>
      </c>
      <c r="F45" s="30"/>
      <c r="G45" s="31">
        <v>0</v>
      </c>
      <c r="H45" s="44"/>
      <c r="I45" s="21">
        <f>G45/סיכום!$B$42</f>
        <v>0</v>
      </c>
    </row>
    <row r="46" spans="1:9" ht="13.5" thickTop="1">
      <c r="E46" s="27"/>
      <c r="F46" s="27"/>
      <c r="G46" s="27"/>
    </row>
    <row r="47" spans="1:9">
      <c r="A47" s="6" t="s">
        <v>612</v>
      </c>
      <c r="B47" s="6"/>
      <c r="C47" s="6"/>
      <c r="D47" s="6"/>
      <c r="E47" s="30"/>
      <c r="F47" s="30"/>
      <c r="G47" s="30"/>
      <c r="H47" s="44"/>
      <c r="I47" s="6"/>
    </row>
    <row r="48" spans="1:9" ht="13.5" thickBot="1">
      <c r="A48" s="6" t="s">
        <v>613</v>
      </c>
      <c r="B48" s="6"/>
      <c r="C48" s="6"/>
      <c r="D48" s="6"/>
      <c r="E48" s="31">
        <v>0</v>
      </c>
      <c r="F48" s="30"/>
      <c r="G48" s="31">
        <v>0</v>
      </c>
      <c r="H48" s="44"/>
      <c r="I48" s="21">
        <f>G48/סיכום!$B$42</f>
        <v>0</v>
      </c>
    </row>
    <row r="49" spans="1:9" ht="13.5" thickTop="1">
      <c r="E49" s="27"/>
      <c r="F49" s="27"/>
      <c r="G49" s="27"/>
    </row>
    <row r="50" spans="1:9">
      <c r="A50" s="6" t="s">
        <v>614</v>
      </c>
      <c r="B50" s="6"/>
      <c r="C50" s="6"/>
      <c r="D50" s="6"/>
      <c r="E50" s="30"/>
      <c r="F50" s="30"/>
      <c r="G50" s="30"/>
      <c r="H50" s="44"/>
      <c r="I50" s="6"/>
    </row>
    <row r="51" spans="1:9" ht="13.5" thickBot="1">
      <c r="A51" s="6" t="s">
        <v>615</v>
      </c>
      <c r="B51" s="6"/>
      <c r="C51" s="6"/>
      <c r="D51" s="6"/>
      <c r="E51" s="31">
        <v>0</v>
      </c>
      <c r="F51" s="30"/>
      <c r="G51" s="31">
        <v>0</v>
      </c>
      <c r="H51" s="44"/>
      <c r="I51" s="21">
        <f>G51/סיכום!$B$42</f>
        <v>0</v>
      </c>
    </row>
    <row r="52" spans="1:9" ht="13.5" thickTop="1">
      <c r="E52" s="27"/>
      <c r="F52" s="27"/>
      <c r="G52" s="27"/>
    </row>
    <row r="53" spans="1:9" ht="13.5" thickBot="1">
      <c r="A53" s="4" t="s">
        <v>616</v>
      </c>
      <c r="B53" s="4"/>
      <c r="C53" s="4"/>
      <c r="D53" s="4"/>
      <c r="E53" s="33">
        <f>+E26+E34+E42+E45+E48+E51</f>
        <v>39236</v>
      </c>
      <c r="F53" s="28"/>
      <c r="G53" s="33">
        <f>+G26+G34+G42+G45+G48+G51</f>
        <v>1269.4000000000001</v>
      </c>
      <c r="H53" s="42"/>
      <c r="I53" s="23">
        <v>0.1222</v>
      </c>
    </row>
    <row r="54" spans="1:9" ht="13.5" thickTop="1">
      <c r="E54" s="27"/>
      <c r="F54" s="27"/>
      <c r="G54" s="27"/>
    </row>
    <row r="55" spans="1:9">
      <c r="E55" s="27"/>
      <c r="F55" s="27"/>
      <c r="G55" s="27"/>
    </row>
    <row r="56" spans="1:9">
      <c r="A56" s="4" t="s">
        <v>617</v>
      </c>
      <c r="B56" s="4"/>
      <c r="C56" s="4"/>
      <c r="D56" s="4"/>
      <c r="E56" s="28"/>
      <c r="F56" s="28"/>
      <c r="G56" s="28"/>
      <c r="H56" s="42"/>
      <c r="I56" s="4"/>
    </row>
    <row r="57" spans="1:9">
      <c r="A57" s="6" t="s">
        <v>618</v>
      </c>
      <c r="B57" s="6"/>
      <c r="C57" s="6"/>
      <c r="D57" s="6"/>
      <c r="E57" s="30"/>
      <c r="F57" s="30"/>
      <c r="G57" s="30"/>
      <c r="H57" s="44"/>
      <c r="I57" s="6"/>
    </row>
    <row r="58" spans="1:9">
      <c r="A58" s="7" t="s">
        <v>619</v>
      </c>
      <c r="B58" s="7" t="s">
        <v>620</v>
      </c>
      <c r="C58" s="7" t="s">
        <v>621</v>
      </c>
      <c r="D58" s="7" t="s">
        <v>38</v>
      </c>
      <c r="E58" s="32">
        <v>240.95</v>
      </c>
      <c r="F58" s="32">
        <v>8735</v>
      </c>
      <c r="G58" s="32">
        <v>21.05</v>
      </c>
      <c r="H58" s="46">
        <v>0</v>
      </c>
      <c r="I58" s="25">
        <f>G58/סיכום!$B$42</f>
        <v>2.0304012000622149E-3</v>
      </c>
    </row>
    <row r="59" spans="1:9">
      <c r="A59" s="7" t="s">
        <v>622</v>
      </c>
      <c r="B59" s="7" t="s">
        <v>623</v>
      </c>
      <c r="C59" s="7" t="s">
        <v>624</v>
      </c>
      <c r="D59" s="7" t="s">
        <v>29</v>
      </c>
      <c r="E59" s="32">
        <v>6852.42</v>
      </c>
      <c r="F59" s="32">
        <v>1124</v>
      </c>
      <c r="G59" s="32">
        <v>77.02</v>
      </c>
      <c r="H59" s="46">
        <v>0</v>
      </c>
      <c r="I59" s="25">
        <f>G59/סיכום!$B$42</f>
        <v>7.4290499016053096E-3</v>
      </c>
    </row>
    <row r="60" spans="1:9">
      <c r="A60" s="7" t="s">
        <v>625</v>
      </c>
      <c r="B60" s="7" t="s">
        <v>626</v>
      </c>
      <c r="C60" s="7" t="s">
        <v>627</v>
      </c>
      <c r="D60" s="7" t="s">
        <v>29</v>
      </c>
      <c r="E60" s="32">
        <v>77.78</v>
      </c>
      <c r="F60" s="32">
        <v>5529</v>
      </c>
      <c r="G60" s="32">
        <v>4.3</v>
      </c>
      <c r="H60" s="46">
        <v>0</v>
      </c>
      <c r="I60" s="25">
        <f>G60/סיכום!$B$42</f>
        <v>4.1476129027399162E-4</v>
      </c>
    </row>
    <row r="61" spans="1:9">
      <c r="A61" s="7" t="s">
        <v>628</v>
      </c>
      <c r="B61" s="7" t="s">
        <v>629</v>
      </c>
      <c r="C61" s="7" t="s">
        <v>630</v>
      </c>
      <c r="D61" s="7" t="s">
        <v>29</v>
      </c>
      <c r="E61" s="32">
        <v>155.56</v>
      </c>
      <c r="F61" s="32">
        <v>16407</v>
      </c>
      <c r="G61" s="32">
        <v>25.52</v>
      </c>
      <c r="H61" s="46">
        <v>0</v>
      </c>
      <c r="I61" s="25">
        <f>G61/סיכום!$B$42</f>
        <v>2.4615600297191315E-3</v>
      </c>
    </row>
    <row r="62" spans="1:9">
      <c r="A62" s="7" t="s">
        <v>631</v>
      </c>
      <c r="B62" s="7" t="s">
        <v>632</v>
      </c>
      <c r="C62" s="7" t="s">
        <v>633</v>
      </c>
      <c r="D62" s="7" t="s">
        <v>29</v>
      </c>
      <c r="E62" s="32">
        <v>1921.17</v>
      </c>
      <c r="F62" s="32">
        <v>2465</v>
      </c>
      <c r="G62" s="32">
        <v>47.36</v>
      </c>
      <c r="H62" s="46">
        <v>0</v>
      </c>
      <c r="I62" s="25">
        <f>G62/סיכום!$B$42</f>
        <v>4.5681615598549405E-3</v>
      </c>
    </row>
    <row r="63" spans="1:9">
      <c r="A63" s="7" t="s">
        <v>634</v>
      </c>
      <c r="B63" s="7" t="s">
        <v>635</v>
      </c>
      <c r="C63" s="7" t="s">
        <v>636</v>
      </c>
      <c r="D63" s="7" t="s">
        <v>29</v>
      </c>
      <c r="E63" s="32">
        <v>3340.65</v>
      </c>
      <c r="F63" s="32">
        <v>2741</v>
      </c>
      <c r="G63" s="32">
        <v>91.57</v>
      </c>
      <c r="H63" s="46">
        <v>0</v>
      </c>
      <c r="I63" s="25">
        <f>G63/סיכום!$B$42</f>
        <v>8.8324863605556761E-3</v>
      </c>
    </row>
    <row r="64" spans="1:9">
      <c r="A64" s="7" t="s">
        <v>637</v>
      </c>
      <c r="B64" s="7" t="s">
        <v>638</v>
      </c>
      <c r="C64" s="7" t="s">
        <v>639</v>
      </c>
      <c r="D64" s="7" t="s">
        <v>29</v>
      </c>
      <c r="E64" s="32">
        <v>245.01</v>
      </c>
      <c r="F64" s="32">
        <v>10325</v>
      </c>
      <c r="G64" s="32">
        <v>25.3</v>
      </c>
      <c r="H64" s="46">
        <v>0</v>
      </c>
      <c r="I64" s="25">
        <f>G64/סיכום!$B$42</f>
        <v>2.4403396846353459E-3</v>
      </c>
    </row>
    <row r="65" spans="1:9">
      <c r="A65" s="7" t="s">
        <v>640</v>
      </c>
      <c r="B65" s="7" t="s">
        <v>641</v>
      </c>
      <c r="C65" s="7" t="s">
        <v>642</v>
      </c>
      <c r="D65" s="7" t="s">
        <v>29</v>
      </c>
      <c r="E65" s="32">
        <v>1003.36</v>
      </c>
      <c r="F65" s="32">
        <v>3049</v>
      </c>
      <c r="G65" s="32">
        <v>30.59</v>
      </c>
      <c r="H65" s="46">
        <v>0</v>
      </c>
      <c r="I65" s="25">
        <f>G65/סיכום!$B$42</f>
        <v>2.9505925277863729E-3</v>
      </c>
    </row>
    <row r="66" spans="1:9">
      <c r="A66" s="7" t="s">
        <v>643</v>
      </c>
      <c r="B66" s="7" t="s">
        <v>644</v>
      </c>
      <c r="C66" s="7" t="s">
        <v>645</v>
      </c>
      <c r="D66" s="7" t="s">
        <v>29</v>
      </c>
      <c r="E66" s="32">
        <v>210.01</v>
      </c>
      <c r="F66" s="32">
        <v>7880</v>
      </c>
      <c r="G66" s="32">
        <v>16.55</v>
      </c>
      <c r="H66" s="46">
        <v>0</v>
      </c>
      <c r="I66" s="25">
        <f>G66/סיכום!$B$42</f>
        <v>1.5963486869847818E-3</v>
      </c>
    </row>
    <row r="67" spans="1:9">
      <c r="A67" s="7" t="s">
        <v>646</v>
      </c>
      <c r="B67" s="7" t="s">
        <v>647</v>
      </c>
      <c r="C67" s="7" t="s">
        <v>648</v>
      </c>
      <c r="D67" s="7" t="s">
        <v>29</v>
      </c>
      <c r="E67" s="32">
        <v>1435.04</v>
      </c>
      <c r="F67" s="32">
        <v>20554</v>
      </c>
      <c r="G67" s="32">
        <v>294.95999999999998</v>
      </c>
      <c r="H67" s="46">
        <v>0</v>
      </c>
      <c r="I67" s="25">
        <f>G67/סיכום!$B$42</f>
        <v>2.8450695390515479E-2</v>
      </c>
    </row>
    <row r="68" spans="1:9">
      <c r="A68" s="7" t="s">
        <v>649</v>
      </c>
      <c r="B68" s="7" t="s">
        <v>647</v>
      </c>
      <c r="C68" s="7" t="s">
        <v>648</v>
      </c>
      <c r="D68" s="7" t="s">
        <v>29</v>
      </c>
      <c r="E68" s="32">
        <v>1221.5</v>
      </c>
      <c r="F68" s="32">
        <v>388.9</v>
      </c>
      <c r="G68" s="32">
        <v>1.22</v>
      </c>
      <c r="H68" s="46">
        <v>0</v>
      </c>
      <c r="I68" s="25">
        <f>G68/סיכום!$B$42</f>
        <v>1.1767645910099297E-4</v>
      </c>
    </row>
    <row r="69" spans="1:9">
      <c r="A69" s="7" t="s">
        <v>650</v>
      </c>
      <c r="B69" s="7" t="s">
        <v>651</v>
      </c>
      <c r="C69" s="7" t="s">
        <v>652</v>
      </c>
      <c r="D69" s="7" t="s">
        <v>29</v>
      </c>
      <c r="E69" s="32">
        <v>3589.55</v>
      </c>
      <c r="F69" s="32">
        <v>4849</v>
      </c>
      <c r="G69" s="32">
        <v>174.06</v>
      </c>
      <c r="H69" s="46">
        <v>0</v>
      </c>
      <c r="I69" s="25">
        <f>G69/סיכום!$B$42</f>
        <v>1.6789151205835112E-2</v>
      </c>
    </row>
    <row r="70" spans="1:9">
      <c r="A70" s="7" t="s">
        <v>653</v>
      </c>
      <c r="B70" s="7" t="s">
        <v>654</v>
      </c>
      <c r="C70" s="7" t="s">
        <v>655</v>
      </c>
      <c r="D70" s="7" t="s">
        <v>29</v>
      </c>
      <c r="E70" s="32">
        <v>517.24</v>
      </c>
      <c r="F70" s="32">
        <v>4135</v>
      </c>
      <c r="G70" s="32">
        <v>21.39</v>
      </c>
      <c r="H70" s="46">
        <v>0</v>
      </c>
      <c r="I70" s="25">
        <f>G70/סיכום!$B$42</f>
        <v>2.0631962788280655E-3</v>
      </c>
    </row>
    <row r="71" spans="1:9" ht="13.5" thickBot="1">
      <c r="A71" s="6" t="s">
        <v>656</v>
      </c>
      <c r="B71" s="6"/>
      <c r="C71" s="6"/>
      <c r="D71" s="6"/>
      <c r="E71" s="31">
        <f>SUM(E58:E70)</f>
        <v>20810.240000000002</v>
      </c>
      <c r="F71" s="30"/>
      <c r="G71" s="31">
        <f>SUM(G58:G70)</f>
        <v>830.89</v>
      </c>
      <c r="H71" s="44"/>
      <c r="I71" s="21">
        <f>G71/סיכום!$B$42</f>
        <v>8.0144420575757422E-2</v>
      </c>
    </row>
    <row r="72" spans="1:9" ht="13.5" thickTop="1">
      <c r="E72" s="27"/>
      <c r="F72" s="27"/>
      <c r="G72" s="27"/>
    </row>
    <row r="73" spans="1:9">
      <c r="A73" s="6" t="s">
        <v>657</v>
      </c>
      <c r="B73" s="6"/>
      <c r="C73" s="6"/>
      <c r="D73" s="6"/>
      <c r="E73" s="30"/>
      <c r="F73" s="30"/>
      <c r="G73" s="30"/>
      <c r="H73" s="44"/>
      <c r="I73" s="6"/>
    </row>
    <row r="74" spans="1:9" ht="13.5" thickBot="1">
      <c r="A74" s="6" t="s">
        <v>658</v>
      </c>
      <c r="B74" s="6"/>
      <c r="C74" s="6"/>
      <c r="D74" s="6"/>
      <c r="E74" s="31">
        <v>0</v>
      </c>
      <c r="F74" s="30"/>
      <c r="G74" s="31">
        <v>0</v>
      </c>
      <c r="H74" s="44"/>
      <c r="I74" s="21">
        <f>G74/סיכום!$B$42</f>
        <v>0</v>
      </c>
    </row>
    <row r="75" spans="1:9" ht="13.5" thickTop="1">
      <c r="E75" s="27"/>
      <c r="F75" s="27"/>
      <c r="G75" s="27"/>
    </row>
    <row r="76" spans="1:9">
      <c r="A76" s="6" t="s">
        <v>612</v>
      </c>
      <c r="B76" s="6"/>
      <c r="C76" s="6"/>
      <c r="D76" s="6"/>
      <c r="E76" s="30"/>
      <c r="F76" s="30"/>
      <c r="G76" s="30"/>
      <c r="H76" s="44"/>
      <c r="I76" s="6"/>
    </row>
    <row r="77" spans="1:9">
      <c r="A77" s="7" t="s">
        <v>659</v>
      </c>
      <c r="B77" s="7" t="s">
        <v>660</v>
      </c>
      <c r="C77" s="7" t="s">
        <v>661</v>
      </c>
      <c r="D77" s="7" t="s">
        <v>29</v>
      </c>
      <c r="E77" s="32">
        <v>952.8</v>
      </c>
      <c r="F77" s="32">
        <v>7215</v>
      </c>
      <c r="G77" s="32">
        <v>68.739999999999995</v>
      </c>
      <c r="H77" s="46">
        <v>0</v>
      </c>
      <c r="I77" s="25">
        <f>G77/סיכום!$B$42</f>
        <v>6.6303932775428325E-3</v>
      </c>
    </row>
    <row r="78" spans="1:9">
      <c r="A78" s="7" t="s">
        <v>662</v>
      </c>
      <c r="B78" s="7" t="s">
        <v>663</v>
      </c>
      <c r="C78" s="7" t="s">
        <v>664</v>
      </c>
      <c r="D78" s="7" t="s">
        <v>29</v>
      </c>
      <c r="E78" s="32">
        <v>2286.73</v>
      </c>
      <c r="F78" s="32">
        <v>2534</v>
      </c>
      <c r="G78" s="32">
        <v>57.95</v>
      </c>
      <c r="H78" s="46">
        <v>0</v>
      </c>
      <c r="I78" s="25">
        <f>G78/סיכום!$B$42</f>
        <v>5.589631807297166E-3</v>
      </c>
    </row>
    <row r="79" spans="1:9">
      <c r="A79" s="7" t="s">
        <v>665</v>
      </c>
      <c r="B79" s="7" t="s">
        <v>663</v>
      </c>
      <c r="C79" s="7" t="s">
        <v>664</v>
      </c>
      <c r="D79" s="7" t="s">
        <v>29</v>
      </c>
      <c r="E79" s="32">
        <v>519.76</v>
      </c>
      <c r="F79" s="32">
        <v>388.9</v>
      </c>
      <c r="G79" s="32">
        <v>0.52</v>
      </c>
      <c r="H79" s="46">
        <v>0</v>
      </c>
      <c r="I79" s="25">
        <f>G79/סיכום!$B$42</f>
        <v>5.0157179288947825E-5</v>
      </c>
    </row>
    <row r="80" spans="1:9">
      <c r="A80" s="7" t="s">
        <v>666</v>
      </c>
      <c r="B80" s="7" t="s">
        <v>667</v>
      </c>
      <c r="C80" s="7" t="s">
        <v>668</v>
      </c>
      <c r="D80" s="7" t="s">
        <v>29</v>
      </c>
      <c r="E80" s="32">
        <v>377.23</v>
      </c>
      <c r="F80" s="32">
        <v>7916</v>
      </c>
      <c r="G80" s="32">
        <v>29.86</v>
      </c>
      <c r="H80" s="46">
        <v>0</v>
      </c>
      <c r="I80" s="25">
        <f>G80/סיכום!$B$42</f>
        <v>2.8801795645538113E-3</v>
      </c>
    </row>
    <row r="81" spans="1:9">
      <c r="A81" s="7" t="s">
        <v>669</v>
      </c>
      <c r="B81" s="7" t="s">
        <v>670</v>
      </c>
      <c r="C81" s="7" t="s">
        <v>671</v>
      </c>
      <c r="D81" s="7" t="s">
        <v>29</v>
      </c>
      <c r="E81" s="32">
        <v>703.91</v>
      </c>
      <c r="F81" s="32">
        <v>2473</v>
      </c>
      <c r="G81" s="32">
        <v>17.41</v>
      </c>
      <c r="H81" s="46">
        <v>0</v>
      </c>
      <c r="I81" s="25">
        <f>G81/סיכום!$B$42</f>
        <v>1.6793009450395799E-3</v>
      </c>
    </row>
    <row r="82" spans="1:9">
      <c r="A82" s="7" t="s">
        <v>672</v>
      </c>
      <c r="B82" s="7" t="s">
        <v>673</v>
      </c>
      <c r="C82" s="7" t="s">
        <v>674</v>
      </c>
      <c r="D82" s="7" t="s">
        <v>29</v>
      </c>
      <c r="E82" s="32">
        <v>556.13</v>
      </c>
      <c r="F82" s="32">
        <v>6838</v>
      </c>
      <c r="G82" s="32">
        <v>38.03</v>
      </c>
      <c r="H82" s="46">
        <v>0</v>
      </c>
      <c r="I82" s="25">
        <f>G82/סיכום!$B$42</f>
        <v>3.6682260160743958E-3</v>
      </c>
    </row>
    <row r="83" spans="1:9">
      <c r="A83" s="7" t="s">
        <v>675</v>
      </c>
      <c r="B83" s="7" t="s">
        <v>676</v>
      </c>
      <c r="C83" s="7" t="s">
        <v>677</v>
      </c>
      <c r="D83" s="7" t="s">
        <v>29</v>
      </c>
      <c r="E83" s="32">
        <v>283.89999999999998</v>
      </c>
      <c r="F83" s="32">
        <v>5658</v>
      </c>
      <c r="G83" s="32">
        <v>16.059999999999999</v>
      </c>
      <c r="H83" s="46">
        <v>0</v>
      </c>
      <c r="I83" s="25">
        <f>G83/סיכום!$B$42</f>
        <v>1.5490851911163499E-3</v>
      </c>
    </row>
    <row r="84" spans="1:9">
      <c r="A84" s="7" t="s">
        <v>678</v>
      </c>
      <c r="B84" s="7" t="s">
        <v>679</v>
      </c>
      <c r="C84" s="7" t="s">
        <v>680</v>
      </c>
      <c r="D84" s="7" t="s">
        <v>29</v>
      </c>
      <c r="E84" s="32">
        <v>466.68</v>
      </c>
      <c r="F84" s="32">
        <v>1360</v>
      </c>
      <c r="G84" s="32">
        <v>6.35</v>
      </c>
      <c r="H84" s="46">
        <v>0</v>
      </c>
      <c r="I84" s="25">
        <f>G84/סיכום!$B$42</f>
        <v>6.124963240092666E-4</v>
      </c>
    </row>
    <row r="85" spans="1:9">
      <c r="A85" s="7" t="s">
        <v>681</v>
      </c>
      <c r="B85" s="7" t="s">
        <v>682</v>
      </c>
      <c r="C85" s="7" t="s">
        <v>683</v>
      </c>
      <c r="D85" s="7" t="s">
        <v>29</v>
      </c>
      <c r="E85" s="32">
        <v>206.12</v>
      </c>
      <c r="F85" s="32">
        <v>2990</v>
      </c>
      <c r="G85" s="32">
        <v>6.16</v>
      </c>
      <c r="H85" s="46">
        <v>0</v>
      </c>
      <c r="I85" s="25">
        <f>G85/סיכום!$B$42</f>
        <v>5.9416966234599735E-4</v>
      </c>
    </row>
    <row r="86" spans="1:9">
      <c r="A86" s="7" t="s">
        <v>684</v>
      </c>
      <c r="B86" s="7" t="s">
        <v>685</v>
      </c>
      <c r="C86" s="7" t="s">
        <v>686</v>
      </c>
      <c r="D86" s="7" t="s">
        <v>29</v>
      </c>
      <c r="E86" s="32">
        <v>206.12</v>
      </c>
      <c r="F86" s="32">
        <v>2995</v>
      </c>
      <c r="G86" s="32">
        <v>6.17</v>
      </c>
      <c r="H86" s="46">
        <v>0</v>
      </c>
      <c r="I86" s="25">
        <f>G86/סיכום!$B$42</f>
        <v>5.9513422348616933E-4</v>
      </c>
    </row>
    <row r="87" spans="1:9">
      <c r="A87" s="7" t="s">
        <v>687</v>
      </c>
      <c r="B87" s="7" t="s">
        <v>688</v>
      </c>
      <c r="C87" s="7" t="s">
        <v>689</v>
      </c>
      <c r="D87" s="7" t="s">
        <v>29</v>
      </c>
      <c r="E87" s="32">
        <v>1699.49</v>
      </c>
      <c r="F87" s="32">
        <v>2390.5</v>
      </c>
      <c r="G87" s="32">
        <v>40.630000000000003</v>
      </c>
      <c r="H87" s="46">
        <v>1E-4</v>
      </c>
      <c r="I87" s="25">
        <f>G87/סיכום!$B$42</f>
        <v>3.9190119125191349E-3</v>
      </c>
    </row>
    <row r="88" spans="1:9">
      <c r="A88" s="7" t="s">
        <v>690</v>
      </c>
      <c r="B88" s="7" t="s">
        <v>691</v>
      </c>
      <c r="C88" s="7" t="s">
        <v>692</v>
      </c>
      <c r="D88" s="7" t="s">
        <v>29</v>
      </c>
      <c r="E88" s="32">
        <v>1053.92</v>
      </c>
      <c r="F88" s="32">
        <v>3169</v>
      </c>
      <c r="G88" s="32">
        <v>33.4</v>
      </c>
      <c r="H88" s="46">
        <v>0</v>
      </c>
      <c r="I88" s="25">
        <f>G88/סיכום!$B$42</f>
        <v>3.2216342081747254E-3</v>
      </c>
    </row>
    <row r="89" spans="1:9">
      <c r="A89" s="7" t="s">
        <v>510</v>
      </c>
      <c r="B89" s="7" t="s">
        <v>693</v>
      </c>
      <c r="C89" s="7" t="s">
        <v>510</v>
      </c>
      <c r="D89" s="7" t="s">
        <v>29</v>
      </c>
      <c r="E89" s="32">
        <v>237.23</v>
      </c>
      <c r="F89" s="32">
        <v>10168</v>
      </c>
      <c r="G89" s="32">
        <v>24.12</v>
      </c>
      <c r="H89" s="46">
        <v>0</v>
      </c>
      <c r="I89" s="25">
        <f>G89/סיכום!$B$42</f>
        <v>2.3265214700950413E-3</v>
      </c>
    </row>
    <row r="90" spans="1:9">
      <c r="A90" s="7" t="s">
        <v>694</v>
      </c>
      <c r="B90" s="7" t="s">
        <v>695</v>
      </c>
      <c r="C90" s="7" t="s">
        <v>696</v>
      </c>
      <c r="D90" s="7" t="s">
        <v>29</v>
      </c>
      <c r="E90" s="32">
        <v>1057.81</v>
      </c>
      <c r="F90" s="32">
        <v>897</v>
      </c>
      <c r="G90" s="32">
        <v>9.49</v>
      </c>
      <c r="H90" s="46">
        <v>0</v>
      </c>
      <c r="I90" s="25">
        <f>G90/סיכום!$B$42</f>
        <v>9.1536852202329781E-4</v>
      </c>
    </row>
    <row r="91" spans="1:9">
      <c r="A91" s="7" t="s">
        <v>697</v>
      </c>
      <c r="B91" s="7" t="s">
        <v>698</v>
      </c>
      <c r="C91" s="7" t="s">
        <v>699</v>
      </c>
      <c r="D91" s="7" t="s">
        <v>29</v>
      </c>
      <c r="E91" s="32">
        <v>25819.07</v>
      </c>
      <c r="F91" s="32">
        <v>1373</v>
      </c>
      <c r="G91" s="32">
        <v>91.15</v>
      </c>
      <c r="H91" s="46">
        <v>0</v>
      </c>
      <c r="I91" s="25">
        <f>G91/סיכום!$B$42</f>
        <v>8.791974792668451E-3</v>
      </c>
    </row>
    <row r="92" spans="1:9">
      <c r="A92" s="7" t="s">
        <v>700</v>
      </c>
      <c r="B92" s="7" t="s">
        <v>701</v>
      </c>
      <c r="C92" s="7" t="s">
        <v>702</v>
      </c>
      <c r="D92" s="7" t="s">
        <v>38</v>
      </c>
      <c r="E92" s="32">
        <v>1195.32</v>
      </c>
      <c r="F92" s="32">
        <v>6367</v>
      </c>
      <c r="G92" s="32">
        <v>76.11</v>
      </c>
      <c r="H92" s="46">
        <v>1E-4</v>
      </c>
      <c r="I92" s="25">
        <f>G92/סיכום!$B$42</f>
        <v>7.3412748378496517E-3</v>
      </c>
    </row>
    <row r="93" spans="1:9">
      <c r="A93" s="7" t="s">
        <v>700</v>
      </c>
      <c r="B93" s="7" t="s">
        <v>703</v>
      </c>
      <c r="C93" s="7" t="s">
        <v>702</v>
      </c>
      <c r="D93" s="7" t="s">
        <v>38</v>
      </c>
      <c r="E93" s="32">
        <v>141.74</v>
      </c>
      <c r="F93" s="32">
        <v>7881</v>
      </c>
      <c r="G93" s="32">
        <v>11.17</v>
      </c>
      <c r="H93" s="46">
        <v>0</v>
      </c>
      <c r="I93" s="25">
        <f>G93/סיכום!$B$42</f>
        <v>1.0774147935722061E-3</v>
      </c>
    </row>
    <row r="94" spans="1:9">
      <c r="A94" s="7" t="s">
        <v>704</v>
      </c>
      <c r="B94" s="7" t="s">
        <v>705</v>
      </c>
      <c r="C94" s="7" t="s">
        <v>704</v>
      </c>
      <c r="D94" s="7" t="s">
        <v>29</v>
      </c>
      <c r="E94" s="32">
        <v>202.23</v>
      </c>
      <c r="F94" s="32">
        <v>7964</v>
      </c>
      <c r="G94" s="32">
        <v>16.11</v>
      </c>
      <c r="H94" s="46">
        <v>0</v>
      </c>
      <c r="I94" s="25">
        <f>G94/סיכום!$B$42</f>
        <v>1.5539079968172104E-3</v>
      </c>
    </row>
    <row r="95" spans="1:9">
      <c r="A95" s="7" t="s">
        <v>706</v>
      </c>
      <c r="B95" s="7" t="s">
        <v>705</v>
      </c>
      <c r="C95" s="7" t="s">
        <v>704</v>
      </c>
      <c r="D95" s="7" t="s">
        <v>29</v>
      </c>
      <c r="E95" s="32">
        <v>107.34</v>
      </c>
      <c r="F95" s="32">
        <v>388.9</v>
      </c>
      <c r="G95" s="32">
        <v>0.11</v>
      </c>
      <c r="H95" s="46">
        <v>0</v>
      </c>
      <c r="I95" s="25">
        <f>G95/סיכום!$B$42</f>
        <v>1.0610172541892808E-5</v>
      </c>
    </row>
    <row r="96" spans="1:9">
      <c r="A96" s="7" t="s">
        <v>707</v>
      </c>
      <c r="B96" s="7" t="s">
        <v>708</v>
      </c>
      <c r="C96" s="7" t="s">
        <v>709</v>
      </c>
      <c r="D96" s="7" t="s">
        <v>29</v>
      </c>
      <c r="E96" s="32">
        <v>863.36</v>
      </c>
      <c r="F96" s="32">
        <v>26397</v>
      </c>
      <c r="G96" s="32">
        <v>227.9</v>
      </c>
      <c r="H96" s="46">
        <v>0</v>
      </c>
      <c r="I96" s="25">
        <f>G96/סיכום!$B$42</f>
        <v>2.1982348384521556E-2</v>
      </c>
    </row>
    <row r="97" spans="1:9">
      <c r="A97" s="7" t="s">
        <v>710</v>
      </c>
      <c r="B97" s="7" t="s">
        <v>708</v>
      </c>
      <c r="C97" s="7" t="s">
        <v>709</v>
      </c>
      <c r="D97" s="7" t="s">
        <v>29</v>
      </c>
      <c r="E97" s="32">
        <v>695.51</v>
      </c>
      <c r="F97" s="32">
        <v>388.9</v>
      </c>
      <c r="G97" s="32">
        <v>0.7</v>
      </c>
      <c r="H97" s="46">
        <v>0</v>
      </c>
      <c r="I97" s="25">
        <f>G97/סיכום!$B$42</f>
        <v>6.7519279812045145E-5</v>
      </c>
    </row>
    <row r="98" spans="1:9">
      <c r="A98" s="7" t="s">
        <v>711</v>
      </c>
      <c r="B98" s="7" t="s">
        <v>712</v>
      </c>
      <c r="C98" s="7" t="s">
        <v>689</v>
      </c>
      <c r="D98" s="7" t="s">
        <v>29</v>
      </c>
      <c r="E98" s="32">
        <v>840.02</v>
      </c>
      <c r="F98" s="32">
        <v>9601</v>
      </c>
      <c r="G98" s="32">
        <v>80.650000000000006</v>
      </c>
      <c r="H98" s="46">
        <v>0</v>
      </c>
      <c r="I98" s="25">
        <f>G98/סיכום!$B$42</f>
        <v>7.7791855954877738E-3</v>
      </c>
    </row>
    <row r="99" spans="1:9">
      <c r="A99" s="7" t="s">
        <v>713</v>
      </c>
      <c r="B99" s="7" t="s">
        <v>714</v>
      </c>
      <c r="C99" s="7" t="s">
        <v>715</v>
      </c>
      <c r="D99" s="7" t="s">
        <v>29</v>
      </c>
      <c r="E99" s="32">
        <v>1263.92</v>
      </c>
      <c r="F99" s="32">
        <v>5241</v>
      </c>
      <c r="G99" s="32">
        <v>66.239999999999995</v>
      </c>
      <c r="H99" s="46">
        <v>0</v>
      </c>
      <c r="I99" s="25">
        <f>G99/סיכום!$B$42</f>
        <v>6.3892529924998148E-3</v>
      </c>
    </row>
    <row r="100" spans="1:9">
      <c r="A100" s="7" t="s">
        <v>713</v>
      </c>
      <c r="B100" s="7" t="s">
        <v>716</v>
      </c>
      <c r="C100" s="7" t="s">
        <v>717</v>
      </c>
      <c r="D100" s="7" t="s">
        <v>29</v>
      </c>
      <c r="E100" s="32">
        <v>1143.3699999999999</v>
      </c>
      <c r="F100" s="32">
        <v>4002</v>
      </c>
      <c r="G100" s="32">
        <v>45.76</v>
      </c>
      <c r="H100" s="46">
        <v>0</v>
      </c>
      <c r="I100" s="25">
        <f>G100/סיכום!$B$42</f>
        <v>4.413831777427408E-3</v>
      </c>
    </row>
    <row r="101" spans="1:9">
      <c r="A101" s="7" t="s">
        <v>718</v>
      </c>
      <c r="B101" s="7" t="s">
        <v>719</v>
      </c>
      <c r="C101" s="7" t="s">
        <v>720</v>
      </c>
      <c r="D101" s="7" t="s">
        <v>29</v>
      </c>
      <c r="E101" s="32">
        <v>1038.3599999999999</v>
      </c>
      <c r="F101" s="32">
        <v>4923</v>
      </c>
      <c r="G101" s="32">
        <v>51.12</v>
      </c>
      <c r="H101" s="46">
        <v>0</v>
      </c>
      <c r="I101" s="25">
        <f>G101/סיכום!$B$42</f>
        <v>4.9308365485596396E-3</v>
      </c>
    </row>
    <row r="102" spans="1:9" ht="13.5" thickBot="1">
      <c r="A102" s="6" t="s">
        <v>613</v>
      </c>
      <c r="B102" s="6"/>
      <c r="C102" s="6"/>
      <c r="D102" s="6"/>
      <c r="E102" s="31">
        <f>SUM(E77:E101)</f>
        <v>43918.07</v>
      </c>
      <c r="F102" s="30"/>
      <c r="G102" s="31">
        <f>SUM(G77:G101)</f>
        <v>1021.91</v>
      </c>
      <c r="H102" s="44"/>
      <c r="I102" s="21">
        <f>G102/סיכום!$B$42</f>
        <v>9.8569467475324357E-2</v>
      </c>
    </row>
    <row r="103" spans="1:9" ht="13.5" thickTop="1">
      <c r="E103" s="27"/>
      <c r="F103" s="27"/>
      <c r="G103" s="27"/>
    </row>
    <row r="104" spans="1:9">
      <c r="A104" s="6" t="s">
        <v>614</v>
      </c>
      <c r="B104" s="6"/>
      <c r="C104" s="6"/>
      <c r="D104" s="6"/>
      <c r="E104" s="30"/>
      <c r="F104" s="30"/>
      <c r="G104" s="30"/>
      <c r="H104" s="44"/>
      <c r="I104" s="6"/>
    </row>
    <row r="105" spans="1:9" ht="13.5" thickBot="1">
      <c r="A105" s="6" t="s">
        <v>615</v>
      </c>
      <c r="B105" s="6"/>
      <c r="C105" s="6"/>
      <c r="D105" s="6"/>
      <c r="E105" s="31">
        <v>0</v>
      </c>
      <c r="F105" s="30"/>
      <c r="G105" s="31">
        <v>0</v>
      </c>
      <c r="H105" s="44"/>
      <c r="I105" s="21">
        <f>G105/סיכום!$B$42</f>
        <v>0</v>
      </c>
    </row>
    <row r="106" spans="1:9" ht="13.5" thickTop="1">
      <c r="E106" s="27"/>
      <c r="F106" s="27"/>
      <c r="G106" s="27"/>
    </row>
    <row r="107" spans="1:9" ht="13.5" thickBot="1">
      <c r="A107" s="4" t="s">
        <v>721</v>
      </c>
      <c r="B107" s="4"/>
      <c r="C107" s="4"/>
      <c r="D107" s="4"/>
      <c r="E107" s="33">
        <f>+E71+E74+E102+E105</f>
        <v>64728.31</v>
      </c>
      <c r="F107" s="28"/>
      <c r="G107" s="33">
        <f>+G71+G74+G102+G105</f>
        <v>1852.8</v>
      </c>
      <c r="H107" s="42"/>
      <c r="I107" s="23">
        <v>0.1784</v>
      </c>
    </row>
    <row r="108" spans="1:9" ht="13.5" thickTop="1">
      <c r="E108" s="27"/>
      <c r="F108" s="27"/>
      <c r="G108" s="27"/>
    </row>
    <row r="109" spans="1:9">
      <c r="E109" s="27"/>
      <c r="F109" s="27"/>
      <c r="G109" s="27"/>
    </row>
    <row r="110" spans="1:9" ht="13.5" thickBot="1">
      <c r="A110" s="4" t="s">
        <v>722</v>
      </c>
      <c r="B110" s="4"/>
      <c r="C110" s="4"/>
      <c r="D110" s="4"/>
      <c r="E110" s="33">
        <f>+E53+E107</f>
        <v>103964.31</v>
      </c>
      <c r="F110" s="28"/>
      <c r="G110" s="33">
        <f>+G53+G107</f>
        <v>3122.2</v>
      </c>
      <c r="H110" s="42"/>
      <c r="I110" s="23">
        <f>+I74+I107</f>
        <v>0.1784</v>
      </c>
    </row>
    <row r="111" spans="1:9" ht="13.5" thickTop="1"/>
    <row r="113" spans="1:9">
      <c r="A113" s="7" t="s">
        <v>69</v>
      </c>
      <c r="B113" s="7"/>
      <c r="C113" s="7"/>
      <c r="D113" s="7"/>
      <c r="E113" s="7"/>
      <c r="F113" s="7"/>
      <c r="G113" s="7"/>
      <c r="H113" s="46"/>
      <c r="I113" s="7"/>
    </row>
    <row r="117" spans="1:9">
      <c r="A117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rightToLeft="1" topLeftCell="C16" workbookViewId="0">
      <selection activeCell="C53" sqref="C53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1.7109375" style="27" customWidth="1"/>
    <col min="9" max="9" width="12.7109375" style="27" customWidth="1"/>
    <col min="10" max="10" width="11.7109375" style="27" customWidth="1"/>
    <col min="11" max="11" width="24.7109375" style="41" customWidth="1"/>
    <col min="12" max="12" width="20.7109375" style="41" customWidth="1"/>
  </cols>
  <sheetData>
    <row r="2" spans="1:12" ht="18">
      <c r="A2" s="1" t="s">
        <v>0</v>
      </c>
    </row>
    <row r="4" spans="1:12" ht="18">
      <c r="A4" s="1" t="s">
        <v>723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123</v>
      </c>
      <c r="E11" s="4" t="s">
        <v>7</v>
      </c>
      <c r="F11" s="4" t="s">
        <v>8</v>
      </c>
      <c r="G11" s="4" t="s">
        <v>9</v>
      </c>
      <c r="H11" s="28" t="s">
        <v>74</v>
      </c>
      <c r="I11" s="28" t="s">
        <v>75</v>
      </c>
      <c r="J11" s="28" t="s">
        <v>12</v>
      </c>
      <c r="K11" s="42" t="s">
        <v>76</v>
      </c>
      <c r="L11" s="42" t="s">
        <v>13</v>
      </c>
    </row>
    <row r="12" spans="1:12">
      <c r="A12" s="5"/>
      <c r="B12" s="5"/>
      <c r="C12" s="5"/>
      <c r="D12" s="5"/>
      <c r="E12" s="5"/>
      <c r="F12" s="5"/>
      <c r="G12" s="5"/>
      <c r="H12" s="29" t="s">
        <v>79</v>
      </c>
      <c r="I12" s="29" t="s">
        <v>80</v>
      </c>
      <c r="J12" s="29" t="s">
        <v>15</v>
      </c>
      <c r="K12" s="43" t="s">
        <v>14</v>
      </c>
      <c r="L12" s="43" t="s">
        <v>14</v>
      </c>
    </row>
    <row r="15" spans="1:12">
      <c r="A15" s="4" t="s">
        <v>724</v>
      </c>
      <c r="B15" s="4"/>
      <c r="C15" s="4"/>
      <c r="D15" s="4"/>
      <c r="E15" s="4"/>
      <c r="F15" s="4"/>
      <c r="G15" s="4"/>
      <c r="H15" s="28"/>
      <c r="I15" s="28"/>
      <c r="J15" s="28"/>
      <c r="K15" s="42"/>
      <c r="L15" s="42"/>
    </row>
    <row r="18" spans="1:12">
      <c r="A18" s="4" t="s">
        <v>725</v>
      </c>
      <c r="B18" s="4"/>
      <c r="C18" s="4"/>
      <c r="D18" s="4"/>
      <c r="E18" s="4"/>
      <c r="F18" s="4"/>
      <c r="G18" s="4"/>
      <c r="H18" s="28"/>
      <c r="I18" s="28"/>
      <c r="J18" s="28"/>
      <c r="K18" s="42"/>
      <c r="L18" s="42"/>
    </row>
    <row r="19" spans="1:12">
      <c r="A19" s="6" t="s">
        <v>726</v>
      </c>
      <c r="B19" s="6"/>
      <c r="C19" s="6"/>
      <c r="D19" s="6"/>
      <c r="E19" s="6"/>
      <c r="F19" s="6"/>
      <c r="G19" s="6"/>
      <c r="H19" s="30"/>
      <c r="I19" s="30"/>
      <c r="J19" s="30"/>
      <c r="K19" s="44"/>
      <c r="L19" s="44"/>
    </row>
    <row r="20" spans="1:12">
      <c r="A20" s="7" t="s">
        <v>727</v>
      </c>
      <c r="B20" s="7">
        <v>61000832</v>
      </c>
      <c r="C20" s="7" t="s">
        <v>728</v>
      </c>
      <c r="D20" s="7" t="s">
        <v>572</v>
      </c>
      <c r="E20" s="32">
        <v>0</v>
      </c>
      <c r="F20" s="32">
        <v>0</v>
      </c>
      <c r="G20" s="7" t="s">
        <v>29</v>
      </c>
      <c r="H20" s="32">
        <v>20.79</v>
      </c>
      <c r="I20" s="32">
        <v>11029.4</v>
      </c>
      <c r="J20" s="32">
        <v>8.92</v>
      </c>
      <c r="K20" s="46"/>
      <c r="L20" s="46">
        <f>J20/סיכום!$B$42</f>
        <v>8.6038853703348953E-4</v>
      </c>
    </row>
    <row r="21" spans="1:12" ht="13.5" thickBot="1">
      <c r="A21" s="6" t="s">
        <v>729</v>
      </c>
      <c r="B21" s="6"/>
      <c r="C21" s="6"/>
      <c r="D21" s="6"/>
      <c r="E21" s="6"/>
      <c r="F21" s="6"/>
      <c r="G21" s="6"/>
      <c r="H21" s="31">
        <f>+H20</f>
        <v>20.79</v>
      </c>
      <c r="I21" s="30"/>
      <c r="J21" s="31">
        <f>+J20</f>
        <v>8.92</v>
      </c>
      <c r="K21" s="44"/>
      <c r="L21" s="45">
        <f>J21/סיכום!$B$42</f>
        <v>8.6038853703348953E-4</v>
      </c>
    </row>
    <row r="22" spans="1:12" ht="13.5" thickTop="1"/>
    <row r="23" spans="1:12" ht="13.5" thickBot="1">
      <c r="A23" s="4" t="s">
        <v>730</v>
      </c>
      <c r="B23" s="4"/>
      <c r="C23" s="4"/>
      <c r="D23" s="4"/>
      <c r="E23" s="4"/>
      <c r="F23" s="4"/>
      <c r="G23" s="4"/>
      <c r="H23" s="33">
        <f>+H21</f>
        <v>20.79</v>
      </c>
      <c r="I23" s="28"/>
      <c r="J23" s="33">
        <f>+J21</f>
        <v>8.92</v>
      </c>
      <c r="K23" s="42"/>
      <c r="L23" s="47">
        <f>+L21</f>
        <v>8.6038853703348953E-4</v>
      </c>
    </row>
    <row r="24" spans="1:12" ht="13.5" thickTop="1"/>
    <row r="26" spans="1:12">
      <c r="A26" s="4" t="s">
        <v>731</v>
      </c>
      <c r="B26" s="4"/>
      <c r="C26" s="4"/>
      <c r="D26" s="4"/>
      <c r="E26" s="4"/>
      <c r="F26" s="4"/>
      <c r="G26" s="4"/>
      <c r="H26" s="28"/>
      <c r="I26" s="28"/>
      <c r="J26" s="28"/>
      <c r="K26" s="42"/>
      <c r="L26" s="42"/>
    </row>
    <row r="27" spans="1:12">
      <c r="A27" s="6" t="s">
        <v>732</v>
      </c>
      <c r="B27" s="6"/>
      <c r="C27" s="6"/>
      <c r="D27" s="6"/>
      <c r="E27" s="6"/>
      <c r="F27" s="6"/>
      <c r="G27" s="6"/>
      <c r="H27" s="30"/>
      <c r="I27" s="30"/>
      <c r="J27" s="30"/>
      <c r="K27" s="44"/>
      <c r="L27" s="44"/>
    </row>
    <row r="28" spans="1:12">
      <c r="A28" s="7" t="s">
        <v>733</v>
      </c>
      <c r="B28" s="7" t="s">
        <v>734</v>
      </c>
      <c r="C28" s="7" t="s">
        <v>735</v>
      </c>
      <c r="D28" s="7" t="s">
        <v>572</v>
      </c>
      <c r="E28" s="32">
        <v>0</v>
      </c>
      <c r="F28" s="32">
        <v>0</v>
      </c>
      <c r="G28" s="7" t="s">
        <v>38</v>
      </c>
      <c r="H28" s="32">
        <v>3.97</v>
      </c>
      <c r="I28" s="32">
        <v>101827</v>
      </c>
      <c r="J28" s="32">
        <v>19.100000000000001</v>
      </c>
      <c r="K28" s="46">
        <v>0</v>
      </c>
      <c r="L28" s="46">
        <f>J28/סיכום!$B$42</f>
        <v>1.8423117777286605E-3</v>
      </c>
    </row>
    <row r="29" spans="1:12">
      <c r="A29" s="7" t="s">
        <v>736</v>
      </c>
      <c r="B29" s="7" t="s">
        <v>737</v>
      </c>
      <c r="C29" s="7" t="s">
        <v>738</v>
      </c>
      <c r="D29" s="7" t="s">
        <v>572</v>
      </c>
      <c r="E29" s="32">
        <v>0</v>
      </c>
      <c r="F29" s="32">
        <v>0</v>
      </c>
      <c r="G29" s="7" t="s">
        <v>29</v>
      </c>
      <c r="H29" s="32">
        <v>10.94</v>
      </c>
      <c r="I29" s="32">
        <v>107161</v>
      </c>
      <c r="J29" s="32">
        <v>45.59</v>
      </c>
      <c r="K29" s="46">
        <v>0</v>
      </c>
      <c r="L29" s="46">
        <f>J29/סיכום!$B$42</f>
        <v>4.3974342380444838E-3</v>
      </c>
    </row>
    <row r="30" spans="1:12">
      <c r="A30" s="7" t="s">
        <v>739</v>
      </c>
      <c r="B30" s="7" t="s">
        <v>740</v>
      </c>
      <c r="C30" s="7" t="s">
        <v>741</v>
      </c>
      <c r="D30" s="7" t="s">
        <v>572</v>
      </c>
      <c r="E30" s="32">
        <v>0</v>
      </c>
      <c r="F30" s="32">
        <v>0</v>
      </c>
      <c r="G30" s="7" t="s">
        <v>29</v>
      </c>
      <c r="H30" s="32">
        <v>35.72</v>
      </c>
      <c r="I30" s="32">
        <v>11950.72</v>
      </c>
      <c r="J30" s="32">
        <v>16.600000000000001</v>
      </c>
      <c r="K30" s="46">
        <v>0</v>
      </c>
      <c r="L30" s="46">
        <f>J30/סיכום!$B$42</f>
        <v>1.6011714926856423E-3</v>
      </c>
    </row>
    <row r="31" spans="1:12">
      <c r="A31" s="7" t="s">
        <v>742</v>
      </c>
      <c r="B31" s="7" t="s">
        <v>743</v>
      </c>
      <c r="C31" s="7" t="s">
        <v>744</v>
      </c>
      <c r="D31" s="7" t="s">
        <v>745</v>
      </c>
      <c r="E31" s="32">
        <v>0</v>
      </c>
      <c r="F31" s="32">
        <v>0</v>
      </c>
      <c r="G31" s="7" t="s">
        <v>29</v>
      </c>
      <c r="H31" s="32">
        <v>130</v>
      </c>
      <c r="I31" s="32">
        <v>11855</v>
      </c>
      <c r="J31" s="32">
        <v>59.94</v>
      </c>
      <c r="K31" s="46">
        <v>0</v>
      </c>
      <c r="L31" s="46">
        <f>J31/סיכום!$B$42</f>
        <v>5.7815794741914086E-3</v>
      </c>
    </row>
    <row r="32" spans="1:12">
      <c r="A32" s="7" t="s">
        <v>746</v>
      </c>
      <c r="B32" s="7" t="s">
        <v>747</v>
      </c>
      <c r="C32" s="7" t="s">
        <v>748</v>
      </c>
      <c r="D32" s="7" t="s">
        <v>257</v>
      </c>
      <c r="E32" s="32">
        <v>0</v>
      </c>
      <c r="F32" s="32">
        <v>0</v>
      </c>
      <c r="G32" s="7" t="s">
        <v>29</v>
      </c>
      <c r="H32" s="32">
        <v>100</v>
      </c>
      <c r="I32" s="32">
        <v>1612</v>
      </c>
      <c r="J32" s="32">
        <v>6.27</v>
      </c>
      <c r="K32" s="46">
        <v>0</v>
      </c>
      <c r="L32" s="46">
        <f>J32/סיכום!$B$42</f>
        <v>6.0477983488789011E-4</v>
      </c>
    </row>
    <row r="33" spans="1:12">
      <c r="A33" s="7" t="s">
        <v>749</v>
      </c>
      <c r="B33" s="7" t="s">
        <v>750</v>
      </c>
      <c r="C33" s="7" t="s">
        <v>751</v>
      </c>
      <c r="D33" s="7" t="s">
        <v>572</v>
      </c>
      <c r="E33" s="32">
        <v>0</v>
      </c>
      <c r="F33" s="32">
        <v>0</v>
      </c>
      <c r="G33" s="7" t="s">
        <v>29</v>
      </c>
      <c r="H33" s="32">
        <v>335</v>
      </c>
      <c r="I33" s="32">
        <v>1451</v>
      </c>
      <c r="J33" s="32">
        <v>18.899999999999999</v>
      </c>
      <c r="K33" s="46">
        <v>0</v>
      </c>
      <c r="L33" s="46">
        <f>J33/סיכום!$B$42</f>
        <v>1.8230205549252189E-3</v>
      </c>
    </row>
    <row r="34" spans="1:12">
      <c r="A34" s="7" t="s">
        <v>752</v>
      </c>
      <c r="B34" s="7" t="s">
        <v>753</v>
      </c>
      <c r="C34" s="7" t="s">
        <v>754</v>
      </c>
      <c r="D34" s="7" t="s">
        <v>257</v>
      </c>
      <c r="E34" s="32">
        <v>0</v>
      </c>
      <c r="F34" s="32">
        <v>0</v>
      </c>
      <c r="G34" s="7" t="s">
        <v>29</v>
      </c>
      <c r="H34" s="32">
        <v>518.75</v>
      </c>
      <c r="I34" s="32">
        <v>2628</v>
      </c>
      <c r="J34" s="32">
        <v>53.02</v>
      </c>
      <c r="K34" s="46">
        <v>0</v>
      </c>
      <c r="L34" s="46">
        <f>J34/סיכום!$B$42</f>
        <v>5.1141031651923338E-3</v>
      </c>
    </row>
    <row r="35" spans="1:12" ht="13.5" thickBot="1">
      <c r="A35" s="6" t="s">
        <v>755</v>
      </c>
      <c r="B35" s="6"/>
      <c r="C35" s="6"/>
      <c r="D35" s="6"/>
      <c r="E35" s="6"/>
      <c r="F35" s="6"/>
      <c r="G35" s="6"/>
      <c r="H35" s="31">
        <f>SUM(H28:H34)</f>
        <v>1134.3800000000001</v>
      </c>
      <c r="I35" s="30"/>
      <c r="J35" s="31">
        <f>SUM(J28:J34)</f>
        <v>219.42000000000002</v>
      </c>
      <c r="K35" s="44"/>
      <c r="L35" s="45">
        <f>J35/סיכום!$B$42</f>
        <v>2.1164400537655639E-2</v>
      </c>
    </row>
    <row r="36" spans="1:12" ht="13.5" thickTop="1"/>
    <row r="37" spans="1:12" ht="13.5" thickBot="1">
      <c r="A37" s="4" t="s">
        <v>756</v>
      </c>
      <c r="B37" s="4"/>
      <c r="C37" s="4"/>
      <c r="D37" s="4"/>
      <c r="E37" s="4"/>
      <c r="F37" s="4"/>
      <c r="G37" s="4"/>
      <c r="H37" s="33">
        <v>1134.3800000000001</v>
      </c>
      <c r="I37" s="28"/>
      <c r="J37" s="33">
        <v>219.42</v>
      </c>
      <c r="K37" s="42"/>
      <c r="L37" s="47">
        <v>2.1100000000000001E-2</v>
      </c>
    </row>
    <row r="38" spans="1:12" ht="13.5" thickTop="1"/>
    <row r="40" spans="1:12" ht="13.5" thickBot="1">
      <c r="A40" s="4" t="s">
        <v>757</v>
      </c>
      <c r="B40" s="4"/>
      <c r="C40" s="4"/>
      <c r="D40" s="4"/>
      <c r="E40" s="4"/>
      <c r="F40" s="4"/>
      <c r="G40" s="4"/>
      <c r="H40" s="33">
        <f>+H23+H37</f>
        <v>1155.17</v>
      </c>
      <c r="I40" s="28"/>
      <c r="J40" s="33">
        <f>+J23+J37</f>
        <v>228.33999999999997</v>
      </c>
      <c r="K40" s="42"/>
      <c r="L40" s="47">
        <f>+L23+L37</f>
        <v>2.1960388537033491E-2</v>
      </c>
    </row>
    <row r="41" spans="1:12" ht="13.5" thickTop="1"/>
    <row r="43" spans="1:12">
      <c r="A43" s="7" t="s">
        <v>69</v>
      </c>
      <c r="B43" s="7"/>
      <c r="C43" s="7"/>
      <c r="D43" s="7"/>
      <c r="E43" s="7"/>
      <c r="F43" s="7"/>
      <c r="G43" s="7"/>
      <c r="H43" s="32"/>
      <c r="I43" s="32"/>
      <c r="J43" s="32"/>
      <c r="K43" s="46"/>
      <c r="L43" s="46"/>
    </row>
    <row r="47" spans="1:12">
      <c r="A47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39" sqref="A39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758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123</v>
      </c>
      <c r="E11" s="4" t="s">
        <v>9</v>
      </c>
      <c r="F11" s="4" t="s">
        <v>74</v>
      </c>
      <c r="G11" s="4" t="s">
        <v>75</v>
      </c>
      <c r="H11" s="4" t="s">
        <v>12</v>
      </c>
      <c r="I11" s="4" t="s">
        <v>76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79</v>
      </c>
      <c r="G12" s="5" t="s">
        <v>80</v>
      </c>
      <c r="H12" s="5" t="s">
        <v>15</v>
      </c>
      <c r="I12" s="5" t="s">
        <v>14</v>
      </c>
      <c r="J12" s="5" t="s">
        <v>14</v>
      </c>
    </row>
    <row r="15" spans="1:10">
      <c r="A15" s="4" t="s">
        <v>759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760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760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761</v>
      </c>
      <c r="B20" s="6"/>
      <c r="C20" s="6"/>
      <c r="D20" s="6"/>
      <c r="E20" s="6"/>
      <c r="F20" s="18" t="s">
        <v>20</v>
      </c>
      <c r="G20" s="6"/>
      <c r="H20" s="18" t="s">
        <v>20</v>
      </c>
      <c r="I20" s="6"/>
      <c r="J20" s="21">
        <f>H20/סיכום!$B$42</f>
        <v>0</v>
      </c>
    </row>
    <row r="21" spans="1:10" ht="13.5" thickTop="1"/>
    <row r="22" spans="1:10" ht="13.5" thickBot="1">
      <c r="A22" s="4" t="s">
        <v>761</v>
      </c>
      <c r="B22" s="4"/>
      <c r="C22" s="4"/>
      <c r="D22" s="4"/>
      <c r="E22" s="4"/>
      <c r="F22" s="19" t="s">
        <v>20</v>
      </c>
      <c r="G22" s="4"/>
      <c r="H22" s="19" t="s">
        <v>20</v>
      </c>
      <c r="I22" s="4"/>
      <c r="J22" s="19" t="s">
        <v>21</v>
      </c>
    </row>
    <row r="23" spans="1:10" ht="13.5" thickTop="1"/>
    <row r="25" spans="1:10">
      <c r="A25" s="4" t="s">
        <v>762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762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763</v>
      </c>
      <c r="B27" s="6"/>
      <c r="C27" s="6"/>
      <c r="D27" s="6"/>
      <c r="E27" s="6"/>
      <c r="F27" s="18" t="s">
        <v>20</v>
      </c>
      <c r="G27" s="6"/>
      <c r="H27" s="18" t="s">
        <v>20</v>
      </c>
      <c r="I27" s="6"/>
      <c r="J27" s="21">
        <f>H27/סיכום!$B$42</f>
        <v>0</v>
      </c>
    </row>
    <row r="28" spans="1:10" ht="13.5" thickTop="1"/>
    <row r="29" spans="1:10" ht="13.5" thickBot="1">
      <c r="A29" s="4" t="s">
        <v>763</v>
      </c>
      <c r="B29" s="4"/>
      <c r="C29" s="4"/>
      <c r="D29" s="4"/>
      <c r="E29" s="4"/>
      <c r="F29" s="19" t="s">
        <v>20</v>
      </c>
      <c r="G29" s="4"/>
      <c r="H29" s="19" t="s">
        <v>20</v>
      </c>
      <c r="I29" s="4"/>
      <c r="J29" s="19" t="s">
        <v>21</v>
      </c>
    </row>
    <row r="30" spans="1:10" ht="13.5" thickTop="1"/>
    <row r="32" spans="1:10" ht="13.5" thickBot="1">
      <c r="A32" s="4" t="s">
        <v>764</v>
      </c>
      <c r="B32" s="4"/>
      <c r="C32" s="4"/>
      <c r="D32" s="4"/>
      <c r="E32" s="4"/>
      <c r="F32" s="19" t="s">
        <v>20</v>
      </c>
      <c r="G32" s="4"/>
      <c r="H32" s="19" t="s">
        <v>20</v>
      </c>
      <c r="I32" s="4"/>
      <c r="J32" s="19" t="s">
        <v>21</v>
      </c>
    </row>
    <row r="33" spans="1:10" ht="13.5" thickTop="1"/>
    <row r="35" spans="1:10">
      <c r="A35" s="7" t="s">
        <v>69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18" workbookViewId="0">
      <selection activeCell="A60" sqref="A60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765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123</v>
      </c>
      <c r="E11" s="4" t="s">
        <v>9</v>
      </c>
      <c r="F11" s="4" t="s">
        <v>74</v>
      </c>
      <c r="G11" s="4" t="s">
        <v>75</v>
      </c>
      <c r="H11" s="4" t="s">
        <v>12</v>
      </c>
      <c r="I11" s="4" t="s">
        <v>76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79</v>
      </c>
      <c r="G12" s="5" t="s">
        <v>80</v>
      </c>
      <c r="H12" s="5" t="s">
        <v>15</v>
      </c>
      <c r="I12" s="5" t="s">
        <v>14</v>
      </c>
      <c r="J12" s="5" t="s">
        <v>14</v>
      </c>
    </row>
    <row r="15" spans="1:10">
      <c r="A15" s="4" t="s">
        <v>766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767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768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769</v>
      </c>
      <c r="B20" s="6"/>
      <c r="C20" s="6"/>
      <c r="D20" s="6"/>
      <c r="E20" s="6"/>
      <c r="F20" s="18" t="s">
        <v>20</v>
      </c>
      <c r="G20" s="6"/>
      <c r="H20" s="18" t="s">
        <v>20</v>
      </c>
      <c r="I20" s="6"/>
      <c r="J20" s="21">
        <f>H20/סיכום!$B$42</f>
        <v>0</v>
      </c>
    </row>
    <row r="21" spans="1:10" ht="13.5" thickTop="1"/>
    <row r="22" spans="1:10">
      <c r="A22" s="6" t="s">
        <v>770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771</v>
      </c>
      <c r="B23" s="6"/>
      <c r="C23" s="6"/>
      <c r="D23" s="6"/>
      <c r="E23" s="6"/>
      <c r="F23" s="18" t="s">
        <v>20</v>
      </c>
      <c r="G23" s="6"/>
      <c r="H23" s="18" t="s">
        <v>20</v>
      </c>
      <c r="I23" s="6"/>
      <c r="J23" s="21">
        <f>H23/סיכום!$B$42</f>
        <v>0</v>
      </c>
    </row>
    <row r="24" spans="1:10" ht="13.5" thickTop="1"/>
    <row r="25" spans="1:10">
      <c r="A25" s="6" t="s">
        <v>772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773</v>
      </c>
      <c r="B26" s="6"/>
      <c r="C26" s="6"/>
      <c r="D26" s="6"/>
      <c r="E26" s="6"/>
      <c r="F26" s="18" t="s">
        <v>20</v>
      </c>
      <c r="G26" s="6"/>
      <c r="H26" s="18" t="s">
        <v>20</v>
      </c>
      <c r="I26" s="6"/>
      <c r="J26" s="21">
        <f>H26/סיכום!$B$42</f>
        <v>0</v>
      </c>
    </row>
    <row r="27" spans="1:10" ht="13.5" thickTop="1"/>
    <row r="28" spans="1:10">
      <c r="A28" s="6" t="s">
        <v>774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775</v>
      </c>
      <c r="B29" s="6"/>
      <c r="C29" s="6"/>
      <c r="D29" s="6"/>
      <c r="E29" s="6"/>
      <c r="F29" s="18" t="s">
        <v>20</v>
      </c>
      <c r="G29" s="6"/>
      <c r="H29" s="18" t="s">
        <v>20</v>
      </c>
      <c r="I29" s="6"/>
      <c r="J29" s="21">
        <f>H29/סיכום!$B$42</f>
        <v>0</v>
      </c>
    </row>
    <row r="30" spans="1:10" ht="13.5" thickTop="1"/>
    <row r="31" spans="1:10" ht="13.5" thickBot="1">
      <c r="A31" s="4" t="s">
        <v>776</v>
      </c>
      <c r="B31" s="4"/>
      <c r="C31" s="4"/>
      <c r="D31" s="4"/>
      <c r="E31" s="4"/>
      <c r="F31" s="19" t="s">
        <v>20</v>
      </c>
      <c r="G31" s="4"/>
      <c r="H31" s="19" t="s">
        <v>20</v>
      </c>
      <c r="I31" s="4"/>
      <c r="J31" s="19" t="s">
        <v>21</v>
      </c>
    </row>
    <row r="32" spans="1:10" ht="13.5" thickTop="1"/>
    <row r="34" spans="1:10">
      <c r="A34" s="4" t="s">
        <v>777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768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769</v>
      </c>
      <c r="B36" s="6"/>
      <c r="C36" s="6"/>
      <c r="D36" s="6"/>
      <c r="E36" s="6"/>
      <c r="F36" s="18" t="s">
        <v>20</v>
      </c>
      <c r="G36" s="6"/>
      <c r="H36" s="18" t="s">
        <v>20</v>
      </c>
      <c r="I36" s="6"/>
      <c r="J36" s="21">
        <f>H36/סיכום!$B$42</f>
        <v>0</v>
      </c>
    </row>
    <row r="37" spans="1:10" ht="13.5" thickTop="1"/>
    <row r="38" spans="1:10">
      <c r="A38" s="6" t="s">
        <v>778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779</v>
      </c>
      <c r="B39" s="6"/>
      <c r="C39" s="6"/>
      <c r="D39" s="6"/>
      <c r="E39" s="6"/>
      <c r="F39" s="18" t="s">
        <v>20</v>
      </c>
      <c r="G39" s="6"/>
      <c r="H39" s="18" t="s">
        <v>20</v>
      </c>
      <c r="I39" s="6"/>
      <c r="J39" s="21">
        <f>H39/סיכום!$B$42</f>
        <v>0</v>
      </c>
    </row>
    <row r="40" spans="1:10" ht="13.5" thickTop="1"/>
    <row r="41" spans="1:10">
      <c r="A41" s="6" t="s">
        <v>772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773</v>
      </c>
      <c r="B42" s="6"/>
      <c r="C42" s="6"/>
      <c r="D42" s="6"/>
      <c r="E42" s="6"/>
      <c r="F42" s="18" t="s">
        <v>20</v>
      </c>
      <c r="G42" s="6"/>
      <c r="H42" s="18" t="s">
        <v>20</v>
      </c>
      <c r="I42" s="6"/>
      <c r="J42" s="21">
        <f>H42/סיכום!$B$42</f>
        <v>0</v>
      </c>
    </row>
    <row r="43" spans="1:10" ht="13.5" thickTop="1"/>
    <row r="44" spans="1:10">
      <c r="A44" s="6" t="s">
        <v>780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781</v>
      </c>
      <c r="B45" s="6"/>
      <c r="C45" s="6"/>
      <c r="D45" s="6"/>
      <c r="E45" s="6"/>
      <c r="F45" s="18" t="s">
        <v>20</v>
      </c>
      <c r="G45" s="6"/>
      <c r="H45" s="18" t="s">
        <v>20</v>
      </c>
      <c r="I45" s="6"/>
      <c r="J45" s="21">
        <f>H45/סיכום!$B$42</f>
        <v>0</v>
      </c>
    </row>
    <row r="46" spans="1:10" ht="13.5" thickTop="1"/>
    <row r="47" spans="1:10">
      <c r="A47" s="6" t="s">
        <v>774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775</v>
      </c>
      <c r="B48" s="6"/>
      <c r="C48" s="6"/>
      <c r="D48" s="6"/>
      <c r="E48" s="6"/>
      <c r="F48" s="18" t="s">
        <v>20</v>
      </c>
      <c r="G48" s="6"/>
      <c r="H48" s="18" t="s">
        <v>20</v>
      </c>
      <c r="I48" s="6"/>
      <c r="J48" s="21">
        <f>H48/סיכום!$B$42</f>
        <v>0</v>
      </c>
    </row>
    <row r="49" spans="1:10" ht="13.5" thickTop="1"/>
    <row r="50" spans="1:10" ht="13.5" thickBot="1">
      <c r="A50" s="4" t="s">
        <v>782</v>
      </c>
      <c r="B50" s="4"/>
      <c r="C50" s="4"/>
      <c r="D50" s="4"/>
      <c r="E50" s="4"/>
      <c r="F50" s="19" t="s">
        <v>20</v>
      </c>
      <c r="G50" s="4"/>
      <c r="H50" s="19" t="s">
        <v>20</v>
      </c>
      <c r="I50" s="4"/>
      <c r="J50" s="19" t="s">
        <v>21</v>
      </c>
    </row>
    <row r="51" spans="1:10" ht="13.5" thickTop="1"/>
    <row r="53" spans="1:10" ht="13.5" thickBot="1">
      <c r="A53" s="4" t="s">
        <v>783</v>
      </c>
      <c r="B53" s="4"/>
      <c r="C53" s="4"/>
      <c r="D53" s="4"/>
      <c r="E53" s="4"/>
      <c r="F53" s="19" t="s">
        <v>20</v>
      </c>
      <c r="G53" s="4"/>
      <c r="H53" s="19" t="s">
        <v>20</v>
      </c>
      <c r="I53" s="4"/>
      <c r="J53" s="19" t="s">
        <v>21</v>
      </c>
    </row>
    <row r="54" spans="1:10" ht="13.5" thickTop="1"/>
    <row r="56" spans="1:10">
      <c r="A56" s="7" t="s">
        <v>69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1BE1422-5F14-4E51-8847-722CC9479A62}"/>
</file>

<file path=customXml/itemProps2.xml><?xml version="1.0" encoding="utf-8"?>
<ds:datastoreItem xmlns:ds="http://schemas.openxmlformats.org/officeDocument/2006/customXml" ds:itemID="{606C08BD-AA9E-4759-932C-D40FE1963D29}"/>
</file>

<file path=customXml/itemProps3.xml><?xml version="1.0" encoding="utf-8"?>
<ds:datastoreItem xmlns:ds="http://schemas.openxmlformats.org/officeDocument/2006/customXml" ds:itemID="{4E449C92-076D-4339-8750-A1CFC117D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2015-02-10T15:36:50Z</dcterms:created>
  <dcterms:modified xsi:type="dcterms:W3CDTF">2015-02-18T15:05:16Z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