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84" firstSheet="17" activeTab="23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8" r:id="rId26"/>
  </sheets>
  <calcPr calcId="145621"/>
</workbook>
</file>

<file path=xl/calcChain.xml><?xml version="1.0" encoding="utf-8"?>
<calcChain xmlns="http://schemas.openxmlformats.org/spreadsheetml/2006/main">
  <c r="C30" i="16" l="1"/>
  <c r="C28" i="10"/>
  <c r="C132" i="5"/>
  <c r="D234" i="4"/>
  <c r="C150" i="4"/>
  <c r="I42" i="1" l="1"/>
  <c r="I34" i="1"/>
  <c r="I22" i="1"/>
  <c r="I56" i="1" s="1"/>
  <c r="I69" i="1" s="1"/>
  <c r="J63" i="2"/>
  <c r="J76" i="2" s="1"/>
  <c r="J58" i="2"/>
  <c r="L58" i="2"/>
  <c r="J31" i="2"/>
  <c r="L31" i="2"/>
  <c r="L63" i="2" s="1"/>
  <c r="L76" i="2" s="1"/>
  <c r="L254" i="4"/>
  <c r="N254" i="4"/>
  <c r="N252" i="4"/>
  <c r="L252" i="4"/>
  <c r="N193" i="4"/>
  <c r="L193" i="4"/>
  <c r="L151" i="4"/>
  <c r="L201" i="4" s="1"/>
  <c r="L257" i="4" s="1"/>
  <c r="N151" i="4"/>
  <c r="N201" i="4" s="1"/>
  <c r="N257" i="4" s="1"/>
  <c r="H145" i="5"/>
  <c r="F145" i="5"/>
  <c r="F137" i="5"/>
  <c r="F147" i="5" s="1"/>
  <c r="H137" i="5"/>
  <c r="H147" i="5" s="1"/>
  <c r="F86" i="5"/>
  <c r="H86" i="5"/>
  <c r="H59" i="5"/>
  <c r="F59" i="5"/>
  <c r="F38" i="5"/>
  <c r="F94" i="5" s="1"/>
  <c r="F150" i="5" s="1"/>
  <c r="H38" i="5"/>
  <c r="H94" i="5" s="1"/>
  <c r="G143" i="6"/>
  <c r="E143" i="6"/>
  <c r="E136" i="6"/>
  <c r="E148" i="6" s="1"/>
  <c r="G136" i="6"/>
  <c r="G148" i="6" s="1"/>
  <c r="E67" i="6"/>
  <c r="G67" i="6"/>
  <c r="G51" i="6"/>
  <c r="E51" i="6"/>
  <c r="E32" i="6"/>
  <c r="E78" i="6" s="1"/>
  <c r="G32" i="6"/>
  <c r="G78" i="6" s="1"/>
  <c r="G151" i="6" s="1"/>
  <c r="J43" i="7"/>
  <c r="H43" i="7"/>
  <c r="H41" i="7"/>
  <c r="J41" i="7"/>
  <c r="J23" i="7"/>
  <c r="J46" i="7" s="1"/>
  <c r="H23" i="7"/>
  <c r="H46" i="7" s="1"/>
  <c r="H21" i="7"/>
  <c r="J21" i="7"/>
  <c r="F21" i="8"/>
  <c r="F23" i="8" s="1"/>
  <c r="F33" i="8" s="1"/>
  <c r="H21" i="8"/>
  <c r="H23" i="8" s="1"/>
  <c r="H33" i="8" s="1"/>
  <c r="H35" i="9"/>
  <c r="H57" i="9" s="1"/>
  <c r="F35" i="9"/>
  <c r="F57" i="9" s="1"/>
  <c r="F24" i="9"/>
  <c r="H24" i="9"/>
  <c r="F30" i="10"/>
  <c r="F32" i="10" s="1"/>
  <c r="F35" i="10" s="1"/>
  <c r="H30" i="10"/>
  <c r="H32" i="10" s="1"/>
  <c r="H35" i="10" s="1"/>
  <c r="L83" i="12"/>
  <c r="L96" i="12" s="1"/>
  <c r="J83" i="12"/>
  <c r="J96" i="12" s="1"/>
  <c r="J72" i="12"/>
  <c r="L72" i="12"/>
  <c r="L24" i="13"/>
  <c r="L32" i="13" s="1"/>
  <c r="L45" i="13" s="1"/>
  <c r="N24" i="13"/>
  <c r="N32" i="13" s="1"/>
  <c r="N45" i="13" s="1"/>
  <c r="N25" i="14"/>
  <c r="L25" i="14"/>
  <c r="L21" i="14"/>
  <c r="L33" i="14" s="1"/>
  <c r="L46" i="14" s="1"/>
  <c r="N21" i="14"/>
  <c r="N33" i="14" s="1"/>
  <c r="N46" i="14" s="1"/>
  <c r="G53" i="16"/>
  <c r="I51" i="16"/>
  <c r="G51" i="16"/>
  <c r="G47" i="16"/>
  <c r="I47" i="16"/>
  <c r="I53" i="16" s="1"/>
  <c r="I43" i="16"/>
  <c r="G43" i="16"/>
  <c r="I31" i="16"/>
  <c r="G31" i="16"/>
  <c r="G24" i="16"/>
  <c r="G33" i="16" s="1"/>
  <c r="G56" i="16" s="1"/>
  <c r="I24" i="16"/>
  <c r="I33" i="16" s="1"/>
  <c r="I56" i="16" s="1"/>
  <c r="G48" i="19"/>
  <c r="G67" i="19" s="1"/>
  <c r="G40" i="19"/>
  <c r="I40" i="19"/>
  <c r="G35" i="19"/>
  <c r="I35" i="19"/>
  <c r="I48" i="19" s="1"/>
  <c r="I67" i="19" s="1"/>
  <c r="N60" i="20"/>
  <c r="N63" i="20" s="1"/>
  <c r="L60" i="20"/>
  <c r="L63" i="20" s="1"/>
  <c r="L43" i="20"/>
  <c r="N43" i="20"/>
  <c r="J76" i="21"/>
  <c r="J81" i="21" s="1"/>
  <c r="L76" i="21"/>
  <c r="L81" i="21" s="1"/>
  <c r="J60" i="21"/>
  <c r="L60" i="21"/>
  <c r="L40" i="21"/>
  <c r="J40" i="21"/>
  <c r="J21" i="21"/>
  <c r="J62" i="21" s="1"/>
  <c r="J84" i="21" s="1"/>
  <c r="L21" i="21"/>
  <c r="L62" i="21" s="1"/>
  <c r="M21" i="21"/>
  <c r="H31" i="24"/>
  <c r="H24" i="24"/>
  <c r="H34" i="24" s="1"/>
  <c r="H22" i="24"/>
  <c r="E31" i="25"/>
  <c r="E33" i="25" s="1"/>
  <c r="E36" i="25" s="1"/>
  <c r="E151" i="6" l="1"/>
  <c r="L84" i="21"/>
  <c r="H150" i="5"/>
  <c r="C34" i="21"/>
  <c r="C35" i="21"/>
  <c r="C36" i="21"/>
  <c r="C33" i="21"/>
  <c r="C30" i="21"/>
  <c r="B40" i="28" l="1"/>
  <c r="B24" i="28" l="1"/>
  <c r="B35" i="28"/>
  <c r="B34" i="28"/>
  <c r="B31" i="28"/>
  <c r="B29" i="28"/>
  <c r="B28" i="28"/>
  <c r="B27" i="28"/>
  <c r="B23" i="28"/>
  <c r="B22" i="28"/>
  <c r="B21" i="28"/>
  <c r="B20" i="28"/>
  <c r="B19" i="28"/>
  <c r="B18" i="28"/>
  <c r="B16" i="28"/>
  <c r="B14" i="28"/>
  <c r="B26" i="28" l="1"/>
  <c r="B15" i="28"/>
  <c r="B42" i="28" l="1"/>
  <c r="J31" i="19" s="1"/>
  <c r="P116" i="4"/>
  <c r="J122" i="5"/>
  <c r="P237" i="4"/>
  <c r="P157" i="4"/>
  <c r="P87" i="4"/>
  <c r="N47" i="2"/>
  <c r="J83" i="5"/>
  <c r="P244" i="4"/>
  <c r="P168" i="4"/>
  <c r="P102" i="4"/>
  <c r="P38" i="4"/>
  <c r="J104" i="5"/>
  <c r="P251" i="4"/>
  <c r="P175" i="4"/>
  <c r="P109" i="4"/>
  <c r="P43" i="4"/>
  <c r="C31" i="28"/>
  <c r="J33" i="1"/>
  <c r="P29" i="3"/>
  <c r="C40" i="28"/>
  <c r="J30" i="1"/>
  <c r="N20" i="2"/>
  <c r="N71" i="2"/>
  <c r="J25" i="5" l="1"/>
  <c r="I43" i="6"/>
  <c r="J144" i="5"/>
  <c r="J43" i="9"/>
  <c r="I123" i="6"/>
  <c r="I100" i="6"/>
  <c r="N75" i="12"/>
  <c r="N56" i="12"/>
  <c r="N53" i="2"/>
  <c r="J51" i="1"/>
  <c r="C32" i="28"/>
  <c r="J26" i="1"/>
  <c r="P125" i="4"/>
  <c r="J34" i="5"/>
  <c r="P118" i="4"/>
  <c r="P184" i="4"/>
  <c r="P31" i="4"/>
  <c r="P173" i="4"/>
  <c r="J20" i="5"/>
  <c r="P148" i="4"/>
  <c r="J65" i="5"/>
  <c r="I54" i="6"/>
  <c r="J22" i="9"/>
  <c r="I132" i="6"/>
  <c r="J27" i="15"/>
  <c r="N38" i="2"/>
  <c r="J31" i="1"/>
  <c r="C18" i="28"/>
  <c r="C35" i="28"/>
  <c r="N40" i="2"/>
  <c r="C14" i="28"/>
  <c r="N37" i="2"/>
  <c r="P77" i="4"/>
  <c r="P141" i="4"/>
  <c r="P219" i="4"/>
  <c r="J56" i="5"/>
  <c r="N50" i="2"/>
  <c r="P70" i="4"/>
  <c r="P134" i="4"/>
  <c r="P212" i="4"/>
  <c r="J49" i="5"/>
  <c r="J38" i="1"/>
  <c r="P55" i="4"/>
  <c r="P119" i="4"/>
  <c r="P189" i="4"/>
  <c r="J46" i="5"/>
  <c r="P52" i="4"/>
  <c r="P182" i="4"/>
  <c r="J107" i="5"/>
  <c r="I125" i="6"/>
  <c r="I98" i="6"/>
  <c r="I41" i="6"/>
  <c r="J142" i="5"/>
  <c r="P26" i="11"/>
  <c r="P46" i="20"/>
  <c r="C15" i="28"/>
  <c r="C42" i="28" s="1"/>
  <c r="J30" i="19"/>
  <c r="N47" i="12"/>
  <c r="M33" i="21"/>
  <c r="J23" i="19"/>
  <c r="K42" i="16"/>
  <c r="P36" i="14"/>
  <c r="N68" i="12"/>
  <c r="N52" i="12"/>
  <c r="N36" i="12"/>
  <c r="M74" i="21"/>
  <c r="M34" i="21"/>
  <c r="P32" i="20"/>
  <c r="J32" i="19"/>
  <c r="K29" i="18"/>
  <c r="P19" i="14"/>
  <c r="N69" i="12"/>
  <c r="N53" i="12"/>
  <c r="N37" i="12"/>
  <c r="N20" i="12"/>
  <c r="J49" i="9"/>
  <c r="L33" i="7"/>
  <c r="I128" i="6"/>
  <c r="I112" i="6"/>
  <c r="I96" i="6"/>
  <c r="I70" i="6"/>
  <c r="I50" i="6"/>
  <c r="I28" i="6"/>
  <c r="N27" i="12"/>
  <c r="P23" i="11"/>
  <c r="L40" i="7"/>
  <c r="I135" i="6"/>
  <c r="I119" i="6"/>
  <c r="I103" i="6"/>
  <c r="I87" i="6"/>
  <c r="I55" i="6"/>
  <c r="I37" i="6"/>
  <c r="J141" i="5"/>
  <c r="J130" i="5"/>
  <c r="P48" i="11"/>
  <c r="J27" i="9"/>
  <c r="L31" i="7"/>
  <c r="I126" i="6"/>
  <c r="I110" i="6"/>
  <c r="I94" i="6"/>
  <c r="I66" i="6"/>
  <c r="I48" i="6"/>
  <c r="I30" i="6"/>
  <c r="N29" i="12"/>
  <c r="P29" i="11"/>
  <c r="L38" i="7"/>
  <c r="I139" i="6"/>
  <c r="I121" i="6"/>
  <c r="I105" i="6"/>
  <c r="I89" i="6"/>
  <c r="I61" i="6"/>
  <c r="I39" i="6"/>
  <c r="I21" i="6"/>
  <c r="J134" i="5"/>
  <c r="J115" i="5"/>
  <c r="J103" i="5"/>
  <c r="J77" i="5"/>
  <c r="J55" i="5"/>
  <c r="J37" i="5"/>
  <c r="J21" i="5"/>
  <c r="J38" i="5" s="1"/>
  <c r="P238" i="4"/>
  <c r="P222" i="4"/>
  <c r="P196" i="4"/>
  <c r="P178" i="4"/>
  <c r="P162" i="4"/>
  <c r="P144" i="4"/>
  <c r="P128" i="4"/>
  <c r="P112" i="4"/>
  <c r="P96" i="4"/>
  <c r="P80" i="4"/>
  <c r="P64" i="4"/>
  <c r="P48" i="4"/>
  <c r="P32" i="4"/>
  <c r="P26" i="3"/>
  <c r="N48" i="2"/>
  <c r="J118" i="5"/>
  <c r="J102" i="5"/>
  <c r="J76" i="5"/>
  <c r="J58" i="5"/>
  <c r="J42" i="5"/>
  <c r="P37" i="13"/>
  <c r="N39" i="12"/>
  <c r="M79" i="21"/>
  <c r="P49" i="20"/>
  <c r="K42" i="18"/>
  <c r="K30" i="16"/>
  <c r="K31" i="16" s="1"/>
  <c r="P24" i="14"/>
  <c r="P25" i="14" s="1"/>
  <c r="N64" i="12"/>
  <c r="N48" i="12"/>
  <c r="N32" i="12"/>
  <c r="M58" i="21"/>
  <c r="M30" i="21"/>
  <c r="J62" i="19"/>
  <c r="J28" i="19"/>
  <c r="K23" i="16"/>
  <c r="K24" i="16" s="1"/>
  <c r="K33" i="16" s="1"/>
  <c r="P27" i="13"/>
  <c r="N65" i="12"/>
  <c r="N49" i="12"/>
  <c r="N33" i="12"/>
  <c r="P54" i="11"/>
  <c r="J33" i="9"/>
  <c r="L29" i="7"/>
  <c r="I124" i="6"/>
  <c r="I108" i="6"/>
  <c r="I92" i="6"/>
  <c r="I64" i="6"/>
  <c r="I46" i="6"/>
  <c r="I24" i="6"/>
  <c r="N23" i="12"/>
  <c r="J46" i="9"/>
  <c r="L36" i="7"/>
  <c r="I131" i="6"/>
  <c r="I115" i="6"/>
  <c r="I99" i="6"/>
  <c r="I83" i="6"/>
  <c r="I136" i="6" s="1"/>
  <c r="I148" i="6" s="1"/>
  <c r="I49" i="6"/>
  <c r="I31" i="6"/>
  <c r="J135" i="5"/>
  <c r="J125" i="5"/>
  <c r="P32" i="11"/>
  <c r="J21" i="9"/>
  <c r="I142" i="6"/>
  <c r="I143" i="6" s="1"/>
  <c r="I122" i="6"/>
  <c r="I106" i="6"/>
  <c r="I90" i="6"/>
  <c r="I62" i="6"/>
  <c r="I44" i="6"/>
  <c r="I26" i="6"/>
  <c r="N25" i="12"/>
  <c r="J52" i="9"/>
  <c r="L34" i="7"/>
  <c r="I133" i="6"/>
  <c r="I117" i="6"/>
  <c r="I101" i="6"/>
  <c r="I85" i="6"/>
  <c r="I57" i="6"/>
  <c r="I35" i="6"/>
  <c r="J143" i="5"/>
  <c r="J127" i="5"/>
  <c r="J111" i="5"/>
  <c r="J99" i="5"/>
  <c r="J73" i="5"/>
  <c r="J51" i="5"/>
  <c r="J33" i="5"/>
  <c r="P250" i="4"/>
  <c r="P234" i="4"/>
  <c r="P218" i="4"/>
  <c r="P190" i="4"/>
  <c r="P174" i="4"/>
  <c r="P158" i="4"/>
  <c r="P140" i="4"/>
  <c r="P124" i="4"/>
  <c r="P108" i="4"/>
  <c r="P92" i="4"/>
  <c r="P76" i="4"/>
  <c r="P60" i="4"/>
  <c r="P44" i="4"/>
  <c r="P28" i="4"/>
  <c r="N68" i="2"/>
  <c r="J132" i="5"/>
  <c r="J114" i="5"/>
  <c r="J92" i="5"/>
  <c r="J72" i="5"/>
  <c r="J54" i="5"/>
  <c r="J36" i="5"/>
  <c r="N63" i="12"/>
  <c r="M59" i="21"/>
  <c r="K26" i="18"/>
  <c r="P40" i="13"/>
  <c r="N44" i="12"/>
  <c r="M52" i="21"/>
  <c r="J46" i="19"/>
  <c r="J30" i="15"/>
  <c r="N61" i="12"/>
  <c r="N30" i="12"/>
  <c r="J23" i="9"/>
  <c r="J24" i="9" s="1"/>
  <c r="J35" i="9" s="1"/>
  <c r="J57" i="9" s="1"/>
  <c r="I120" i="6"/>
  <c r="I88" i="6"/>
  <c r="I42" i="6"/>
  <c r="P51" i="11"/>
  <c r="L32" i="7"/>
  <c r="I111" i="6"/>
  <c r="I63" i="6"/>
  <c r="I27" i="6"/>
  <c r="J121" i="5"/>
  <c r="L39" i="7"/>
  <c r="I118" i="6"/>
  <c r="I86" i="6"/>
  <c r="I40" i="6"/>
  <c r="P57" i="11"/>
  <c r="L30" i="7"/>
  <c r="I113" i="6"/>
  <c r="I73" i="6"/>
  <c r="I29" i="6"/>
  <c r="J123" i="5"/>
  <c r="J85" i="5"/>
  <c r="J47" i="5"/>
  <c r="P246" i="4"/>
  <c r="P214" i="4"/>
  <c r="P170" i="4"/>
  <c r="P136" i="4"/>
  <c r="P104" i="4"/>
  <c r="P72" i="4"/>
  <c r="P40" i="4"/>
  <c r="N56" i="2"/>
  <c r="J110" i="5"/>
  <c r="J68" i="5"/>
  <c r="J32" i="5"/>
  <c r="P249" i="4"/>
  <c r="P233" i="4"/>
  <c r="P217" i="4"/>
  <c r="P185" i="4"/>
  <c r="P169" i="4"/>
  <c r="P147" i="4"/>
  <c r="P131" i="4"/>
  <c r="P115" i="4"/>
  <c r="P99" i="4"/>
  <c r="P83" i="4"/>
  <c r="P67" i="4"/>
  <c r="P51" i="4"/>
  <c r="P23" i="4"/>
  <c r="N43" i="2"/>
  <c r="N25" i="2"/>
  <c r="J28" i="1"/>
  <c r="J105" i="5"/>
  <c r="J79" i="5"/>
  <c r="J63" i="5"/>
  <c r="J45" i="5"/>
  <c r="J27" i="5"/>
  <c r="P240" i="4"/>
  <c r="P224" i="4"/>
  <c r="P206" i="4"/>
  <c r="P180" i="4"/>
  <c r="P164" i="4"/>
  <c r="P146" i="4"/>
  <c r="P130" i="4"/>
  <c r="P114" i="4"/>
  <c r="P98" i="4"/>
  <c r="P82" i="4"/>
  <c r="P66" i="4"/>
  <c r="P50" i="4"/>
  <c r="P34" i="4"/>
  <c r="P36" i="3"/>
  <c r="J136" i="5"/>
  <c r="J116" i="5"/>
  <c r="J100" i="5"/>
  <c r="J70" i="5"/>
  <c r="J52" i="5"/>
  <c r="J30" i="5"/>
  <c r="P247" i="4"/>
  <c r="P231" i="4"/>
  <c r="P215" i="4"/>
  <c r="P187" i="4"/>
  <c r="P171" i="4"/>
  <c r="P155" i="4"/>
  <c r="P137" i="4"/>
  <c r="P121" i="4"/>
  <c r="P105" i="4"/>
  <c r="P89" i="4"/>
  <c r="P73" i="4"/>
  <c r="P57" i="4"/>
  <c r="P35" i="4"/>
  <c r="N51" i="2"/>
  <c r="N27" i="2"/>
  <c r="P41" i="4"/>
  <c r="C39" i="28"/>
  <c r="C17" i="28"/>
  <c r="C22" i="28"/>
  <c r="J48" i="1"/>
  <c r="J39" i="1"/>
  <c r="N26" i="2"/>
  <c r="N44" i="2"/>
  <c r="P25" i="4"/>
  <c r="C16" i="28"/>
  <c r="C21" i="28"/>
  <c r="C26" i="28"/>
  <c r="J40" i="1"/>
  <c r="J37" i="1"/>
  <c r="N24" i="2"/>
  <c r="N42" i="2"/>
  <c r="P21" i="4"/>
  <c r="N31" i="12"/>
  <c r="J28" i="8"/>
  <c r="P58" i="20"/>
  <c r="N91" i="12"/>
  <c r="P42" i="11"/>
  <c r="I104" i="6"/>
  <c r="I20" i="6"/>
  <c r="I32" i="6" s="1"/>
  <c r="J30" i="9"/>
  <c r="I45" i="6"/>
  <c r="P20" i="11"/>
  <c r="I58" i="6"/>
  <c r="J40" i="9"/>
  <c r="I47" i="6"/>
  <c r="J113" i="5"/>
  <c r="J29" i="5"/>
  <c r="P186" i="4"/>
  <c r="P120" i="4"/>
  <c r="P56" i="4"/>
  <c r="J126" i="5"/>
  <c r="J50" i="5"/>
  <c r="J24" i="5"/>
  <c r="P225" i="4"/>
  <c r="P177" i="4"/>
  <c r="P139" i="4"/>
  <c r="P107" i="4"/>
  <c r="P75" i="4"/>
  <c r="P39" i="4"/>
  <c r="N35" i="2"/>
  <c r="P37" i="4"/>
  <c r="J89" i="5"/>
  <c r="J35" i="5"/>
  <c r="P248" i="4"/>
  <c r="P216" i="4"/>
  <c r="P172" i="4"/>
  <c r="P138" i="4"/>
  <c r="P106" i="4"/>
  <c r="P74" i="4"/>
  <c r="P42" i="4"/>
  <c r="N54" i="2"/>
  <c r="J124" i="5"/>
  <c r="J78" i="5"/>
  <c r="J44" i="5"/>
  <c r="P239" i="4"/>
  <c r="P223" i="4"/>
  <c r="P179" i="4"/>
  <c r="P145" i="4"/>
  <c r="P113" i="4"/>
  <c r="P81" i="4"/>
  <c r="P49" i="4"/>
  <c r="N41" i="2"/>
  <c r="C23" i="28"/>
  <c r="C28" i="28"/>
  <c r="C38" i="28"/>
  <c r="J61" i="1"/>
  <c r="N55" i="12"/>
  <c r="M43" i="21"/>
  <c r="K50" i="16"/>
  <c r="K51" i="16" s="1"/>
  <c r="N88" i="12"/>
  <c r="N40" i="12"/>
  <c r="M38" i="21"/>
  <c r="J38" i="19"/>
  <c r="P37" i="14"/>
  <c r="N57" i="12"/>
  <c r="N26" i="12"/>
  <c r="L37" i="7"/>
  <c r="I116" i="6"/>
  <c r="I84" i="6"/>
  <c r="I38" i="6"/>
  <c r="P35" i="11"/>
  <c r="L28" i="7"/>
  <c r="I107" i="6"/>
  <c r="I59" i="6"/>
  <c r="I23" i="6"/>
  <c r="J117" i="5"/>
  <c r="L35" i="7"/>
  <c r="L41" i="7" s="1"/>
  <c r="L43" i="7" s="1"/>
  <c r="L46" i="7" s="1"/>
  <c r="I114" i="6"/>
  <c r="I76" i="6"/>
  <c r="I36" i="6"/>
  <c r="I51" i="6" s="1"/>
  <c r="P45" i="11"/>
  <c r="L20" i="7"/>
  <c r="L21" i="7" s="1"/>
  <c r="L23" i="7" s="1"/>
  <c r="I109" i="6"/>
  <c r="I65" i="6"/>
  <c r="I25" i="6"/>
  <c r="J119" i="5"/>
  <c r="J81" i="5"/>
  <c r="J43" i="5"/>
  <c r="P242" i="4"/>
  <c r="P210" i="4"/>
  <c r="P166" i="4"/>
  <c r="P132" i="4"/>
  <c r="P100" i="4"/>
  <c r="P68" i="4"/>
  <c r="P36" i="4"/>
  <c r="N52" i="2"/>
  <c r="J106" i="5"/>
  <c r="J64" i="5"/>
  <c r="J28" i="5"/>
  <c r="P245" i="4"/>
  <c r="P229" i="4"/>
  <c r="P213" i="4"/>
  <c r="P181" i="4"/>
  <c r="P165" i="4"/>
  <c r="P143" i="4"/>
  <c r="P127" i="4"/>
  <c r="P111" i="4"/>
  <c r="P95" i="4"/>
  <c r="P79" i="4"/>
  <c r="P63" i="4"/>
  <c r="P47" i="4"/>
  <c r="P23" i="3"/>
  <c r="N39" i="2"/>
  <c r="N58" i="2" s="1"/>
  <c r="N21" i="2"/>
  <c r="P45" i="4"/>
  <c r="J101" i="5"/>
  <c r="J137" i="5" s="1"/>
  <c r="J75" i="5"/>
  <c r="J57" i="5"/>
  <c r="J41" i="5"/>
  <c r="J23" i="5"/>
  <c r="P236" i="4"/>
  <c r="P220" i="4"/>
  <c r="P192" i="4"/>
  <c r="P176" i="4"/>
  <c r="P160" i="4"/>
  <c r="P193" i="4" s="1"/>
  <c r="P142" i="4"/>
  <c r="P126" i="4"/>
  <c r="P110" i="4"/>
  <c r="P94" i="4"/>
  <c r="P78" i="4"/>
  <c r="P62" i="4"/>
  <c r="P46" i="4"/>
  <c r="P30" i="4"/>
  <c r="P20" i="3"/>
  <c r="J128" i="5"/>
  <c r="J112" i="5"/>
  <c r="J82" i="5"/>
  <c r="J66" i="5"/>
  <c r="J48" i="5"/>
  <c r="J26" i="5"/>
  <c r="P243" i="4"/>
  <c r="P227" i="4"/>
  <c r="P211" i="4"/>
  <c r="P183" i="4"/>
  <c r="P167" i="4"/>
  <c r="P149" i="4"/>
  <c r="P133" i="4"/>
  <c r="P117" i="4"/>
  <c r="P101" i="4"/>
  <c r="P85" i="4"/>
  <c r="P69" i="4"/>
  <c r="P53" i="4"/>
  <c r="P27" i="4"/>
  <c r="N45" i="2"/>
  <c r="N23" i="2"/>
  <c r="P33" i="4"/>
  <c r="C20" i="28"/>
  <c r="C25" i="28"/>
  <c r="C30" i="28"/>
  <c r="J25" i="1"/>
  <c r="J34" i="1" s="1"/>
  <c r="J45" i="1"/>
  <c r="N30" i="2"/>
  <c r="N49" i="2"/>
  <c r="C19" i="28"/>
  <c r="C24" i="28"/>
  <c r="C29" i="28"/>
  <c r="C34" i="28"/>
  <c r="J21" i="1"/>
  <c r="J41" i="1"/>
  <c r="J42" i="1" s="1"/>
  <c r="N28" i="2"/>
  <c r="N46" i="2"/>
  <c r="P29" i="4"/>
  <c r="J59" i="19"/>
  <c r="N60" i="12"/>
  <c r="J24" i="19"/>
  <c r="N45" i="12"/>
  <c r="I146" i="6"/>
  <c r="I60" i="6"/>
  <c r="I127" i="6"/>
  <c r="I95" i="6"/>
  <c r="J131" i="5"/>
  <c r="I134" i="6"/>
  <c r="I102" i="6"/>
  <c r="I22" i="6"/>
  <c r="I129" i="6"/>
  <c r="I97" i="6"/>
  <c r="J133" i="5"/>
  <c r="J69" i="5"/>
  <c r="P230" i="4"/>
  <c r="P154" i="4"/>
  <c r="P88" i="4"/>
  <c r="P24" i="4"/>
  <c r="J84" i="5"/>
  <c r="P241" i="4"/>
  <c r="P209" i="4"/>
  <c r="P252" i="4" s="1"/>
  <c r="P254" i="4" s="1"/>
  <c r="P161" i="4"/>
  <c r="P123" i="4"/>
  <c r="P91" i="4"/>
  <c r="P59" i="4"/>
  <c r="N55" i="2"/>
  <c r="J54" i="1"/>
  <c r="J71" i="5"/>
  <c r="J53" i="5"/>
  <c r="P232" i="4"/>
  <c r="P188" i="4"/>
  <c r="P156" i="4"/>
  <c r="P122" i="4"/>
  <c r="P90" i="4"/>
  <c r="P58" i="4"/>
  <c r="P26" i="4"/>
  <c r="J108" i="5"/>
  <c r="J62" i="5"/>
  <c r="J86" i="5" s="1"/>
  <c r="J22" i="5"/>
  <c r="P199" i="4"/>
  <c r="P163" i="4"/>
  <c r="P129" i="4"/>
  <c r="P97" i="4"/>
  <c r="P65" i="4"/>
  <c r="P39" i="3"/>
  <c r="J64" i="1"/>
  <c r="C33" i="28"/>
  <c r="J29" i="1"/>
  <c r="N36" i="2"/>
  <c r="J20" i="1"/>
  <c r="J22" i="1" s="1"/>
  <c r="N57" i="2"/>
  <c r="J32" i="1"/>
  <c r="P61" i="4"/>
  <c r="P191" i="4"/>
  <c r="J120" i="5"/>
  <c r="P54" i="4"/>
  <c r="J31" i="5"/>
  <c r="J109" i="5"/>
  <c r="P103" i="4"/>
  <c r="P20" i="4"/>
  <c r="I93" i="6"/>
  <c r="J140" i="5"/>
  <c r="J145" i="5" s="1"/>
  <c r="K45" i="18"/>
  <c r="N34" i="2"/>
  <c r="J27" i="1"/>
  <c r="C37" i="28"/>
  <c r="C27" i="28"/>
  <c r="N22" i="2"/>
  <c r="C36" i="28"/>
  <c r="N61" i="2"/>
  <c r="P93" i="4"/>
  <c r="P159" i="4"/>
  <c r="P235" i="4"/>
  <c r="J74" i="5"/>
  <c r="P22" i="4"/>
  <c r="P86" i="4"/>
  <c r="P150" i="4"/>
  <c r="P228" i="4"/>
  <c r="J67" i="5"/>
  <c r="N29" i="2"/>
  <c r="P71" i="4"/>
  <c r="P135" i="4"/>
  <c r="P221" i="4"/>
  <c r="J80" i="5"/>
  <c r="P84" i="4"/>
  <c r="P226" i="4"/>
  <c r="J129" i="5"/>
  <c r="J20" i="9"/>
  <c r="I130" i="6"/>
  <c r="I91" i="6"/>
  <c r="I56" i="6"/>
  <c r="N41" i="12"/>
  <c r="M29" i="22"/>
  <c r="N24" i="12"/>
  <c r="N71" i="12"/>
  <c r="K23" i="18"/>
  <c r="M36" i="21"/>
  <c r="J27" i="19"/>
  <c r="J43" i="19"/>
  <c r="P29" i="20"/>
  <c r="M27" i="21"/>
  <c r="M37" i="21"/>
  <c r="M55" i="21"/>
  <c r="M73" i="21"/>
  <c r="M32" i="22"/>
  <c r="I29" i="24"/>
  <c r="I31" i="24" s="1"/>
  <c r="N28" i="12"/>
  <c r="N35" i="12"/>
  <c r="N43" i="12"/>
  <c r="N51" i="12"/>
  <c r="N59" i="12"/>
  <c r="N67" i="12"/>
  <c r="N81" i="12"/>
  <c r="K27" i="16"/>
  <c r="K51" i="18"/>
  <c r="P42" i="20"/>
  <c r="P43" i="20" s="1"/>
  <c r="P60" i="20" s="1"/>
  <c r="P63" i="20" s="1"/>
  <c r="N38" i="12"/>
  <c r="N31" i="2"/>
  <c r="P23" i="13"/>
  <c r="P24" i="13" s="1"/>
  <c r="P32" i="13" s="1"/>
  <c r="P45" i="13" s="1"/>
  <c r="J20" i="15"/>
  <c r="K41" i="16"/>
  <c r="K43" i="16" s="1"/>
  <c r="K53" i="16" s="1"/>
  <c r="K56" i="16" s="1"/>
  <c r="K39" i="18"/>
  <c r="J26" i="19"/>
  <c r="J56" i="19"/>
  <c r="M24" i="21"/>
  <c r="M23" i="22"/>
  <c r="N58" i="12"/>
  <c r="J34" i="19"/>
  <c r="P26" i="20"/>
  <c r="P52" i="20"/>
  <c r="M32" i="21"/>
  <c r="M56" i="21"/>
  <c r="I20" i="24"/>
  <c r="N46" i="12"/>
  <c r="N78" i="12"/>
  <c r="P151" i="4"/>
  <c r="P28" i="14"/>
  <c r="M46" i="21"/>
  <c r="M70" i="21"/>
  <c r="M39" i="22"/>
  <c r="N34" i="12"/>
  <c r="N42" i="12"/>
  <c r="N50" i="12"/>
  <c r="N66" i="12"/>
  <c r="P30" i="13"/>
  <c r="J20" i="8"/>
  <c r="J21" i="8" s="1"/>
  <c r="J23" i="8" s="1"/>
  <c r="J33" i="8" s="1"/>
  <c r="J59" i="5"/>
  <c r="K27" i="17"/>
  <c r="I67" i="6"/>
  <c r="J39" i="19"/>
  <c r="J40" i="19" s="1"/>
  <c r="N54" i="12"/>
  <c r="N62" i="12"/>
  <c r="N70" i="12"/>
  <c r="P20" i="13"/>
  <c r="P20" i="14"/>
  <c r="P21" i="14" s="1"/>
  <c r="P33" i="14" s="1"/>
  <c r="P46" i="14" s="1"/>
  <c r="P38" i="14"/>
  <c r="K38" i="16"/>
  <c r="K48" i="18"/>
  <c r="P55" i="20"/>
  <c r="M49" i="21"/>
  <c r="K46" i="16"/>
  <c r="K47" i="16" s="1"/>
  <c r="K32" i="18"/>
  <c r="J29" i="19"/>
  <c r="P23" i="20"/>
  <c r="M35" i="21"/>
  <c r="M26" i="22"/>
  <c r="J25" i="19"/>
  <c r="J33" i="19"/>
  <c r="J53" i="19"/>
  <c r="P35" i="20"/>
  <c r="M31" i="21"/>
  <c r="M39" i="21"/>
  <c r="M67" i="21"/>
  <c r="I21" i="24"/>
  <c r="I22" i="24" s="1"/>
  <c r="I24" i="24" s="1"/>
  <c r="I34" i="24" s="1"/>
  <c r="M57" i="21"/>
  <c r="M75" i="21"/>
  <c r="J147" i="5" l="1"/>
  <c r="M60" i="21"/>
  <c r="P201" i="4"/>
  <c r="P257" i="4" s="1"/>
  <c r="N63" i="2"/>
  <c r="N76" i="2" s="1"/>
  <c r="J56" i="1"/>
  <c r="J69" i="1" s="1"/>
  <c r="M76" i="21"/>
  <c r="M81" i="21" s="1"/>
  <c r="J94" i="5"/>
  <c r="N72" i="12"/>
  <c r="N83" i="12" s="1"/>
  <c r="N96" i="12" s="1"/>
  <c r="M40" i="21"/>
  <c r="M62" i="21" s="1"/>
  <c r="M84" i="21" s="1"/>
  <c r="J35" i="19"/>
  <c r="J48" i="19" s="1"/>
  <c r="J67" i="19" s="1"/>
  <c r="I78" i="6"/>
  <c r="I151" i="6" s="1"/>
  <c r="J150" i="5" l="1"/>
</calcChain>
</file>

<file path=xl/sharedStrings.xml><?xml version="1.0" encoding="utf-8"?>
<sst xmlns="http://schemas.openxmlformats.org/spreadsheetml/2006/main" count="3965" uniqueCount="1599">
  <si>
    <t>רשימת נכסים ליום ל-30/06/2015 בחברה פסגות פנסיה - מקיפה</t>
  </si>
  <si>
    <t>מזומנים ושווי מזומנים</t>
  </si>
  <si>
    <t>הופק ב 16:50 14/07/2015</t>
  </si>
  <si>
    <t>תאריך פעולה אחרון: 14/07/2015, תאריך עידכון שערים: 13/07/2015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</si>
  <si>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</si>
  <si>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</si>
  <si>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</si>
  <si>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</si>
  <si>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</si>
  <si>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</si>
  <si>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</si>
  <si>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</si>
  <si>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</si>
  <si>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</si>
  <si>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</si>
  <si>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</si>
  <si>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</si>
  <si>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</si>
  <si>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</si>
  <si>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</si>
  <si>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12-00000004</t>
  </si>
  <si>
    <t>גמול</t>
  </si>
  <si>
    <t>AAA</t>
  </si>
  <si>
    <t>שקל חדש</t>
  </si>
  <si>
    <t>שקל לשלם (חיוב</t>
  </si>
  <si>
    <t>12-01111125</t>
  </si>
  <si>
    <t>סה"כ יתרות מזומנים ועו"ש בש"ח</t>
  </si>
  <si>
    <t>יתרות מזומנים ועו"ש נקובים במט"ח</t>
  </si>
  <si>
    <t>דולר אוסטרלי</t>
  </si>
  <si>
    <t>12-01000470</t>
  </si>
  <si>
    <t>דולר ניו זילנד</t>
  </si>
  <si>
    <t>12-01000587</t>
  </si>
  <si>
    <t>דולר פת"ז</t>
  </si>
  <si>
    <t>12-01000280</t>
  </si>
  <si>
    <t>דולר ארה"ב</t>
  </si>
  <si>
    <t>דולר פת"ז בנה"פ</t>
  </si>
  <si>
    <t>12-01000314</t>
  </si>
  <si>
    <t>יורו בטחונות</t>
  </si>
  <si>
    <t>12-01000652</t>
  </si>
  <si>
    <t>אירו</t>
  </si>
  <si>
    <t>יורו פת"ז</t>
  </si>
  <si>
    <t>12-01000298</t>
  </si>
  <si>
    <t>ליש"ט פת"ז</t>
  </si>
  <si>
    <t>12-01000306</t>
  </si>
  <si>
    <t>שטרלינג</t>
  </si>
  <si>
    <t>מזומן יין</t>
  </si>
  <si>
    <t>12-00001002</t>
  </si>
  <si>
    <t>פועלים</t>
  </si>
  <si>
    <t>יין</t>
  </si>
  <si>
    <t>מזומן פזו מקסיקני</t>
  </si>
  <si>
    <t>12-00001021</t>
  </si>
  <si>
    <t>פזו מקסיקני</t>
  </si>
  <si>
    <t>סה"כ יתרות מזומנים ועו"ש נקובים במט"ח</t>
  </si>
  <si>
    <t>פח"ק/פר"י</t>
  </si>
  <si>
    <t>פר"י - 21851</t>
  </si>
  <si>
    <t>12-00010190</t>
  </si>
  <si>
    <t>פר"י - 21860</t>
  </si>
  <si>
    <t>12-00010160</t>
  </si>
  <si>
    <t>פר"י - 21878</t>
  </si>
  <si>
    <t>12-00010170</t>
  </si>
  <si>
    <t>פר"י - 21886</t>
  </si>
  <si>
    <t>12-00010180</t>
  </si>
  <si>
    <t>פר"י - 22432</t>
  </si>
  <si>
    <t>12-00010790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</si>
  <si>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</si>
  <si>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</si>
  <si>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</si>
  <si>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</si>
  <si>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</si>
  <si>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</si>
  <si>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</si>
  <si>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</si>
  <si>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</si>
  <si>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</si>
  <si>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</si>
  <si>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</si>
  <si>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</si>
  <si>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</si>
  <si>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</si>
  <si>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</si>
  <si>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</si>
  <si>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</si>
  <si>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</si>
  <si>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</si>
  <si>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</si>
  <si>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</si>
  <si>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</si>
  <si>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</si>
  <si>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</si>
  <si>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</si>
  <si>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</si>
  <si>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</si>
  <si>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5903</t>
  </si>
  <si>
    <t>RF</t>
  </si>
  <si>
    <t>גליל 5904</t>
  </si>
  <si>
    <t>ממשל צמודה 0922</t>
  </si>
  <si>
    <t>ממשלתי צמוד 0418</t>
  </si>
  <si>
    <t>ממשלתי צמוד 0517</t>
  </si>
  <si>
    <t>ממשלתי צמוד 0536</t>
  </si>
  <si>
    <t>ממשלתי צמוד 0614 לקב</t>
  </si>
  <si>
    <t>ממשלתי צמוד 0841</t>
  </si>
  <si>
    <t>ממשלתי צמוד 0923</t>
  </si>
  <si>
    <t>ממשלתי צמוד 1016</t>
  </si>
  <si>
    <t>ממשלתי צמוד 1019</t>
  </si>
  <si>
    <t>סה"כ ממשלתי צמוד מדד</t>
  </si>
  <si>
    <t>ממשלתי לא צמוד</t>
  </si>
  <si>
    <t>מ.ק.מ 1015</t>
  </si>
  <si>
    <t>מ.ק.מ 1115</t>
  </si>
  <si>
    <t>מ.ק.מ 116</t>
  </si>
  <si>
    <t>מ.ק.מ 1215</t>
  </si>
  <si>
    <t>מ.ק.מ 216</t>
  </si>
  <si>
    <t>מ.ק.מ 316</t>
  </si>
  <si>
    <t>מ.ק.מ 416</t>
  </si>
  <si>
    <t>מ.ק.מ 516</t>
  </si>
  <si>
    <t>מ.ק.מ 626</t>
  </si>
  <si>
    <t>מ.ק.מ 725</t>
  </si>
  <si>
    <t>מ.ק.מ 815</t>
  </si>
  <si>
    <t>מ.ק.מ 915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</si>
  <si>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</si>
  <si>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</si>
  <si>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</si>
  <si>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</si>
  <si>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</si>
  <si>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</si>
  <si>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</si>
  <si>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</si>
  <si>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ממשלתי שקלי 0516</t>
  </si>
  <si>
    <t>ממשלתי שקלי 1026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</si>
  <si>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</si>
  <si>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</si>
  <si>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</si>
  <si>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</si>
  <si>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</si>
  <si>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</si>
  <si>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</si>
  <si>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</si>
  <si>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</si>
  <si>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</si>
  <si>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</si>
  <si>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</si>
  <si>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</si>
  <si>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</si>
  <si>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</si>
  <si>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</si>
  <si>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</si>
  <si>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</si>
  <si>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</si>
  <si>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</si>
  <si>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</si>
  <si>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</si>
  <si>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</si>
  <si>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</si>
  <si>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</si>
  <si>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</si>
  <si>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</si>
  <si>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</si>
  <si>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</si>
  <si>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</si>
  <si>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</si>
  <si>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</si>
  <si>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</si>
  <si>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</si>
  <si>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</si>
  <si>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</si>
  <si>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</si>
  <si>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</si>
  <si>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</si>
  <si>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</si>
  <si>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</si>
  <si>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</si>
  <si>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סד'</t>
  </si>
  <si>
    <t>מזרחי טפחות סדר</t>
  </si>
  <si>
    <t>פועלים אג"ח 32</t>
  </si>
  <si>
    <t>הפועלים הנפקות בעמ</t>
  </si>
  <si>
    <t>מעלות/מידרוג</t>
  </si>
  <si>
    <t>פועלים הנפקות 3</t>
  </si>
  <si>
    <t>פועלים סדרה 334</t>
  </si>
  <si>
    <t>פעלה.ק31</t>
  </si>
  <si>
    <t>בינלאומי הנפקות</t>
  </si>
  <si>
    <t>הבינלאומי הראשון הנפקות בעמ</t>
  </si>
  <si>
    <t>AA+</t>
  </si>
  <si>
    <t>לאומי התח נד יד</t>
  </si>
  <si>
    <t>בנק לאומי לישראל בעמ</t>
  </si>
  <si>
    <t>לאומי מימון ח'</t>
  </si>
  <si>
    <t>מזהנ.ק30</t>
  </si>
  <si>
    <t>מזרחי הנפקות הת31</t>
  </si>
  <si>
    <t>פועלים הנפ אג10</t>
  </si>
  <si>
    <t>פועלים הנפ הת14</t>
  </si>
  <si>
    <t>פועלים הנפ הת15</t>
  </si>
  <si>
    <t>בזק אג5</t>
  </si>
  <si>
    <t>בזק החברה הישראלית לתקשורת בעמ</t>
  </si>
  <si>
    <t>תקשורת ומדיה</t>
  </si>
  <si>
    <t>AA</t>
  </si>
  <si>
    <t>בינלאומי הנפקות הת20</t>
  </si>
  <si>
    <t>הראל הנפקות אג1</t>
  </si>
  <si>
    <t>הראל ביטוח מימון והנפקות בעמ</t>
  </si>
  <si>
    <t>ביטוח</t>
  </si>
  <si>
    <t>לאומי ש"ה 300</t>
  </si>
  <si>
    <t>נצבא אג5</t>
  </si>
  <si>
    <t>נצבא‎</t>
  </si>
  <si>
    <t>נדל"ן ובינוי</t>
  </si>
  <si>
    <t>נצבא החזקות ו'ר</t>
  </si>
  <si>
    <t>פועלים הנפ'</t>
  </si>
  <si>
    <t>פועלים הנפ' לקבל</t>
  </si>
  <si>
    <t>6אלחץ.ק</t>
  </si>
  <si>
    <t>אלוני-חץ נכסים והשקעות בעמ</t>
  </si>
  <si>
    <t>AA-</t>
  </si>
  <si>
    <t>אגוד הנפקות סד' ו</t>
  </si>
  <si>
    <t>אגוד הנפקות בעמ</t>
  </si>
  <si>
    <t>מידרוג</t>
  </si>
  <si>
    <t>אמות  השקעות סד'א</t>
  </si>
  <si>
    <t>אמות השקעות בעמ</t>
  </si>
  <si>
    <t>אמות אג3</t>
  </si>
  <si>
    <t>אמות ב' %4.8</t>
  </si>
  <si>
    <t>אמות ב' %4.8 לקבל</t>
  </si>
  <si>
    <t>אמנות השקעות סד'א לק</t>
  </si>
  <si>
    <t>בינל הנפ אג6</t>
  </si>
  <si>
    <t>גב ים אג5</t>
  </si>
  <si>
    <t>גב ים‎</t>
  </si>
  <si>
    <t>גב ים אג6</t>
  </si>
  <si>
    <t>גזית אג"ח 3'</t>
  </si>
  <si>
    <t>גזית-גלוב בעמ</t>
  </si>
  <si>
    <t>גזית גלוב אג11</t>
  </si>
  <si>
    <t>גזית גלוב אג4</t>
  </si>
  <si>
    <t>גזית גלוב אג9</t>
  </si>
  <si>
    <t>דיסקונט מנפיקים הת2</t>
  </si>
  <si>
    <t>דיסקונט מנפיקים בעמ</t>
  </si>
  <si>
    <t>דיסקונט מנפיקים הת8</t>
  </si>
  <si>
    <t>דסקונט מנפקים</t>
  </si>
  <si>
    <t>דסקמנ.ק4</t>
  </si>
  <si>
    <t>דקאהנ.ק7</t>
  </si>
  <si>
    <t>דקסיה ישראל הנפקות בעמ</t>
  </si>
  <si>
    <t>דקסיה ישראל סד</t>
  </si>
  <si>
    <t>הראל הנפקות אג6</t>
  </si>
  <si>
    <t>הראל הנפקות אג7</t>
  </si>
  <si>
    <t>כללביט אג3</t>
  </si>
  <si>
    <t>כללביט מימון בעמ</t>
  </si>
  <si>
    <t>כללביט מימון ז'</t>
  </si>
  <si>
    <t>מנורה הון אג1</t>
  </si>
  <si>
    <t>מנורה מבטחים גיוס הון בעמ</t>
  </si>
  <si>
    <t>מנורה הון אג1 לקבל</t>
  </si>
  <si>
    <t>מנורה מבטחים אג1</t>
  </si>
  <si>
    <t>מנורה מבטחים החזקות בעמ</t>
  </si>
  <si>
    <t>פניקס הון אג2</t>
  </si>
  <si>
    <t>פניקס הון הת1</t>
  </si>
  <si>
    <t>פרטנר אג2</t>
  </si>
  <si>
    <t>חברת פרטנר תקשורת בעמ</t>
  </si>
  <si>
    <t>פרטנר אג3</t>
  </si>
  <si>
    <t>ריט1 אג1</t>
  </si>
  <si>
    <t>ריט 1 בעמ</t>
  </si>
  <si>
    <t>ריט1 אג3</t>
  </si>
  <si>
    <t>שלטהנ.ק2</t>
  </si>
  <si>
    <t>1מזט.ק</t>
  </si>
  <si>
    <t>בנק מזרחי טפחות בעמ</t>
  </si>
  <si>
    <t>A+</t>
  </si>
  <si>
    <t>1מזט.ק לקבל</t>
  </si>
  <si>
    <t>אגוד הנפקות הת19</t>
  </si>
  <si>
    <t>אגוד הנפקות הת19 לקבל</t>
  </si>
  <si>
    <t>אגוד הנפקות הת2</t>
  </si>
  <si>
    <t>ביג אג3</t>
  </si>
  <si>
    <t>ביג מרכזי קניות (2004) בעמ</t>
  </si>
  <si>
    <t>ביג אג4</t>
  </si>
  <si>
    <t>ביג אג4 לקבל</t>
  </si>
  <si>
    <t>ביג אג5</t>
  </si>
  <si>
    <t>בריטיש ישראל אג1</t>
  </si>
  <si>
    <t>בריטיש-ישראל השקעות בעמ</t>
  </si>
  <si>
    <t>בריטיש ישראל אג3</t>
  </si>
  <si>
    <t>חברה לישראל אג6</t>
  </si>
  <si>
    <t>החברה לישראל בעמ</t>
  </si>
  <si>
    <t>השקעה ואחזקות</t>
  </si>
  <si>
    <t>חברה לישראל אג7</t>
  </si>
  <si>
    <t>ירושלים הנפקות סדרה ט</t>
  </si>
  <si>
    <t>ירושלים מימון והנפקות (2005) ב</t>
  </si>
  <si>
    <t>מליסרון אג8</t>
  </si>
  <si>
    <t>מליסרון בעמ</t>
  </si>
  <si>
    <t>מליסרון אג8 לקבל</t>
  </si>
  <si>
    <t>מליסרון ט' 2020</t>
  </si>
  <si>
    <t>מליסרון ט' 2020 לקבל</t>
  </si>
  <si>
    <t>מליסרון סד' ד</t>
  </si>
  <si>
    <t>סלקום אג4</t>
  </si>
  <si>
    <t>סלקום ישראל בעמ</t>
  </si>
  <si>
    <t>סלקום אג4 לקבל</t>
  </si>
  <si>
    <t>סלקום אגח ו</t>
  </si>
  <si>
    <t>סלקום אגח ו לקבל</t>
  </si>
  <si>
    <t>סלקום סדרה ח' 4</t>
  </si>
  <si>
    <t>חקלאות</t>
  </si>
  <si>
    <t>סלקום סדרה ח' 4 לקבל</t>
  </si>
  <si>
    <t>פנקס.ק1</t>
  </si>
  <si>
    <t>הפניקס אחזקות בעמ</t>
  </si>
  <si>
    <t>שיכון ובנוי אג"ח 5</t>
  </si>
  <si>
    <t>שיכון ובינוי בעמ</t>
  </si>
  <si>
    <t>5אשנכ.ק</t>
  </si>
  <si>
    <t>אשטרום נכסים בעמ</t>
  </si>
  <si>
    <t>A</t>
  </si>
  <si>
    <t>אגוד הנפקות שה1</t>
  </si>
  <si>
    <t>איי.די.או גרופ</t>
  </si>
  <si>
    <t>איידיאו אירופה</t>
  </si>
  <si>
    <t>אלרוב נדל"ן סד' א'</t>
  </si>
  <si>
    <t>אלרוב נדלן ומלונאות בעמ</t>
  </si>
  <si>
    <t>אלרוב נדלן אג"ח ג</t>
  </si>
  <si>
    <t>אשטרום נכסים אג7</t>
  </si>
  <si>
    <t>אשטרום נכסים אג7 לקבל</t>
  </si>
  <si>
    <t>גירון אג3</t>
  </si>
  <si>
    <t>גירון פיתוח ובניה בעמ</t>
  </si>
  <si>
    <t>דיסקונט מנפיקים שה1</t>
  </si>
  <si>
    <t>דקסיה סד' יג'</t>
  </si>
  <si>
    <t>ישפרו אג2</t>
  </si>
  <si>
    <t>ישפרו‎</t>
  </si>
  <si>
    <t>ישפרו אג2 לקבל</t>
  </si>
  <si>
    <t>מגה אור אג4</t>
  </si>
  <si>
    <t>מגה אור</t>
  </si>
  <si>
    <t>נכסבנ.ק4</t>
  </si>
  <si>
    <t>נכסים ובנין‎</t>
  </si>
  <si>
    <t>נכסים ובנין אג3</t>
  </si>
  <si>
    <t>קבוצת דלק אג13</t>
  </si>
  <si>
    <t>קבוצת דלק‎</t>
  </si>
  <si>
    <t>רבוע נדלן אג1</t>
  </si>
  <si>
    <t>רבוע כחול נדלן בעמ</t>
  </si>
  <si>
    <t>רבוע נדלן אג2</t>
  </si>
  <si>
    <t>רבוע נדלן אג3</t>
  </si>
  <si>
    <t>רבוע נדלן אג4</t>
  </si>
  <si>
    <t>שופרסל אג2</t>
  </si>
  <si>
    <t>שופרסל בעמ</t>
  </si>
  <si>
    <t>מסחר</t>
  </si>
  <si>
    <t>אדגר אג6</t>
  </si>
  <si>
    <t>אדגר השקעות ופיתוח בעמ</t>
  </si>
  <si>
    <t>A-</t>
  </si>
  <si>
    <t>אדגר אג8</t>
  </si>
  <si>
    <t>אדגר אג8 לקבל</t>
  </si>
  <si>
    <t>אזורים אג8</t>
  </si>
  <si>
    <t>אזורים‎</t>
  </si>
  <si>
    <t>אלבר אג10</t>
  </si>
  <si>
    <t>אלבר שירותי מימונית בעמ</t>
  </si>
  <si>
    <t>שרותים</t>
  </si>
  <si>
    <t>אלבר אג11</t>
  </si>
  <si>
    <t>אלבר אג13</t>
  </si>
  <si>
    <t>אפריקה נכסים אג5</t>
  </si>
  <si>
    <t>אפריקה ישראל נכסים בעמ</t>
  </si>
  <si>
    <t>אפריקה נכסים אג7</t>
  </si>
  <si>
    <t>ירושלים מימון סדרה 1</t>
  </si>
  <si>
    <t>אפריקה אגח כז</t>
  </si>
  <si>
    <t>אפריקה-ישראל להשקעות בעמ</t>
  </si>
  <si>
    <t>BBB+</t>
  </si>
  <si>
    <t>אפריקה השקעות אג26</t>
  </si>
  <si>
    <t>בזן אג2</t>
  </si>
  <si>
    <t>בתי זקוק לנפט בעמ</t>
  </si>
  <si>
    <t>כימיה גומי ופלסטיק</t>
  </si>
  <si>
    <t>כלכלית אג7</t>
  </si>
  <si>
    <t>כלכלית ירושלים בעמ</t>
  </si>
  <si>
    <t>דיסקונט השקעות אג6</t>
  </si>
  <si>
    <t>דיסקונט השקעות‎</t>
  </si>
  <si>
    <t>BBB-</t>
  </si>
  <si>
    <t>פלאזה אג2</t>
  </si>
  <si>
    <t>פלאזה סנטרס אן.וי</t>
  </si>
  <si>
    <t>אדרי-אל אג2</t>
  </si>
  <si>
    <t>אדרי-אל החזקות בעמ</t>
  </si>
  <si>
    <t>B+</t>
  </si>
  <si>
    <t>אדרי-אל אג2 לקבל</t>
  </si>
  <si>
    <t>5חלל.ק</t>
  </si>
  <si>
    <t>חלל-תקשורת בעמ</t>
  </si>
  <si>
    <t>אורתם סהר אג4</t>
  </si>
  <si>
    <t>אורתם סהר הנדסה בעמ</t>
  </si>
  <si>
    <t>דלק אנרגיה אג5</t>
  </si>
  <si>
    <t>דלק מערכות אנרגיה בעמ</t>
  </si>
  <si>
    <t>חיפושי נפט וגז</t>
  </si>
  <si>
    <t>חבס אג4</t>
  </si>
  <si>
    <t>חבס ח.צ. השקעות )0691( בעמ</t>
  </si>
  <si>
    <t>חלל אג2</t>
  </si>
  <si>
    <t>יאיר אג2</t>
  </si>
  <si>
    <t>ב.יאיר חברה קבלנית לעבודות בני</t>
  </si>
  <si>
    <t>נפטא אג1</t>
  </si>
  <si>
    <t>נפטא</t>
  </si>
  <si>
    <t>פטרוכימים אגח 1</t>
  </si>
  <si>
    <t>סה"כ אגרות חוב קונצרניות צמודות</t>
  </si>
  <si>
    <t>אגרות חוב קונצרניות לא צמודות</t>
  </si>
  <si>
    <t>מזרחי הנפקות אג34</t>
  </si>
  <si>
    <t>מזרחי טפחות הנפ</t>
  </si>
  <si>
    <t>מזרחי טפחות</t>
  </si>
  <si>
    <t>פועלים הנפקות אג29</t>
  </si>
  <si>
    <t>פועלים הנפקות אג30</t>
  </si>
  <si>
    <t>אלביט מערכות אג1</t>
  </si>
  <si>
    <t>אלביט מערכות‎</t>
  </si>
  <si>
    <t>טכנולוגיה</t>
  </si>
  <si>
    <t>לאומי למימון סד</t>
  </si>
  <si>
    <t>פועלים הנפ אג11</t>
  </si>
  <si>
    <t>פועלים הנפ הת16</t>
  </si>
  <si>
    <t>וילאר אג5</t>
  </si>
  <si>
    <t>וילאר אינטרנשיונל בעמ</t>
  </si>
  <si>
    <t>תעשיה אוירית ד'</t>
  </si>
  <si>
    <t>התעשיה האוירית לישראל בעמ</t>
  </si>
  <si>
    <t>גב ים אג7</t>
  </si>
  <si>
    <t>גזית גלוב אג5</t>
  </si>
  <si>
    <t>גזית גלוב אג6</t>
  </si>
  <si>
    <t>דיסקונט מנ הת5</t>
  </si>
  <si>
    <t>דיסקונט מנפיקים הת7</t>
  </si>
  <si>
    <t>כללביט אג6</t>
  </si>
  <si>
    <t>פז נפט אג3</t>
  </si>
  <si>
    <t>פז חברת הנפט בעמ</t>
  </si>
  <si>
    <t>פניקס הון אג3</t>
  </si>
  <si>
    <t>פרטנר אג5</t>
  </si>
  <si>
    <t>אגוד הנפקות הת18</t>
  </si>
  <si>
    <t>אגוד הנפקות הת3</t>
  </si>
  <si>
    <t>דלק קבוצה אג16</t>
  </si>
  <si>
    <t>חברה לישראל אג9</t>
  </si>
  <si>
    <t>ירושלים הנפקות אג8</t>
  </si>
  <si>
    <t>סלקום אג5</t>
  </si>
  <si>
    <t>סלקום אגח ז</t>
  </si>
  <si>
    <t>סלקום אגח ז לקבל</t>
  </si>
  <si>
    <t>סלקום סד' ט' 25</t>
  </si>
  <si>
    <t>סלקום סד' ט' 25 לקבל</t>
  </si>
  <si>
    <t>אבגול אג2</t>
  </si>
  <si>
    <t>אבגול תעשיות 1953 בעמ</t>
  </si>
  <si>
    <t>תעשיה</t>
  </si>
  <si>
    <t>שופרסל אג3</t>
  </si>
  <si>
    <t>אלבר אג12</t>
  </si>
  <si>
    <t>אלבר אג14</t>
  </si>
  <si>
    <t>ויליפוד אג4</t>
  </si>
  <si>
    <t>וילי פוד השקעות בעמ</t>
  </si>
  <si>
    <t>נייר חדרה אג5</t>
  </si>
  <si>
    <t>נייר חדרה בעמ</t>
  </si>
  <si>
    <t>עץ נייר ודפוס</t>
  </si>
  <si>
    <t>אידיבי פתוח אג10</t>
  </si>
  <si>
    <t>אידיבי פיתוח‎</t>
  </si>
  <si>
    <t>B</t>
  </si>
  <si>
    <t>דלק אנרגיה אג4</t>
  </si>
  <si>
    <t>מנורה מבטחיםכ.ה</t>
  </si>
  <si>
    <t>מנורה מבטחים החזקות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</si>
  <si>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</si>
  <si>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</si>
  <si>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</si>
  <si>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</si>
  <si>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</si>
  <si>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</si>
  <si>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</si>
  <si>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</si>
  <si>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</si>
  <si>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</si>
  <si>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ABNANV 4.75 19</t>
  </si>
  <si>
    <t>AU3CB0218345</t>
  </si>
  <si>
    <t>ABN AMRO</t>
  </si>
  <si>
    <t>S&amp;P</t>
  </si>
  <si>
    <t>ZURNVX 4 1/4 10</t>
  </si>
  <si>
    <t>XS1221106641</t>
  </si>
  <si>
    <t>WILLOW NO2 FOR ZURICHI</t>
  </si>
  <si>
    <t>ANZ FLOAT 6/23</t>
  </si>
  <si>
    <t>AU3FN0017612</t>
  </si>
  <si>
    <t>AUST &amp; NZ BANKING GROUP</t>
  </si>
  <si>
    <t>BIDU 3.5 11/22</t>
  </si>
  <si>
    <t>US056752AB41</t>
  </si>
  <si>
    <t>BIDU</t>
  </si>
  <si>
    <t>Software &amp; Services (4510)</t>
  </si>
  <si>
    <t>GS 4 03/24</t>
  </si>
  <si>
    <t>US38141GVM31</t>
  </si>
  <si>
    <t>GOLDMAN SACHS</t>
  </si>
  <si>
    <t>Diversified Financials (4020)</t>
  </si>
  <si>
    <t>WFC 4.125 08/23</t>
  </si>
  <si>
    <t>US94974BFN55</t>
  </si>
  <si>
    <t>WFC</t>
  </si>
  <si>
    <t>Banks (4010)</t>
  </si>
  <si>
    <t>JPM 3 3/8 05/01</t>
  </si>
  <si>
    <t>US46625HJJ05</t>
  </si>
  <si>
    <t>JPMORGAN CHASE</t>
  </si>
  <si>
    <t>NDASS 4.25 22</t>
  </si>
  <si>
    <t>US65557HAD44</t>
  </si>
  <si>
    <t>NORDEA BANK AB</t>
  </si>
  <si>
    <t>PRUFIN6.5%06/49</t>
  </si>
  <si>
    <t>XS0170488992</t>
  </si>
  <si>
    <t>PRUDENTIAL PLC</t>
  </si>
  <si>
    <t>Insurance (4030)</t>
  </si>
  <si>
    <t>SRENVX 6 3/8 09</t>
  </si>
  <si>
    <t>XS0901578681</t>
  </si>
  <si>
    <t>AQUARIUS + INV S</t>
  </si>
  <si>
    <t>EDF 5 1/4 01/29</t>
  </si>
  <si>
    <t>USF2893TAF33</t>
  </si>
  <si>
    <t>ELEC DE FRANCE</t>
  </si>
  <si>
    <t>Utilities (5510)</t>
  </si>
  <si>
    <t>BBB</t>
  </si>
  <si>
    <t>HRB 5 1/2 11/01</t>
  </si>
  <si>
    <t>US093662AE40</t>
  </si>
  <si>
    <t>BLOCK FINANCIAL</t>
  </si>
  <si>
    <t>JNPR 4 1/2 03/1</t>
  </si>
  <si>
    <t>US48203RAG92</t>
  </si>
  <si>
    <t>JUNIPER ENTWORKS</t>
  </si>
  <si>
    <t>Information Technology (0045)</t>
  </si>
  <si>
    <t>KLAC 4.65 11/24</t>
  </si>
  <si>
    <t>US482480AE03</t>
  </si>
  <si>
    <t>KLA TENCOR</t>
  </si>
  <si>
    <t>Semiconductors (4530)</t>
  </si>
  <si>
    <t>LLOYDS 5.75  25</t>
  </si>
  <si>
    <t>XS0195762991</t>
  </si>
  <si>
    <t>LLOYDS</t>
  </si>
  <si>
    <t>אג"ח חו"ל</t>
  </si>
  <si>
    <t>MS 4 7/8 11/01/</t>
  </si>
  <si>
    <t>US6174824M37</t>
  </si>
  <si>
    <t>MORGAN STANLEY</t>
  </si>
  <si>
    <t>MS 4.1 05/22/23</t>
  </si>
  <si>
    <t>US61747YDU64</t>
  </si>
  <si>
    <t>MSI 3 1/2 03/01</t>
  </si>
  <si>
    <t>US620076BC25</t>
  </si>
  <si>
    <t>MOTOROLA</t>
  </si>
  <si>
    <t>SHBASS 12/49</t>
  </si>
  <si>
    <t>XS1194054166</t>
  </si>
  <si>
    <t>SHBASS</t>
  </si>
  <si>
    <t>STANLN 4 07/22</t>
  </si>
  <si>
    <t>XS0803659340</t>
  </si>
  <si>
    <t>STANDARD CHART</t>
  </si>
  <si>
    <t>BAC 0 09/15/26</t>
  </si>
  <si>
    <t>US59022CAA18</t>
  </si>
  <si>
    <t>BANK OF AMERICA CORP</t>
  </si>
  <si>
    <t>BAC 4.2 08/24</t>
  </si>
  <si>
    <t>US06051GFH74</t>
  </si>
  <si>
    <t>BANK OF AMERICA</t>
  </si>
  <si>
    <t>BRFSBZ 3.95 23</t>
  </si>
  <si>
    <t>USP1905CAD22</t>
  </si>
  <si>
    <t>BRF SA</t>
  </si>
  <si>
    <t>Food, Beverage &amp; Tobacco (3020)</t>
  </si>
  <si>
    <t>C 0 08/25/36</t>
  </si>
  <si>
    <t>US172967DS78</t>
  </si>
  <si>
    <t>CITIGROUP</t>
  </si>
  <si>
    <t>C 4 08/05/24</t>
  </si>
  <si>
    <t>US172967HV61</t>
  </si>
  <si>
    <t>CITIGROUP INC</t>
  </si>
  <si>
    <t>CNALN 5.25 75</t>
  </si>
  <si>
    <t>XS1216019585</t>
  </si>
  <si>
    <t>CNALN</t>
  </si>
  <si>
    <t>COH 4 1/4 04/01</t>
  </si>
  <si>
    <t>US189754AA23</t>
  </si>
  <si>
    <t>COACH INC</t>
  </si>
  <si>
    <t>Consumer Durables &amp; Apparel (2520)</t>
  </si>
  <si>
    <t>EMBRBZ 5.15 06/</t>
  </si>
  <si>
    <t>US29082AAA51 BR</t>
  </si>
  <si>
    <t>EMPRESA BRAS</t>
  </si>
  <si>
    <t>Capital Goods (2010)</t>
  </si>
  <si>
    <t>HSBC 5.625 LD</t>
  </si>
  <si>
    <t>US404280AR04</t>
  </si>
  <si>
    <t>HSBC HOLDINGS</t>
  </si>
  <si>
    <t>NNGRNV 4 1/2 07</t>
  </si>
  <si>
    <t>XS1028950290</t>
  </si>
  <si>
    <t>NN GROUP NV</t>
  </si>
  <si>
    <t>PTTEPT 4.875 49</t>
  </si>
  <si>
    <t>USY7145PCN60</t>
  </si>
  <si>
    <t>PTT EXPLOR</t>
  </si>
  <si>
    <t>אנרגיה</t>
  </si>
  <si>
    <t>RWE 7 10/12/72</t>
  </si>
  <si>
    <t>XS0767140022</t>
  </si>
  <si>
    <t>RWE AG 8612</t>
  </si>
  <si>
    <t>SAMMIN 4 1/8 11</t>
  </si>
  <si>
    <t>USP84050AA46</t>
  </si>
  <si>
    <t>SAMARCO MINERACA</t>
  </si>
  <si>
    <t>STX 4.75 06/23</t>
  </si>
  <si>
    <t>US81180WAH43</t>
  </si>
  <si>
    <t>SEAGATE HDD CAYM</t>
  </si>
  <si>
    <t>TSS3.75 06/23</t>
  </si>
  <si>
    <t>US891906AB53</t>
  </si>
  <si>
    <t>TOTAL SYSTEM SVC</t>
  </si>
  <si>
    <t>DB 4.296 05/25</t>
  </si>
  <si>
    <t>US251525AM33</t>
  </si>
  <si>
    <t>DEUTSCHE BANK AG</t>
  </si>
  <si>
    <t>BB+</t>
  </si>
  <si>
    <t>LB 5.625 02/22</t>
  </si>
  <si>
    <t>US532716AU19</t>
  </si>
  <si>
    <t>L BARNDS</t>
  </si>
  <si>
    <t>Retailing (2550)</t>
  </si>
  <si>
    <t>TITIM 5.303 05/</t>
  </si>
  <si>
    <t>US87927YAA01</t>
  </si>
  <si>
    <t>TELECOM ITALIA</t>
  </si>
  <si>
    <t>Telecommunication Services (5010)</t>
  </si>
  <si>
    <t>VIEFP4.85 04/49</t>
  </si>
  <si>
    <t>FR0011391838</t>
  </si>
  <si>
    <t>VEOLIA ENVRNMT</t>
  </si>
  <si>
    <t>MAS 4.45 04/01/</t>
  </si>
  <si>
    <t>US574599BJ41</t>
  </si>
  <si>
    <t>MASCO CORP</t>
  </si>
  <si>
    <t>BB</t>
  </si>
  <si>
    <t>SOCGEN 7 7/8 12</t>
  </si>
  <si>
    <t>USF8586CRW49</t>
  </si>
  <si>
    <t>SOCIETE GENERALE</t>
  </si>
  <si>
    <t>ARDTWN 3 05/20</t>
  </si>
  <si>
    <t>XS122709361X</t>
  </si>
  <si>
    <t>AROUNDTOWN PROPERTY</t>
  </si>
  <si>
    <t>שירותים פיננסיים</t>
  </si>
  <si>
    <t>MKTLN 2 03/31/2</t>
  </si>
  <si>
    <t>XS1209164919 UK</t>
  </si>
  <si>
    <t>MARKET TECH</t>
  </si>
  <si>
    <t>Real Estate (4040)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</si>
  <si>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</si>
  <si>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</si>
  <si>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</si>
  <si>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</si>
  <si>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</si>
  <si>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</si>
  <si>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</si>
  <si>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</si>
  <si>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</si>
  <si>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דיסקונט</t>
  </si>
  <si>
    <t>דיסקונט‎</t>
  </si>
  <si>
    <t>לאומי</t>
  </si>
  <si>
    <t>מזרחי</t>
  </si>
  <si>
    <t>פועלים‎</t>
  </si>
  <si>
    <t>גזית גלוב</t>
  </si>
  <si>
    <t>גזית גלוב לקבל</t>
  </si>
  <si>
    <t>עזריאלי</t>
  </si>
  <si>
    <t>קבוצת עזריאלי</t>
  </si>
  <si>
    <t>פרוטרום</t>
  </si>
  <si>
    <t>פרוטרום‎</t>
  </si>
  <si>
    <t>מזון</t>
  </si>
  <si>
    <t>שטראוס עלית</t>
  </si>
  <si>
    <t>שטראוס גרופ בעמ</t>
  </si>
  <si>
    <t>טבע</t>
  </si>
  <si>
    <t>טבע‎</t>
  </si>
  <si>
    <t>כיל</t>
  </si>
  <si>
    <t>כימיקלים לישראל בעמ</t>
  </si>
  <si>
    <t>פריגו מ"ר</t>
  </si>
  <si>
    <t>פריגו קומפני</t>
  </si>
  <si>
    <t>חברה לישראל</t>
  </si>
  <si>
    <t>פז נפט</t>
  </si>
  <si>
    <t>קנון מ"ר</t>
  </si>
  <si>
    <t>קנון הולדינגס</t>
  </si>
  <si>
    <t>נייס</t>
  </si>
  <si>
    <t>נייס מערכות בעמ</t>
  </si>
  <si>
    <t>תוכנה ואינטרנט</t>
  </si>
  <si>
    <t>אורמת טכנו</t>
  </si>
  <si>
    <t>אורמת טכנולוגיות</t>
  </si>
  <si>
    <t>קלינטק</t>
  </si>
  <si>
    <t>סה"כ מניות תל אביב 25</t>
  </si>
  <si>
    <t>מניות תל אביב 75</t>
  </si>
  <si>
    <t>פיבי</t>
  </si>
  <si>
    <t>פ.י.ב.י. אחזקות בעמ</t>
  </si>
  <si>
    <t>פיבי לקבל</t>
  </si>
  <si>
    <t>איידיאיי ביטוח</t>
  </si>
  <si>
    <t>אדבט</t>
  </si>
  <si>
    <t>שופרסל</t>
  </si>
  <si>
    <t>אלוני חץ</t>
  </si>
  <si>
    <t>אפריקה נכסים</t>
  </si>
  <si>
    <t>אשטרום נכסים</t>
  </si>
  <si>
    <t>גב ים</t>
  </si>
  <si>
    <t>נכסים בנין</t>
  </si>
  <si>
    <t>נצבא</t>
  </si>
  <si>
    <t>ריט1</t>
  </si>
  <si>
    <t>שיכון ובינוי</t>
  </si>
  <si>
    <t>דלתא גליל</t>
  </si>
  <si>
    <t>דלתא-גליל תעשיות בעמ</t>
  </si>
  <si>
    <t>אופנה והלבשה</t>
  </si>
  <si>
    <t>בזן</t>
  </si>
  <si>
    <t>פלסאון תעשיות</t>
  </si>
  <si>
    <t>פלסאון תעשיות בעמ</t>
  </si>
  <si>
    <t>סלקום</t>
  </si>
  <si>
    <t>פרטנר</t>
  </si>
  <si>
    <t>מטריקס</t>
  </si>
  <si>
    <t>מטריקס אי.טי בעמ</t>
  </si>
  <si>
    <t>סה"כ מניות תל אביב 75</t>
  </si>
  <si>
    <t>מניות מניות היתר</t>
  </si>
  <si>
    <t>אילקס מדיקל</t>
  </si>
  <si>
    <t>אילקס מדיקל בעמ</t>
  </si>
  <si>
    <t>ברימאג</t>
  </si>
  <si>
    <t>ברימאג דיגיטל אייג בעמ</t>
  </si>
  <si>
    <t>טלסיס</t>
  </si>
  <si>
    <t>טלסיס בעמ</t>
  </si>
  <si>
    <t>דנאל כא</t>
  </si>
  <si>
    <t>חבס</t>
  </si>
  <si>
    <t>סלע נדלן</t>
  </si>
  <si>
    <t>סלע קפיטל נדלן בעמ</t>
  </si>
  <si>
    <t>פלאזה סנטר</t>
  </si>
  <si>
    <t>מעברות</t>
  </si>
  <si>
    <t>מעברות‎</t>
  </si>
  <si>
    <t>נטו</t>
  </si>
  <si>
    <t>נטו מ.ע. אחזקות בעמ</t>
  </si>
  <si>
    <t>בריל</t>
  </si>
  <si>
    <t>בריל תעשיות נעליים  בעמ</t>
  </si>
  <si>
    <t>פמס</t>
  </si>
  <si>
    <t>מפעלי פ.מ.ס. מיגון בעמ</t>
  </si>
  <si>
    <t>המלט</t>
  </si>
  <si>
    <t>המ-לט )ישראל-קנדה( בעמ</t>
  </si>
  <si>
    <t>מתכת ומוצרי בניה</t>
  </si>
  <si>
    <t>מרחב</t>
  </si>
  <si>
    <t>מרחב-מרכז חומרי בניה וקרמיקה ב</t>
  </si>
  <si>
    <t>קליל</t>
  </si>
  <si>
    <t>קליל‎</t>
  </si>
  <si>
    <t>ארד</t>
  </si>
  <si>
    <t>ארד בעמ</t>
  </si>
  <si>
    <t>אלקטרוניקה ואופטיקה</t>
  </si>
  <si>
    <t>ספקטרוניקס</t>
  </si>
  <si>
    <t>סנו 1</t>
  </si>
  <si>
    <t>סנו‎</t>
  </si>
  <si>
    <t>פטרוכימיים</t>
  </si>
  <si>
    <t>מפעלים פטרוכימיים בישראל בעמ</t>
  </si>
  <si>
    <t>רימוני</t>
  </si>
  <si>
    <t>רימוני תעשיות בעמ</t>
  </si>
  <si>
    <t> מץד'טפ_ למט_</t>
  </si>
  <si>
    <t>אנרגיקס</t>
  </si>
  <si>
    <t>אמת</t>
  </si>
  <si>
    <t>א.מ.ת. מיחשוב בעמ</t>
  </si>
  <si>
    <t>טלדור</t>
  </si>
  <si>
    <t>טלדור מערכות מחשבים )6891( בעמ</t>
  </si>
  <si>
    <t>אפקון תעשיות 1</t>
  </si>
  <si>
    <t>אפקון תעשיות בעמ</t>
  </si>
  <si>
    <t>חשמל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</si>
  <si>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</si>
  <si>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</si>
  <si>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</si>
  <si>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</si>
  <si>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</si>
  <si>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</si>
  <si>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</si>
  <si>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</si>
  <si>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MKT LN</t>
  </si>
  <si>
    <t>GG00BSSWD59X</t>
  </si>
  <si>
    <t>BAKER HUGHES IN</t>
  </si>
  <si>
    <t>US0572241075</t>
  </si>
  <si>
    <t>BAKER HUGHES INC</t>
  </si>
  <si>
    <t>Energy (1010)</t>
  </si>
  <si>
    <t>HALLIBURTON CO</t>
  </si>
  <si>
    <t>US4062161017</t>
  </si>
  <si>
    <t>HALLIBURTON</t>
  </si>
  <si>
    <t>SCHLUMBERGER LT</t>
  </si>
  <si>
    <t>AN80686571086</t>
  </si>
  <si>
    <t>SCHLUMBERGER LTD</t>
  </si>
  <si>
    <t>SCHLUMBERGER LT לקבל</t>
  </si>
  <si>
    <t>ISRAEL CHEMICAL</t>
  </si>
  <si>
    <t>IL0002810146</t>
  </si>
  <si>
    <t>ISRAEL CHHEMICALS</t>
  </si>
  <si>
    <t>Materials (1510)</t>
  </si>
  <si>
    <t>UNITED REN)URI(</t>
  </si>
  <si>
    <t>US9113631090</t>
  </si>
  <si>
    <t>ANITED RENTALS</t>
  </si>
  <si>
    <t>BORGWARNER INC</t>
  </si>
  <si>
    <t>US0997241064</t>
  </si>
  <si>
    <t>BORGWARNER</t>
  </si>
  <si>
    <t>Automobiles &amp; Components (2510)</t>
  </si>
  <si>
    <t>GENERAL MOTORS</t>
  </si>
  <si>
    <t>US37045V1008</t>
  </si>
  <si>
    <t>888 HOLDINGS PL</t>
  </si>
  <si>
    <t>GI000A0F6407</t>
  </si>
  <si>
    <t>HOLDINGS PLC 888</t>
  </si>
  <si>
    <t>Consumer Services (2530)</t>
  </si>
  <si>
    <t>LAS VEGAS SANDS</t>
  </si>
  <si>
    <t>US5178341070</t>
  </si>
  <si>
    <t>PRICELINE GROUP</t>
  </si>
  <si>
    <t>US7415034039</t>
  </si>
  <si>
    <t>TJX COS INC/THE</t>
  </si>
  <si>
    <t>US8725401090</t>
  </si>
  <si>
    <t>TJX COS INC</t>
  </si>
  <si>
    <t>EXPRESS SC)ESRX</t>
  </si>
  <si>
    <t>US30219G1085</t>
  </si>
  <si>
    <t>EXPRESS SCRIPTS</t>
  </si>
  <si>
    <t>Health Care Equipment &amp; Services (3510)</t>
  </si>
  <si>
    <t>MANPOWER )MAN(</t>
  </si>
  <si>
    <t>US56418H1005</t>
  </si>
  <si>
    <t>MANPOWERGROUP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</si>
  <si>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</si>
  <si>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</si>
  <si>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</si>
  <si>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</si>
  <si>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</si>
  <si>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</si>
  <si>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MACROCURE LTD</t>
  </si>
  <si>
    <t>IL0011329435</t>
  </si>
  <si>
    <t>MACRO CURE</t>
  </si>
  <si>
    <t>PFIZER INC</t>
  </si>
  <si>
    <t>US7170811035</t>
  </si>
  <si>
    <t>pfizer</t>
  </si>
  <si>
    <t>SHIRE PLC</t>
  </si>
  <si>
    <t>US82481R1068</t>
  </si>
  <si>
    <t>US1729674242</t>
  </si>
  <si>
    <t>US0605051046</t>
  </si>
  <si>
    <t>AMERICAN INTERN</t>
  </si>
  <si>
    <t>US0268747849</t>
  </si>
  <si>
    <t>AMERICAN INTERNA</t>
  </si>
  <si>
    <t>GRAND CITY PROP</t>
  </si>
  <si>
    <t>LU0775917882</t>
  </si>
  <si>
    <t>GRAND CITY PROPE</t>
  </si>
  <si>
    <t>GRAND CITY PROP לקבל</t>
  </si>
  <si>
    <t>BAIDU INC</t>
  </si>
  <si>
    <t>US0567521085</t>
  </si>
  <si>
    <t>BAIDA NIC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</si>
  <si>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</si>
  <si>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</si>
  <si>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</si>
  <si>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</si>
  <si>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</si>
  <si>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</si>
  <si>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</si>
  <si>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</si>
  <si>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US38259P5089</t>
  </si>
  <si>
    <t>GOOGLE INC-A</t>
  </si>
  <si>
    <t>VISA INC</t>
  </si>
  <si>
    <t>US92826C8394</t>
  </si>
  <si>
    <t>VISA INC 3320</t>
  </si>
  <si>
    <t>VMWARE INC</t>
  </si>
  <si>
    <t>US9285634021</t>
  </si>
  <si>
    <t>VMWARE INC 9028</t>
  </si>
  <si>
    <t>YAHOO! INC</t>
  </si>
  <si>
    <t>US9843321061</t>
  </si>
  <si>
    <t>YAHOOI INC</t>
  </si>
  <si>
    <t>APPLE INC</t>
  </si>
  <si>
    <t>US0378331005</t>
  </si>
  <si>
    <t>Technology Hardware &amp; Equipment (4520)</t>
  </si>
  <si>
    <t>QUALCOMM INC</t>
  </si>
  <si>
    <t>US7475251036</t>
  </si>
  <si>
    <t>QUALCOMM</t>
  </si>
  <si>
    <t>SAMSUNG ELECTRO</t>
  </si>
  <si>
    <t>US7960508882</t>
  </si>
  <si>
    <t>SPDR S&amp;P CHINA E</t>
  </si>
  <si>
    <t>ראדוור אל טי</t>
  </si>
  <si>
    <t>IL0010834765</t>
  </si>
  <si>
    <t>RADWARE</t>
  </si>
  <si>
    <t>ABBVIE INC)ABBV</t>
  </si>
  <si>
    <t>US00287Y1091</t>
  </si>
  <si>
    <t>ABBVIE INC</t>
  </si>
  <si>
    <t>Health Care (0035)</t>
  </si>
  <si>
    <t>סה"כ מניות חברות ישראליות בחו"ל</t>
  </si>
  <si>
    <t>מניות חברות זרות בחו"ל</t>
  </si>
  <si>
    <t>CHINA MOBILE  LTD SP ADR לקבל</t>
  </si>
  <si>
    <t>US16941M1099</t>
  </si>
  <si>
    <t>CHINA MOBILE COMM CORP</t>
  </si>
  <si>
    <t>PRMCTY 4 11/13/</t>
  </si>
  <si>
    <t>XS1137260086</t>
  </si>
  <si>
    <t>PRIMECITY</t>
  </si>
  <si>
    <t>TIME WARNER INC</t>
  </si>
  <si>
    <t>US8873173038</t>
  </si>
  <si>
    <t>TIME WARNNER</t>
  </si>
  <si>
    <t>Media (2540)</t>
  </si>
  <si>
    <t>MERCK &amp; CO INC</t>
  </si>
  <si>
    <t>US58933Y1055</t>
  </si>
  <si>
    <t>MERCK INC</t>
  </si>
  <si>
    <t>MERCK &amp; CO INC לקבל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</si>
  <si>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</si>
  <si>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</si>
  <si>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</si>
  <si>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</si>
  <si>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</si>
  <si>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</si>
  <si>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</si>
  <si>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אינדקס תא100</t>
  </si>
  <si>
    <t>אינדקס סל בעמ</t>
  </si>
  <si>
    <t>הראל סל בנקים</t>
  </si>
  <si>
    <t>הראל סל בעמ</t>
  </si>
  <si>
    <t>הראל סל תא 25</t>
  </si>
  <si>
    <t>הראל סל תא 75</t>
  </si>
  <si>
    <t>הראל סל תא100</t>
  </si>
  <si>
    <t>מבט תא75 (*)</t>
  </si>
  <si>
    <t>פסגות מוצרי מדדים בעמ</t>
  </si>
  <si>
    <t>מט100.ס2 (*)</t>
  </si>
  <si>
    <t>מט25.ס1 (*)</t>
  </si>
  <si>
    <t>קסם תא 100</t>
  </si>
  <si>
    <t>קסם תעודות סל ומוצרי מדדים בעמ</t>
  </si>
  <si>
    <t>תכלית בנקים</t>
  </si>
  <si>
    <t>תכלית תעודות סל בעמ</t>
  </si>
  <si>
    <t>תכלית תא 100</t>
  </si>
  <si>
    <t>תכלית תא 25</t>
  </si>
  <si>
    <t>סה"כ תעודות סל שמחקות מדדי מניות בישראל</t>
  </si>
  <si>
    <t>תעודות סל שמחקות מדדי מניות בחו"ל</t>
  </si>
  <si>
    <t>אינדקס יא ארושח</t>
  </si>
  <si>
    <t>אינדקס סל יח</t>
  </si>
  <si>
    <t>הראל סל 500S&amp;P</t>
  </si>
  <si>
    <t>פסגות מדד קפג (*)</t>
  </si>
  <si>
    <t>פסגות תעודות סל מדדים בעמ</t>
  </si>
  <si>
    <t>פסגות סל 500S&amp;P (*)</t>
  </si>
  <si>
    <t>פסגות סל 600 STOXX E (*)</t>
  </si>
  <si>
    <t>פסגות סל Retail (*)</t>
  </si>
  <si>
    <t>פסגות סל US BUYBACK (*)</t>
  </si>
  <si>
    <t>פסגות סל אנרגיה ארהב (*)</t>
  </si>
  <si>
    <t>פסגות סל ראסל 2000 (*)</t>
  </si>
  <si>
    <t>פסגות סל שקלי 500 S&amp; (*)</t>
  </si>
  <si>
    <t>קסם אנרגיה</t>
  </si>
  <si>
    <t>קסם נאסדק 100</t>
  </si>
  <si>
    <t>תכלית נסדק</t>
  </si>
  <si>
    <t>תכלית צרפת 40 CAC מנ</t>
  </si>
  <si>
    <t>תכלית גלובל בעמ</t>
  </si>
  <si>
    <t>תכלית שקלי 500S&amp;P</t>
  </si>
  <si>
    <t>תכלית מורכבות בעמ</t>
  </si>
  <si>
    <t>סה"כ תעודות סל שמחקות מדדי מניות בחו"ל</t>
  </si>
  <si>
    <t>תעודות סל שמחקות מדדים אחרים בישראל</t>
  </si>
  <si>
    <t>הראל סל תל בונד 40</t>
  </si>
  <si>
    <t>הראל סל תל בונד שקלי</t>
  </si>
  <si>
    <t>מבט תל בונד (*)</t>
  </si>
  <si>
    <t>מבט תל בנד שקלי REIN (*)</t>
  </si>
  <si>
    <t>פסגות סל בונד 60 סד1 (*)</t>
  </si>
  <si>
    <t>פסגות סל בונד שקלי ס (*)</t>
  </si>
  <si>
    <t>פסגות סל תל בונד תשו (*)</t>
  </si>
  <si>
    <t>קסם תל בונד</t>
  </si>
  <si>
    <t>תאמ4.ס12 (*)</t>
  </si>
  <si>
    <t>תכלית תל בונד 20 REI</t>
  </si>
  <si>
    <t>תכלית תל בונד 40 REI</t>
  </si>
  <si>
    <t>תכלית תל בונד שקלי</t>
  </si>
  <si>
    <t>תכלית תל בונד תשואות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</si>
  <si>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</si>
  <si>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</si>
  <si>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</si>
  <si>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</si>
  <si>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</si>
  <si>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</si>
  <si>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</si>
  <si>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</si>
  <si>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</si>
  <si>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</si>
  <si>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</si>
  <si>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</si>
  <si>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SPDR-CONS DISCRE</t>
  </si>
  <si>
    <t>DAXEX</t>
  </si>
  <si>
    <t>DE0005933931</t>
  </si>
  <si>
    <t>PIMCO EMRG LOCAL BD</t>
  </si>
  <si>
    <t>EGSHARES EMERGI</t>
  </si>
  <si>
    <t>US2684617796</t>
  </si>
  <si>
    <t>EGS EM CONSUMER</t>
  </si>
  <si>
    <t>ENERGY SELECT S</t>
  </si>
  <si>
    <t>US81369Y5069</t>
  </si>
  <si>
    <t>SPDR-ENERGY SEL</t>
  </si>
  <si>
    <t>FINANC SPDR</t>
  </si>
  <si>
    <t>US81369Y605</t>
  </si>
  <si>
    <t>SPDR-FINL SELECT</t>
  </si>
  <si>
    <t>GUGGENHEIM S&amp;P</t>
  </si>
  <si>
    <t>US78355W1062</t>
  </si>
  <si>
    <t>GUGGEHEIM S&amp;P</t>
  </si>
  <si>
    <t>HEALTH CARE SEL</t>
  </si>
  <si>
    <t>US81369Y2090</t>
  </si>
  <si>
    <t>SPDR-HEALTH CARE</t>
  </si>
  <si>
    <t>INDUSTRIAL SELE</t>
  </si>
  <si>
    <t>US81369Y7040</t>
  </si>
  <si>
    <t>SPDR-INDU SELECT</t>
  </si>
  <si>
    <t>ISHARES INDIA 5</t>
  </si>
  <si>
    <t>US4642895290</t>
  </si>
  <si>
    <t>ISHARES INDIA</t>
  </si>
  <si>
    <t>ISHARES JAP</t>
  </si>
  <si>
    <t>US4642868487</t>
  </si>
  <si>
    <t>ISHARES MSCI JPN</t>
  </si>
  <si>
    <t>ISHARES JAP לקבל</t>
  </si>
  <si>
    <t>ISHARES MSCI AL</t>
  </si>
  <si>
    <t>US4642881829</t>
  </si>
  <si>
    <t>ISHARES MSCI</t>
  </si>
  <si>
    <t>ISHARES MSCI AL לקבל</t>
  </si>
  <si>
    <t>ISHARES MSCI IN</t>
  </si>
  <si>
    <t>US46429B5984</t>
  </si>
  <si>
    <t>ISHARES MSCI IN לקבל</t>
  </si>
  <si>
    <t>ISHARES MSCI NE</t>
  </si>
  <si>
    <t>US4642868149</t>
  </si>
  <si>
    <t>SPDR S&amp;P RETAIL</t>
  </si>
  <si>
    <t>ISHARES MSCI NE לקבל</t>
  </si>
  <si>
    <t>ISHARES MSCI SO</t>
  </si>
  <si>
    <t>US4642867729</t>
  </si>
  <si>
    <t>ISHARES MSCI SOUTH KOREA</t>
  </si>
  <si>
    <t>ISHARES MSCI SW</t>
  </si>
  <si>
    <t>US4642867497</t>
  </si>
  <si>
    <t>ISHARES MSCI SWI</t>
  </si>
  <si>
    <t>ISHARES MSCI SW לקבל</t>
  </si>
  <si>
    <t>ISHARES RUSSELL</t>
  </si>
  <si>
    <t>US4642876308</t>
  </si>
  <si>
    <t>ISHARES-FRANCE</t>
  </si>
  <si>
    <t>US4642867075</t>
  </si>
  <si>
    <t>ISHARES MSCI FRA</t>
  </si>
  <si>
    <t>ISHARES-FRANCE לקבל</t>
  </si>
  <si>
    <t>ISHARES-GERMANY</t>
  </si>
  <si>
    <t>US4642868065</t>
  </si>
  <si>
    <t>ISHARES MSCI GER</t>
  </si>
  <si>
    <t>ISHARES-GERMANY לקבל</t>
  </si>
  <si>
    <t>ISHARES-UK</t>
  </si>
  <si>
    <t>US4642866994</t>
  </si>
  <si>
    <t>ISHARES MSCI UNI</t>
  </si>
  <si>
    <t>ISHARES-UK לקבל</t>
  </si>
  <si>
    <t>JAPAN SMALLER C</t>
  </si>
  <si>
    <t>US47109U1043</t>
  </si>
  <si>
    <t>JAPAN SM CAP FD</t>
  </si>
  <si>
    <t>MARKET VECTORS</t>
  </si>
  <si>
    <t>US57060U1007</t>
  </si>
  <si>
    <t>MARKET VECTORS GOLD</t>
  </si>
  <si>
    <t>NASDAQ</t>
  </si>
  <si>
    <t>US73935A1043</t>
  </si>
  <si>
    <t>POWERSH-QQQ</t>
  </si>
  <si>
    <t>NASDAQ לקבל</t>
  </si>
  <si>
    <t>POWERSHARES KBW</t>
  </si>
  <si>
    <t>US73937B7468</t>
  </si>
  <si>
    <t>POWER SHARES BANK</t>
  </si>
  <si>
    <t>POWERSHRES)PBJ</t>
  </si>
  <si>
    <t>US7395X8496</t>
  </si>
  <si>
    <t>POWERSH-FOOD&amp;BEV</t>
  </si>
  <si>
    <t>SOURCE EURO STO</t>
  </si>
  <si>
    <t>IE00B60SWX25</t>
  </si>
  <si>
    <t>SOURCE EURO STOXX50 UCIT</t>
  </si>
  <si>
    <t>SOURCE STOXX EU</t>
  </si>
  <si>
    <t>IE00B5MTXJ97</t>
  </si>
  <si>
    <t>SOURCE STOXX EUR</t>
  </si>
  <si>
    <t>IE00B60SWW18</t>
  </si>
  <si>
    <t>SPDR DIVIDE -SDY</t>
  </si>
  <si>
    <t>US78464A7634</t>
  </si>
  <si>
    <t>BAC</t>
  </si>
  <si>
    <t>SPDR S&amp;P CHINA</t>
  </si>
  <si>
    <t>US78463X4007</t>
  </si>
  <si>
    <t>SPDR S&amp;P CHINA לקבל</t>
  </si>
  <si>
    <t>SPDR S&amp;P MIDCAP</t>
  </si>
  <si>
    <t>US78467Y1073</t>
  </si>
  <si>
    <t>SPDR S&amp;P MID 400</t>
  </si>
  <si>
    <t>SPDR S&amp;P MIDCAP לקבל</t>
  </si>
  <si>
    <t>SPDR S&amp;P R)XRT(</t>
  </si>
  <si>
    <t>US78464A7147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</si>
  <si>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</si>
  <si>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</si>
  <si>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</si>
  <si>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</si>
  <si>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</si>
  <si>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</si>
  <si>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</si>
  <si>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</si>
  <si>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</si>
  <si>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</si>
  <si>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VANGUARD FTSE E</t>
  </si>
  <si>
    <t>US9220428588</t>
  </si>
  <si>
    <t>VANGUARD FTSE EM</t>
  </si>
  <si>
    <t>US9220428745</t>
  </si>
  <si>
    <t>VANGUARD FTSE EU</t>
  </si>
  <si>
    <t>VANGUARD FTSE E לקבל</t>
  </si>
  <si>
    <t>WISDOMTREE EURO</t>
  </si>
  <si>
    <t>US97717X7012</t>
  </si>
  <si>
    <t>WISDOM TREE EUROPE</t>
  </si>
  <si>
    <t>WISDOMTREE JAPA</t>
  </si>
  <si>
    <t>US97717W8516</t>
  </si>
  <si>
    <t>WISDOMTREE JPN H</t>
  </si>
  <si>
    <t>iShare FTSE 100 IFT</t>
  </si>
  <si>
    <t>IE0005042456</t>
  </si>
  <si>
    <t>ISHR FTSE 100-I</t>
  </si>
  <si>
    <t>סה"כ תעודות סל שמחקות מדדי מניות</t>
  </si>
  <si>
    <t>תעודות סל שמחקות מדדים אחרים</t>
  </si>
  <si>
    <t>סה"כ תעודות סל שמחקות מדדים אחרים</t>
  </si>
  <si>
    <t>IPATH S&amp;P 500 V</t>
  </si>
  <si>
    <t>US06742E7114</t>
  </si>
  <si>
    <t>IPATH S&amp;P 500 VIX SHORT-T ,8729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</si>
  <si>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</si>
  <si>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</si>
  <si>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</si>
  <si>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</si>
  <si>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</si>
  <si>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</si>
  <si>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SPARX JAPAN FUN</t>
  </si>
  <si>
    <t>SPARX JAPAN</t>
  </si>
  <si>
    <t>קרן נאמנות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</si>
  <si>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</si>
  <si>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</si>
  <si>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</si>
  <si>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</si>
  <si>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</si>
  <si>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</si>
  <si>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</si>
  <si>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קרן חו"ל</t>
  </si>
  <si>
    <t>AMUNDI FDS BOND</t>
  </si>
  <si>
    <t>LU1103162241</t>
  </si>
  <si>
    <t>AMUNDI FDS</t>
  </si>
  <si>
    <t>CREDIT SUISSE N</t>
  </si>
  <si>
    <t>LU0635707705</t>
  </si>
  <si>
    <t>CS-NOVA G SL-MB$</t>
  </si>
  <si>
    <t>FRANKLIN TEMPLE</t>
  </si>
  <si>
    <t>LU0195953152</t>
  </si>
  <si>
    <t>TEMP-FT GTR-IA$</t>
  </si>
  <si>
    <t>HEPTAGON FUND P</t>
  </si>
  <si>
    <t>IE00B6ZZNB36</t>
  </si>
  <si>
    <t>HEPT-OPP D M-CUS</t>
  </si>
  <si>
    <t>INVESCO ZODIAC</t>
  </si>
  <si>
    <t>LU0564079282</t>
  </si>
  <si>
    <t>LNVESCO ZOBIAC</t>
  </si>
  <si>
    <t>KOTAK FUNDS - I</t>
  </si>
  <si>
    <t>LU0675383409</t>
  </si>
  <si>
    <t>KOTAK FUNDS</t>
  </si>
  <si>
    <t>PICTET - JAPANE</t>
  </si>
  <si>
    <t>LU0155301467</t>
  </si>
  <si>
    <t>PICTET</t>
  </si>
  <si>
    <t>PIMCO )PIMGAII(</t>
  </si>
  <si>
    <t>IE00B4QHG263</t>
  </si>
  <si>
    <t>PIMCO-G INV-IAH</t>
  </si>
  <si>
    <t>ROBECO CAPITAL</t>
  </si>
  <si>
    <t>LU0398248921</t>
  </si>
  <si>
    <t>ROB-HY BD-I$</t>
  </si>
  <si>
    <t>T ROWE GLB HYLD</t>
  </si>
  <si>
    <t>LU0133083492</t>
  </si>
  <si>
    <t>GE VAR 11/67</t>
  </si>
  <si>
    <t>TCW FUNDS - EME</t>
  </si>
  <si>
    <t>LU0726519282</t>
  </si>
  <si>
    <t>TCW-EMMK IN-IU</t>
  </si>
  <si>
    <t>UBAM - GLOBAL H</t>
  </si>
  <si>
    <t>LU0569863243</t>
  </si>
  <si>
    <t>UBAM- GLOBAL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</si>
  <si>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</si>
  <si>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</si>
  <si>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</si>
  <si>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</si>
  <si>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</si>
  <si>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</si>
  <si>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סלע נדלן אופציה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</si>
  <si>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</si>
  <si>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</si>
  <si>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</si>
  <si>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</si>
  <si>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</si>
  <si>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</si>
  <si>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</si>
  <si>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</si>
  <si>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C 1640 JUL</t>
  </si>
  <si>
    <t>מניות ואופציות מעו"ף</t>
  </si>
  <si>
    <t>P 1640 JUL</t>
  </si>
  <si>
    <t>תC001690M507-25</t>
  </si>
  <si>
    <t>תP001690M507-25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</si>
  <si>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</si>
  <si>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</si>
  <si>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</si>
  <si>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</si>
  <si>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</si>
  <si>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</si>
  <si>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</si>
  <si>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</si>
  <si>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</si>
  <si>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</si>
  <si>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</si>
  <si>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</si>
  <si>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</si>
  <si>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</si>
  <si>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</si>
  <si>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</si>
  <si>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</si>
  <si>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</si>
  <si>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</si>
  <si>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</si>
  <si>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</si>
  <si>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</si>
  <si>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</si>
  <si>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EURO STOXX 50</t>
  </si>
  <si>
    <t>EURO STOXX 50SEP 15</t>
  </si>
  <si>
    <t>NIKKEI 225  )CM</t>
  </si>
  <si>
    <t>NXU5 COMB INDEX</t>
  </si>
  <si>
    <t>S&amp;P500 EMINI FU</t>
  </si>
  <si>
    <t>S&amp;P 500 EMINI FUT SEP 15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</si>
  <si>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</si>
  <si>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</si>
  <si>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</si>
  <si>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</si>
  <si>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</si>
  <si>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</si>
  <si>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</si>
  <si>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</si>
  <si>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</si>
  <si>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</si>
  <si>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</si>
  <si>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</si>
  <si>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</si>
  <si>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</si>
  <si>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</si>
  <si>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</si>
  <si>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</si>
  <si>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</si>
  <si>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</si>
  <si>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</si>
  <si>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</si>
  <si>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</si>
  <si>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</si>
  <si>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</si>
  <si>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</si>
  <si>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</si>
  <si>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</si>
  <si>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</si>
  <si>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</si>
  <si>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</si>
  <si>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</si>
  <si>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</si>
  <si>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</si>
  <si>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</si>
  <si>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</si>
  <si>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</si>
  <si>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</si>
  <si>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</si>
  <si>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</si>
  <si>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</si>
  <si>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</si>
  <si>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</si>
  <si>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</si>
  <si>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</si>
  <si>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</si>
  <si>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</si>
  <si>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</si>
  <si>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</si>
  <si>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</si>
  <si>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</si>
  <si>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</si>
  <si>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</si>
  <si>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</si>
  <si>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</si>
  <si>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</si>
  <si>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</si>
  <si>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</si>
  <si>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</si>
  <si>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</si>
  <si>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</si>
  <si>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</si>
  <si>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</si>
  <si>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</si>
  <si>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</si>
  <si>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</si>
  <si>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</si>
  <si>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</si>
  <si>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</si>
  <si>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</si>
  <si>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</si>
  <si>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</si>
  <si>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</si>
  <si>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</si>
  <si>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</si>
  <si>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</si>
  <si>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</si>
  <si>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</si>
  <si>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</si>
  <si>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</si>
  <si>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</si>
  <si>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</si>
  <si>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</si>
  <si>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</si>
  <si>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</si>
  <si>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</si>
  <si>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</si>
  <si>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</si>
  <si>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</si>
  <si>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</si>
  <si>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</si>
  <si>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</si>
  <si>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</si>
  <si>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</si>
  <si>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</si>
  <si>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</si>
  <si>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</si>
  <si>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</si>
  <si>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</si>
  <si>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</si>
  <si>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</si>
  <si>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</si>
  <si>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</si>
  <si>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</si>
  <si>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</si>
  <si>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</si>
  <si>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</si>
  <si>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</si>
  <si>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</si>
  <si>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</si>
  <si>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</si>
  <si>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</si>
  <si>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</si>
  <si>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</si>
  <si>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</si>
  <si>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</si>
  <si>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</si>
  <si>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</si>
  <si>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</si>
  <si>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</si>
  <si>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</si>
  <si>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</si>
  <si>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</si>
  <si>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</si>
  <si>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</si>
  <si>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</si>
  <si>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</si>
  <si>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</si>
  <si>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</si>
  <si>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</si>
  <si>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</si>
  <si>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</si>
  <si>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</si>
  <si>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</si>
  <si>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</si>
  <si>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</si>
  <si>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</si>
  <si>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</si>
  <si>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</si>
  <si>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</si>
  <si>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</si>
  <si>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</si>
  <si>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</si>
  <si>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</si>
  <si>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ריט 1 הל</t>
  </si>
  <si>
    <t>ריט 1 נדלן</t>
  </si>
  <si>
    <t>28/08/2014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</si>
  <si>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</si>
  <si>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</si>
  <si>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</si>
  <si>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</si>
  <si>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</si>
  <si>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</si>
  <si>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</si>
  <si>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</si>
  <si>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</si>
  <si>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</si>
  <si>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</si>
  <si>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</si>
  <si>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</si>
  <si>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</si>
  <si>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</si>
  <si>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חבס אג"ח 12</t>
  </si>
  <si>
    <t>29/05/2007</t>
  </si>
  <si>
    <t>סה"כ אג"ח קונצרני צמוד מדד</t>
  </si>
  <si>
    <t>אג"ח קונצרני לא צמוד</t>
  </si>
  <si>
    <t>אמקור סד' א 022</t>
  </si>
  <si>
    <t>אמקור</t>
  </si>
  <si>
    <t>21/09/2014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</si>
  <si>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</si>
  <si>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</si>
  <si>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</si>
  <si>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</si>
  <si>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</si>
  <si>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</si>
  <si>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</si>
  <si>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</si>
  <si>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</si>
  <si>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</si>
  <si>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</si>
  <si>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</si>
  <si>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</si>
  <si>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</si>
  <si>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</si>
  <si>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</si>
  <si>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</si>
  <si>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</si>
  <si>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</si>
  <si>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</si>
  <si>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</si>
  <si>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</si>
  <si>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</si>
  <si>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</si>
  <si>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</si>
  <si>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</si>
  <si>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אלפא קרן גידור</t>
  </si>
  <si>
    <t>אלפא</t>
  </si>
  <si>
    <t>קרן גידור</t>
  </si>
  <si>
    <t>12/04/2007</t>
  </si>
  <si>
    <t>סה"כ קרנות גידור</t>
  </si>
  <si>
    <t>קרנות נדל"ן</t>
  </si>
  <si>
    <t>סה"כ קרנות נדל"ן</t>
  </si>
  <si>
    <t>קרנות השקעה אחרות</t>
  </si>
  <si>
    <t>ARES SPECIAL SI</t>
  </si>
  <si>
    <t>קרן השקעה</t>
  </si>
  <si>
    <t>סה"כ קרנות השקעה אחרות</t>
  </si>
  <si>
    <t>סה"כ קרנות השקעה ל"ס בישראל</t>
  </si>
  <si>
    <t>קרנות השקעה ל"ס בחו"ל</t>
  </si>
  <si>
    <t>GOLDEN TREE PS</t>
  </si>
  <si>
    <t>XS222555XXX1</t>
  </si>
  <si>
    <t>THIRD POINT</t>
  </si>
  <si>
    <t>XS522255XXXX</t>
  </si>
  <si>
    <t>CIM FUND VIII</t>
  </si>
  <si>
    <t>XS5444FF1111</t>
  </si>
  <si>
    <t>קרן נדלן</t>
  </si>
  <si>
    <t>FIRS TIME</t>
  </si>
  <si>
    <t>XS222DDXXXX0</t>
  </si>
  <si>
    <t>פירסט טיים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</si>
  <si>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</si>
  <si>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</si>
  <si>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</si>
  <si>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</si>
  <si>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</si>
  <si>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</si>
  <si>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</si>
  <si>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</si>
  <si>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</si>
  <si>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</si>
  <si>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</si>
  <si>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</si>
  <si>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</si>
  <si>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</si>
  <si>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</si>
  <si>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</si>
  <si>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</si>
  <si>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</si>
  <si>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</si>
  <si>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</si>
  <si>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</si>
  <si>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</si>
  <si>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</si>
  <si>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</si>
  <si>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</si>
  <si>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</si>
  <si>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</si>
  <si>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</si>
  <si>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</si>
  <si>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</si>
  <si>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</si>
  <si>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</si>
  <si>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</si>
  <si>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</si>
  <si>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</si>
  <si>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</si>
  <si>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10/02FW3.81110$</t>
  </si>
  <si>
    <t>11/06/2015</t>
  </si>
  <si>
    <t>16/09FW3.83640$</t>
  </si>
  <si>
    <t>4/06/2015</t>
  </si>
  <si>
    <t>16/09FW4.03050$</t>
  </si>
  <si>
    <t>11/03/2015</t>
  </si>
  <si>
    <t>25/02FW3.82280$</t>
  </si>
  <si>
    <t>25/02FW3.88280$</t>
  </si>
  <si>
    <t>25/05/2015</t>
  </si>
  <si>
    <t>E16/09FW4.34700</t>
  </si>
  <si>
    <t>10/03/2015</t>
  </si>
  <si>
    <t>E24/09FW4.22260</t>
  </si>
  <si>
    <t>16/04/2015</t>
  </si>
  <si>
    <t>LS10/12FW5.9105</t>
  </si>
  <si>
    <t>10/06/2015</t>
  </si>
  <si>
    <t>Y19/11FW.032610</t>
  </si>
  <si>
    <t>19/11/2014</t>
  </si>
  <si>
    <t>Y22/10FW.034905</t>
  </si>
  <si>
    <t>22/10/2014</t>
  </si>
  <si>
    <t>Y28/01FW.032500</t>
  </si>
  <si>
    <t>29/04/2015</t>
  </si>
  <si>
    <t>סה"כ חוזים ₪ / מט"ח</t>
  </si>
  <si>
    <t>חוזים מט"ח/ מט"ח</t>
  </si>
  <si>
    <t>בראקליס 2026</t>
  </si>
  <si>
    <t>שונות</t>
  </si>
  <si>
    <t>2/06/2014</t>
  </si>
  <si>
    <t>ברקליס 04/2026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</si>
  <si>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</si>
  <si>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</si>
  <si>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</si>
  <si>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</si>
  <si>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</si>
  <si>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</si>
  <si>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</si>
  <si>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</si>
  <si>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</si>
  <si>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</si>
  <si>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</si>
  <si>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</si>
  <si>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</si>
  <si>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</si>
  <si>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</si>
  <si>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</si>
  <si>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BNP 6 1/18</t>
  </si>
  <si>
    <t>XS1247508903</t>
  </si>
  <si>
    <t>BNP PARIBAS</t>
  </si>
  <si>
    <t>אחר</t>
  </si>
  <si>
    <t>15/06/2015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</si>
  <si>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</si>
  <si>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</si>
  <si>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</si>
  <si>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</si>
  <si>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</si>
  <si>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הלוואות - עמיתיים</t>
  </si>
  <si>
    <t>הלוואות עמיתיים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</si>
  <si>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</si>
  <si>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</si>
  <si>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</si>
  <si>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</si>
  <si>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</si>
  <si>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</si>
  <si>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ALON-B2</t>
  </si>
  <si>
    <t>אלדן הלוואה 016</t>
  </si>
  <si>
    <t>אלדן תחבורה בע"מ</t>
  </si>
  <si>
    <t>ORBOTECH INC</t>
  </si>
  <si>
    <t>ORBOTECH</t>
  </si>
  <si>
    <t>מגלים סולאר אנר</t>
  </si>
  <si>
    <t>גלובוס מקס משיכ</t>
  </si>
  <si>
    <t>יורוקום נדלן 1</t>
  </si>
  <si>
    <t>יורוקום נדל"ן 1</t>
  </si>
  <si>
    <t>יורוקום נדלן 2</t>
  </si>
  <si>
    <t>יורוקום נדל"ן 2</t>
  </si>
  <si>
    <t>יורוקום נדלן 3</t>
  </si>
  <si>
    <t>יורוקום נדל"ן 3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</si>
  <si>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</si>
  <si>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</si>
  <si>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</si>
  <si>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</si>
  <si>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</si>
  <si>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</si>
  <si>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</si>
  <si>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</si>
  <si>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</si>
  <si>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</si>
  <si>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חמית הנפקות 12</t>
  </si>
  <si>
    <t>חמית הנפקות הלו</t>
  </si>
  <si>
    <t>דליה אנרגיה משי</t>
  </si>
  <si>
    <t>דליה אנרגיה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</si>
  <si>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</si>
  <si>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</si>
  <si>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</si>
  <si>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</si>
  <si>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</si>
  <si>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</si>
  <si>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</si>
  <si>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</si>
  <si>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ALON-A</t>
  </si>
  <si>
    <t>US</t>
  </si>
  <si>
    <t>ALON-B</t>
  </si>
  <si>
    <t>מזרחי לונדון הלו</t>
  </si>
  <si>
    <t>XSGG222DDD22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</si>
  <si>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</si>
  <si>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</si>
  <si>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</si>
  <si>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</si>
  <si>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</si>
  <si>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</si>
  <si>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</si>
  <si>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</si>
  <si>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</si>
  <si>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</si>
  <si>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</si>
  <si>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</si>
  <si>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</si>
  <si>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</si>
  <si>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</si>
  <si>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</si>
  <si>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</si>
  <si>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</si>
  <si>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</si>
  <si>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</si>
  <si>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</si>
  <si>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</si>
  <si>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</si>
  <si>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</si>
  <si>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</si>
  <si>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</si>
  <si>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</si>
  <si>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</si>
  <si>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</si>
  <si>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</si>
  <si>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</si>
  <si>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</si>
  <si>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</si>
  <si>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</si>
  <si>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</si>
  <si>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</si>
  <si>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</si>
  <si>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</si>
  <si>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</si>
  <si>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</si>
  <si>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</si>
  <si>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</si>
  <si>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</si>
  <si>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</si>
  <si>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</si>
  <si>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</si>
  <si>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</si>
  <si>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</si>
  <si>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</si>
  <si>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</si>
  <si>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</si>
  <si>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</si>
  <si>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</si>
  <si>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</si>
  <si>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</si>
  <si>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</si>
  <si>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פסגות פנסיה - מקיפה, מספר אישור: 1531, קידוד: 513765347-00000000001531, תאריך הפקת דוח: 14/07/2015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</si>
  <si>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</si>
  <si>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</si>
  <si>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</si>
  <si>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</si>
  <si>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</si>
  <si>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</si>
  <si>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</si>
  <si>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</si>
  <si>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</si>
  <si>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</si>
  <si>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</si>
  <si>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</si>
  <si>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</si>
  <si>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</si>
  <si>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</si>
  <si>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</si>
  <si>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</si>
  <si>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</si>
  <si>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</si>
  <si>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</si>
  <si>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</si>
  <si>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</si>
  <si>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</si>
  <si>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</si>
  <si>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</si>
  <si>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</si>
  <si>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</si>
  <si>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</si>
  <si>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ז. השקעות אחרות</t>
  </si>
  <si>
    <t>סה"כ סכום נכסי הקופה</t>
  </si>
  <si>
    <t>מטבע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</si>
  <si>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</si>
  <si>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</si>
  <si>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</si>
  <si>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</si>
  <si>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</si>
  <si>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</si>
  <si>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</si>
  <si>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</si>
  <si>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</si>
  <si>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</si>
  <si>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</si>
  <si>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</si>
  <si>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</si>
  <si>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</si>
  <si>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</si>
  <si>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</si>
  <si>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</si>
  <si>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</si>
  <si>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</si>
  <si>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</si>
  <si>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</si>
  <si>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</si>
  <si>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</si>
  <si>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</si>
  <si>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 xml:space="preserve">חמית הנפקות </t>
  </si>
  <si>
    <t>מגלים</t>
  </si>
  <si>
    <t xml:space="preserve">  שונות  </t>
  </si>
  <si>
    <t xml:space="preserve">  לא מדורג  </t>
  </si>
  <si>
    <t>אחרים</t>
  </si>
  <si>
    <t xml:space="preserve">לא מדורג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</si>
</sst>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##0.00%"/>
    <numFmt numFmtId="165" formatCode="##0.0000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</font>
    <font>
      <sz val="10"/>
      <name val="Arial"/>
      <family val="2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0" fontId="4" fillId="0" borderId="4" xfId="0" applyNumberFormat="1" applyFont="1" applyBorder="1" applyAlignment="1">
      <alignment horizontal="right" readingOrder="2"/>
    </xf>
    <xf numFmtId="10" fontId="0" fillId="0" borderId="4" xfId="0" applyNumberFormat="1" applyBorder="1"/>
    <xf numFmtId="0" fontId="0" fillId="0" borderId="0" xfId="0"/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Fill="1" applyAlignment="1">
      <alignment horizontal="right"/>
    </xf>
    <xf numFmtId="43" fontId="4" fillId="0" borderId="0" xfId="1" applyFont="1" applyAlignment="1">
      <alignment horizontal="right" readingOrder="2"/>
    </xf>
    <xf numFmtId="43" fontId="9" fillId="0" borderId="0" xfId="3" applyFont="1"/>
    <xf numFmtId="43" fontId="10" fillId="0" borderId="0" xfId="3" applyFont="1" applyAlignment="1">
      <alignment horizontal="right" readingOrder="2"/>
    </xf>
    <xf numFmtId="10" fontId="10" fillId="0" borderId="0" xfId="3" applyNumberFormat="1" applyFont="1" applyAlignment="1">
      <alignment horizontal="right" readingOrder="2"/>
    </xf>
    <xf numFmtId="0" fontId="10" fillId="0" borderId="0" xfId="0" applyFont="1" applyAlignment="1">
      <alignment horizontal="right" readingOrder="2"/>
    </xf>
    <xf numFmtId="10" fontId="4" fillId="0" borderId="4" xfId="2" applyNumberFormat="1" applyFont="1" applyBorder="1" applyAlignment="1">
      <alignment horizontal="right" readingOrder="2"/>
    </xf>
    <xf numFmtId="43" fontId="6" fillId="0" borderId="0" xfId="1" applyFont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0" fontId="5" fillId="0" borderId="4" xfId="0" applyNumberFormat="1" applyFont="1" applyBorder="1" applyAlignment="1">
      <alignment horizontal="right" readingOrder="2"/>
    </xf>
    <xf numFmtId="0" fontId="4" fillId="0" borderId="4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" fontId="5" fillId="0" borderId="4" xfId="0" applyNumberFormat="1" applyFont="1" applyBorder="1" applyAlignment="1">
      <alignment horizontal="right" readingOrder="2"/>
    </xf>
    <xf numFmtId="4" fontId="4" fillId="0" borderId="4" xfId="0" applyNumberFormat="1" applyFont="1" applyBorder="1" applyAlignment="1">
      <alignment horizontal="right" readingOrder="2"/>
    </xf>
    <xf numFmtId="4" fontId="5" fillId="0" borderId="0" xfId="1" applyNumberFormat="1" applyFont="1" applyAlignment="1">
      <alignment horizontal="right" readingOrder="2"/>
    </xf>
    <xf numFmtId="4" fontId="5" fillId="0" borderId="4" xfId="1" applyNumberFormat="1" applyFont="1" applyBorder="1" applyAlignment="1">
      <alignment horizontal="right" readingOrder="2"/>
    </xf>
    <xf numFmtId="4" fontId="4" fillId="0" borderId="5" xfId="0" applyNumberFormat="1" applyFont="1" applyBorder="1" applyAlignment="1">
      <alignment horizontal="right" readingOrder="2"/>
    </xf>
    <xf numFmtId="4" fontId="0" fillId="0" borderId="4" xfId="0" applyNumberFormat="1" applyBorder="1"/>
    <xf numFmtId="4" fontId="6" fillId="0" borderId="0" xfId="0" applyNumberFormat="1" applyFont="1" applyAlignment="1">
      <alignment horizontal="right" readingOrder="2"/>
    </xf>
    <xf numFmtId="10" fontId="0" fillId="0" borderId="0" xfId="0" applyNumberFormat="1"/>
    <xf numFmtId="10" fontId="4" fillId="0" borderId="1" xfId="0" applyNumberFormat="1" applyFont="1" applyBorder="1" applyAlignment="1">
      <alignment horizontal="right" readingOrder="2"/>
    </xf>
    <xf numFmtId="4" fontId="6" fillId="0" borderId="0" xfId="1" applyNumberFormat="1" applyFont="1" applyAlignment="1">
      <alignment horizontal="right" readingOrder="2"/>
    </xf>
    <xf numFmtId="4" fontId="4" fillId="0" borderId="4" xfId="1" applyNumberFormat="1" applyFont="1" applyBorder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43" fontId="0" fillId="0" borderId="0" xfId="1" applyFont="1"/>
    <xf numFmtId="43" fontId="4" fillId="0" borderId="1" xfId="1" applyFont="1" applyBorder="1" applyAlignment="1">
      <alignment horizontal="right" readingOrder="2"/>
    </xf>
    <xf numFmtId="43" fontId="5" fillId="0" borderId="0" xfId="1" applyFont="1" applyAlignment="1">
      <alignment horizontal="right" readingOrder="2"/>
    </xf>
    <xf numFmtId="43" fontId="5" fillId="0" borderId="4" xfId="1" applyFont="1" applyBorder="1" applyAlignment="1">
      <alignment horizontal="right" readingOrder="2"/>
    </xf>
    <xf numFmtId="43" fontId="4" fillId="0" borderId="4" xfId="1" applyFont="1" applyBorder="1" applyAlignment="1">
      <alignment horizontal="right" readingOrder="2"/>
    </xf>
    <xf numFmtId="10" fontId="0" fillId="0" borderId="0" xfId="2" applyNumberFormat="1" applyFont="1"/>
    <xf numFmtId="10" fontId="4" fillId="0" borderId="0" xfId="2" applyNumberFormat="1" applyFont="1" applyAlignment="1">
      <alignment horizontal="right" readingOrder="2"/>
    </xf>
    <xf numFmtId="10" fontId="4" fillId="0" borderId="1" xfId="2" applyNumberFormat="1" applyFont="1" applyBorder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10" fontId="6" fillId="0" borderId="0" xfId="2" applyNumberFormat="1" applyFont="1" applyAlignment="1">
      <alignment horizontal="right" readingOrder="2"/>
    </xf>
    <xf numFmtId="10" fontId="5" fillId="0" borderId="4" xfId="2" applyNumberFormat="1" applyFont="1" applyBorder="1" applyAlignment="1">
      <alignment horizontal="right" readingOrder="2"/>
    </xf>
    <xf numFmtId="43" fontId="0" fillId="0" borderId="4" xfId="1" applyFont="1" applyBorder="1"/>
    <xf numFmtId="4" fontId="5" fillId="0" borderId="0" xfId="1" applyNumberFormat="1" applyFont="1" applyBorder="1" applyAlignment="1">
      <alignment horizontal="right" readingOrder="2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6"/>
  <sheetViews>
    <sheetView rightToLeft="1" topLeftCell="A19" workbookViewId="0">
      <selection activeCell="D52" sqref="D52"/>
    </sheetView>
  </sheetViews>
  <sheetFormatPr defaultColWidth="9.140625" defaultRowHeight="12.75"/>
  <cols>
    <col min="1" max="1" width="49.7109375" customWidth="1"/>
    <col min="2" max="2" width="14.42578125" customWidth="1"/>
    <col min="3" max="3" width="9.7109375" customWidth="1"/>
    <col min="4" max="4" width="8.7109375" customWidth="1"/>
    <col min="5" max="5" width="10.7109375" customWidth="1"/>
    <col min="6" max="6" width="17.7109375" customWidth="1"/>
    <col min="7" max="7" width="14.7109375" style="47" customWidth="1"/>
    <col min="8" max="8" width="16.7109375" style="47" customWidth="1"/>
    <col min="9" max="9" width="12.7109375" style="36" customWidth="1"/>
    <col min="10" max="10" width="20.7109375" style="47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19" t="s">
        <v>10</v>
      </c>
      <c r="H11" s="19" t="s">
        <v>11</v>
      </c>
      <c r="I11" s="37" t="s">
        <v>12</v>
      </c>
      <c r="J11" s="19" t="s">
        <v>13</v>
      </c>
    </row>
    <row r="12" spans="1:10">
      <c r="A12" s="5"/>
      <c r="B12" s="5"/>
      <c r="C12" s="5"/>
      <c r="D12" s="5"/>
      <c r="E12" s="5"/>
      <c r="F12" s="5"/>
      <c r="G12" s="48" t="s">
        <v>14</v>
      </c>
      <c r="H12" s="48" t="s">
        <v>14</v>
      </c>
      <c r="I12" s="38" t="s">
        <v>15</v>
      </c>
      <c r="J12" s="48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19"/>
      <c r="H15" s="19"/>
      <c r="I15" s="37"/>
      <c r="J15" s="19"/>
    </row>
    <row r="18" spans="1:10">
      <c r="A18" s="4" t="s">
        <v>17</v>
      </c>
      <c r="B18" s="4"/>
      <c r="C18" s="4"/>
      <c r="D18" s="4"/>
      <c r="E18" s="4"/>
      <c r="F18" s="4"/>
      <c r="G18" s="19"/>
      <c r="H18" s="19"/>
      <c r="I18" s="37"/>
      <c r="J18" s="19"/>
    </row>
    <row r="19" spans="1:10">
      <c r="A19" s="6" t="s">
        <v>18</v>
      </c>
      <c r="B19" s="6"/>
      <c r="C19" s="6"/>
      <c r="D19" s="6"/>
      <c r="E19" s="6"/>
      <c r="F19" s="6"/>
      <c r="G19" s="17"/>
      <c r="H19" s="17"/>
      <c r="I19" s="39"/>
      <c r="J19" s="17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32">
        <v>0</v>
      </c>
      <c r="F20" s="7" t="s">
        <v>23</v>
      </c>
      <c r="G20" s="51">
        <v>0</v>
      </c>
      <c r="H20" s="51">
        <v>0</v>
      </c>
      <c r="I20" s="46">
        <v>7817.73</v>
      </c>
      <c r="J20" s="16">
        <f>I20/סיכום!$B$42</f>
        <v>8.3570664199750632E-3</v>
      </c>
    </row>
    <row r="21" spans="1:10">
      <c r="A21" s="7" t="s">
        <v>24</v>
      </c>
      <c r="B21" s="7" t="s">
        <v>25</v>
      </c>
      <c r="C21" s="7" t="s">
        <v>21</v>
      </c>
      <c r="D21" s="7" t="s">
        <v>22</v>
      </c>
      <c r="E21" s="32">
        <v>0</v>
      </c>
      <c r="F21" s="7" t="s">
        <v>23</v>
      </c>
      <c r="G21" s="51">
        <v>0</v>
      </c>
      <c r="H21" s="51">
        <v>0</v>
      </c>
      <c r="I21" s="46">
        <v>-673.75</v>
      </c>
      <c r="J21" s="16">
        <f>I21/סיכום!$B$42</f>
        <v>-7.20231256446334E-4</v>
      </c>
    </row>
    <row r="22" spans="1:10" ht="13.5" thickBot="1">
      <c r="A22" s="6" t="s">
        <v>26</v>
      </c>
      <c r="B22" s="6"/>
      <c r="C22" s="6"/>
      <c r="D22" s="6"/>
      <c r="E22" s="6"/>
      <c r="F22" s="6"/>
      <c r="G22" s="17"/>
      <c r="H22" s="17"/>
      <c r="I22" s="40">
        <f>SUM(I20:I21)</f>
        <v>7143.98</v>
      </c>
      <c r="J22" s="18">
        <f>SUM(J20:J21)</f>
        <v>7.6368351635287294E-3</v>
      </c>
    </row>
    <row r="23" spans="1:10" ht="13.5" thickTop="1"/>
    <row r="24" spans="1:10">
      <c r="A24" s="6" t="s">
        <v>27</v>
      </c>
      <c r="B24" s="6"/>
      <c r="C24" s="6"/>
      <c r="D24" s="6"/>
      <c r="E24" s="6"/>
      <c r="F24" s="6"/>
      <c r="G24" s="17"/>
      <c r="H24" s="17"/>
      <c r="I24" s="39"/>
      <c r="J24" s="17"/>
    </row>
    <row r="25" spans="1:10">
      <c r="A25" s="7" t="s">
        <v>28</v>
      </c>
      <c r="B25" s="7" t="s">
        <v>29</v>
      </c>
      <c r="C25" s="7" t="s">
        <v>21</v>
      </c>
      <c r="D25" s="7" t="s">
        <v>22</v>
      </c>
      <c r="E25" s="32">
        <v>0</v>
      </c>
      <c r="F25" s="7" t="s">
        <v>28</v>
      </c>
      <c r="G25" s="51">
        <v>0</v>
      </c>
      <c r="H25" s="51">
        <v>0</v>
      </c>
      <c r="I25" s="46">
        <v>10.47</v>
      </c>
      <c r="J25" s="16">
        <f>I25/סיכום!$B$42</f>
        <v>1.1192313551010192E-5</v>
      </c>
    </row>
    <row r="26" spans="1:10">
      <c r="A26" s="7" t="s">
        <v>30</v>
      </c>
      <c r="B26" s="7" t="s">
        <v>31</v>
      </c>
      <c r="C26" s="7" t="s">
        <v>21</v>
      </c>
      <c r="D26" s="7" t="s">
        <v>22</v>
      </c>
      <c r="E26" s="32">
        <v>0</v>
      </c>
      <c r="F26" s="7" t="s">
        <v>30</v>
      </c>
      <c r="G26" s="51">
        <v>0</v>
      </c>
      <c r="H26" s="51">
        <v>0</v>
      </c>
      <c r="I26" s="46">
        <v>1000.43</v>
      </c>
      <c r="J26" s="16">
        <f>I26/סיכום!$B$42</f>
        <v>1.0694485430598974E-3</v>
      </c>
    </row>
    <row r="27" spans="1:10">
      <c r="A27" s="7" t="s">
        <v>32</v>
      </c>
      <c r="B27" s="7" t="s">
        <v>33</v>
      </c>
      <c r="C27" s="7" t="s">
        <v>21</v>
      </c>
      <c r="D27" s="7" t="s">
        <v>22</v>
      </c>
      <c r="E27" s="32">
        <v>0</v>
      </c>
      <c r="F27" s="7" t="s">
        <v>34</v>
      </c>
      <c r="G27" s="51">
        <v>0</v>
      </c>
      <c r="H27" s="51">
        <v>0</v>
      </c>
      <c r="I27" s="46">
        <v>10190.5</v>
      </c>
      <c r="J27" s="16">
        <f>I27/סיכום!$B$42</f>
        <v>1.0893531159653235E-2</v>
      </c>
    </row>
    <row r="28" spans="1:10">
      <c r="A28" s="7" t="s">
        <v>35</v>
      </c>
      <c r="B28" s="7" t="s">
        <v>36</v>
      </c>
      <c r="C28" s="7" t="s">
        <v>21</v>
      </c>
      <c r="D28" s="7" t="s">
        <v>22</v>
      </c>
      <c r="E28" s="32">
        <v>0</v>
      </c>
      <c r="F28" s="7" t="s">
        <v>34</v>
      </c>
      <c r="G28" s="51">
        <v>0</v>
      </c>
      <c r="H28" s="51">
        <v>0</v>
      </c>
      <c r="I28" s="46">
        <v>20.51</v>
      </c>
      <c r="J28" s="16">
        <f>I28/סיכום!$B$42</f>
        <v>2.1924961884548142E-5</v>
      </c>
    </row>
    <row r="29" spans="1:10">
      <c r="A29" s="7" t="s">
        <v>37</v>
      </c>
      <c r="B29" s="7" t="s">
        <v>38</v>
      </c>
      <c r="C29" s="7" t="s">
        <v>21</v>
      </c>
      <c r="D29" s="7" t="s">
        <v>22</v>
      </c>
      <c r="E29" s="32">
        <v>0</v>
      </c>
      <c r="F29" s="7" t="s">
        <v>39</v>
      </c>
      <c r="G29" s="51">
        <v>0</v>
      </c>
      <c r="H29" s="51">
        <v>0</v>
      </c>
      <c r="I29" s="46">
        <v>481.67</v>
      </c>
      <c r="J29" s="16">
        <f>I29/סיכום!$B$42</f>
        <v>5.1489987279036101E-4</v>
      </c>
    </row>
    <row r="30" spans="1:10">
      <c r="A30" s="7" t="s">
        <v>40</v>
      </c>
      <c r="B30" s="7" t="s">
        <v>41</v>
      </c>
      <c r="C30" s="7" t="s">
        <v>21</v>
      </c>
      <c r="D30" s="7" t="s">
        <v>22</v>
      </c>
      <c r="E30" s="32">
        <v>0</v>
      </c>
      <c r="F30" s="7" t="s">
        <v>39</v>
      </c>
      <c r="G30" s="51">
        <v>0</v>
      </c>
      <c r="H30" s="51">
        <v>0</v>
      </c>
      <c r="I30" s="46">
        <v>781.09</v>
      </c>
      <c r="J30" s="16">
        <f>I30/סיכום!$B$42</f>
        <v>8.3497652259393999E-4</v>
      </c>
    </row>
    <row r="31" spans="1:10">
      <c r="A31" s="7" t="s">
        <v>42</v>
      </c>
      <c r="B31" s="7" t="s">
        <v>43</v>
      </c>
      <c r="C31" s="7" t="s">
        <v>21</v>
      </c>
      <c r="D31" s="7" t="s">
        <v>22</v>
      </c>
      <c r="E31" s="32">
        <v>0</v>
      </c>
      <c r="F31" s="7" t="s">
        <v>44</v>
      </c>
      <c r="G31" s="51">
        <v>0</v>
      </c>
      <c r="H31" s="51">
        <v>0</v>
      </c>
      <c r="I31" s="46">
        <v>2157.7800000000002</v>
      </c>
      <c r="J31" s="16">
        <f>I31/סיכום!$B$42</f>
        <v>2.3066428208308285E-3</v>
      </c>
    </row>
    <row r="32" spans="1:10">
      <c r="A32" s="7" t="s">
        <v>45</v>
      </c>
      <c r="B32" s="7" t="s">
        <v>46</v>
      </c>
      <c r="C32" s="7" t="s">
        <v>47</v>
      </c>
      <c r="D32" s="7" t="s">
        <v>22</v>
      </c>
      <c r="E32" s="32">
        <v>0</v>
      </c>
      <c r="F32" s="7" t="s">
        <v>48</v>
      </c>
      <c r="G32" s="51">
        <v>0</v>
      </c>
      <c r="H32" s="51">
        <v>0</v>
      </c>
      <c r="I32" s="46">
        <v>0</v>
      </c>
      <c r="J32" s="16">
        <f>I32/סיכום!$B$42</f>
        <v>0</v>
      </c>
    </row>
    <row r="33" spans="1:10">
      <c r="A33" s="7" t="s">
        <v>49</v>
      </c>
      <c r="B33" s="7" t="s">
        <v>50</v>
      </c>
      <c r="C33" s="7" t="s">
        <v>47</v>
      </c>
      <c r="D33" s="7" t="s">
        <v>22</v>
      </c>
      <c r="E33" s="32">
        <v>0</v>
      </c>
      <c r="F33" s="7" t="s">
        <v>51</v>
      </c>
      <c r="G33" s="51">
        <v>0</v>
      </c>
      <c r="H33" s="51">
        <v>0</v>
      </c>
      <c r="I33" s="46">
        <v>0</v>
      </c>
      <c r="J33" s="16">
        <f>I33/סיכום!$B$42</f>
        <v>0</v>
      </c>
    </row>
    <row r="34" spans="1:10" ht="13.5" thickBot="1">
      <c r="A34" s="6" t="s">
        <v>52</v>
      </c>
      <c r="B34" s="6"/>
      <c r="C34" s="6"/>
      <c r="D34" s="6"/>
      <c r="E34" s="6"/>
      <c r="F34" s="6"/>
      <c r="G34" s="17"/>
      <c r="H34" s="17"/>
      <c r="I34" s="40">
        <f>SUM(I25:I33)</f>
        <v>14642.45</v>
      </c>
      <c r="J34" s="18">
        <f>SUM(J25:J33)</f>
        <v>1.5652616194363821E-2</v>
      </c>
    </row>
    <row r="35" spans="1:10" ht="13.5" thickTop="1"/>
    <row r="36" spans="1:10">
      <c r="A36" s="6" t="s">
        <v>53</v>
      </c>
      <c r="B36" s="6"/>
      <c r="C36" s="6"/>
      <c r="D36" s="6"/>
      <c r="E36" s="6"/>
      <c r="F36" s="6"/>
      <c r="G36" s="17"/>
      <c r="H36" s="17"/>
      <c r="I36" s="39"/>
      <c r="J36" s="17"/>
    </row>
    <row r="37" spans="1:10">
      <c r="A37" s="7" t="s">
        <v>54</v>
      </c>
      <c r="B37" s="7" t="s">
        <v>55</v>
      </c>
      <c r="C37" s="7" t="s">
        <v>21</v>
      </c>
      <c r="D37" s="7" t="s">
        <v>22</v>
      </c>
      <c r="E37" s="32">
        <v>0</v>
      </c>
      <c r="F37" s="7" t="s">
        <v>23</v>
      </c>
      <c r="G37" s="51">
        <v>0</v>
      </c>
      <c r="H37" s="51">
        <v>0</v>
      </c>
      <c r="I37" s="46">
        <v>28888.68</v>
      </c>
      <c r="J37" s="16">
        <f>I37/סיכום!$B$42</f>
        <v>3.0881677615548914E-2</v>
      </c>
    </row>
    <row r="38" spans="1:10">
      <c r="A38" s="7" t="s">
        <v>56</v>
      </c>
      <c r="B38" s="7" t="s">
        <v>57</v>
      </c>
      <c r="C38" s="7" t="s">
        <v>21</v>
      </c>
      <c r="D38" s="7" t="s">
        <v>22</v>
      </c>
      <c r="E38" s="32">
        <v>0</v>
      </c>
      <c r="F38" s="7" t="s">
        <v>23</v>
      </c>
      <c r="G38" s="51">
        <v>0</v>
      </c>
      <c r="H38" s="51">
        <v>0</v>
      </c>
      <c r="I38" s="46">
        <v>1162.08</v>
      </c>
      <c r="J38" s="16">
        <f>I38/סיכום!$B$42</f>
        <v>1.2422505951631255E-3</v>
      </c>
    </row>
    <row r="39" spans="1:10">
      <c r="A39" s="7" t="s">
        <v>58</v>
      </c>
      <c r="B39" s="7" t="s">
        <v>59</v>
      </c>
      <c r="C39" s="7" t="s">
        <v>21</v>
      </c>
      <c r="D39" s="7" t="s">
        <v>22</v>
      </c>
      <c r="E39" s="32">
        <v>0</v>
      </c>
      <c r="F39" s="7" t="s">
        <v>23</v>
      </c>
      <c r="G39" s="51">
        <v>0</v>
      </c>
      <c r="H39" s="51">
        <v>0</v>
      </c>
      <c r="I39" s="46">
        <v>686.59</v>
      </c>
      <c r="J39" s="16">
        <f>I39/סיכום!$B$42</f>
        <v>7.3395707363783078E-4</v>
      </c>
    </row>
    <row r="40" spans="1:10">
      <c r="A40" s="7" t="s">
        <v>60</v>
      </c>
      <c r="B40" s="7" t="s">
        <v>61</v>
      </c>
      <c r="C40" s="7" t="s">
        <v>21</v>
      </c>
      <c r="D40" s="7" t="s">
        <v>22</v>
      </c>
      <c r="E40" s="32">
        <v>0</v>
      </c>
      <c r="F40" s="7" t="s">
        <v>23</v>
      </c>
      <c r="G40" s="51">
        <v>0</v>
      </c>
      <c r="H40" s="51">
        <v>0</v>
      </c>
      <c r="I40" s="46">
        <v>1452.85</v>
      </c>
      <c r="J40" s="16">
        <f>I40/סיכום!$B$42</f>
        <v>1.5530804911733675E-3</v>
      </c>
    </row>
    <row r="41" spans="1:10">
      <c r="A41" s="7" t="s">
        <v>62</v>
      </c>
      <c r="B41" s="7" t="s">
        <v>63</v>
      </c>
      <c r="C41" s="7" t="s">
        <v>21</v>
      </c>
      <c r="D41" s="7" t="s">
        <v>22</v>
      </c>
      <c r="E41" s="32">
        <v>0</v>
      </c>
      <c r="F41" s="7" t="s">
        <v>23</v>
      </c>
      <c r="G41" s="51">
        <v>0</v>
      </c>
      <c r="H41" s="51">
        <v>0</v>
      </c>
      <c r="I41" s="46">
        <v>586.94000000000005</v>
      </c>
      <c r="J41" s="16">
        <f>I41/סיכום!$B$42</f>
        <v>6.274323319608331E-4</v>
      </c>
    </row>
    <row r="42" spans="1:10" ht="13.5" thickBot="1">
      <c r="A42" s="6" t="s">
        <v>64</v>
      </c>
      <c r="B42" s="6"/>
      <c r="C42" s="6"/>
      <c r="D42" s="6"/>
      <c r="E42" s="6"/>
      <c r="F42" s="6"/>
      <c r="G42" s="17"/>
      <c r="H42" s="17"/>
      <c r="I42" s="40">
        <f>SUM(I37:I41)</f>
        <v>32777.14</v>
      </c>
      <c r="J42" s="18">
        <f>SUM(J37:J41)</f>
        <v>3.5038398107484069E-2</v>
      </c>
    </row>
    <row r="43" spans="1:10" ht="13.5" thickTop="1"/>
    <row r="44" spans="1:10">
      <c r="A44" s="6" t="s">
        <v>65</v>
      </c>
      <c r="B44" s="6"/>
      <c r="C44" s="6"/>
      <c r="D44" s="6"/>
      <c r="E44" s="6"/>
      <c r="F44" s="6"/>
      <c r="G44" s="17"/>
      <c r="H44" s="17"/>
      <c r="I44" s="39"/>
      <c r="J44" s="17"/>
    </row>
    <row r="45" spans="1:10" ht="13.5" thickBot="1">
      <c r="A45" s="6" t="s">
        <v>66</v>
      </c>
      <c r="B45" s="6"/>
      <c r="C45" s="6"/>
      <c r="D45" s="6"/>
      <c r="E45" s="6"/>
      <c r="F45" s="6"/>
      <c r="G45" s="17"/>
      <c r="H45" s="17"/>
      <c r="I45" s="40">
        <v>0</v>
      </c>
      <c r="J45" s="18">
        <f>I45/סיכום!$B$42</f>
        <v>0</v>
      </c>
    </row>
    <row r="46" spans="1:10" ht="13.5" thickTop="1"/>
    <row r="47" spans="1:10">
      <c r="A47" s="6" t="s">
        <v>67</v>
      </c>
      <c r="B47" s="6"/>
      <c r="C47" s="6"/>
      <c r="D47" s="6"/>
      <c r="E47" s="6"/>
      <c r="F47" s="6"/>
      <c r="G47" s="17"/>
      <c r="H47" s="17"/>
      <c r="I47" s="39"/>
      <c r="J47" s="17"/>
    </row>
    <row r="48" spans="1:10" ht="13.5" thickBot="1">
      <c r="A48" s="6" t="s">
        <v>68</v>
      </c>
      <c r="B48" s="6"/>
      <c r="C48" s="6"/>
      <c r="D48" s="6"/>
      <c r="E48" s="6"/>
      <c r="F48" s="6"/>
      <c r="G48" s="17"/>
      <c r="H48" s="17"/>
      <c r="I48" s="40">
        <v>0</v>
      </c>
      <c r="J48" s="18">
        <f>I48/סיכום!$B$42</f>
        <v>0</v>
      </c>
    </row>
    <row r="49" spans="1:10" ht="13.5" thickTop="1"/>
    <row r="50" spans="1:10">
      <c r="A50" s="6" t="s">
        <v>69</v>
      </c>
      <c r="B50" s="6"/>
      <c r="C50" s="6"/>
      <c r="D50" s="6"/>
      <c r="E50" s="6"/>
      <c r="F50" s="6"/>
      <c r="G50" s="17"/>
      <c r="H50" s="17"/>
      <c r="I50" s="39"/>
      <c r="J50" s="17"/>
    </row>
    <row r="51" spans="1:10" ht="13.5" thickBot="1">
      <c r="A51" s="6" t="s">
        <v>70</v>
      </c>
      <c r="B51" s="6"/>
      <c r="C51" s="6"/>
      <c r="D51" s="6"/>
      <c r="E51" s="6"/>
      <c r="F51" s="6"/>
      <c r="G51" s="17"/>
      <c r="H51" s="17"/>
      <c r="I51" s="40">
        <v>0</v>
      </c>
      <c r="J51" s="18">
        <f>I51/סיכום!$B$42</f>
        <v>0</v>
      </c>
    </row>
    <row r="52" spans="1:10" ht="13.5" thickTop="1"/>
    <row r="53" spans="1:10">
      <c r="A53" s="6" t="s">
        <v>71</v>
      </c>
      <c r="B53" s="6"/>
      <c r="C53" s="6"/>
      <c r="D53" s="6"/>
      <c r="E53" s="6"/>
      <c r="F53" s="6"/>
      <c r="G53" s="17"/>
      <c r="H53" s="17"/>
      <c r="I53" s="39"/>
      <c r="J53" s="17"/>
    </row>
    <row r="54" spans="1:10" ht="13.5" thickBot="1">
      <c r="A54" s="6" t="s">
        <v>72</v>
      </c>
      <c r="B54" s="6"/>
      <c r="C54" s="6"/>
      <c r="D54" s="6"/>
      <c r="E54" s="6"/>
      <c r="F54" s="6"/>
      <c r="G54" s="17"/>
      <c r="H54" s="17"/>
      <c r="I54" s="40">
        <v>0</v>
      </c>
      <c r="J54" s="18">
        <f>I54/סיכום!$B$42</f>
        <v>0</v>
      </c>
    </row>
    <row r="55" spans="1:10" ht="13.5" thickTop="1"/>
    <row r="56" spans="1:10" ht="13.5" thickBot="1">
      <c r="A56" s="4" t="s">
        <v>73</v>
      </c>
      <c r="B56" s="4"/>
      <c r="C56" s="4"/>
      <c r="D56" s="4"/>
      <c r="E56" s="4"/>
      <c r="F56" s="4"/>
      <c r="G56" s="19"/>
      <c r="H56" s="19"/>
      <c r="I56" s="41">
        <f>SUM(I22+I34+I42)</f>
        <v>54563.57</v>
      </c>
      <c r="J56" s="20">
        <f>SUM(J22+J34+J42)</f>
        <v>5.832784946537662E-2</v>
      </c>
    </row>
    <row r="57" spans="1:10" ht="13.5" thickTop="1"/>
    <row r="59" spans="1:10">
      <c r="A59" s="4" t="s">
        <v>74</v>
      </c>
      <c r="B59" s="4"/>
      <c r="C59" s="4"/>
      <c r="D59" s="4"/>
      <c r="E59" s="4"/>
      <c r="F59" s="4"/>
      <c r="G59" s="19"/>
      <c r="H59" s="19"/>
      <c r="I59" s="37"/>
      <c r="J59" s="19"/>
    </row>
    <row r="60" spans="1:10">
      <c r="A60" s="6" t="s">
        <v>27</v>
      </c>
      <c r="B60" s="6"/>
      <c r="C60" s="6"/>
      <c r="D60" s="6"/>
      <c r="E60" s="6"/>
      <c r="F60" s="6"/>
      <c r="G60" s="17"/>
      <c r="H60" s="17"/>
      <c r="I60" s="39"/>
      <c r="J60" s="17"/>
    </row>
    <row r="61" spans="1:10" ht="13.5" thickBot="1">
      <c r="A61" s="6" t="s">
        <v>52</v>
      </c>
      <c r="B61" s="6"/>
      <c r="C61" s="6"/>
      <c r="D61" s="6"/>
      <c r="E61" s="6"/>
      <c r="F61" s="6"/>
      <c r="G61" s="17"/>
      <c r="H61" s="17"/>
      <c r="I61" s="40">
        <v>0</v>
      </c>
      <c r="J61" s="18">
        <f>I61/סיכום!$B$42</f>
        <v>0</v>
      </c>
    </row>
    <row r="62" spans="1:10" ht="13.5" thickTop="1"/>
    <row r="63" spans="1:10">
      <c r="A63" s="6" t="s">
        <v>71</v>
      </c>
      <c r="B63" s="6"/>
      <c r="C63" s="6"/>
      <c r="D63" s="6"/>
      <c r="E63" s="6"/>
      <c r="F63" s="6"/>
      <c r="G63" s="17"/>
      <c r="H63" s="17"/>
      <c r="I63" s="39"/>
      <c r="J63" s="17"/>
    </row>
    <row r="64" spans="1:10" ht="13.5" thickBot="1">
      <c r="A64" s="6" t="s">
        <v>72</v>
      </c>
      <c r="B64" s="6"/>
      <c r="C64" s="6"/>
      <c r="D64" s="6"/>
      <c r="E64" s="6"/>
      <c r="F64" s="6"/>
      <c r="G64" s="17"/>
      <c r="H64" s="17"/>
      <c r="I64" s="40">
        <v>0</v>
      </c>
      <c r="J64" s="18">
        <f>I64/סיכום!$B$42</f>
        <v>0</v>
      </c>
    </row>
    <row r="65" spans="1:10" ht="13.5" thickTop="1"/>
    <row r="66" spans="1:10" ht="13.5" thickBot="1">
      <c r="A66" s="4" t="s">
        <v>75</v>
      </c>
      <c r="B66" s="4"/>
      <c r="C66" s="4"/>
      <c r="D66" s="4"/>
      <c r="E66" s="4"/>
      <c r="F66" s="4"/>
      <c r="G66" s="19"/>
      <c r="H66" s="19"/>
      <c r="I66" s="41">
        <v>0</v>
      </c>
      <c r="J66" s="20">
        <v>0</v>
      </c>
    </row>
    <row r="67" spans="1:10" ht="13.5" thickTop="1"/>
    <row r="69" spans="1:10" ht="13.5" thickBot="1">
      <c r="A69" s="4" t="s">
        <v>76</v>
      </c>
      <c r="B69" s="4"/>
      <c r="C69" s="4"/>
      <c r="D69" s="4"/>
      <c r="E69" s="4"/>
      <c r="F69" s="4"/>
      <c r="G69" s="19"/>
      <c r="H69" s="19"/>
      <c r="I69" s="41">
        <f>SUM(I56+I66)</f>
        <v>54563.57</v>
      </c>
      <c r="J69" s="20">
        <f>SUM(J56+J66)</f>
        <v>5.832784946537662E-2</v>
      </c>
    </row>
    <row r="70" spans="1:10" ht="13.5" thickTop="1"/>
    <row r="72" spans="1:10">
      <c r="A72" s="7" t="s">
        <v>77</v>
      </c>
      <c r="B72" s="7"/>
      <c r="C72" s="7"/>
      <c r="D72" s="7"/>
      <c r="E72" s="7"/>
      <c r="F72" s="7"/>
      <c r="G72" s="16"/>
      <c r="H72" s="16"/>
      <c r="I72" s="46"/>
      <c r="J72" s="16"/>
    </row>
    <row r="76" spans="1:10">
      <c r="A76" s="2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rightToLeft="1" workbookViewId="0">
      <selection activeCell="A28" sqref="A28"/>
    </sheetView>
  </sheetViews>
  <sheetFormatPr defaultColWidth="9.140625" defaultRowHeight="12.75"/>
  <cols>
    <col min="1" max="1" width="30.7109375" customWidth="1"/>
    <col min="2" max="2" width="18.7109375" customWidth="1"/>
    <col min="3" max="3" width="28.7109375" customWidth="1"/>
    <col min="4" max="4" width="11.7109375" customWidth="1"/>
    <col min="5" max="5" width="13.7109375" customWidth="1"/>
    <col min="6" max="6" width="11.7109375" style="52" customWidth="1"/>
    <col min="7" max="7" width="13.7109375" style="52" customWidth="1"/>
    <col min="8" max="8" width="9.140625" style="52"/>
  </cols>
  <sheetData>
    <row r="2" spans="1:8" ht="18">
      <c r="A2" s="1" t="s">
        <v>0</v>
      </c>
    </row>
    <row r="4" spans="1:8" ht="18">
      <c r="A4" s="1" t="s">
        <v>1113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142</v>
      </c>
      <c r="E11" s="4" t="s">
        <v>9</v>
      </c>
      <c r="F11" s="26" t="s">
        <v>82</v>
      </c>
      <c r="G11" s="26" t="s">
        <v>83</v>
      </c>
      <c r="H11" s="26" t="s">
        <v>12</v>
      </c>
    </row>
    <row r="12" spans="1:8" ht="13.5" thickBot="1">
      <c r="A12" s="5"/>
      <c r="B12" s="5"/>
      <c r="C12" s="5"/>
      <c r="D12" s="5"/>
      <c r="E12" s="5"/>
      <c r="F12" s="53" t="s">
        <v>87</v>
      </c>
      <c r="G12" s="53" t="s">
        <v>88</v>
      </c>
      <c r="H12" s="53" t="s">
        <v>15</v>
      </c>
    </row>
    <row r="13" spans="1:8" ht="13.5" thickTop="1"/>
    <row r="15" spans="1:8">
      <c r="A15" s="4" t="s">
        <v>1114</v>
      </c>
      <c r="B15" s="4"/>
      <c r="C15" s="4"/>
      <c r="D15" s="4"/>
      <c r="E15" s="4"/>
      <c r="F15" s="26"/>
      <c r="G15" s="26"/>
      <c r="H15" s="26"/>
    </row>
    <row r="18" spans="1:8">
      <c r="A18" s="4" t="s">
        <v>1115</v>
      </c>
      <c r="B18" s="4"/>
      <c r="C18" s="4"/>
      <c r="D18" s="4"/>
      <c r="E18" s="4"/>
      <c r="F18" s="26"/>
      <c r="G18" s="26"/>
      <c r="H18" s="26"/>
    </row>
    <row r="19" spans="1:8">
      <c r="A19" s="6" t="s">
        <v>1116</v>
      </c>
      <c r="B19" s="6"/>
      <c r="C19" s="6"/>
      <c r="D19" s="6"/>
      <c r="E19" s="6"/>
      <c r="F19" s="54"/>
      <c r="G19" s="54"/>
      <c r="H19" s="54"/>
    </row>
    <row r="20" spans="1:8" ht="13.5" thickBot="1">
      <c r="A20" s="6" t="s">
        <v>1117</v>
      </c>
      <c r="B20" s="6"/>
      <c r="C20" s="6"/>
      <c r="D20" s="6"/>
      <c r="E20" s="6"/>
      <c r="F20" s="55">
        <v>0</v>
      </c>
      <c r="G20" s="54"/>
      <c r="H20" s="55">
        <v>0</v>
      </c>
    </row>
    <row r="21" spans="1:8" ht="13.5" thickTop="1"/>
    <row r="22" spans="1:8" ht="13.5" thickBot="1">
      <c r="A22" s="4" t="s">
        <v>1118</v>
      </c>
      <c r="B22" s="4"/>
      <c r="C22" s="4"/>
      <c r="D22" s="4"/>
      <c r="E22" s="4"/>
      <c r="F22" s="56">
        <v>0</v>
      </c>
      <c r="G22" s="26"/>
      <c r="H22" s="56">
        <v>0</v>
      </c>
    </row>
    <row r="23" spans="1:8" ht="13.5" thickTop="1"/>
    <row r="25" spans="1:8">
      <c r="A25" s="4" t="s">
        <v>1119</v>
      </c>
      <c r="B25" s="4"/>
      <c r="C25" s="4"/>
      <c r="D25" s="4"/>
      <c r="E25" s="4"/>
      <c r="F25" s="26"/>
      <c r="G25" s="26"/>
      <c r="H25" s="26"/>
    </row>
    <row r="26" spans="1:8">
      <c r="A26" s="6" t="s">
        <v>1120</v>
      </c>
      <c r="B26" s="6"/>
      <c r="C26" s="6"/>
      <c r="D26" s="6"/>
      <c r="E26" s="6"/>
      <c r="F26" s="54"/>
      <c r="G26" s="54"/>
      <c r="H26" s="54"/>
    </row>
    <row r="27" spans="1:8">
      <c r="A27" s="7" t="s">
        <v>1121</v>
      </c>
      <c r="B27" s="7">
        <v>71100846</v>
      </c>
      <c r="C27" s="7" t="s">
        <v>1122</v>
      </c>
      <c r="D27" s="32">
        <v>0</v>
      </c>
      <c r="E27" s="7" t="s">
        <v>39</v>
      </c>
      <c r="F27" s="32">
        <v>177.21</v>
      </c>
      <c r="G27" s="32">
        <v>-1000</v>
      </c>
      <c r="H27" s="32">
        <v>-1.77</v>
      </c>
    </row>
    <row r="28" spans="1:8">
      <c r="A28" s="7" t="s">
        <v>1123</v>
      </c>
      <c r="B28" s="7" t="s">
        <v>1124</v>
      </c>
      <c r="C28" s="32" t="str">
        <f>+A28</f>
        <v>NIKKEI 225  )CM</v>
      </c>
      <c r="D28" s="32">
        <v>0</v>
      </c>
      <c r="E28" s="7" t="s">
        <v>34</v>
      </c>
      <c r="F28" s="32">
        <v>33.92</v>
      </c>
      <c r="G28" s="32">
        <v>-102500.01</v>
      </c>
      <c r="H28" s="32">
        <v>-34.770000000000003</v>
      </c>
    </row>
    <row r="29" spans="1:8">
      <c r="A29" s="7" t="s">
        <v>1125</v>
      </c>
      <c r="B29" s="7">
        <v>71100845</v>
      </c>
      <c r="C29" s="7" t="s">
        <v>1126</v>
      </c>
      <c r="D29" s="32">
        <v>0</v>
      </c>
      <c r="E29" s="7" t="s">
        <v>34</v>
      </c>
      <c r="F29" s="32">
        <v>203.53</v>
      </c>
      <c r="G29" s="32">
        <v>-150500</v>
      </c>
      <c r="H29" s="32">
        <v>-306.31</v>
      </c>
    </row>
    <row r="30" spans="1:8" ht="13.5" thickBot="1">
      <c r="A30" s="6" t="s">
        <v>1127</v>
      </c>
      <c r="B30" s="6"/>
      <c r="C30" s="6"/>
      <c r="D30" s="6"/>
      <c r="E30" s="6"/>
      <c r="F30" s="55">
        <f>SUM(F27:F29)</f>
        <v>414.65999999999997</v>
      </c>
      <c r="G30" s="54"/>
      <c r="H30" s="55">
        <f>SUM(H27:H29)</f>
        <v>-342.85</v>
      </c>
    </row>
    <row r="31" spans="1:8" ht="13.5" thickTop="1"/>
    <row r="32" spans="1:8" ht="13.5" thickBot="1">
      <c r="A32" s="4" t="s">
        <v>1128</v>
      </c>
      <c r="B32" s="4"/>
      <c r="C32" s="4"/>
      <c r="D32" s="4"/>
      <c r="E32" s="4"/>
      <c r="F32" s="56">
        <f>SUM(F30)</f>
        <v>414.65999999999997</v>
      </c>
      <c r="G32" s="26"/>
      <c r="H32" s="56">
        <f>SUM(H30)</f>
        <v>-342.85</v>
      </c>
    </row>
    <row r="33" spans="1:8" ht="13.5" thickTop="1"/>
    <row r="35" spans="1:8" ht="13.5" thickBot="1">
      <c r="A35" s="4" t="s">
        <v>1129</v>
      </c>
      <c r="B35" s="4"/>
      <c r="C35" s="4"/>
      <c r="D35" s="4"/>
      <c r="E35" s="4"/>
      <c r="F35" s="56">
        <f>SUM(F32)</f>
        <v>414.65999999999997</v>
      </c>
      <c r="G35" s="26"/>
      <c r="H35" s="56">
        <f>SUM(H32)</f>
        <v>-342.85</v>
      </c>
    </row>
    <row r="36" spans="1:8" ht="13.5" thickTop="1"/>
    <row r="38" spans="1:8">
      <c r="A38" s="7" t="s">
        <v>77</v>
      </c>
      <c r="B38" s="7"/>
      <c r="C38" s="7"/>
      <c r="D38" s="7"/>
      <c r="E38" s="7"/>
      <c r="F38" s="32"/>
      <c r="G38" s="32"/>
      <c r="H38" s="32"/>
    </row>
    <row r="42" spans="1:8">
      <c r="A42" s="2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11" workbookViewId="0">
      <selection activeCell="K24" sqref="K24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1130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1131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4" t="s">
        <v>10</v>
      </c>
      <c r="K11" s="4" t="s">
        <v>11</v>
      </c>
      <c r="L11" s="4" t="s">
        <v>82</v>
      </c>
      <c r="M11" s="4" t="s">
        <v>83</v>
      </c>
      <c r="N11" s="4" t="s">
        <v>12</v>
      </c>
      <c r="O11" s="4" t="s">
        <v>84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14</v>
      </c>
      <c r="K12" s="5" t="s">
        <v>14</v>
      </c>
      <c r="L12" s="5" t="s">
        <v>87</v>
      </c>
      <c r="M12" s="5" t="s">
        <v>88</v>
      </c>
      <c r="N12" s="5" t="s">
        <v>15</v>
      </c>
      <c r="O12" s="5" t="s">
        <v>14</v>
      </c>
      <c r="P12" s="5" t="s">
        <v>14</v>
      </c>
    </row>
    <row r="15" spans="1:16">
      <c r="A15" s="4" t="s">
        <v>1132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1133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1134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1135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34">
        <v>0</v>
      </c>
      <c r="M20" s="6"/>
      <c r="N20" s="34">
        <v>0</v>
      </c>
      <c r="O20" s="6"/>
      <c r="P20" s="18">
        <f>N20/סיכום!$B$42</f>
        <v>0</v>
      </c>
    </row>
    <row r="21" spans="1:16" ht="13.5" thickTop="1"/>
    <row r="22" spans="1:16">
      <c r="A22" s="6" t="s">
        <v>1136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1137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34">
        <v>0</v>
      </c>
      <c r="M23" s="6"/>
      <c r="N23" s="34">
        <v>0</v>
      </c>
      <c r="O23" s="6"/>
      <c r="P23" s="18">
        <f>N23/סיכום!$B$42</f>
        <v>0</v>
      </c>
    </row>
    <row r="24" spans="1:16" ht="13.5" thickTop="1"/>
    <row r="25" spans="1:16">
      <c r="A25" s="6" t="s">
        <v>1138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1139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34">
        <v>0</v>
      </c>
      <c r="M26" s="6"/>
      <c r="N26" s="34">
        <v>0</v>
      </c>
      <c r="O26" s="6"/>
      <c r="P26" s="18">
        <f>N26/סיכום!$B$42</f>
        <v>0</v>
      </c>
    </row>
    <row r="27" spans="1:16" ht="13.5" thickTop="1"/>
    <row r="28" spans="1:16">
      <c r="A28" s="6" t="s">
        <v>1140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1141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34">
        <v>0</v>
      </c>
      <c r="M29" s="6"/>
      <c r="N29" s="34">
        <v>0</v>
      </c>
      <c r="O29" s="6"/>
      <c r="P29" s="18">
        <f>N29/סיכום!$B$42</f>
        <v>0</v>
      </c>
    </row>
    <row r="30" spans="1:16" ht="13.5" thickTop="1"/>
    <row r="31" spans="1:16">
      <c r="A31" s="6" t="s">
        <v>1142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1143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34">
        <v>0</v>
      </c>
      <c r="M32" s="6"/>
      <c r="N32" s="34">
        <v>0</v>
      </c>
      <c r="O32" s="6"/>
      <c r="P32" s="18">
        <f>N32/סיכום!$B$42</f>
        <v>0</v>
      </c>
    </row>
    <row r="33" spans="1:16" ht="13.5" thickTop="1"/>
    <row r="34" spans="1:16">
      <c r="A34" s="6" t="s">
        <v>1144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1145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34">
        <v>0</v>
      </c>
      <c r="M35" s="6"/>
      <c r="N35" s="34">
        <v>0</v>
      </c>
      <c r="O35" s="6"/>
      <c r="P35" s="18">
        <f>N35/סיכום!$B$42</f>
        <v>0</v>
      </c>
    </row>
    <row r="36" spans="1:16" ht="13.5" thickTop="1"/>
    <row r="37" spans="1:16" ht="13.5" thickBot="1">
      <c r="A37" s="4" t="s">
        <v>1146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35">
        <v>0</v>
      </c>
      <c r="M37" s="4"/>
      <c r="N37" s="35">
        <v>0</v>
      </c>
      <c r="O37" s="4"/>
      <c r="P37" s="20">
        <v>0</v>
      </c>
    </row>
    <row r="38" spans="1:16" ht="13.5" thickTop="1"/>
    <row r="40" spans="1:16">
      <c r="A40" s="4" t="s">
        <v>1147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1134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1135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34">
        <v>0</v>
      </c>
      <c r="M42" s="6"/>
      <c r="N42" s="34">
        <v>0</v>
      </c>
      <c r="O42" s="6"/>
      <c r="P42" s="18">
        <f>N42/סיכום!$B$42</f>
        <v>0</v>
      </c>
    </row>
    <row r="43" spans="1:16" ht="13.5" thickTop="1"/>
    <row r="44" spans="1:16">
      <c r="A44" s="6" t="s">
        <v>1136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1137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34">
        <v>0</v>
      </c>
      <c r="M45" s="6"/>
      <c r="N45" s="34">
        <v>0</v>
      </c>
      <c r="O45" s="6"/>
      <c r="P45" s="18">
        <f>N45/סיכום!$B$42</f>
        <v>0</v>
      </c>
    </row>
    <row r="46" spans="1:16" ht="13.5" thickTop="1"/>
    <row r="47" spans="1:16">
      <c r="A47" s="6" t="s">
        <v>1138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1139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34">
        <v>0</v>
      </c>
      <c r="M48" s="6"/>
      <c r="N48" s="34">
        <v>0</v>
      </c>
      <c r="O48" s="6"/>
      <c r="P48" s="18">
        <f>N48/סיכום!$B$42</f>
        <v>0</v>
      </c>
    </row>
    <row r="49" spans="1:16" ht="13.5" thickTop="1"/>
    <row r="50" spans="1:16">
      <c r="A50" s="6" t="s">
        <v>1140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1141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34">
        <v>0</v>
      </c>
      <c r="M51" s="6"/>
      <c r="N51" s="34">
        <v>0</v>
      </c>
      <c r="O51" s="6"/>
      <c r="P51" s="18">
        <f>N51/סיכום!$B$42</f>
        <v>0</v>
      </c>
    </row>
    <row r="52" spans="1:16" ht="13.5" thickTop="1"/>
    <row r="53" spans="1:16">
      <c r="A53" s="6" t="s">
        <v>1142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1143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34">
        <v>0</v>
      </c>
      <c r="M54" s="6"/>
      <c r="N54" s="34">
        <v>0</v>
      </c>
      <c r="O54" s="6"/>
      <c r="P54" s="18">
        <f>N54/סיכום!$B$42</f>
        <v>0</v>
      </c>
    </row>
    <row r="55" spans="1:16" ht="13.5" thickTop="1"/>
    <row r="56" spans="1:16">
      <c r="A56" s="6" t="s">
        <v>1144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1145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34">
        <v>0</v>
      </c>
      <c r="M57" s="6"/>
      <c r="N57" s="34">
        <v>0</v>
      </c>
      <c r="O57" s="6"/>
      <c r="P57" s="18">
        <f>N57/סיכום!$B$42</f>
        <v>0</v>
      </c>
    </row>
    <row r="58" spans="1:16" ht="13.5" thickTop="1"/>
    <row r="59" spans="1:16" ht="13.5" thickBot="1">
      <c r="A59" s="4" t="s">
        <v>1148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35">
        <v>0</v>
      </c>
      <c r="M59" s="4"/>
      <c r="N59" s="35">
        <v>0</v>
      </c>
      <c r="O59" s="4"/>
      <c r="P59" s="20">
        <v>0</v>
      </c>
    </row>
    <row r="60" spans="1:16" ht="13.5" thickTop="1"/>
    <row r="62" spans="1:16" ht="13.5" thickBot="1">
      <c r="A62" s="4" t="s">
        <v>1149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35">
        <v>0</v>
      </c>
      <c r="M62" s="4"/>
      <c r="N62" s="35">
        <v>0</v>
      </c>
      <c r="O62" s="4"/>
      <c r="P62" s="20">
        <v>0</v>
      </c>
    </row>
    <row r="63" spans="1:16" ht="13.5" thickTop="1"/>
    <row r="65" spans="1:16">
      <c r="A65" s="7" t="s">
        <v>77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3"/>
  <sheetViews>
    <sheetView rightToLeft="1" topLeftCell="A25" workbookViewId="0">
      <selection activeCell="A19" sqref="A19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style="52" customWidth="1"/>
    <col min="7" max="7" width="11.7109375" customWidth="1"/>
    <col min="8" max="8" width="14.7109375" style="57" customWidth="1"/>
    <col min="9" max="9" width="16.7109375" style="57" customWidth="1"/>
    <col min="10" max="10" width="17.7109375" style="52" customWidth="1"/>
    <col min="11" max="11" width="9.7109375" style="52" customWidth="1"/>
    <col min="12" max="12" width="13.7109375" style="52" customWidth="1"/>
    <col min="13" max="13" width="24.7109375" style="57" customWidth="1"/>
    <col min="14" max="14" width="20.7109375" style="57" customWidth="1"/>
  </cols>
  <sheetData>
    <row r="2" spans="1:14" ht="18">
      <c r="A2" s="1" t="s">
        <v>0</v>
      </c>
    </row>
    <row r="4" spans="1:14" ht="18">
      <c r="A4" s="1" t="s">
        <v>1150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80</v>
      </c>
      <c r="F11" s="26" t="s">
        <v>81</v>
      </c>
      <c r="G11" s="4" t="s">
        <v>9</v>
      </c>
      <c r="H11" s="58" t="s">
        <v>10</v>
      </c>
      <c r="I11" s="58" t="s">
        <v>11</v>
      </c>
      <c r="J11" s="26" t="s">
        <v>82</v>
      </c>
      <c r="K11" s="26" t="s">
        <v>83</v>
      </c>
      <c r="L11" s="26" t="s">
        <v>1151</v>
      </c>
      <c r="M11" s="58" t="s">
        <v>84</v>
      </c>
      <c r="N11" s="58" t="s">
        <v>13</v>
      </c>
    </row>
    <row r="12" spans="1:14">
      <c r="A12" s="5"/>
      <c r="B12" s="5"/>
      <c r="C12" s="5"/>
      <c r="D12" s="5"/>
      <c r="E12" s="5" t="s">
        <v>85</v>
      </c>
      <c r="F12" s="53" t="s">
        <v>86</v>
      </c>
      <c r="G12" s="5"/>
      <c r="H12" s="59" t="s">
        <v>14</v>
      </c>
      <c r="I12" s="59" t="s">
        <v>14</v>
      </c>
      <c r="J12" s="53" t="s">
        <v>87</v>
      </c>
      <c r="K12" s="53" t="s">
        <v>88</v>
      </c>
      <c r="L12" s="53" t="s">
        <v>15</v>
      </c>
      <c r="M12" s="59" t="s">
        <v>14</v>
      </c>
      <c r="N12" s="59" t="s">
        <v>14</v>
      </c>
    </row>
    <row r="15" spans="1:14">
      <c r="A15" s="4" t="s">
        <v>89</v>
      </c>
      <c r="B15" s="4"/>
      <c r="C15" s="4"/>
      <c r="D15" s="4"/>
      <c r="E15" s="4"/>
      <c r="F15" s="26"/>
      <c r="G15" s="4"/>
      <c r="H15" s="58"/>
      <c r="I15" s="58"/>
      <c r="J15" s="26"/>
      <c r="K15" s="26"/>
      <c r="L15" s="26"/>
      <c r="M15" s="58"/>
      <c r="N15" s="58"/>
    </row>
    <row r="18" spans="1:14">
      <c r="A18" s="4" t="s">
        <v>1152</v>
      </c>
      <c r="B18" s="4"/>
      <c r="C18" s="4"/>
      <c r="D18" s="4"/>
      <c r="E18" s="4"/>
      <c r="F18" s="26"/>
      <c r="G18" s="4"/>
      <c r="H18" s="58"/>
      <c r="I18" s="58"/>
      <c r="J18" s="26"/>
      <c r="K18" s="26"/>
      <c r="L18" s="26"/>
      <c r="M18" s="58"/>
      <c r="N18" s="58"/>
    </row>
    <row r="19" spans="1:14">
      <c r="A19" s="6" t="s">
        <v>1153</v>
      </c>
      <c r="B19" s="6"/>
      <c r="C19" s="6"/>
      <c r="D19" s="6"/>
      <c r="E19" s="6"/>
      <c r="F19" s="54"/>
      <c r="G19" s="6"/>
      <c r="H19" s="60"/>
      <c r="I19" s="60"/>
      <c r="J19" s="54"/>
      <c r="K19" s="54"/>
      <c r="L19" s="54"/>
      <c r="M19" s="60"/>
      <c r="N19" s="60"/>
    </row>
    <row r="20" spans="1:14" ht="13.5" thickBot="1">
      <c r="A20" s="6" t="s">
        <v>1154</v>
      </c>
      <c r="B20" s="6"/>
      <c r="C20" s="6"/>
      <c r="D20" s="6"/>
      <c r="E20" s="6"/>
      <c r="F20" s="54"/>
      <c r="G20" s="6"/>
      <c r="H20" s="60"/>
      <c r="I20" s="60"/>
      <c r="J20" s="55">
        <v>0</v>
      </c>
      <c r="K20" s="54"/>
      <c r="L20" s="55">
        <v>0</v>
      </c>
      <c r="M20" s="60"/>
      <c r="N20" s="62">
        <f>L20/סיכום!$B$42</f>
        <v>0</v>
      </c>
    </row>
    <row r="21" spans="1:14" ht="13.5" thickTop="1"/>
    <row r="22" spans="1:14">
      <c r="A22" s="6" t="s">
        <v>1155</v>
      </c>
      <c r="B22" s="6"/>
      <c r="C22" s="6"/>
      <c r="D22" s="6"/>
      <c r="E22" s="6"/>
      <c r="F22" s="54"/>
      <c r="G22" s="6"/>
      <c r="H22" s="60"/>
      <c r="I22" s="60"/>
      <c r="J22" s="54"/>
      <c r="K22" s="54"/>
      <c r="L22" s="54"/>
      <c r="M22" s="60"/>
      <c r="N22" s="60"/>
    </row>
    <row r="23" spans="1:14">
      <c r="A23" s="7" t="s">
        <v>1156</v>
      </c>
      <c r="B23" s="7">
        <v>8287914</v>
      </c>
      <c r="C23" s="7" t="s">
        <v>1598</v>
      </c>
      <c r="D23" s="32">
        <v>0</v>
      </c>
      <c r="E23" s="7" t="s">
        <v>1157</v>
      </c>
      <c r="F23" s="32">
        <v>9.18</v>
      </c>
      <c r="G23" s="7" t="s">
        <v>23</v>
      </c>
      <c r="H23" s="61">
        <v>4.8000000000000001E-2</v>
      </c>
      <c r="I23" s="61">
        <v>4.8500000000000001E-2</v>
      </c>
      <c r="J23" s="32">
        <v>2749000</v>
      </c>
      <c r="K23" s="32">
        <v>101.88</v>
      </c>
      <c r="L23" s="32">
        <v>2800.75</v>
      </c>
      <c r="M23" s="61">
        <v>0.1057</v>
      </c>
      <c r="N23" s="61">
        <f>L23/סיכום!$B$42</f>
        <v>2.9939705996171726E-3</v>
      </c>
    </row>
    <row r="24" spans="1:14">
      <c r="A24" s="7" t="s">
        <v>1158</v>
      </c>
      <c r="B24" s="7">
        <v>8287831</v>
      </c>
      <c r="C24" s="24" t="s">
        <v>1598</v>
      </c>
      <c r="D24" s="32">
        <v>0</v>
      </c>
      <c r="E24" s="7" t="s">
        <v>1159</v>
      </c>
      <c r="F24" s="32">
        <v>8.73</v>
      </c>
      <c r="G24" s="7" t="s">
        <v>23</v>
      </c>
      <c r="H24" s="61">
        <v>4.8000000000000001E-2</v>
      </c>
      <c r="I24" s="61">
        <v>4.8500000000000001E-2</v>
      </c>
      <c r="J24" s="32">
        <v>1320000</v>
      </c>
      <c r="K24" s="32">
        <v>103.77</v>
      </c>
      <c r="L24" s="32">
        <v>1369.73</v>
      </c>
      <c r="M24" s="61">
        <v>0.04</v>
      </c>
      <c r="N24" s="61">
        <f>L24/סיכום!$B$42</f>
        <v>1.4642261356471052E-3</v>
      </c>
    </row>
    <row r="25" spans="1:14">
      <c r="A25" s="7" t="s">
        <v>1160</v>
      </c>
      <c r="B25" s="7">
        <v>8287815</v>
      </c>
      <c r="C25" s="24" t="s">
        <v>1598</v>
      </c>
      <c r="D25" s="32">
        <v>0</v>
      </c>
      <c r="E25" s="7" t="s">
        <v>1161</v>
      </c>
      <c r="F25" s="32">
        <v>8.56</v>
      </c>
      <c r="G25" s="7" t="s">
        <v>23</v>
      </c>
      <c r="H25" s="61">
        <v>4.8000000000000001E-2</v>
      </c>
      <c r="I25" s="61">
        <v>4.8599999999999997E-2</v>
      </c>
      <c r="J25" s="32">
        <v>1478000</v>
      </c>
      <c r="K25" s="32">
        <v>104.78</v>
      </c>
      <c r="L25" s="32">
        <v>1548.62</v>
      </c>
      <c r="M25" s="61">
        <v>3.2000000000000002E-3</v>
      </c>
      <c r="N25" s="61">
        <f>L25/סיכום!$B$42</f>
        <v>1.6554575560043365E-3</v>
      </c>
    </row>
    <row r="26" spans="1:14">
      <c r="A26" s="7" t="s">
        <v>1162</v>
      </c>
      <c r="B26" s="7">
        <v>8287823</v>
      </c>
      <c r="C26" s="24" t="s">
        <v>1598</v>
      </c>
      <c r="D26" s="32">
        <v>0</v>
      </c>
      <c r="E26" s="7" t="s">
        <v>1163</v>
      </c>
      <c r="F26" s="32">
        <v>8.65</v>
      </c>
      <c r="G26" s="7" t="s">
        <v>23</v>
      </c>
      <c r="H26" s="61">
        <v>4.8000000000000001E-2</v>
      </c>
      <c r="I26" s="61">
        <v>4.8500000000000001E-2</v>
      </c>
      <c r="J26" s="32">
        <v>1143000</v>
      </c>
      <c r="K26" s="32">
        <v>104.7</v>
      </c>
      <c r="L26" s="32">
        <v>1196.74</v>
      </c>
      <c r="M26" s="61">
        <v>2.0799999999999999E-2</v>
      </c>
      <c r="N26" s="61">
        <f>L26/סיכום!$B$42</f>
        <v>1.2793017496691441E-3</v>
      </c>
    </row>
    <row r="27" spans="1:14">
      <c r="A27" s="7" t="s">
        <v>1164</v>
      </c>
      <c r="B27" s="7">
        <v>8287948</v>
      </c>
      <c r="C27" s="24" t="s">
        <v>1598</v>
      </c>
      <c r="D27" s="32">
        <v>0</v>
      </c>
      <c r="E27" s="7" t="s">
        <v>1165</v>
      </c>
      <c r="F27" s="32">
        <v>9.2200000000000006</v>
      </c>
      <c r="G27" s="7" t="s">
        <v>23</v>
      </c>
      <c r="H27" s="61">
        <v>4.8000000000000001E-2</v>
      </c>
      <c r="I27" s="61">
        <v>4.8500000000000001E-2</v>
      </c>
      <c r="J27" s="32">
        <v>6057000</v>
      </c>
      <c r="K27" s="32">
        <v>103.29</v>
      </c>
      <c r="L27" s="32">
        <v>6256.48</v>
      </c>
      <c r="M27" s="61">
        <v>4.0000000000000001E-3</v>
      </c>
      <c r="N27" s="61">
        <f>L27/סיכום!$B$42</f>
        <v>6.6881075344435758E-3</v>
      </c>
    </row>
    <row r="28" spans="1:14">
      <c r="A28" s="7" t="s">
        <v>1166</v>
      </c>
      <c r="B28" s="7">
        <v>8287963</v>
      </c>
      <c r="C28" s="24" t="s">
        <v>1598</v>
      </c>
      <c r="D28" s="32">
        <v>0</v>
      </c>
      <c r="E28" s="7" t="s">
        <v>1167</v>
      </c>
      <c r="F28" s="32">
        <v>9.39</v>
      </c>
      <c r="G28" s="7" t="s">
        <v>23</v>
      </c>
      <c r="H28" s="61">
        <v>4.8000000000000001E-2</v>
      </c>
      <c r="I28" s="61">
        <v>4.8500000000000001E-2</v>
      </c>
      <c r="J28" s="32">
        <v>10306000</v>
      </c>
      <c r="K28" s="32">
        <v>101.43</v>
      </c>
      <c r="L28" s="32">
        <v>10453.32</v>
      </c>
      <c r="M28" s="61">
        <v>6.1999999999999998E-3</v>
      </c>
      <c r="N28" s="61">
        <f>L28/סיכום!$B$42</f>
        <v>1.1174482816527781E-2</v>
      </c>
    </row>
    <row r="29" spans="1:14">
      <c r="A29" s="7" t="s">
        <v>1168</v>
      </c>
      <c r="B29" s="7">
        <v>8287971</v>
      </c>
      <c r="C29" s="24" t="s">
        <v>1598</v>
      </c>
      <c r="D29" s="32">
        <v>0</v>
      </c>
      <c r="E29" s="7" t="s">
        <v>1169</v>
      </c>
      <c r="F29" s="32">
        <v>9.4700000000000006</v>
      </c>
      <c r="G29" s="7" t="s">
        <v>23</v>
      </c>
      <c r="H29" s="61">
        <v>4.8000000000000001E-2</v>
      </c>
      <c r="I29" s="61">
        <v>4.8500000000000001E-2</v>
      </c>
      <c r="J29" s="32">
        <v>4621000</v>
      </c>
      <c r="K29" s="32">
        <v>101.2</v>
      </c>
      <c r="L29" s="32">
        <v>4676.29</v>
      </c>
      <c r="M29" s="61">
        <v>2.3E-3</v>
      </c>
      <c r="N29" s="61">
        <f>L29/סיכום!$B$42</f>
        <v>4.9989019995657549E-3</v>
      </c>
    </row>
    <row r="30" spans="1:14">
      <c r="A30" s="7" t="s">
        <v>1170</v>
      </c>
      <c r="B30" s="7">
        <v>8287997</v>
      </c>
      <c r="C30" s="24" t="s">
        <v>1598</v>
      </c>
      <c r="D30" s="32">
        <v>0</v>
      </c>
      <c r="E30" s="7" t="s">
        <v>1171</v>
      </c>
      <c r="F30" s="32">
        <v>9.41</v>
      </c>
      <c r="G30" s="7" t="s">
        <v>23</v>
      </c>
      <c r="H30" s="61">
        <v>4.8000000000000001E-2</v>
      </c>
      <c r="I30" s="61">
        <v>4.8599999999999997E-2</v>
      </c>
      <c r="J30" s="32">
        <v>6383000</v>
      </c>
      <c r="K30" s="32">
        <v>103.09</v>
      </c>
      <c r="L30" s="32">
        <v>6580.41</v>
      </c>
      <c r="M30" s="61">
        <v>2.2000000000000001E-3</v>
      </c>
      <c r="N30" s="61">
        <f>L30/סיכום!$B$42</f>
        <v>7.0343851016430731E-3</v>
      </c>
    </row>
    <row r="31" spans="1:14">
      <c r="A31" s="7" t="s">
        <v>1172</v>
      </c>
      <c r="B31" s="7">
        <v>8288052</v>
      </c>
      <c r="C31" s="24" t="s">
        <v>1598</v>
      </c>
      <c r="D31" s="32">
        <v>0</v>
      </c>
      <c r="E31" s="7" t="s">
        <v>1173</v>
      </c>
      <c r="F31" s="32">
        <v>9.68</v>
      </c>
      <c r="G31" s="7" t="s">
        <v>23</v>
      </c>
      <c r="H31" s="61">
        <v>4.8000000000000001E-2</v>
      </c>
      <c r="I31" s="61">
        <v>4.8500000000000001E-2</v>
      </c>
      <c r="J31" s="32">
        <v>7152000</v>
      </c>
      <c r="K31" s="32">
        <v>101.96</v>
      </c>
      <c r="L31" s="32">
        <v>7292.14</v>
      </c>
      <c r="M31" s="61">
        <v>6.3E-3</v>
      </c>
      <c r="N31" s="61">
        <f>L31/סיכום!$B$42</f>
        <v>7.7952165556698632E-3</v>
      </c>
    </row>
    <row r="32" spans="1:14">
      <c r="A32" s="7" t="s">
        <v>1174</v>
      </c>
      <c r="B32" s="7">
        <v>8287781</v>
      </c>
      <c r="C32" s="24" t="s">
        <v>1598</v>
      </c>
      <c r="D32" s="32">
        <v>0</v>
      </c>
      <c r="E32" s="7" t="s">
        <v>1175</v>
      </c>
      <c r="F32" s="32">
        <v>8.51</v>
      </c>
      <c r="G32" s="7" t="s">
        <v>23</v>
      </c>
      <c r="H32" s="61">
        <v>4.8000000000000001E-2</v>
      </c>
      <c r="I32" s="61">
        <v>4.8500000000000001E-2</v>
      </c>
      <c r="J32" s="32">
        <v>300000</v>
      </c>
      <c r="K32" s="32">
        <v>105.09</v>
      </c>
      <c r="L32" s="32">
        <v>315.27</v>
      </c>
      <c r="M32" s="61">
        <v>5.9999999999999995E-4</v>
      </c>
      <c r="N32" s="61">
        <f>L32/סיכום!$B$42</f>
        <v>3.3702012351738138E-4</v>
      </c>
    </row>
    <row r="33" spans="1:14">
      <c r="A33" s="7" t="s">
        <v>1176</v>
      </c>
      <c r="B33" s="7">
        <v>8287898</v>
      </c>
      <c r="C33" s="24" t="s">
        <v>1598</v>
      </c>
      <c r="D33" s="32">
        <v>0</v>
      </c>
      <c r="E33" s="7" t="s">
        <v>1177</v>
      </c>
      <c r="F33" s="32">
        <v>9.02</v>
      </c>
      <c r="G33" s="7" t="s">
        <v>23</v>
      </c>
      <c r="H33" s="61">
        <v>4.8000000000000001E-2</v>
      </c>
      <c r="I33" s="61">
        <v>4.8500000000000001E-2</v>
      </c>
      <c r="J33" s="32">
        <v>3941000</v>
      </c>
      <c r="K33" s="32">
        <v>103.98</v>
      </c>
      <c r="L33" s="32">
        <v>4097.87</v>
      </c>
      <c r="M33" s="61">
        <v>4.7000000000000002E-3</v>
      </c>
      <c r="N33" s="61">
        <f>L33/סיכום!$B$42</f>
        <v>4.380577452844139E-3</v>
      </c>
    </row>
    <row r="34" spans="1:14">
      <c r="A34" s="7" t="s">
        <v>1178</v>
      </c>
      <c r="B34" s="7">
        <v>8287906</v>
      </c>
      <c r="C34" s="24" t="s">
        <v>1598</v>
      </c>
      <c r="D34" s="32">
        <v>0</v>
      </c>
      <c r="E34" s="7" t="s">
        <v>1179</v>
      </c>
      <c r="F34" s="32">
        <v>9.1</v>
      </c>
      <c r="G34" s="7" t="s">
        <v>23</v>
      </c>
      <c r="H34" s="61">
        <v>4.8000000000000001E-2</v>
      </c>
      <c r="I34" s="61">
        <v>4.8500000000000001E-2</v>
      </c>
      <c r="J34" s="32">
        <v>4088000</v>
      </c>
      <c r="K34" s="32">
        <v>103.18</v>
      </c>
      <c r="L34" s="32">
        <v>4217.93</v>
      </c>
      <c r="M34" s="61">
        <v>6.6E-3</v>
      </c>
      <c r="N34" s="61">
        <f>L34/סיכום!$B$42</f>
        <v>4.5089202575179007E-3</v>
      </c>
    </row>
    <row r="35" spans="1:14">
      <c r="A35" s="7" t="s">
        <v>1180</v>
      </c>
      <c r="B35" s="7">
        <v>8287922</v>
      </c>
      <c r="C35" s="24" t="s">
        <v>1598</v>
      </c>
      <c r="D35" s="32">
        <v>0</v>
      </c>
      <c r="E35" s="7" t="s">
        <v>1181</v>
      </c>
      <c r="F35" s="32">
        <v>9.0500000000000007</v>
      </c>
      <c r="G35" s="7" t="s">
        <v>23</v>
      </c>
      <c r="H35" s="61">
        <v>4.8000000000000001E-2</v>
      </c>
      <c r="I35" s="61">
        <v>4.8599999999999997E-2</v>
      </c>
      <c r="J35" s="32">
        <v>3845000</v>
      </c>
      <c r="K35" s="32">
        <v>103.9</v>
      </c>
      <c r="L35" s="32">
        <v>3994.88</v>
      </c>
      <c r="M35" s="61">
        <v>3.2000000000000001E-2</v>
      </c>
      <c r="N35" s="61">
        <f>L35/סיכום!$B$42</f>
        <v>4.2704822883151477E-3</v>
      </c>
    </row>
    <row r="36" spans="1:14">
      <c r="A36" s="7" t="s">
        <v>1182</v>
      </c>
      <c r="B36" s="7">
        <v>8287930</v>
      </c>
      <c r="C36" s="24" t="s">
        <v>1598</v>
      </c>
      <c r="D36" s="32">
        <v>0</v>
      </c>
      <c r="E36" s="7" t="s">
        <v>1183</v>
      </c>
      <c r="F36" s="32">
        <v>9.14</v>
      </c>
      <c r="G36" s="7" t="s">
        <v>23</v>
      </c>
      <c r="H36" s="61">
        <v>4.8000000000000001E-2</v>
      </c>
      <c r="I36" s="61">
        <v>4.8599999999999997E-2</v>
      </c>
      <c r="J36" s="32">
        <v>6308000</v>
      </c>
      <c r="K36" s="32">
        <v>103.78</v>
      </c>
      <c r="L36" s="32">
        <v>6546.44</v>
      </c>
      <c r="M36" s="61">
        <v>5.7999999999999996E-3</v>
      </c>
      <c r="N36" s="61">
        <f>L36/סיכום!$B$42</f>
        <v>6.9980715494627659E-3</v>
      </c>
    </row>
    <row r="37" spans="1:14">
      <c r="A37" s="7" t="s">
        <v>1184</v>
      </c>
      <c r="B37" s="7">
        <v>8288060</v>
      </c>
      <c r="C37" s="24" t="s">
        <v>1598</v>
      </c>
      <c r="D37" s="32">
        <v>0</v>
      </c>
      <c r="E37" s="7" t="s">
        <v>1185</v>
      </c>
      <c r="F37" s="32">
        <v>9.77</v>
      </c>
      <c r="G37" s="7" t="s">
        <v>23</v>
      </c>
      <c r="H37" s="61">
        <v>4.8000000000000001E-2</v>
      </c>
      <c r="I37" s="61">
        <v>4.8500000000000001E-2</v>
      </c>
      <c r="J37" s="32">
        <v>4696000</v>
      </c>
      <c r="K37" s="32">
        <v>101.59</v>
      </c>
      <c r="L37" s="32">
        <v>4770.72</v>
      </c>
      <c r="M37" s="61">
        <v>4.3E-3</v>
      </c>
      <c r="N37" s="61">
        <f>L37/סיכום!$B$42</f>
        <v>5.0998466193004155E-3</v>
      </c>
    </row>
    <row r="38" spans="1:14">
      <c r="A38" s="7" t="s">
        <v>1186</v>
      </c>
      <c r="B38" s="7">
        <v>8287799</v>
      </c>
      <c r="C38" s="24" t="s">
        <v>1598</v>
      </c>
      <c r="D38" s="32">
        <v>0</v>
      </c>
      <c r="E38" s="7" t="s">
        <v>1187</v>
      </c>
      <c r="F38" s="32">
        <v>8.6</v>
      </c>
      <c r="G38" s="7" t="s">
        <v>23</v>
      </c>
      <c r="H38" s="61">
        <v>4.8000000000000001E-2</v>
      </c>
      <c r="I38" s="61">
        <v>4.8500000000000001E-2</v>
      </c>
      <c r="J38" s="32">
        <v>1000000</v>
      </c>
      <c r="K38" s="32">
        <v>104.06</v>
      </c>
      <c r="L38" s="32">
        <v>1040.57</v>
      </c>
      <c r="M38" s="61">
        <v>1.47E-2</v>
      </c>
      <c r="N38" s="61">
        <f>L38/סיכום!$B$42</f>
        <v>1.1123577566164923E-3</v>
      </c>
    </row>
    <row r="39" spans="1:14">
      <c r="A39" s="7" t="s">
        <v>1188</v>
      </c>
      <c r="B39" s="7">
        <v>8287807</v>
      </c>
      <c r="C39" s="24" t="s">
        <v>1598</v>
      </c>
      <c r="D39" s="32">
        <v>0</v>
      </c>
      <c r="E39" s="7" t="s">
        <v>1187</v>
      </c>
      <c r="F39" s="32">
        <v>8.48</v>
      </c>
      <c r="G39" s="7" t="s">
        <v>23</v>
      </c>
      <c r="H39" s="61">
        <v>4.8000000000000001E-2</v>
      </c>
      <c r="I39" s="61">
        <v>4.8599999999999997E-2</v>
      </c>
      <c r="J39" s="32">
        <v>940000</v>
      </c>
      <c r="K39" s="32">
        <v>105.6</v>
      </c>
      <c r="L39" s="32">
        <v>992.67</v>
      </c>
      <c r="M39" s="61">
        <v>1.04E-2</v>
      </c>
      <c r="N39" s="61">
        <f>L39/סיכום!$B$42</f>
        <v>1.0611531893678402E-3</v>
      </c>
    </row>
    <row r="40" spans="1:14">
      <c r="A40" s="7" t="s">
        <v>1189</v>
      </c>
      <c r="B40" s="7">
        <v>8287849</v>
      </c>
      <c r="C40" s="24" t="s">
        <v>1598</v>
      </c>
      <c r="D40" s="32">
        <v>0</v>
      </c>
      <c r="E40" s="7" t="s">
        <v>1190</v>
      </c>
      <c r="F40" s="32">
        <v>8.81</v>
      </c>
      <c r="G40" s="7" t="s">
        <v>23</v>
      </c>
      <c r="H40" s="61">
        <v>4.8000000000000001E-2</v>
      </c>
      <c r="I40" s="61">
        <v>4.8500000000000001E-2</v>
      </c>
      <c r="J40" s="32">
        <v>1297000</v>
      </c>
      <c r="K40" s="32">
        <v>103.58</v>
      </c>
      <c r="L40" s="32">
        <v>1343.37</v>
      </c>
      <c r="M40" s="61">
        <v>1.5E-3</v>
      </c>
      <c r="N40" s="61">
        <f>L40/סיכום!$B$42</f>
        <v>1.4360475888271786E-3</v>
      </c>
    </row>
    <row r="41" spans="1:14">
      <c r="A41" s="7" t="s">
        <v>1191</v>
      </c>
      <c r="B41" s="7">
        <v>8287856</v>
      </c>
      <c r="C41" s="24" t="s">
        <v>1598</v>
      </c>
      <c r="D41" s="32">
        <v>0</v>
      </c>
      <c r="E41" s="7" t="s">
        <v>1192</v>
      </c>
      <c r="F41" s="32">
        <v>8.9</v>
      </c>
      <c r="G41" s="7" t="s">
        <v>23</v>
      </c>
      <c r="H41" s="61">
        <v>4.8000000000000001E-2</v>
      </c>
      <c r="I41" s="61">
        <v>4.8500000000000001E-2</v>
      </c>
      <c r="J41" s="32">
        <v>1258000</v>
      </c>
      <c r="K41" s="32">
        <v>103.06</v>
      </c>
      <c r="L41" s="32">
        <v>1296.46</v>
      </c>
      <c r="M41" s="61">
        <v>4.8399999999999999E-2</v>
      </c>
      <c r="N41" s="61">
        <f>L41/סיכום!$B$42</f>
        <v>1.3859013205675906E-3</v>
      </c>
    </row>
    <row r="42" spans="1:14">
      <c r="A42" s="7" t="s">
        <v>1193</v>
      </c>
      <c r="B42" s="7">
        <v>8287864</v>
      </c>
      <c r="C42" s="24" t="s">
        <v>1598</v>
      </c>
      <c r="D42" s="32">
        <v>0</v>
      </c>
      <c r="E42" s="7" t="s">
        <v>1194</v>
      </c>
      <c r="F42" s="32">
        <v>8.77</v>
      </c>
      <c r="G42" s="7" t="s">
        <v>23</v>
      </c>
      <c r="H42" s="61">
        <v>4.8000000000000001E-2</v>
      </c>
      <c r="I42" s="61">
        <v>4.8599999999999997E-2</v>
      </c>
      <c r="J42" s="32">
        <v>2717000</v>
      </c>
      <c r="K42" s="32">
        <v>105.2</v>
      </c>
      <c r="L42" s="32">
        <v>2858.2</v>
      </c>
      <c r="M42" s="61">
        <v>5.7000000000000002E-3</v>
      </c>
      <c r="N42" s="61">
        <f>L42/סיכום!$B$42</f>
        <v>3.0553840106492198E-3</v>
      </c>
    </row>
    <row r="43" spans="1:14">
      <c r="A43" s="7" t="s">
        <v>1195</v>
      </c>
      <c r="B43" s="7">
        <v>8287872</v>
      </c>
      <c r="C43" s="24" t="s">
        <v>1598</v>
      </c>
      <c r="D43" s="32">
        <v>0</v>
      </c>
      <c r="E43" s="7" t="s">
        <v>1196</v>
      </c>
      <c r="F43" s="32">
        <v>8.85</v>
      </c>
      <c r="G43" s="7" t="s">
        <v>23</v>
      </c>
      <c r="H43" s="61">
        <v>4.8000000000000001E-2</v>
      </c>
      <c r="I43" s="61">
        <v>4.8500000000000001E-2</v>
      </c>
      <c r="J43" s="32">
        <v>3593000</v>
      </c>
      <c r="K43" s="32">
        <v>104.78</v>
      </c>
      <c r="L43" s="32">
        <v>3764.67</v>
      </c>
      <c r="M43" s="61">
        <v>2.8E-3</v>
      </c>
      <c r="N43" s="61">
        <f>L43/סיכום!$B$42</f>
        <v>4.0243903587470434E-3</v>
      </c>
    </row>
    <row r="44" spans="1:14">
      <c r="A44" s="7" t="s">
        <v>1197</v>
      </c>
      <c r="B44" s="7">
        <v>8287880</v>
      </c>
      <c r="C44" s="24" t="s">
        <v>1598</v>
      </c>
      <c r="D44" s="32">
        <v>0</v>
      </c>
      <c r="E44" s="7" t="s">
        <v>1198</v>
      </c>
      <c r="F44" s="32">
        <v>8.93</v>
      </c>
      <c r="G44" s="7" t="s">
        <v>23</v>
      </c>
      <c r="H44" s="61">
        <v>4.8000000000000001E-2</v>
      </c>
      <c r="I44" s="61">
        <v>4.8500000000000001E-2</v>
      </c>
      <c r="J44" s="32">
        <v>4088000</v>
      </c>
      <c r="K44" s="32">
        <v>104.4</v>
      </c>
      <c r="L44" s="32">
        <v>4267.8500000000004</v>
      </c>
      <c r="M44" s="61">
        <v>5.7000000000000002E-3</v>
      </c>
      <c r="N44" s="61">
        <f>L44/סיכום!$B$42</f>
        <v>4.5622841822997948E-3</v>
      </c>
    </row>
    <row r="45" spans="1:14">
      <c r="A45" s="7" t="s">
        <v>1199</v>
      </c>
      <c r="B45" s="7">
        <v>8287989</v>
      </c>
      <c r="C45" s="24" t="s">
        <v>1598</v>
      </c>
      <c r="D45" s="32">
        <v>0</v>
      </c>
      <c r="E45" s="7" t="s">
        <v>1200</v>
      </c>
      <c r="F45" s="32">
        <v>9.33</v>
      </c>
      <c r="G45" s="7" t="s">
        <v>23</v>
      </c>
      <c r="H45" s="61">
        <v>4.8000000000000001E-2</v>
      </c>
      <c r="I45" s="61">
        <v>4.8599999999999997E-2</v>
      </c>
      <c r="J45" s="32">
        <v>6187000</v>
      </c>
      <c r="K45" s="32">
        <v>103.7</v>
      </c>
      <c r="L45" s="32">
        <v>6415.99</v>
      </c>
      <c r="M45" s="61">
        <v>3.3999999999999998E-3</v>
      </c>
      <c r="N45" s="61">
        <f>L45/סיכום!$B$42</f>
        <v>6.8586219503482216E-3</v>
      </c>
    </row>
    <row r="46" spans="1:14">
      <c r="A46" s="7" t="s">
        <v>1201</v>
      </c>
      <c r="B46" s="7">
        <v>8288003</v>
      </c>
      <c r="C46" s="24" t="s">
        <v>1598</v>
      </c>
      <c r="D46" s="32">
        <v>0</v>
      </c>
      <c r="E46" s="7" t="s">
        <v>1202</v>
      </c>
      <c r="F46" s="32">
        <v>9.5</v>
      </c>
      <c r="G46" s="7" t="s">
        <v>23</v>
      </c>
      <c r="H46" s="61">
        <v>4.8000000000000001E-2</v>
      </c>
      <c r="I46" s="61">
        <v>4.8500000000000001E-2</v>
      </c>
      <c r="J46" s="32">
        <v>5605000</v>
      </c>
      <c r="K46" s="32">
        <v>102.9</v>
      </c>
      <c r="L46" s="32">
        <v>5767.54</v>
      </c>
      <c r="M46" s="61">
        <v>4.1999999999999997E-3</v>
      </c>
      <c r="N46" s="61">
        <f>L46/סיכום!$B$42</f>
        <v>6.1654361125113013E-3</v>
      </c>
    </row>
    <row r="47" spans="1:14">
      <c r="A47" s="7" t="s">
        <v>1203</v>
      </c>
      <c r="B47" s="7">
        <v>8288011</v>
      </c>
      <c r="C47" s="24" t="s">
        <v>1598</v>
      </c>
      <c r="D47" s="32">
        <v>0</v>
      </c>
      <c r="E47" s="7" t="s">
        <v>1204</v>
      </c>
      <c r="F47" s="32">
        <v>9.58</v>
      </c>
      <c r="G47" s="7" t="s">
        <v>23</v>
      </c>
      <c r="H47" s="61">
        <v>4.8000000000000001E-2</v>
      </c>
      <c r="I47" s="61">
        <v>4.8500000000000001E-2</v>
      </c>
      <c r="J47" s="32">
        <v>5238000</v>
      </c>
      <c r="K47" s="32">
        <v>102.47</v>
      </c>
      <c r="L47" s="32">
        <v>5367.57</v>
      </c>
      <c r="M47" s="61">
        <v>4.1999999999999997E-3</v>
      </c>
      <c r="N47" s="61">
        <f>L47/סיכום!$B$42</f>
        <v>5.7378726310406665E-3</v>
      </c>
    </row>
    <row r="48" spans="1:14">
      <c r="A48" s="7" t="s">
        <v>1205</v>
      </c>
      <c r="B48" s="7">
        <v>8288029</v>
      </c>
      <c r="C48" s="24" t="s">
        <v>1598</v>
      </c>
      <c r="D48" s="32">
        <v>0</v>
      </c>
      <c r="E48" s="7" t="s">
        <v>1206</v>
      </c>
      <c r="F48" s="32">
        <v>9.66</v>
      </c>
      <c r="G48" s="7" t="s">
        <v>23</v>
      </c>
      <c r="H48" s="61">
        <v>4.8000000000000001E-2</v>
      </c>
      <c r="I48" s="61">
        <v>4.8500000000000001E-2</v>
      </c>
      <c r="J48" s="32">
        <v>7839000</v>
      </c>
      <c r="K48" s="32">
        <v>101.88</v>
      </c>
      <c r="L48" s="32">
        <v>7986.7</v>
      </c>
      <c r="M48" s="61">
        <v>4.7000000000000002E-3</v>
      </c>
      <c r="N48" s="61">
        <f>L48/סיכום!$B$42</f>
        <v>8.537693470664097E-3</v>
      </c>
    </row>
    <row r="49" spans="1:14">
      <c r="A49" s="7" t="s">
        <v>1207</v>
      </c>
      <c r="B49" s="7">
        <v>8288037</v>
      </c>
      <c r="C49" s="24" t="s">
        <v>1598</v>
      </c>
      <c r="D49" s="32">
        <v>0</v>
      </c>
      <c r="E49" s="7" t="s">
        <v>1208</v>
      </c>
      <c r="F49" s="32">
        <v>9.75</v>
      </c>
      <c r="G49" s="7" t="s">
        <v>23</v>
      </c>
      <c r="H49" s="61">
        <v>4.8000000000000001E-2</v>
      </c>
      <c r="I49" s="61">
        <v>4.8500000000000001E-2</v>
      </c>
      <c r="J49" s="32">
        <v>7534000</v>
      </c>
      <c r="K49" s="32">
        <v>101.06</v>
      </c>
      <c r="L49" s="32">
        <v>7613.6</v>
      </c>
      <c r="M49" s="61">
        <v>3.3E-3</v>
      </c>
      <c r="N49" s="61">
        <f>L49/סיכום!$B$42</f>
        <v>8.1388537203410886E-3</v>
      </c>
    </row>
    <row r="50" spans="1:14">
      <c r="A50" s="7" t="s">
        <v>1209</v>
      </c>
      <c r="B50" s="7">
        <v>8288045</v>
      </c>
      <c r="C50" s="24" t="s">
        <v>1598</v>
      </c>
      <c r="D50" s="32">
        <v>0</v>
      </c>
      <c r="E50" s="7" t="s">
        <v>1210</v>
      </c>
      <c r="F50" s="32">
        <v>9.6</v>
      </c>
      <c r="G50" s="7" t="s">
        <v>23</v>
      </c>
      <c r="H50" s="61">
        <v>4.8000000000000001E-2</v>
      </c>
      <c r="I50" s="61">
        <v>4.8599999999999997E-2</v>
      </c>
      <c r="J50" s="32">
        <v>3961000</v>
      </c>
      <c r="K50" s="32">
        <v>102.97</v>
      </c>
      <c r="L50" s="32">
        <v>4078.53</v>
      </c>
      <c r="M50" s="61">
        <v>5.1000000000000004E-3</v>
      </c>
      <c r="N50" s="61">
        <f>L50/סיכום!$B$42</f>
        <v>4.3599032079466669E-3</v>
      </c>
    </row>
    <row r="51" spans="1:14">
      <c r="A51" s="7" t="s">
        <v>1211</v>
      </c>
      <c r="B51" s="7">
        <v>8288078</v>
      </c>
      <c r="C51" s="24" t="s">
        <v>1598</v>
      </c>
      <c r="D51" s="32">
        <v>0</v>
      </c>
      <c r="E51" s="7" t="s">
        <v>1212</v>
      </c>
      <c r="F51" s="32">
        <v>9.85</v>
      </c>
      <c r="G51" s="7" t="s">
        <v>23</v>
      </c>
      <c r="H51" s="61">
        <v>4.8000000000000001E-2</v>
      </c>
      <c r="I51" s="61">
        <v>4.8500000000000001E-2</v>
      </c>
      <c r="J51" s="32">
        <v>8568000</v>
      </c>
      <c r="K51" s="32">
        <v>101.18</v>
      </c>
      <c r="L51" s="32">
        <v>8669.41</v>
      </c>
      <c r="M51" s="61">
        <v>5.1999999999999998E-3</v>
      </c>
      <c r="N51" s="61">
        <f>L51/סיכום!$B$42</f>
        <v>9.2675028674558992E-3</v>
      </c>
    </row>
    <row r="52" spans="1:14">
      <c r="A52" s="7" t="s">
        <v>1213</v>
      </c>
      <c r="B52" s="7">
        <v>8288086</v>
      </c>
      <c r="C52" s="24" t="s">
        <v>1598</v>
      </c>
      <c r="D52" s="32">
        <v>0</v>
      </c>
      <c r="E52" s="7" t="s">
        <v>1214</v>
      </c>
      <c r="F52" s="32">
        <v>9.93</v>
      </c>
      <c r="G52" s="7" t="s">
        <v>23</v>
      </c>
      <c r="H52" s="61">
        <v>4.8000000000000001E-2</v>
      </c>
      <c r="I52" s="61">
        <v>4.8500000000000001E-2</v>
      </c>
      <c r="J52" s="32">
        <v>7408000</v>
      </c>
      <c r="K52" s="32">
        <v>100.79</v>
      </c>
      <c r="L52" s="32">
        <v>7466.45</v>
      </c>
      <c r="M52" s="61">
        <v>2.7000000000000001E-3</v>
      </c>
      <c r="N52" s="61">
        <f>L52/סיכום!$B$42</f>
        <v>7.981552006966576E-3</v>
      </c>
    </row>
    <row r="53" spans="1:14">
      <c r="A53" s="7" t="s">
        <v>1215</v>
      </c>
      <c r="B53" s="7">
        <v>8288094</v>
      </c>
      <c r="C53" s="24" t="s">
        <v>1598</v>
      </c>
      <c r="D53" s="32">
        <v>0</v>
      </c>
      <c r="E53" s="7" t="s">
        <v>1216</v>
      </c>
      <c r="F53" s="32">
        <v>10.02</v>
      </c>
      <c r="G53" s="7" t="s">
        <v>23</v>
      </c>
      <c r="H53" s="61">
        <v>4.8000000000000001E-2</v>
      </c>
      <c r="I53" s="61">
        <v>4.8500000000000001E-2</v>
      </c>
      <c r="J53" s="32">
        <v>7110000</v>
      </c>
      <c r="K53" s="32">
        <v>100.38</v>
      </c>
      <c r="L53" s="32">
        <v>7137.12</v>
      </c>
      <c r="M53" s="61">
        <v>3.3E-3</v>
      </c>
      <c r="N53" s="61">
        <f>L53/סיכום!$B$42</f>
        <v>7.62950189982673E-3</v>
      </c>
    </row>
    <row r="54" spans="1:14">
      <c r="A54" s="7" t="s">
        <v>1217</v>
      </c>
      <c r="B54" s="7">
        <v>8288102</v>
      </c>
      <c r="C54" s="24" t="s">
        <v>1598</v>
      </c>
      <c r="D54" s="32">
        <v>0</v>
      </c>
      <c r="E54" s="7" t="s">
        <v>1218</v>
      </c>
      <c r="F54" s="32">
        <v>9.86</v>
      </c>
      <c r="G54" s="7" t="s">
        <v>23</v>
      </c>
      <c r="H54" s="61">
        <v>4.8000000000000001E-2</v>
      </c>
      <c r="I54" s="61">
        <v>4.8599999999999997E-2</v>
      </c>
      <c r="J54" s="32">
        <v>6789000</v>
      </c>
      <c r="K54" s="32">
        <v>102.37</v>
      </c>
      <c r="L54" s="32">
        <v>6949.7</v>
      </c>
      <c r="M54" s="61">
        <v>3.0999999999999999E-3</v>
      </c>
      <c r="N54" s="61">
        <f>L54/סיכום!$B$42</f>
        <v>7.4291520043415025E-3</v>
      </c>
    </row>
    <row r="55" spans="1:14">
      <c r="A55" s="7" t="s">
        <v>1219</v>
      </c>
      <c r="B55" s="7">
        <v>8288144</v>
      </c>
      <c r="C55" s="24" t="s">
        <v>1598</v>
      </c>
      <c r="D55" s="32">
        <v>0</v>
      </c>
      <c r="E55" s="7" t="s">
        <v>1220</v>
      </c>
      <c r="F55" s="32">
        <v>10.199999999999999</v>
      </c>
      <c r="G55" s="7" t="s">
        <v>23</v>
      </c>
      <c r="H55" s="61">
        <v>4.8000000000000001E-2</v>
      </c>
      <c r="I55" s="61">
        <v>4.8500000000000001E-2</v>
      </c>
      <c r="J55" s="32">
        <v>3691000</v>
      </c>
      <c r="K55" s="32">
        <v>100.79</v>
      </c>
      <c r="L55" s="32">
        <v>3720.12</v>
      </c>
      <c r="M55" s="61">
        <v>2.3E-3</v>
      </c>
      <c r="N55" s="61">
        <f>L55/סיכום!$B$42</f>
        <v>3.9767669042391632E-3</v>
      </c>
    </row>
    <row r="56" spans="1:14">
      <c r="A56" s="7" t="s">
        <v>1221</v>
      </c>
      <c r="B56" s="7">
        <v>8288151</v>
      </c>
      <c r="C56" s="24" t="s">
        <v>1598</v>
      </c>
      <c r="D56" s="32">
        <v>0</v>
      </c>
      <c r="E56" s="7" t="s">
        <v>1222</v>
      </c>
      <c r="F56" s="32">
        <v>10.28</v>
      </c>
      <c r="G56" s="7" t="s">
        <v>23</v>
      </c>
      <c r="H56" s="61">
        <v>4.8000000000000001E-2</v>
      </c>
      <c r="I56" s="61">
        <v>4.8500000000000001E-2</v>
      </c>
      <c r="J56" s="32">
        <v>7874000</v>
      </c>
      <c r="K56" s="32">
        <v>100.38</v>
      </c>
      <c r="L56" s="32">
        <v>7904.03</v>
      </c>
      <c r="M56" s="61">
        <v>6.3E-3</v>
      </c>
      <c r="N56" s="61">
        <f>L56/סיכום!$B$42</f>
        <v>8.4493201601328633E-3</v>
      </c>
    </row>
    <row r="57" spans="1:14">
      <c r="A57" s="7" t="s">
        <v>1223</v>
      </c>
      <c r="B57" s="7">
        <v>8288169</v>
      </c>
      <c r="C57" s="24" t="s">
        <v>1598</v>
      </c>
      <c r="D57" s="32">
        <v>0</v>
      </c>
      <c r="E57" s="7" t="s">
        <v>1224</v>
      </c>
      <c r="F57" s="32">
        <v>10.119999999999999</v>
      </c>
      <c r="G57" s="7" t="s">
        <v>23</v>
      </c>
      <c r="H57" s="61">
        <v>4.8000000000000001E-2</v>
      </c>
      <c r="I57" s="61">
        <v>4.8599999999999997E-2</v>
      </c>
      <c r="J57" s="32">
        <v>3600000</v>
      </c>
      <c r="K57" s="32">
        <v>102.37</v>
      </c>
      <c r="L57" s="32">
        <v>3685.22</v>
      </c>
      <c r="M57" s="61">
        <v>1.5E-3</v>
      </c>
      <c r="N57" s="61">
        <f>L57/סיכום!$B$42</f>
        <v>3.9394591924024622E-3</v>
      </c>
    </row>
    <row r="58" spans="1:14">
      <c r="A58" s="7" t="s">
        <v>1225</v>
      </c>
      <c r="B58" s="7">
        <v>8288177</v>
      </c>
      <c r="C58" s="24" t="s">
        <v>1598</v>
      </c>
      <c r="D58" s="32">
        <v>0</v>
      </c>
      <c r="E58" s="7" t="s">
        <v>1226</v>
      </c>
      <c r="F58" s="32">
        <v>10.199999999999999</v>
      </c>
      <c r="G58" s="7" t="s">
        <v>23</v>
      </c>
      <c r="H58" s="61">
        <v>4.8000000000000001E-2</v>
      </c>
      <c r="I58" s="61">
        <v>4.8599999999999997E-2</v>
      </c>
      <c r="J58" s="32">
        <v>8688000</v>
      </c>
      <c r="K58" s="32">
        <v>101.96</v>
      </c>
      <c r="L58" s="32">
        <v>8858.24</v>
      </c>
      <c r="M58" s="61">
        <v>5.0000000000000001E-3</v>
      </c>
      <c r="N58" s="61">
        <f>L58/סיכום!$B$42</f>
        <v>9.4693600372588848E-3</v>
      </c>
    </row>
    <row r="59" spans="1:14">
      <c r="A59" s="7" t="s">
        <v>1227</v>
      </c>
      <c r="B59" s="7">
        <v>8288185</v>
      </c>
      <c r="C59" s="24" t="s">
        <v>1598</v>
      </c>
      <c r="D59" s="32">
        <v>0</v>
      </c>
      <c r="E59" s="7" t="s">
        <v>1228</v>
      </c>
      <c r="F59" s="32">
        <v>10.29</v>
      </c>
      <c r="G59" s="7" t="s">
        <v>23</v>
      </c>
      <c r="H59" s="61">
        <v>4.8000000000000001E-2</v>
      </c>
      <c r="I59" s="61">
        <v>4.8500000000000001E-2</v>
      </c>
      <c r="J59" s="32">
        <v>10585000</v>
      </c>
      <c r="K59" s="32">
        <v>101.59</v>
      </c>
      <c r="L59" s="32">
        <v>10753.43</v>
      </c>
      <c r="M59" s="61">
        <v>5.5999999999999999E-3</v>
      </c>
      <c r="N59" s="61">
        <f>L59/סיכום!$B$42</f>
        <v>1.1495297068657071E-2</v>
      </c>
    </row>
    <row r="60" spans="1:14">
      <c r="A60" s="7" t="s">
        <v>1229</v>
      </c>
      <c r="B60" s="7">
        <v>8288219</v>
      </c>
      <c r="C60" s="24" t="s">
        <v>1598</v>
      </c>
      <c r="D60" s="32">
        <v>0</v>
      </c>
      <c r="E60" s="7" t="s">
        <v>1230</v>
      </c>
      <c r="F60" s="32">
        <v>10.54</v>
      </c>
      <c r="G60" s="7" t="s">
        <v>23</v>
      </c>
      <c r="H60" s="61">
        <v>4.8000000000000001E-2</v>
      </c>
      <c r="I60" s="61">
        <v>4.8500000000000001E-2</v>
      </c>
      <c r="J60" s="32">
        <v>8609000</v>
      </c>
      <c r="K60" s="32">
        <v>100.38</v>
      </c>
      <c r="L60" s="32">
        <v>8641.83</v>
      </c>
      <c r="M60" s="61">
        <v>8.6E-3</v>
      </c>
      <c r="N60" s="61">
        <f>L60/סיכום!$B$42</f>
        <v>9.238020154205006E-3</v>
      </c>
    </row>
    <row r="61" spans="1:14">
      <c r="A61" s="7" t="s">
        <v>1231</v>
      </c>
      <c r="B61" s="7">
        <v>8288227</v>
      </c>
      <c r="C61" s="24" t="s">
        <v>1598</v>
      </c>
      <c r="D61" s="32">
        <v>0</v>
      </c>
      <c r="E61" s="7" t="s">
        <v>1232</v>
      </c>
      <c r="F61" s="32">
        <v>10.37</v>
      </c>
      <c r="G61" s="7" t="s">
        <v>23</v>
      </c>
      <c r="H61" s="61">
        <v>4.8000000000000001E-2</v>
      </c>
      <c r="I61" s="61">
        <v>4.8500000000000001E-2</v>
      </c>
      <c r="J61" s="32">
        <v>4277000</v>
      </c>
      <c r="K61" s="32">
        <v>102.37</v>
      </c>
      <c r="L61" s="32">
        <v>4378.24</v>
      </c>
      <c r="M61" s="61">
        <v>4.2799999999999998E-2</v>
      </c>
      <c r="N61" s="61">
        <f>L61/סיכום!$B$42</f>
        <v>4.6802898645248196E-3</v>
      </c>
    </row>
    <row r="62" spans="1:14">
      <c r="A62" s="7" t="s">
        <v>1233</v>
      </c>
      <c r="B62" s="7">
        <v>8288235</v>
      </c>
      <c r="C62" s="24" t="s">
        <v>1598</v>
      </c>
      <c r="D62" s="32">
        <v>0</v>
      </c>
      <c r="E62" s="7" t="s">
        <v>1234</v>
      </c>
      <c r="F62" s="32">
        <v>10.46</v>
      </c>
      <c r="G62" s="7" t="s">
        <v>23</v>
      </c>
      <c r="H62" s="61">
        <v>4.8000000000000001E-2</v>
      </c>
      <c r="I62" s="61">
        <v>4.8500000000000001E-2</v>
      </c>
      <c r="J62" s="32">
        <v>10674000</v>
      </c>
      <c r="K62" s="32">
        <v>101.96</v>
      </c>
      <c r="L62" s="32">
        <v>10883.15</v>
      </c>
      <c r="M62" s="61">
        <v>5.3E-3</v>
      </c>
      <c r="N62" s="61">
        <f>L62/סיכום!$B$42</f>
        <v>1.1633966305890789E-2</v>
      </c>
    </row>
    <row r="63" spans="1:14">
      <c r="A63" s="7" t="s">
        <v>1235</v>
      </c>
      <c r="B63" s="7">
        <v>8288243</v>
      </c>
      <c r="C63" s="24" t="s">
        <v>1598</v>
      </c>
      <c r="D63" s="32">
        <v>0</v>
      </c>
      <c r="E63" s="7" t="s">
        <v>1236</v>
      </c>
      <c r="F63" s="32">
        <v>10.53</v>
      </c>
      <c r="G63" s="7" t="s">
        <v>23</v>
      </c>
      <c r="H63" s="61">
        <v>4.8000000000000001E-2</v>
      </c>
      <c r="I63" s="61">
        <v>4.8599999999999997E-2</v>
      </c>
      <c r="J63" s="32">
        <v>11838000</v>
      </c>
      <c r="K63" s="32">
        <v>102</v>
      </c>
      <c r="L63" s="32">
        <v>12074.87</v>
      </c>
      <c r="M63" s="61">
        <v>0</v>
      </c>
      <c r="N63" s="61">
        <f>L63/סיכום!$B$42</f>
        <v>1.2907901731393166E-2</v>
      </c>
    </row>
    <row r="64" spans="1:14">
      <c r="A64" s="7" t="s">
        <v>1237</v>
      </c>
      <c r="B64" s="7">
        <v>8288268</v>
      </c>
      <c r="C64" s="24" t="s">
        <v>1598</v>
      </c>
      <c r="D64" s="32">
        <v>0</v>
      </c>
      <c r="E64" s="7" t="s">
        <v>1238</v>
      </c>
      <c r="F64" s="32">
        <v>10.7</v>
      </c>
      <c r="G64" s="7" t="s">
        <v>23</v>
      </c>
      <c r="H64" s="61">
        <v>4.8000000000000001E-2</v>
      </c>
      <c r="I64" s="61">
        <v>4.8599999999999997E-2</v>
      </c>
      <c r="J64" s="32">
        <v>10108000</v>
      </c>
      <c r="K64" s="32">
        <v>101.61</v>
      </c>
      <c r="L64" s="32">
        <v>10270.25</v>
      </c>
      <c r="M64" s="61">
        <v>0</v>
      </c>
      <c r="N64" s="61">
        <f>L64/סיכום!$B$42</f>
        <v>1.0978783022661167E-2</v>
      </c>
    </row>
    <row r="65" spans="1:14">
      <c r="A65" s="7" t="s">
        <v>1237</v>
      </c>
      <c r="B65" s="7">
        <v>8288250</v>
      </c>
      <c r="C65" s="24" t="s">
        <v>1598</v>
      </c>
      <c r="D65" s="32">
        <v>0</v>
      </c>
      <c r="E65" s="7" t="s">
        <v>1239</v>
      </c>
      <c r="F65" s="32">
        <v>10.62</v>
      </c>
      <c r="G65" s="7" t="s">
        <v>23</v>
      </c>
      <c r="H65" s="61">
        <v>4.8000000000000001E-2</v>
      </c>
      <c r="I65" s="61">
        <v>4.8500000000000001E-2</v>
      </c>
      <c r="J65" s="32">
        <v>9165000</v>
      </c>
      <c r="K65" s="32">
        <v>102.31</v>
      </c>
      <c r="L65" s="32">
        <v>9377.0400000000009</v>
      </c>
      <c r="M65" s="61">
        <v>0</v>
      </c>
      <c r="N65" s="61">
        <f>L65/סיכום!$B$42</f>
        <v>1.0023951467083536E-2</v>
      </c>
    </row>
    <row r="66" spans="1:14">
      <c r="A66" s="7" t="s">
        <v>1240</v>
      </c>
      <c r="B66" s="7">
        <v>8288276</v>
      </c>
      <c r="C66" s="24" t="s">
        <v>1598</v>
      </c>
      <c r="D66" s="32">
        <v>0</v>
      </c>
      <c r="E66" s="7" t="s">
        <v>1241</v>
      </c>
      <c r="F66" s="32">
        <v>10.79</v>
      </c>
      <c r="G66" s="7" t="s">
        <v>23</v>
      </c>
      <c r="H66" s="61">
        <v>4.8000000000000001E-2</v>
      </c>
      <c r="I66" s="61">
        <v>4.8500000000000001E-2</v>
      </c>
      <c r="J66" s="32">
        <v>7394000</v>
      </c>
      <c r="K66" s="32">
        <v>100.58</v>
      </c>
      <c r="L66" s="32">
        <v>7437.13</v>
      </c>
      <c r="M66" s="61">
        <v>7.4000000000000003E-3</v>
      </c>
      <c r="N66" s="61">
        <f>L66/סיכום!$B$42</f>
        <v>7.9502092530682363E-3</v>
      </c>
    </row>
    <row r="67" spans="1:14">
      <c r="A67" s="7" t="s">
        <v>1242</v>
      </c>
      <c r="B67" s="7">
        <v>8288110</v>
      </c>
      <c r="C67" s="24" t="s">
        <v>1598</v>
      </c>
      <c r="D67" s="32">
        <v>0</v>
      </c>
      <c r="E67" s="7" t="s">
        <v>1243</v>
      </c>
      <c r="F67" s="32">
        <v>9.9499999999999993</v>
      </c>
      <c r="G67" s="7" t="s">
        <v>23</v>
      </c>
      <c r="H67" s="61">
        <v>4.8000000000000001E-2</v>
      </c>
      <c r="I67" s="61">
        <v>4.8599999999999997E-2</v>
      </c>
      <c r="J67" s="32">
        <v>6065000</v>
      </c>
      <c r="K67" s="32">
        <v>101.95</v>
      </c>
      <c r="L67" s="32">
        <v>6183.04</v>
      </c>
      <c r="M67" s="61">
        <v>3.5999999999999999E-3</v>
      </c>
      <c r="N67" s="61">
        <f>L67/סיכום!$B$42</f>
        <v>6.6096009912548293E-3</v>
      </c>
    </row>
    <row r="68" spans="1:14">
      <c r="A68" s="7" t="s">
        <v>1244</v>
      </c>
      <c r="B68" s="7">
        <v>8288128</v>
      </c>
      <c r="C68" s="24" t="s">
        <v>1598</v>
      </c>
      <c r="D68" s="32">
        <v>0</v>
      </c>
      <c r="E68" s="7" t="s">
        <v>1245</v>
      </c>
      <c r="F68" s="32">
        <v>10.029999999999999</v>
      </c>
      <c r="G68" s="7" t="s">
        <v>23</v>
      </c>
      <c r="H68" s="61">
        <v>4.8000000000000001E-2</v>
      </c>
      <c r="I68" s="61">
        <v>4.8500000000000001E-2</v>
      </c>
      <c r="J68" s="32">
        <v>8197000</v>
      </c>
      <c r="K68" s="32">
        <v>101.58</v>
      </c>
      <c r="L68" s="32">
        <v>8326.36</v>
      </c>
      <c r="M68" s="61">
        <v>4.1999999999999997E-3</v>
      </c>
      <c r="N68" s="61">
        <f>L68/סיכום!$B$42</f>
        <v>8.9007862329120568E-3</v>
      </c>
    </row>
    <row r="69" spans="1:14">
      <c r="A69" s="7" t="s">
        <v>1246</v>
      </c>
      <c r="B69" s="7">
        <v>8288136</v>
      </c>
      <c r="C69" s="24" t="s">
        <v>1598</v>
      </c>
      <c r="D69" s="32">
        <v>0</v>
      </c>
      <c r="E69" s="7" t="s">
        <v>1247</v>
      </c>
      <c r="F69" s="32">
        <v>10.11</v>
      </c>
      <c r="G69" s="7" t="s">
        <v>23</v>
      </c>
      <c r="H69" s="61">
        <v>4.8000000000000001E-2</v>
      </c>
      <c r="I69" s="61">
        <v>4.8500000000000001E-2</v>
      </c>
      <c r="J69" s="32">
        <v>6630000</v>
      </c>
      <c r="K69" s="32">
        <v>101.28</v>
      </c>
      <c r="L69" s="32">
        <v>6714.55</v>
      </c>
      <c r="M69" s="61">
        <v>2.5000000000000001E-3</v>
      </c>
      <c r="N69" s="61">
        <f>L69/סיכום!$B$42</f>
        <v>7.1777792697168569E-3</v>
      </c>
    </row>
    <row r="70" spans="1:14">
      <c r="A70" s="7" t="s">
        <v>1248</v>
      </c>
      <c r="B70" s="7">
        <v>8288193</v>
      </c>
      <c r="C70" s="24" t="s">
        <v>1598</v>
      </c>
      <c r="D70" s="32">
        <v>0</v>
      </c>
      <c r="E70" s="7" t="s">
        <v>1249</v>
      </c>
      <c r="F70" s="32">
        <v>10.37</v>
      </c>
      <c r="G70" s="7" t="s">
        <v>23</v>
      </c>
      <c r="H70" s="61">
        <v>4.8000000000000001E-2</v>
      </c>
      <c r="I70" s="61">
        <v>4.8500000000000001E-2</v>
      </c>
      <c r="J70" s="32">
        <v>7041000</v>
      </c>
      <c r="K70" s="32">
        <v>101.18</v>
      </c>
      <c r="L70" s="32">
        <v>7124.33</v>
      </c>
      <c r="M70" s="61">
        <v>3.8999999999999998E-3</v>
      </c>
      <c r="N70" s="61">
        <f>L70/סיכום!$B$42</f>
        <v>7.6158295320791257E-3</v>
      </c>
    </row>
    <row r="71" spans="1:14">
      <c r="A71" s="7" t="s">
        <v>1250</v>
      </c>
      <c r="B71" s="7">
        <v>8288201</v>
      </c>
      <c r="C71" s="24" t="s">
        <v>1598</v>
      </c>
      <c r="D71" s="32">
        <v>0</v>
      </c>
      <c r="E71" s="7" t="s">
        <v>1251</v>
      </c>
      <c r="F71" s="32">
        <v>4.7300000000000004</v>
      </c>
      <c r="G71" s="7" t="s">
        <v>23</v>
      </c>
      <c r="H71" s="61">
        <v>4.8000000000000001E-2</v>
      </c>
      <c r="I71" s="61">
        <v>-5.2400000000000002E-2</v>
      </c>
      <c r="J71" s="32">
        <v>6565000</v>
      </c>
      <c r="K71" s="32">
        <v>100.76</v>
      </c>
      <c r="L71" s="32">
        <v>6615.07</v>
      </c>
      <c r="M71" s="61">
        <v>6.6E-3</v>
      </c>
      <c r="N71" s="61">
        <f>L71/סיכום!$B$42</f>
        <v>7.0714362561490919E-3</v>
      </c>
    </row>
    <row r="72" spans="1:14" ht="13.5" thickBot="1">
      <c r="A72" s="6" t="s">
        <v>1252</v>
      </c>
      <c r="B72" s="6"/>
      <c r="C72" s="6"/>
      <c r="D72" s="6"/>
      <c r="E72" s="6"/>
      <c r="F72" s="54">
        <v>9.75</v>
      </c>
      <c r="G72" s="6"/>
      <c r="H72" s="60"/>
      <c r="I72" s="60">
        <v>4.6199999999999998E-2</v>
      </c>
      <c r="J72" s="55">
        <f>SUM(J23:J71)</f>
        <v>276520000</v>
      </c>
      <c r="K72" s="54"/>
      <c r="L72" s="55">
        <f>SUM(L23:L71)</f>
        <v>282080.89</v>
      </c>
      <c r="M72" s="60"/>
      <c r="N72" s="62">
        <f>SUM(N23:N71)</f>
        <v>0.3015413340618926</v>
      </c>
    </row>
    <row r="73" spans="1:14" ht="13.5" thickTop="1"/>
    <row r="74" spans="1:14">
      <c r="A74" s="6" t="s">
        <v>1253</v>
      </c>
      <c r="B74" s="6"/>
      <c r="C74" s="6"/>
      <c r="D74" s="6"/>
      <c r="E74" s="6"/>
      <c r="F74" s="54"/>
      <c r="G74" s="6"/>
      <c r="H74" s="60"/>
      <c r="I74" s="60"/>
      <c r="J74" s="54"/>
      <c r="K74" s="54"/>
      <c r="L74" s="54"/>
      <c r="M74" s="60"/>
      <c r="N74" s="60"/>
    </row>
    <row r="75" spans="1:14" ht="13.5" thickBot="1">
      <c r="A75" s="6" t="s">
        <v>1254</v>
      </c>
      <c r="B75" s="6"/>
      <c r="C75" s="6"/>
      <c r="D75" s="6"/>
      <c r="E75" s="6"/>
      <c r="F75" s="54"/>
      <c r="G75" s="6"/>
      <c r="H75" s="60"/>
      <c r="I75" s="60"/>
      <c r="J75" s="55">
        <v>0</v>
      </c>
      <c r="K75" s="54"/>
      <c r="L75" s="55">
        <v>0</v>
      </c>
      <c r="M75" s="60"/>
      <c r="N75" s="62">
        <f>L75/סיכום!$B$42</f>
        <v>0</v>
      </c>
    </row>
    <row r="76" spans="1:14" ht="13.5" thickTop="1"/>
    <row r="77" spans="1:14">
      <c r="A77" s="6" t="s">
        <v>1255</v>
      </c>
      <c r="B77" s="6"/>
      <c r="C77" s="6"/>
      <c r="D77" s="6"/>
      <c r="E77" s="6"/>
      <c r="F77" s="54"/>
      <c r="G77" s="6"/>
      <c r="H77" s="60"/>
      <c r="I77" s="60"/>
      <c r="J77" s="54"/>
      <c r="K77" s="54"/>
      <c r="L77" s="54"/>
      <c r="M77" s="60"/>
      <c r="N77" s="60"/>
    </row>
    <row r="78" spans="1:14" ht="13.5" thickBot="1">
      <c r="A78" s="6" t="s">
        <v>1256</v>
      </c>
      <c r="B78" s="6"/>
      <c r="C78" s="6"/>
      <c r="D78" s="6"/>
      <c r="E78" s="6"/>
      <c r="F78" s="54"/>
      <c r="G78" s="6"/>
      <c r="H78" s="60"/>
      <c r="I78" s="60"/>
      <c r="J78" s="55">
        <v>0</v>
      </c>
      <c r="K78" s="54"/>
      <c r="L78" s="55">
        <v>0</v>
      </c>
      <c r="M78" s="60"/>
      <c r="N78" s="62">
        <f>L78/סיכום!$B$42</f>
        <v>0</v>
      </c>
    </row>
    <row r="79" spans="1:14" ht="13.5" thickTop="1"/>
    <row r="80" spans="1:14">
      <c r="A80" s="6" t="s">
        <v>1257</v>
      </c>
      <c r="B80" s="6"/>
      <c r="C80" s="6"/>
      <c r="D80" s="6"/>
      <c r="E80" s="6"/>
      <c r="F80" s="54"/>
      <c r="G80" s="6"/>
      <c r="H80" s="60"/>
      <c r="I80" s="60"/>
      <c r="J80" s="54"/>
      <c r="K80" s="54"/>
      <c r="L80" s="54"/>
      <c r="M80" s="60"/>
      <c r="N80" s="60"/>
    </row>
    <row r="81" spans="1:14" ht="13.5" thickBot="1">
      <c r="A81" s="6" t="s">
        <v>1258</v>
      </c>
      <c r="B81" s="6"/>
      <c r="C81" s="6"/>
      <c r="D81" s="6"/>
      <c r="E81" s="6"/>
      <c r="F81" s="54"/>
      <c r="G81" s="6"/>
      <c r="H81" s="60"/>
      <c r="I81" s="60"/>
      <c r="J81" s="55">
        <v>0</v>
      </c>
      <c r="K81" s="54"/>
      <c r="L81" s="55">
        <v>0</v>
      </c>
      <c r="M81" s="60"/>
      <c r="N81" s="62">
        <f>L81/סיכום!$B$42</f>
        <v>0</v>
      </c>
    </row>
    <row r="82" spans="1:14" ht="13.5" thickTop="1"/>
    <row r="83" spans="1:14" ht="13.5" thickBot="1">
      <c r="A83" s="4" t="s">
        <v>1259</v>
      </c>
      <c r="B83" s="4"/>
      <c r="C83" s="4"/>
      <c r="D83" s="4"/>
      <c r="E83" s="4"/>
      <c r="F83" s="26">
        <v>9.75</v>
      </c>
      <c r="G83" s="4"/>
      <c r="H83" s="58"/>
      <c r="I83" s="58">
        <v>4.6199999999999998E-2</v>
      </c>
      <c r="J83" s="56">
        <f>SUM(J72)</f>
        <v>276520000</v>
      </c>
      <c r="K83" s="26"/>
      <c r="L83" s="56">
        <f>SUM(L72)</f>
        <v>282080.89</v>
      </c>
      <c r="M83" s="58"/>
      <c r="N83" s="31">
        <f>SUM(N72)</f>
        <v>0.3015413340618926</v>
      </c>
    </row>
    <row r="84" spans="1:14" ht="13.5" thickTop="1"/>
    <row r="86" spans="1:14">
      <c r="A86" s="4" t="s">
        <v>1260</v>
      </c>
      <c r="B86" s="4"/>
      <c r="C86" s="4"/>
      <c r="D86" s="4"/>
      <c r="E86" s="4"/>
      <c r="F86" s="26"/>
      <c r="G86" s="4"/>
      <c r="H86" s="58"/>
      <c r="I86" s="58"/>
      <c r="J86" s="26"/>
      <c r="K86" s="26"/>
      <c r="L86" s="26"/>
      <c r="M86" s="58"/>
      <c r="N86" s="58"/>
    </row>
    <row r="87" spans="1:14">
      <c r="A87" s="6" t="s">
        <v>135</v>
      </c>
      <c r="B87" s="6"/>
      <c r="C87" s="6"/>
      <c r="D87" s="6"/>
      <c r="E87" s="6"/>
      <c r="F87" s="54"/>
      <c r="G87" s="6"/>
      <c r="H87" s="60"/>
      <c r="I87" s="60"/>
      <c r="J87" s="54"/>
      <c r="K87" s="54"/>
      <c r="L87" s="54"/>
      <c r="M87" s="60"/>
      <c r="N87" s="60"/>
    </row>
    <row r="88" spans="1:14" ht="13.5" thickBot="1">
      <c r="A88" s="6" t="s">
        <v>136</v>
      </c>
      <c r="B88" s="6"/>
      <c r="C88" s="6"/>
      <c r="D88" s="6"/>
      <c r="E88" s="6"/>
      <c r="F88" s="54"/>
      <c r="G88" s="6"/>
      <c r="H88" s="60"/>
      <c r="I88" s="60"/>
      <c r="J88" s="55">
        <v>0</v>
      </c>
      <c r="K88" s="54"/>
      <c r="L88" s="55">
        <v>0</v>
      </c>
      <c r="M88" s="60"/>
      <c r="N88" s="62">
        <f>L88/סיכום!$B$42</f>
        <v>0</v>
      </c>
    </row>
    <row r="89" spans="1:14" ht="13.5" thickTop="1"/>
    <row r="90" spans="1:14">
      <c r="A90" s="6" t="s">
        <v>1261</v>
      </c>
      <c r="B90" s="6"/>
      <c r="C90" s="6"/>
      <c r="D90" s="6"/>
      <c r="E90" s="6"/>
      <c r="F90" s="54"/>
      <c r="G90" s="6"/>
      <c r="H90" s="60"/>
      <c r="I90" s="60"/>
      <c r="J90" s="54"/>
      <c r="K90" s="54"/>
      <c r="L90" s="54"/>
      <c r="M90" s="60"/>
      <c r="N90" s="60"/>
    </row>
    <row r="91" spans="1:14" ht="13.5" thickBot="1">
      <c r="A91" s="6" t="s">
        <v>1262</v>
      </c>
      <c r="B91" s="6"/>
      <c r="C91" s="6"/>
      <c r="D91" s="6"/>
      <c r="E91" s="6"/>
      <c r="F91" s="54"/>
      <c r="G91" s="6"/>
      <c r="H91" s="60"/>
      <c r="I91" s="60"/>
      <c r="J91" s="55">
        <v>0</v>
      </c>
      <c r="K91" s="54"/>
      <c r="L91" s="55">
        <v>0</v>
      </c>
      <c r="M91" s="60"/>
      <c r="N91" s="62">
        <f>L91/סיכום!$B$42</f>
        <v>0</v>
      </c>
    </row>
    <row r="92" spans="1:14" ht="13.5" thickTop="1"/>
    <row r="93" spans="1:14" ht="13.5" thickBot="1">
      <c r="A93" s="4" t="s">
        <v>1263</v>
      </c>
      <c r="B93" s="4"/>
      <c r="C93" s="4"/>
      <c r="D93" s="4"/>
      <c r="E93" s="4"/>
      <c r="F93" s="26"/>
      <c r="G93" s="4"/>
      <c r="H93" s="58"/>
      <c r="I93" s="58"/>
      <c r="J93" s="56">
        <v>0</v>
      </c>
      <c r="K93" s="26"/>
      <c r="L93" s="56">
        <v>0</v>
      </c>
      <c r="M93" s="58"/>
      <c r="N93" s="31">
        <v>0</v>
      </c>
    </row>
    <row r="94" spans="1:14" ht="13.5" thickTop="1"/>
    <row r="96" spans="1:14" ht="13.5" thickBot="1">
      <c r="A96" s="4" t="s">
        <v>140</v>
      </c>
      <c r="B96" s="4"/>
      <c r="C96" s="4"/>
      <c r="D96" s="4"/>
      <c r="E96" s="4"/>
      <c r="F96" s="26">
        <v>9.75</v>
      </c>
      <c r="G96" s="4"/>
      <c r="H96" s="58"/>
      <c r="I96" s="58">
        <v>4.6199999999999998E-2</v>
      </c>
      <c r="J96" s="56">
        <f>SUM(J83+J93)</f>
        <v>276520000</v>
      </c>
      <c r="K96" s="26"/>
      <c r="L96" s="56">
        <f>SUM(L83+L93)</f>
        <v>282080.89</v>
      </c>
      <c r="M96" s="58"/>
      <c r="N96" s="31">
        <f>SUM(N83+N93)</f>
        <v>0.3015413340618926</v>
      </c>
    </row>
    <row r="97" spans="1:14" ht="13.5" thickTop="1"/>
    <row r="99" spans="1:14">
      <c r="A99" s="7" t="s">
        <v>77</v>
      </c>
      <c r="B99" s="7"/>
      <c r="C99" s="7"/>
      <c r="D99" s="7"/>
      <c r="E99" s="7"/>
      <c r="F99" s="32"/>
      <c r="G99" s="7"/>
      <c r="H99" s="61"/>
      <c r="I99" s="61"/>
      <c r="J99" s="32"/>
      <c r="K99" s="32"/>
      <c r="L99" s="32"/>
      <c r="M99" s="61"/>
      <c r="N99" s="61"/>
    </row>
    <row r="103" spans="1:14">
      <c r="A103" s="2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topLeftCell="B8" workbookViewId="0">
      <selection activeCell="L32" sqref="L32"/>
    </sheetView>
  </sheetViews>
  <sheetFormatPr defaultColWidth="9.140625" defaultRowHeight="12.75"/>
  <cols>
    <col min="1" max="1" width="47.7109375" customWidth="1"/>
    <col min="2" max="2" width="12.7109375" customWidth="1"/>
    <col min="3" max="3" width="13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47" customWidth="1"/>
    <col min="11" max="11" width="16.7109375" style="47" customWidth="1"/>
    <col min="12" max="12" width="13.7109375" style="52" customWidth="1"/>
    <col min="13" max="13" width="9.7109375" style="52" customWidth="1"/>
    <col min="14" max="14" width="12.7109375" style="52" customWidth="1"/>
    <col min="15" max="15" width="24.7109375" style="47" customWidth="1"/>
    <col min="16" max="16" width="20.7109375" style="47" customWidth="1"/>
  </cols>
  <sheetData>
    <row r="2" spans="1:16" ht="18">
      <c r="A2" s="1" t="s">
        <v>0</v>
      </c>
    </row>
    <row r="4" spans="1:16" ht="18">
      <c r="A4" s="1" t="s">
        <v>1264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142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19" t="s">
        <v>10</v>
      </c>
      <c r="K11" s="19" t="s">
        <v>11</v>
      </c>
      <c r="L11" s="26" t="s">
        <v>82</v>
      </c>
      <c r="M11" s="26" t="s">
        <v>83</v>
      </c>
      <c r="N11" s="26" t="s">
        <v>1151</v>
      </c>
      <c r="O11" s="19" t="s">
        <v>84</v>
      </c>
      <c r="P11" s="19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48" t="s">
        <v>14</v>
      </c>
      <c r="K12" s="48" t="s">
        <v>14</v>
      </c>
      <c r="L12" s="53" t="s">
        <v>87</v>
      </c>
      <c r="M12" s="53" t="s">
        <v>88</v>
      </c>
      <c r="N12" s="53" t="s">
        <v>15</v>
      </c>
      <c r="O12" s="48" t="s">
        <v>14</v>
      </c>
      <c r="P12" s="48" t="s">
        <v>14</v>
      </c>
    </row>
    <row r="15" spans="1:16">
      <c r="A15" s="4" t="s">
        <v>1265</v>
      </c>
      <c r="B15" s="4"/>
      <c r="C15" s="4"/>
      <c r="D15" s="4"/>
      <c r="E15" s="4"/>
      <c r="F15" s="4"/>
      <c r="G15" s="4"/>
      <c r="H15" s="4"/>
      <c r="I15" s="4"/>
      <c r="J15" s="19"/>
      <c r="K15" s="19"/>
      <c r="L15" s="26"/>
      <c r="M15" s="26"/>
      <c r="N15" s="26"/>
      <c r="O15" s="19"/>
      <c r="P15" s="19"/>
    </row>
    <row r="18" spans="1:16">
      <c r="A18" s="4" t="s">
        <v>1266</v>
      </c>
      <c r="B18" s="4"/>
      <c r="C18" s="4"/>
      <c r="D18" s="4"/>
      <c r="E18" s="4"/>
      <c r="F18" s="4"/>
      <c r="G18" s="4"/>
      <c r="H18" s="4"/>
      <c r="I18" s="4"/>
      <c r="J18" s="19"/>
      <c r="K18" s="19"/>
      <c r="L18" s="26"/>
      <c r="M18" s="26"/>
      <c r="N18" s="26"/>
      <c r="O18" s="19"/>
      <c r="P18" s="19"/>
    </row>
    <row r="19" spans="1:16">
      <c r="A19" s="6" t="s">
        <v>1267</v>
      </c>
      <c r="B19" s="6"/>
      <c r="C19" s="6"/>
      <c r="D19" s="6"/>
      <c r="E19" s="6"/>
      <c r="F19" s="6"/>
      <c r="G19" s="6"/>
      <c r="H19" s="6"/>
      <c r="I19" s="6"/>
      <c r="J19" s="17"/>
      <c r="K19" s="17"/>
      <c r="L19" s="54"/>
      <c r="M19" s="54"/>
      <c r="N19" s="54"/>
      <c r="O19" s="17"/>
      <c r="P19" s="17"/>
    </row>
    <row r="20" spans="1:16" ht="13.5" thickBot="1">
      <c r="A20" s="6" t="s">
        <v>1268</v>
      </c>
      <c r="B20" s="6"/>
      <c r="C20" s="6"/>
      <c r="D20" s="6"/>
      <c r="E20" s="6"/>
      <c r="F20" s="6"/>
      <c r="G20" s="6"/>
      <c r="H20" s="6"/>
      <c r="I20" s="6"/>
      <c r="J20" s="17"/>
      <c r="K20" s="17"/>
      <c r="L20" s="55">
        <v>0</v>
      </c>
      <c r="M20" s="54"/>
      <c r="N20" s="55">
        <v>0</v>
      </c>
      <c r="O20" s="17"/>
      <c r="P20" s="18">
        <f>N20/סיכום!$B$42</f>
        <v>0</v>
      </c>
    </row>
    <row r="21" spans="1:16" ht="13.5" thickTop="1"/>
    <row r="22" spans="1:16">
      <c r="A22" s="6" t="s">
        <v>1269</v>
      </c>
      <c r="B22" s="6"/>
      <c r="C22" s="6"/>
      <c r="D22" s="6"/>
      <c r="E22" s="6"/>
      <c r="F22" s="6"/>
      <c r="G22" s="6"/>
      <c r="H22" s="6"/>
      <c r="I22" s="6"/>
      <c r="J22" s="17"/>
      <c r="K22" s="17"/>
      <c r="L22" s="54"/>
      <c r="M22" s="54"/>
      <c r="N22" s="54"/>
      <c r="O22" s="17"/>
      <c r="P22" s="17"/>
    </row>
    <row r="23" spans="1:16">
      <c r="A23" s="7" t="s">
        <v>1270</v>
      </c>
      <c r="B23" s="7">
        <v>200212611</v>
      </c>
      <c r="C23" s="7" t="s">
        <v>1271</v>
      </c>
      <c r="D23" s="7" t="s">
        <v>200</v>
      </c>
      <c r="E23" s="32" t="s">
        <v>1598</v>
      </c>
      <c r="F23" s="32">
        <v>0</v>
      </c>
      <c r="G23" s="7" t="s">
        <v>1272</v>
      </c>
      <c r="H23" s="7">
        <v>2.16</v>
      </c>
      <c r="I23" s="7" t="s">
        <v>23</v>
      </c>
      <c r="J23" s="51">
        <v>0</v>
      </c>
      <c r="K23" s="16">
        <v>-2.0000000000000001E-4</v>
      </c>
      <c r="L23" s="32">
        <v>176000</v>
      </c>
      <c r="M23" s="32">
        <v>100.05</v>
      </c>
      <c r="N23" s="32">
        <v>176.09</v>
      </c>
      <c r="O23" s="16">
        <v>1.1999999999999999E-3</v>
      </c>
      <c r="P23" s="16">
        <f>N23/סיכום!$B$42</f>
        <v>1.8823825149927266E-4</v>
      </c>
    </row>
    <row r="24" spans="1:16" ht="13.5" thickBot="1">
      <c r="A24" s="6" t="s">
        <v>1273</v>
      </c>
      <c r="B24" s="6"/>
      <c r="C24" s="6"/>
      <c r="D24" s="6"/>
      <c r="E24" s="6"/>
      <c r="F24" s="6"/>
      <c r="G24" s="6"/>
      <c r="H24" s="6">
        <v>2.16</v>
      </c>
      <c r="I24" s="6"/>
      <c r="J24" s="17"/>
      <c r="K24" s="17">
        <v>-2.0000000000000001E-4</v>
      </c>
      <c r="L24" s="55">
        <f>SUM(L23)</f>
        <v>176000</v>
      </c>
      <c r="M24" s="54"/>
      <c r="N24" s="55">
        <f>SUM(N23)</f>
        <v>176.09</v>
      </c>
      <c r="O24" s="17"/>
      <c r="P24" s="18">
        <f>SUM(P23)</f>
        <v>1.8823825149927266E-4</v>
      </c>
    </row>
    <row r="25" spans="1:16" ht="13.5" thickTop="1"/>
    <row r="26" spans="1:16">
      <c r="A26" s="6" t="s">
        <v>149</v>
      </c>
      <c r="B26" s="6"/>
      <c r="C26" s="6"/>
      <c r="D26" s="6"/>
      <c r="E26" s="6"/>
      <c r="F26" s="6"/>
      <c r="G26" s="6"/>
      <c r="H26" s="6"/>
      <c r="I26" s="6"/>
      <c r="J26" s="17"/>
      <c r="K26" s="17"/>
      <c r="L26" s="54"/>
      <c r="M26" s="54"/>
      <c r="N26" s="54"/>
      <c r="O26" s="17"/>
      <c r="P26" s="17"/>
    </row>
    <row r="27" spans="1:16" ht="13.5" thickBot="1">
      <c r="A27" s="6" t="s">
        <v>150</v>
      </c>
      <c r="B27" s="6"/>
      <c r="C27" s="6"/>
      <c r="D27" s="6"/>
      <c r="E27" s="6"/>
      <c r="F27" s="6"/>
      <c r="G27" s="6"/>
      <c r="H27" s="6"/>
      <c r="I27" s="6"/>
      <c r="J27" s="17"/>
      <c r="K27" s="17"/>
      <c r="L27" s="55">
        <v>0</v>
      </c>
      <c r="M27" s="54"/>
      <c r="N27" s="55">
        <v>0</v>
      </c>
      <c r="O27" s="17"/>
      <c r="P27" s="18">
        <f>N27/סיכום!$B$42</f>
        <v>0</v>
      </c>
    </row>
    <row r="28" spans="1:16" ht="13.5" thickTop="1"/>
    <row r="29" spans="1:16">
      <c r="A29" s="6" t="s">
        <v>1274</v>
      </c>
      <c r="B29" s="6"/>
      <c r="C29" s="6"/>
      <c r="D29" s="6"/>
      <c r="E29" s="6"/>
      <c r="F29" s="6"/>
      <c r="G29" s="6"/>
      <c r="H29" s="6"/>
      <c r="I29" s="6"/>
      <c r="J29" s="17"/>
      <c r="K29" s="17"/>
      <c r="L29" s="54"/>
      <c r="M29" s="54"/>
      <c r="N29" s="54"/>
      <c r="O29" s="17"/>
      <c r="P29" s="17"/>
    </row>
    <row r="30" spans="1:16" ht="13.5" thickBot="1">
      <c r="A30" s="6" t="s">
        <v>1275</v>
      </c>
      <c r="B30" s="6"/>
      <c r="C30" s="6"/>
      <c r="D30" s="6"/>
      <c r="E30" s="6"/>
      <c r="F30" s="6"/>
      <c r="G30" s="6"/>
      <c r="H30" s="6"/>
      <c r="I30" s="6"/>
      <c r="J30" s="17"/>
      <c r="K30" s="17"/>
      <c r="L30" s="55">
        <v>0</v>
      </c>
      <c r="M30" s="54"/>
      <c r="N30" s="55">
        <v>0</v>
      </c>
      <c r="O30" s="17"/>
      <c r="P30" s="18">
        <f>N30/סיכום!$B$42</f>
        <v>0</v>
      </c>
    </row>
    <row r="31" spans="1:16" ht="13.5" thickTop="1"/>
    <row r="32" spans="1:16" ht="13.5" thickBot="1">
      <c r="A32" s="4" t="s">
        <v>1276</v>
      </c>
      <c r="B32" s="4"/>
      <c r="C32" s="4"/>
      <c r="D32" s="4"/>
      <c r="E32" s="4"/>
      <c r="F32" s="4"/>
      <c r="G32" s="4"/>
      <c r="H32" s="4">
        <v>2.16</v>
      </c>
      <c r="I32" s="4"/>
      <c r="J32" s="19"/>
      <c r="K32" s="19">
        <v>-2.0000000000000001E-4</v>
      </c>
      <c r="L32" s="56">
        <f>SUM(L24)</f>
        <v>176000</v>
      </c>
      <c r="M32" s="26"/>
      <c r="N32" s="56">
        <f>SUM(N24)</f>
        <v>176.09</v>
      </c>
      <c r="O32" s="19"/>
      <c r="P32" s="20">
        <f>SUM(P24)</f>
        <v>1.8823825149927266E-4</v>
      </c>
    </row>
    <row r="33" spans="1:16" ht="13.5" thickTop="1"/>
    <row r="35" spans="1:16">
      <c r="A35" s="4" t="s">
        <v>1277</v>
      </c>
      <c r="B35" s="4"/>
      <c r="C35" s="4"/>
      <c r="D35" s="4"/>
      <c r="E35" s="4"/>
      <c r="F35" s="4"/>
      <c r="G35" s="4"/>
      <c r="H35" s="4"/>
      <c r="I35" s="4"/>
      <c r="J35" s="19"/>
      <c r="K35" s="19"/>
      <c r="L35" s="26"/>
      <c r="M35" s="26"/>
      <c r="N35" s="26"/>
      <c r="O35" s="19"/>
      <c r="P35" s="19"/>
    </row>
    <row r="36" spans="1:16">
      <c r="A36" s="6" t="s">
        <v>1278</v>
      </c>
      <c r="B36" s="6"/>
      <c r="C36" s="6"/>
      <c r="D36" s="6"/>
      <c r="E36" s="6"/>
      <c r="F36" s="6"/>
      <c r="G36" s="6"/>
      <c r="H36" s="6"/>
      <c r="I36" s="6"/>
      <c r="J36" s="17"/>
      <c r="K36" s="17"/>
      <c r="L36" s="54"/>
      <c r="M36" s="54"/>
      <c r="N36" s="54"/>
      <c r="O36" s="17"/>
      <c r="P36" s="17"/>
    </row>
    <row r="37" spans="1:16" ht="13.5" thickBot="1">
      <c r="A37" s="6" t="s">
        <v>1279</v>
      </c>
      <c r="B37" s="6"/>
      <c r="C37" s="6"/>
      <c r="D37" s="6"/>
      <c r="E37" s="6"/>
      <c r="F37" s="6"/>
      <c r="G37" s="6"/>
      <c r="H37" s="6"/>
      <c r="I37" s="6"/>
      <c r="J37" s="17"/>
      <c r="K37" s="17"/>
      <c r="L37" s="55">
        <v>0</v>
      </c>
      <c r="M37" s="54"/>
      <c r="N37" s="55">
        <v>0</v>
      </c>
      <c r="O37" s="17"/>
      <c r="P37" s="18">
        <f>N37/סיכום!$B$42</f>
        <v>0</v>
      </c>
    </row>
    <row r="38" spans="1:16" ht="13.5" thickTop="1"/>
    <row r="39" spans="1:16">
      <c r="A39" s="6" t="s">
        <v>1280</v>
      </c>
      <c r="B39" s="6"/>
      <c r="C39" s="6"/>
      <c r="D39" s="6"/>
      <c r="E39" s="6"/>
      <c r="F39" s="6"/>
      <c r="G39" s="6"/>
      <c r="H39" s="6"/>
      <c r="I39" s="6"/>
      <c r="J39" s="17"/>
      <c r="K39" s="17"/>
      <c r="L39" s="54"/>
      <c r="M39" s="54"/>
      <c r="N39" s="54"/>
      <c r="O39" s="17"/>
      <c r="P39" s="17"/>
    </row>
    <row r="40" spans="1:16" ht="13.5" thickBot="1">
      <c r="A40" s="6" t="s">
        <v>1281</v>
      </c>
      <c r="B40" s="6"/>
      <c r="C40" s="6"/>
      <c r="D40" s="6"/>
      <c r="E40" s="6"/>
      <c r="F40" s="6"/>
      <c r="G40" s="6"/>
      <c r="H40" s="6"/>
      <c r="I40" s="6"/>
      <c r="J40" s="17"/>
      <c r="K40" s="17"/>
      <c r="L40" s="55">
        <v>0</v>
      </c>
      <c r="M40" s="54"/>
      <c r="N40" s="55">
        <v>0</v>
      </c>
      <c r="O40" s="17"/>
      <c r="P40" s="18">
        <f>N40/סיכום!$B$42</f>
        <v>0</v>
      </c>
    </row>
    <row r="41" spans="1:16" ht="13.5" thickTop="1"/>
    <row r="42" spans="1:16" ht="13.5" thickBot="1">
      <c r="A42" s="4" t="s">
        <v>1282</v>
      </c>
      <c r="B42" s="4"/>
      <c r="C42" s="4"/>
      <c r="D42" s="4"/>
      <c r="E42" s="4"/>
      <c r="F42" s="4"/>
      <c r="G42" s="4"/>
      <c r="H42" s="4"/>
      <c r="I42" s="4"/>
      <c r="J42" s="19"/>
      <c r="K42" s="19"/>
      <c r="L42" s="56">
        <v>0</v>
      </c>
      <c r="M42" s="26"/>
      <c r="N42" s="56">
        <v>0</v>
      </c>
      <c r="O42" s="19"/>
      <c r="P42" s="20">
        <v>0</v>
      </c>
    </row>
    <row r="43" spans="1:16" ht="13.5" thickTop="1"/>
    <row r="45" spans="1:16" ht="13.5" thickBot="1">
      <c r="A45" s="4" t="s">
        <v>1283</v>
      </c>
      <c r="B45" s="4"/>
      <c r="C45" s="4"/>
      <c r="D45" s="4"/>
      <c r="E45" s="4"/>
      <c r="F45" s="4"/>
      <c r="G45" s="4"/>
      <c r="H45" s="4">
        <v>2.16</v>
      </c>
      <c r="I45" s="4"/>
      <c r="J45" s="19"/>
      <c r="K45" s="19">
        <v>-2.0000000000000001E-4</v>
      </c>
      <c r="L45" s="56">
        <f>SUM(L32+L42)</f>
        <v>176000</v>
      </c>
      <c r="M45" s="26"/>
      <c r="N45" s="56">
        <f>SUM(N32+N42)</f>
        <v>176.09</v>
      </c>
      <c r="O45" s="19"/>
      <c r="P45" s="20">
        <f>SUM(P32+P42)</f>
        <v>1.8823825149927266E-4</v>
      </c>
    </row>
    <row r="46" spans="1:16" ht="13.5" thickTop="1"/>
    <row r="48" spans="1:16">
      <c r="A48" s="7" t="s">
        <v>77</v>
      </c>
      <c r="B48" s="7"/>
      <c r="C48" s="7"/>
      <c r="D48" s="7"/>
      <c r="E48" s="7"/>
      <c r="F48" s="7"/>
      <c r="G48" s="7"/>
      <c r="H48" s="7"/>
      <c r="I48" s="7"/>
      <c r="J48" s="16"/>
      <c r="K48" s="16"/>
      <c r="L48" s="32"/>
      <c r="M48" s="32"/>
      <c r="N48" s="32"/>
      <c r="O48" s="16"/>
      <c r="P48" s="16"/>
    </row>
    <row r="52" spans="1:1">
      <c r="A52" s="2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"/>
  <sheetViews>
    <sheetView rightToLeft="1" topLeftCell="K14" workbookViewId="0">
      <selection activeCell="P46" activeCellId="2" sqref="L46 N46 P46"/>
    </sheetView>
  </sheetViews>
  <sheetFormatPr defaultColWidth="9.140625" defaultRowHeight="12.75"/>
  <cols>
    <col min="1" max="1" width="40.7109375" customWidth="1"/>
    <col min="2" max="2" width="12.7109375" customWidth="1"/>
    <col min="3" max="3" width="31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47" customWidth="1"/>
    <col min="11" max="11" width="16.7109375" style="47" customWidth="1"/>
    <col min="12" max="12" width="13.7109375" style="52" customWidth="1"/>
    <col min="13" max="13" width="9.7109375" style="52" customWidth="1"/>
    <col min="14" max="14" width="12.7109375" style="52" customWidth="1"/>
    <col min="15" max="15" width="24.7109375" style="47" customWidth="1"/>
    <col min="16" max="16" width="20.7109375" style="47" customWidth="1"/>
  </cols>
  <sheetData>
    <row r="2" spans="1:16" ht="18">
      <c r="A2" s="1" t="s">
        <v>0</v>
      </c>
    </row>
    <row r="4" spans="1:16" ht="18">
      <c r="A4" s="1" t="s">
        <v>1284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142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19" t="s">
        <v>10</v>
      </c>
      <c r="K11" s="19" t="s">
        <v>11</v>
      </c>
      <c r="L11" s="26" t="s">
        <v>82</v>
      </c>
      <c r="M11" s="26" t="s">
        <v>83</v>
      </c>
      <c r="N11" s="26" t="s">
        <v>1151</v>
      </c>
      <c r="O11" s="19" t="s">
        <v>84</v>
      </c>
      <c r="P11" s="19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48" t="s">
        <v>14</v>
      </c>
      <c r="K12" s="48" t="s">
        <v>14</v>
      </c>
      <c r="L12" s="53" t="s">
        <v>87</v>
      </c>
      <c r="M12" s="53" t="s">
        <v>88</v>
      </c>
      <c r="N12" s="53" t="s">
        <v>15</v>
      </c>
      <c r="O12" s="48" t="s">
        <v>14</v>
      </c>
      <c r="P12" s="48" t="s">
        <v>14</v>
      </c>
    </row>
    <row r="15" spans="1:16">
      <c r="A15" s="4" t="s">
        <v>1285</v>
      </c>
      <c r="B15" s="4"/>
      <c r="C15" s="4"/>
      <c r="D15" s="4"/>
      <c r="E15" s="4"/>
      <c r="F15" s="4"/>
      <c r="G15" s="4"/>
      <c r="H15" s="4"/>
      <c r="I15" s="4"/>
      <c r="J15" s="19"/>
      <c r="K15" s="19"/>
      <c r="L15" s="26"/>
      <c r="M15" s="26"/>
      <c r="N15" s="26"/>
      <c r="O15" s="19"/>
      <c r="P15" s="19"/>
    </row>
    <row r="16" spans="1:16" ht="13.5" thickBot="1">
      <c r="L16" s="63"/>
      <c r="N16" s="63"/>
      <c r="P16" s="21"/>
    </row>
    <row r="17" spans="1:16" ht="13.5" thickTop="1"/>
    <row r="18" spans="1:16">
      <c r="A18" s="4" t="s">
        <v>1286</v>
      </c>
      <c r="B18" s="4"/>
      <c r="C18" s="4"/>
      <c r="D18" s="4"/>
      <c r="E18" s="4"/>
      <c r="F18" s="4"/>
      <c r="G18" s="4"/>
      <c r="H18" s="4"/>
      <c r="I18" s="4"/>
      <c r="J18" s="19"/>
      <c r="K18" s="19"/>
      <c r="L18" s="26"/>
      <c r="M18" s="26"/>
      <c r="N18" s="26"/>
      <c r="O18" s="19"/>
      <c r="P18" s="19"/>
    </row>
    <row r="19" spans="1:16">
      <c r="A19" s="6" t="s">
        <v>1287</v>
      </c>
      <c r="B19" s="6"/>
      <c r="C19" s="6"/>
      <c r="D19" s="6"/>
      <c r="E19" s="6"/>
      <c r="F19" s="6"/>
      <c r="G19" s="6"/>
      <c r="H19" s="6"/>
      <c r="I19" s="6"/>
      <c r="J19" s="17"/>
      <c r="K19" s="17"/>
      <c r="L19" s="54"/>
      <c r="M19" s="54"/>
      <c r="N19" s="54"/>
      <c r="O19" s="17"/>
      <c r="P19" s="17">
        <f>N19/סיכום!$B$42</f>
        <v>0</v>
      </c>
    </row>
    <row r="20" spans="1:16">
      <c r="A20" s="7" t="s">
        <v>1288</v>
      </c>
      <c r="B20" s="7">
        <v>4150090</v>
      </c>
      <c r="C20" s="7" t="s">
        <v>366</v>
      </c>
      <c r="D20" s="7" t="s">
        <v>200</v>
      </c>
      <c r="E20" s="32" t="s">
        <v>1598</v>
      </c>
      <c r="F20" s="32">
        <v>0</v>
      </c>
      <c r="G20" s="7" t="s">
        <v>1289</v>
      </c>
      <c r="H20" s="32">
        <v>0</v>
      </c>
      <c r="I20" s="7" t="s">
        <v>23</v>
      </c>
      <c r="J20" s="16">
        <v>5.5E-2</v>
      </c>
      <c r="K20" s="16">
        <v>5.5E-2</v>
      </c>
      <c r="L20" s="32">
        <v>7355</v>
      </c>
      <c r="M20" s="32">
        <v>5.2</v>
      </c>
      <c r="N20" s="32">
        <v>0.38</v>
      </c>
      <c r="O20" s="16">
        <v>1E-4</v>
      </c>
      <c r="P20" s="16">
        <f>N20/סיכום!$B$42</f>
        <v>4.062157735801216E-7</v>
      </c>
    </row>
    <row r="21" spans="1:16" ht="13.5" thickBot="1">
      <c r="A21" s="6" t="s">
        <v>1290</v>
      </c>
      <c r="B21" s="6"/>
      <c r="C21" s="6"/>
      <c r="D21" s="6"/>
      <c r="E21" s="6"/>
      <c r="F21" s="6"/>
      <c r="G21" s="6"/>
      <c r="H21" s="6"/>
      <c r="I21" s="6"/>
      <c r="J21" s="17"/>
      <c r="K21" s="17">
        <v>5.5E-2</v>
      </c>
      <c r="L21" s="55">
        <f>SUM(L20)</f>
        <v>7355</v>
      </c>
      <c r="M21" s="54"/>
      <c r="N21" s="55">
        <f>SUM(N20)</f>
        <v>0.38</v>
      </c>
      <c r="O21" s="17"/>
      <c r="P21" s="18">
        <f>SUM(P20)</f>
        <v>4.062157735801216E-7</v>
      </c>
    </row>
    <row r="22" spans="1:16" ht="13.5" thickTop="1"/>
    <row r="23" spans="1:16">
      <c r="A23" s="6" t="s">
        <v>1291</v>
      </c>
      <c r="B23" s="6"/>
      <c r="C23" s="6"/>
      <c r="D23" s="6"/>
      <c r="E23" s="6"/>
      <c r="F23" s="6"/>
      <c r="G23" s="6"/>
      <c r="H23" s="6"/>
      <c r="I23" s="6"/>
      <c r="J23" s="17"/>
      <c r="K23" s="17"/>
      <c r="L23" s="54"/>
      <c r="M23" s="54"/>
      <c r="N23" s="54"/>
      <c r="O23" s="17"/>
      <c r="P23" s="17"/>
    </row>
    <row r="24" spans="1:16">
      <c r="A24" s="7" t="s">
        <v>1292</v>
      </c>
      <c r="B24" s="7">
        <v>1133545</v>
      </c>
      <c r="C24" s="7" t="s">
        <v>1293</v>
      </c>
      <c r="D24" s="7" t="s">
        <v>696</v>
      </c>
      <c r="E24" s="7" t="s">
        <v>326</v>
      </c>
      <c r="F24" s="7" t="s">
        <v>168</v>
      </c>
      <c r="G24" s="7" t="s">
        <v>1294</v>
      </c>
      <c r="H24" s="7">
        <v>3.09</v>
      </c>
      <c r="I24" s="7" t="s">
        <v>23</v>
      </c>
      <c r="J24" s="16">
        <v>4.7500000000000001E-2</v>
      </c>
      <c r="K24" s="16">
        <v>4.2099999999999999E-2</v>
      </c>
      <c r="L24" s="32">
        <v>681000</v>
      </c>
      <c r="M24" s="32">
        <v>103.37</v>
      </c>
      <c r="N24" s="32">
        <v>703.95</v>
      </c>
      <c r="O24" s="16">
        <v>4.0000000000000001E-3</v>
      </c>
      <c r="P24" s="16">
        <f>N24/סיכום!$B$42</f>
        <v>7.5251472055717526E-4</v>
      </c>
    </row>
    <row r="25" spans="1:16" ht="13.5" thickBot="1">
      <c r="A25" s="6" t="s">
        <v>1295</v>
      </c>
      <c r="B25" s="6"/>
      <c r="C25" s="6"/>
      <c r="D25" s="6"/>
      <c r="E25" s="6"/>
      <c r="F25" s="6"/>
      <c r="G25" s="6"/>
      <c r="H25" s="6">
        <v>3.09</v>
      </c>
      <c r="I25" s="6"/>
      <c r="J25" s="17"/>
      <c r="K25" s="17">
        <v>4.2099999999999999E-2</v>
      </c>
      <c r="L25" s="55">
        <f>SUM(L24)</f>
        <v>681000</v>
      </c>
      <c r="M25" s="54"/>
      <c r="N25" s="55">
        <f>SUM(N24)</f>
        <v>703.95</v>
      </c>
      <c r="O25" s="17"/>
      <c r="P25" s="18">
        <f>SUM(P24)</f>
        <v>7.5251472055717526E-4</v>
      </c>
    </row>
    <row r="26" spans="1:16" ht="13.5" thickTop="1"/>
    <row r="27" spans="1:16">
      <c r="A27" s="6" t="s">
        <v>1296</v>
      </c>
      <c r="B27" s="6"/>
      <c r="C27" s="6"/>
      <c r="D27" s="6"/>
      <c r="E27" s="6"/>
      <c r="F27" s="6"/>
      <c r="G27" s="6"/>
      <c r="H27" s="6"/>
      <c r="I27" s="6"/>
      <c r="J27" s="17"/>
      <c r="K27" s="17"/>
      <c r="L27" s="54"/>
      <c r="M27" s="54"/>
      <c r="N27" s="54"/>
      <c r="O27" s="17"/>
      <c r="P27" s="17"/>
    </row>
    <row r="28" spans="1:16" ht="13.5" thickBot="1">
      <c r="A28" s="6" t="s">
        <v>1297</v>
      </c>
      <c r="B28" s="6"/>
      <c r="C28" s="6"/>
      <c r="D28" s="6"/>
      <c r="E28" s="6"/>
      <c r="F28" s="6"/>
      <c r="G28" s="6"/>
      <c r="H28" s="6"/>
      <c r="I28" s="6"/>
      <c r="J28" s="17"/>
      <c r="K28" s="17"/>
      <c r="L28" s="55">
        <v>0</v>
      </c>
      <c r="M28" s="54"/>
      <c r="N28" s="55">
        <v>0</v>
      </c>
      <c r="O28" s="17"/>
      <c r="P28" s="18">
        <f>N28/סיכום!$B$42</f>
        <v>0</v>
      </c>
    </row>
    <row r="29" spans="1:16" ht="13.5" thickTop="1"/>
    <row r="30" spans="1:16" ht="13.5" thickBot="1">
      <c r="A30" s="6" t="s">
        <v>1298</v>
      </c>
      <c r="B30" s="6"/>
      <c r="C30" s="6"/>
      <c r="D30" s="6"/>
      <c r="E30" s="6"/>
      <c r="F30" s="6"/>
      <c r="G30" s="6"/>
      <c r="H30" s="6"/>
      <c r="I30" s="6"/>
      <c r="J30" s="17"/>
      <c r="K30" s="17"/>
      <c r="L30" s="55"/>
      <c r="M30" s="54"/>
      <c r="N30" s="55"/>
      <c r="O30" s="17"/>
      <c r="P30" s="18"/>
    </row>
    <row r="31" spans="1:16" ht="13.5" thickTop="1">
      <c r="A31" s="6" t="s">
        <v>1299</v>
      </c>
      <c r="B31" s="6"/>
      <c r="C31" s="6"/>
      <c r="D31" s="6"/>
      <c r="E31" s="6"/>
      <c r="F31" s="6"/>
      <c r="G31" s="6"/>
      <c r="H31" s="6"/>
      <c r="I31" s="6"/>
      <c r="J31" s="17"/>
      <c r="K31" s="17"/>
      <c r="L31" s="54">
        <v>0</v>
      </c>
      <c r="M31" s="54"/>
      <c r="N31" s="54">
        <v>0</v>
      </c>
      <c r="O31" s="17"/>
      <c r="P31" s="17">
        <v>0</v>
      </c>
    </row>
    <row r="33" spans="1:16" ht="13.5" thickBot="1">
      <c r="A33" s="4" t="s">
        <v>1300</v>
      </c>
      <c r="B33" s="4"/>
      <c r="C33" s="4"/>
      <c r="D33" s="4"/>
      <c r="E33" s="4"/>
      <c r="F33" s="4"/>
      <c r="G33" s="4"/>
      <c r="H33" s="4">
        <v>3.09</v>
      </c>
      <c r="I33" s="4"/>
      <c r="J33" s="19"/>
      <c r="K33" s="19">
        <v>4.2099999999999999E-2</v>
      </c>
      <c r="L33" s="56">
        <f>SUM(L21+L25)</f>
        <v>688355</v>
      </c>
      <c r="M33" s="26"/>
      <c r="N33" s="56">
        <f>SUM(N21+N25)</f>
        <v>704.33</v>
      </c>
      <c r="O33" s="19"/>
      <c r="P33" s="20">
        <f>SUM(P21+P25)</f>
        <v>7.5292093633075536E-4</v>
      </c>
    </row>
    <row r="34" spans="1:16" ht="13.5" thickTop="1"/>
    <row r="36" spans="1:16">
      <c r="A36" s="4" t="s">
        <v>1301</v>
      </c>
      <c r="B36" s="4"/>
      <c r="C36" s="4"/>
      <c r="D36" s="4"/>
      <c r="E36" s="4"/>
      <c r="F36" s="4"/>
      <c r="G36" s="4"/>
      <c r="H36" s="4"/>
      <c r="I36" s="4"/>
      <c r="J36" s="19"/>
      <c r="K36" s="19"/>
      <c r="L36" s="26"/>
      <c r="M36" s="26"/>
      <c r="N36" s="26"/>
      <c r="O36" s="19"/>
      <c r="P36" s="19">
        <f>N36/סיכום!$B$42</f>
        <v>0</v>
      </c>
    </row>
    <row r="37" spans="1:16">
      <c r="A37" s="6" t="s">
        <v>1302</v>
      </c>
      <c r="B37" s="6"/>
      <c r="C37" s="6"/>
      <c r="D37" s="6"/>
      <c r="E37" s="6"/>
      <c r="F37" s="6"/>
      <c r="G37" s="6"/>
      <c r="H37" s="6"/>
      <c r="I37" s="6"/>
      <c r="J37" s="17"/>
      <c r="K37" s="17"/>
      <c r="L37" s="54"/>
      <c r="M37" s="54"/>
      <c r="N37" s="54"/>
      <c r="O37" s="17"/>
      <c r="P37" s="17">
        <f>N37/סיכום!$B$42</f>
        <v>0</v>
      </c>
    </row>
    <row r="38" spans="1:16" ht="13.5" thickBot="1">
      <c r="A38" s="6" t="s">
        <v>1303</v>
      </c>
      <c r="B38" s="6"/>
      <c r="C38" s="6"/>
      <c r="D38" s="6"/>
      <c r="E38" s="6"/>
      <c r="F38" s="6"/>
      <c r="G38" s="6"/>
      <c r="H38" s="6"/>
      <c r="I38" s="6"/>
      <c r="J38" s="17"/>
      <c r="K38" s="17"/>
      <c r="L38" s="55">
        <v>0</v>
      </c>
      <c r="M38" s="54"/>
      <c r="N38" s="55">
        <v>0</v>
      </c>
      <c r="O38" s="17"/>
      <c r="P38" s="18">
        <f>N38/סיכום!$B$42</f>
        <v>0</v>
      </c>
    </row>
    <row r="39" spans="1:16" ht="13.5" thickTop="1"/>
    <row r="40" spans="1:16" ht="13.5" thickBot="1">
      <c r="A40" s="6" t="s">
        <v>1304</v>
      </c>
      <c r="B40" s="6"/>
      <c r="C40" s="6"/>
      <c r="D40" s="6"/>
      <c r="E40" s="6"/>
      <c r="F40" s="6"/>
      <c r="G40" s="6"/>
      <c r="H40" s="6"/>
      <c r="I40" s="6"/>
      <c r="J40" s="17"/>
      <c r="K40" s="17"/>
      <c r="L40" s="55"/>
      <c r="M40" s="54"/>
      <c r="N40" s="55"/>
      <c r="O40" s="17"/>
      <c r="P40" s="18"/>
    </row>
    <row r="41" spans="1:16" ht="13.5" thickTop="1">
      <c r="A41" s="6" t="s">
        <v>1305</v>
      </c>
      <c r="B41" s="6"/>
      <c r="C41" s="6"/>
      <c r="D41" s="6"/>
      <c r="E41" s="6"/>
      <c r="F41" s="6"/>
      <c r="G41" s="6"/>
      <c r="H41" s="6"/>
      <c r="I41" s="6"/>
      <c r="J41" s="17"/>
      <c r="K41" s="17"/>
      <c r="L41" s="54">
        <v>0</v>
      </c>
      <c r="M41" s="54"/>
      <c r="N41" s="54">
        <v>0</v>
      </c>
      <c r="O41" s="17"/>
      <c r="P41" s="17">
        <v>0</v>
      </c>
    </row>
    <row r="43" spans="1:16" ht="13.5" thickBot="1">
      <c r="A43" s="4" t="s">
        <v>1306</v>
      </c>
      <c r="B43" s="4"/>
      <c r="C43" s="4"/>
      <c r="D43" s="4"/>
      <c r="E43" s="4"/>
      <c r="F43" s="4"/>
      <c r="G43" s="4"/>
      <c r="H43" s="4"/>
      <c r="I43" s="4"/>
      <c r="J43" s="19"/>
      <c r="K43" s="19"/>
      <c r="L43" s="56">
        <v>0</v>
      </c>
      <c r="M43" s="26"/>
      <c r="N43" s="56">
        <v>0</v>
      </c>
      <c r="O43" s="19"/>
      <c r="P43" s="20">
        <v>0</v>
      </c>
    </row>
    <row r="44" spans="1:16" ht="13.5" thickTop="1"/>
    <row r="46" spans="1:16" ht="13.5" thickBot="1">
      <c r="A46" s="4" t="s">
        <v>1307</v>
      </c>
      <c r="B46" s="4"/>
      <c r="C46" s="4"/>
      <c r="D46" s="4"/>
      <c r="E46" s="4"/>
      <c r="F46" s="4"/>
      <c r="G46" s="4"/>
      <c r="H46" s="4">
        <v>3.09</v>
      </c>
      <c r="I46" s="4"/>
      <c r="J46" s="19"/>
      <c r="K46" s="19">
        <v>4.2099999999999999E-2</v>
      </c>
      <c r="L46" s="56">
        <f>SUM(L33+L43)</f>
        <v>688355</v>
      </c>
      <c r="M46" s="26"/>
      <c r="N46" s="56">
        <f>SUM(N33+N43)</f>
        <v>704.33</v>
      </c>
      <c r="O46" s="19"/>
      <c r="P46" s="20">
        <f>SUM(P33+P43)</f>
        <v>7.5292093633075536E-4</v>
      </c>
    </row>
    <row r="47" spans="1:16" ht="13.5" thickTop="1"/>
    <row r="49" spans="1:16">
      <c r="A49" s="7" t="s">
        <v>77</v>
      </c>
      <c r="B49" s="7"/>
      <c r="C49" s="7"/>
      <c r="D49" s="7"/>
      <c r="E49" s="7"/>
      <c r="F49" s="7"/>
      <c r="G49" s="7"/>
      <c r="H49" s="7"/>
      <c r="I49" s="7"/>
      <c r="J49" s="16"/>
      <c r="K49" s="16"/>
      <c r="L49" s="32"/>
      <c r="M49" s="32"/>
      <c r="N49" s="32"/>
      <c r="O49" s="16"/>
      <c r="P49" s="16"/>
    </row>
    <row r="53" spans="1:16">
      <c r="A53" s="2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topLeftCell="A7" workbookViewId="0">
      <selection activeCell="E26" sqref="E26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1308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142</v>
      </c>
      <c r="E11" s="4" t="s">
        <v>9</v>
      </c>
      <c r="F11" s="4" t="s">
        <v>82</v>
      </c>
      <c r="G11" s="4" t="s">
        <v>83</v>
      </c>
      <c r="H11" s="4" t="s">
        <v>1151</v>
      </c>
      <c r="I11" s="4" t="s">
        <v>84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87</v>
      </c>
      <c r="G12" s="5" t="s">
        <v>88</v>
      </c>
      <c r="H12" s="5" t="s">
        <v>15</v>
      </c>
      <c r="I12" s="5" t="s">
        <v>14</v>
      </c>
      <c r="J12" s="5" t="s">
        <v>14</v>
      </c>
    </row>
    <row r="15" spans="1:10">
      <c r="A15" s="4" t="s">
        <v>1309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1310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590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702</v>
      </c>
      <c r="B20" s="6"/>
      <c r="C20" s="6"/>
      <c r="D20" s="6"/>
      <c r="E20" s="6"/>
      <c r="F20" s="34">
        <v>0</v>
      </c>
      <c r="G20" s="6"/>
      <c r="H20" s="34">
        <v>0</v>
      </c>
      <c r="I20" s="6"/>
      <c r="J20" s="18">
        <f>H20/סיכום!$B$42</f>
        <v>0</v>
      </c>
    </row>
    <row r="21" spans="1:10" ht="13.5" thickTop="1"/>
    <row r="22" spans="1:10" ht="13.5" thickBot="1">
      <c r="A22" s="4" t="s">
        <v>1311</v>
      </c>
      <c r="B22" s="4"/>
      <c r="C22" s="4"/>
      <c r="D22" s="4"/>
      <c r="E22" s="4"/>
      <c r="F22" s="35">
        <v>0</v>
      </c>
      <c r="G22" s="4"/>
      <c r="H22" s="35">
        <v>0</v>
      </c>
      <c r="I22" s="4"/>
      <c r="J22" s="20">
        <v>0</v>
      </c>
    </row>
    <row r="23" spans="1:10" ht="13.5" thickTop="1"/>
    <row r="25" spans="1:10">
      <c r="A25" s="4" t="s">
        <v>1312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704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810</v>
      </c>
      <c r="B27" s="6"/>
      <c r="C27" s="6"/>
      <c r="D27" s="6"/>
      <c r="E27" s="6"/>
      <c r="F27" s="34">
        <v>0</v>
      </c>
      <c r="G27" s="6"/>
      <c r="H27" s="34">
        <v>0</v>
      </c>
      <c r="I27" s="6"/>
      <c r="J27" s="18">
        <f>H27/סיכום!$B$42</f>
        <v>0</v>
      </c>
    </row>
    <row r="28" spans="1:10" ht="13.5" thickTop="1"/>
    <row r="29" spans="1:10">
      <c r="A29" s="6" t="s">
        <v>811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826</v>
      </c>
      <c r="B30" s="6"/>
      <c r="C30" s="6"/>
      <c r="D30" s="6"/>
      <c r="E30" s="6"/>
      <c r="F30" s="34">
        <v>0</v>
      </c>
      <c r="G30" s="6"/>
      <c r="H30" s="34">
        <v>0</v>
      </c>
      <c r="I30" s="6"/>
      <c r="J30" s="18">
        <f>H30/סיכום!$B$42</f>
        <v>0</v>
      </c>
    </row>
    <row r="31" spans="1:10" ht="13.5" thickTop="1"/>
    <row r="32" spans="1:10" ht="13.5" thickBot="1">
      <c r="A32" s="4" t="s">
        <v>1313</v>
      </c>
      <c r="B32" s="4"/>
      <c r="C32" s="4"/>
      <c r="D32" s="4"/>
      <c r="E32" s="4"/>
      <c r="F32" s="35">
        <v>0</v>
      </c>
      <c r="G32" s="4"/>
      <c r="H32" s="35">
        <v>0</v>
      </c>
      <c r="I32" s="4"/>
      <c r="J32" s="20">
        <v>0</v>
      </c>
    </row>
    <row r="33" spans="1:10" ht="13.5" thickTop="1"/>
    <row r="35" spans="1:10" ht="13.5" thickBot="1">
      <c r="A35" s="4" t="s">
        <v>1314</v>
      </c>
      <c r="B35" s="4"/>
      <c r="C35" s="4"/>
      <c r="D35" s="4"/>
      <c r="E35" s="4"/>
      <c r="F35" s="35">
        <v>0</v>
      </c>
      <c r="G35" s="4"/>
      <c r="H35" s="35">
        <v>0</v>
      </c>
      <c r="I35" s="4"/>
      <c r="J35" s="20">
        <v>0</v>
      </c>
    </row>
    <row r="36" spans="1:10" ht="13.5" thickTop="1"/>
    <row r="38" spans="1:10">
      <c r="A38" s="7" t="s">
        <v>77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B22" workbookViewId="0">
      <selection activeCell="I56" sqref="I56"/>
    </sheetView>
  </sheetViews>
  <sheetFormatPr defaultColWidth="9.140625" defaultRowHeight="12.75"/>
  <cols>
    <col min="1" max="1" width="32.7109375" customWidth="1"/>
    <col min="2" max="2" width="15.7109375" customWidth="1"/>
    <col min="3" max="3" width="17.7109375" customWidth="1"/>
    <col min="4" max="4" width="12.7109375" customWidth="1"/>
    <col min="5" max="5" width="13.7109375" customWidth="1"/>
    <col min="6" max="6" width="14.7109375" customWidth="1"/>
    <col min="7" max="7" width="15.7109375" style="52" customWidth="1"/>
    <col min="8" max="8" width="11.7109375" style="52" customWidth="1"/>
    <col min="9" max="9" width="12.7109375" style="52" customWidth="1"/>
    <col min="10" max="10" width="24.7109375" style="47" customWidth="1"/>
    <col min="11" max="11" width="20.7109375" style="47" customWidth="1"/>
  </cols>
  <sheetData>
    <row r="2" spans="1:11" ht="18">
      <c r="A2" s="1" t="s">
        <v>0</v>
      </c>
    </row>
    <row r="4" spans="1:11" ht="18">
      <c r="A4" s="1" t="s">
        <v>1315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142</v>
      </c>
      <c r="E11" s="4" t="s">
        <v>9</v>
      </c>
      <c r="F11" s="4" t="s">
        <v>80</v>
      </c>
      <c r="G11" s="26" t="s">
        <v>82</v>
      </c>
      <c r="H11" s="26" t="s">
        <v>83</v>
      </c>
      <c r="I11" s="26" t="s">
        <v>1151</v>
      </c>
      <c r="J11" s="19" t="s">
        <v>84</v>
      </c>
      <c r="K11" s="19" t="s">
        <v>13</v>
      </c>
    </row>
    <row r="12" spans="1:11">
      <c r="A12" s="5"/>
      <c r="B12" s="5"/>
      <c r="C12" s="5"/>
      <c r="D12" s="5"/>
      <c r="E12" s="5"/>
      <c r="F12" s="5" t="s">
        <v>85</v>
      </c>
      <c r="G12" s="53" t="s">
        <v>87</v>
      </c>
      <c r="H12" s="53" t="s">
        <v>88</v>
      </c>
      <c r="I12" s="53" t="s">
        <v>15</v>
      </c>
      <c r="J12" s="48" t="s">
        <v>14</v>
      </c>
      <c r="K12" s="48" t="s">
        <v>14</v>
      </c>
    </row>
    <row r="15" spans="1:11">
      <c r="A15" s="4" t="s">
        <v>1316</v>
      </c>
      <c r="B15" s="4"/>
      <c r="C15" s="4"/>
      <c r="D15" s="4"/>
      <c r="E15" s="4"/>
      <c r="F15" s="4"/>
      <c r="G15" s="26"/>
      <c r="H15" s="26"/>
      <c r="I15" s="26"/>
      <c r="J15" s="19"/>
      <c r="K15" s="19"/>
    </row>
    <row r="18" spans="1:11">
      <c r="A18" s="4" t="s">
        <v>1317</v>
      </c>
      <c r="B18" s="4"/>
      <c r="C18" s="4"/>
      <c r="D18" s="4"/>
      <c r="E18" s="4"/>
      <c r="F18" s="4"/>
      <c r="G18" s="26"/>
      <c r="H18" s="26"/>
      <c r="I18" s="26"/>
      <c r="J18" s="19"/>
      <c r="K18" s="19"/>
    </row>
    <row r="19" spans="1:11">
      <c r="A19" s="6" t="s">
        <v>1318</v>
      </c>
      <c r="B19" s="6"/>
      <c r="C19" s="6"/>
      <c r="D19" s="6"/>
      <c r="E19" s="6"/>
      <c r="F19" s="6"/>
      <c r="G19" s="54"/>
      <c r="H19" s="54"/>
      <c r="I19" s="54"/>
      <c r="J19" s="17"/>
      <c r="K19" s="17"/>
    </row>
    <row r="20" spans="1:11" ht="13.5" thickBot="1">
      <c r="A20" s="6" t="s">
        <v>1319</v>
      </c>
      <c r="B20" s="6"/>
      <c r="C20" s="6"/>
      <c r="D20" s="6"/>
      <c r="E20" s="6"/>
      <c r="F20" s="6"/>
      <c r="G20" s="55">
        <v>0</v>
      </c>
      <c r="H20" s="54"/>
      <c r="I20" s="55">
        <v>0</v>
      </c>
      <c r="J20" s="17"/>
      <c r="K20" s="18">
        <v>0</v>
      </c>
    </row>
    <row r="21" spans="1:11" ht="13.5" thickTop="1"/>
    <row r="22" spans="1:11">
      <c r="A22" s="6" t="s">
        <v>1320</v>
      </c>
      <c r="B22" s="6"/>
      <c r="C22" s="6"/>
      <c r="D22" s="6"/>
      <c r="E22" s="6"/>
      <c r="F22" s="6"/>
      <c r="G22" s="54"/>
      <c r="H22" s="54"/>
      <c r="I22" s="54"/>
      <c r="J22" s="17"/>
      <c r="K22" s="17"/>
    </row>
    <row r="23" spans="1:11">
      <c r="A23" s="7" t="s">
        <v>1321</v>
      </c>
      <c r="B23" s="7">
        <v>10035196</v>
      </c>
      <c r="C23" s="7" t="s">
        <v>1322</v>
      </c>
      <c r="D23" s="7" t="s">
        <v>1323</v>
      </c>
      <c r="E23" s="7" t="s">
        <v>23</v>
      </c>
      <c r="F23" s="7" t="s">
        <v>1324</v>
      </c>
      <c r="G23" s="32">
        <v>349127</v>
      </c>
      <c r="H23" s="32">
        <v>103.74</v>
      </c>
      <c r="I23" s="32">
        <v>362.18</v>
      </c>
      <c r="J23" s="51">
        <v>0</v>
      </c>
      <c r="K23" s="16">
        <f>I23/סיכום!$B$42</f>
        <v>3.8716639177696958E-4</v>
      </c>
    </row>
    <row r="24" spans="1:11" ht="13.5" thickBot="1">
      <c r="A24" s="6" t="s">
        <v>1325</v>
      </c>
      <c r="B24" s="6"/>
      <c r="C24" s="6"/>
      <c r="D24" s="6"/>
      <c r="E24" s="6"/>
      <c r="F24" s="6"/>
      <c r="G24" s="55">
        <f>SUM(G23)</f>
        <v>349127</v>
      </c>
      <c r="H24" s="54"/>
      <c r="I24" s="55">
        <f>SUM(I23)</f>
        <v>362.18</v>
      </c>
      <c r="J24" s="17"/>
      <c r="K24" s="18">
        <f>SUM(K23)</f>
        <v>3.8716639177696958E-4</v>
      </c>
    </row>
    <row r="25" spans="1:11" ht="13.5" thickTop="1"/>
    <row r="26" spans="1:11">
      <c r="A26" s="6" t="s">
        <v>1326</v>
      </c>
      <c r="B26" s="6"/>
      <c r="C26" s="6"/>
      <c r="D26" s="6"/>
      <c r="E26" s="6"/>
      <c r="F26" s="6"/>
      <c r="G26" s="54"/>
      <c r="H26" s="54"/>
      <c r="I26" s="54"/>
      <c r="J26" s="17"/>
      <c r="K26" s="17"/>
    </row>
    <row r="27" spans="1:11" ht="13.5" thickBot="1">
      <c r="A27" s="6" t="s">
        <v>1327</v>
      </c>
      <c r="B27" s="6"/>
      <c r="C27" s="6"/>
      <c r="D27" s="6"/>
      <c r="E27" s="6"/>
      <c r="F27" s="6"/>
      <c r="G27" s="55">
        <v>0</v>
      </c>
      <c r="H27" s="54"/>
      <c r="I27" s="55">
        <v>0</v>
      </c>
      <c r="J27" s="17"/>
      <c r="K27" s="18">
        <f>I27/סיכום!$B$42</f>
        <v>0</v>
      </c>
    </row>
    <row r="28" spans="1:11" ht="13.5" thickTop="1"/>
    <row r="29" spans="1:11">
      <c r="A29" s="6" t="s">
        <v>1328</v>
      </c>
      <c r="B29" s="6"/>
      <c r="C29" s="6"/>
      <c r="D29" s="6"/>
      <c r="E29" s="6"/>
      <c r="F29" s="6"/>
      <c r="G29" s="54"/>
      <c r="H29" s="54"/>
      <c r="I29" s="54"/>
      <c r="J29" s="17"/>
      <c r="K29" s="17"/>
    </row>
    <row r="30" spans="1:11">
      <c r="A30" s="7" t="s">
        <v>1329</v>
      </c>
      <c r="B30" s="7">
        <v>60616067</v>
      </c>
      <c r="C30" s="32" t="str">
        <f>+A30</f>
        <v>ARES SPECIAL SI</v>
      </c>
      <c r="D30" s="7" t="s">
        <v>1330</v>
      </c>
      <c r="E30" s="7" t="s">
        <v>34</v>
      </c>
      <c r="F30" s="32">
        <v>0</v>
      </c>
      <c r="G30" s="32">
        <v>371892.09</v>
      </c>
      <c r="H30" s="32">
        <v>96.29</v>
      </c>
      <c r="I30" s="32">
        <v>358.09</v>
      </c>
      <c r="J30" s="51">
        <v>0</v>
      </c>
      <c r="K30" s="16">
        <f>I30/סיכום!$B$42</f>
        <v>3.8279422726659405E-4</v>
      </c>
    </row>
    <row r="31" spans="1:11" ht="13.5" thickBot="1">
      <c r="A31" s="6" t="s">
        <v>1331</v>
      </c>
      <c r="B31" s="6"/>
      <c r="C31" s="6"/>
      <c r="D31" s="6"/>
      <c r="E31" s="6"/>
      <c r="F31" s="6"/>
      <c r="G31" s="55">
        <f>SUM(G30)</f>
        <v>371892.09</v>
      </c>
      <c r="H31" s="54"/>
      <c r="I31" s="55">
        <f>SUM(I30)</f>
        <v>358.09</v>
      </c>
      <c r="J31" s="17"/>
      <c r="K31" s="18">
        <f>SUM(K30)</f>
        <v>3.8279422726659405E-4</v>
      </c>
    </row>
    <row r="32" spans="1:11" ht="13.5" thickTop="1"/>
    <row r="33" spans="1:11" ht="13.5" thickBot="1">
      <c r="A33" s="4" t="s">
        <v>1332</v>
      </c>
      <c r="B33" s="4"/>
      <c r="C33" s="4"/>
      <c r="D33" s="4"/>
      <c r="E33" s="4"/>
      <c r="F33" s="4"/>
      <c r="G33" s="56">
        <f>SUM(G24+G31)</f>
        <v>721019.09000000008</v>
      </c>
      <c r="H33" s="26"/>
      <c r="I33" s="56">
        <f>SUM(I24+I31)</f>
        <v>720.27</v>
      </c>
      <c r="J33" s="19"/>
      <c r="K33" s="20">
        <f>SUM(K24+K31)</f>
        <v>7.6996061904356368E-4</v>
      </c>
    </row>
    <row r="34" spans="1:11" ht="13.5" thickTop="1"/>
    <row r="36" spans="1:11">
      <c r="A36" s="4" t="s">
        <v>1333</v>
      </c>
      <c r="B36" s="4"/>
      <c r="C36" s="4"/>
      <c r="D36" s="4"/>
      <c r="E36" s="4"/>
      <c r="F36" s="4"/>
      <c r="G36" s="26"/>
      <c r="H36" s="26"/>
      <c r="I36" s="26"/>
      <c r="J36" s="19"/>
      <c r="K36" s="19"/>
    </row>
    <row r="37" spans="1:11">
      <c r="A37" s="6" t="s">
        <v>1318</v>
      </c>
      <c r="B37" s="6"/>
      <c r="C37" s="6"/>
      <c r="D37" s="6"/>
      <c r="E37" s="6"/>
      <c r="F37" s="6"/>
      <c r="G37" s="54"/>
      <c r="H37" s="54"/>
      <c r="I37" s="54"/>
      <c r="J37" s="17"/>
      <c r="K37" s="17"/>
    </row>
    <row r="38" spans="1:11" ht="13.5" thickBot="1">
      <c r="A38" s="6" t="s">
        <v>1319</v>
      </c>
      <c r="B38" s="6"/>
      <c r="C38" s="6"/>
      <c r="D38" s="6"/>
      <c r="E38" s="6"/>
      <c r="F38" s="6"/>
      <c r="G38" s="55">
        <v>0</v>
      </c>
      <c r="H38" s="54"/>
      <c r="I38" s="55">
        <v>0</v>
      </c>
      <c r="J38" s="17"/>
      <c r="K38" s="18">
        <f>I38/סיכום!$B$42</f>
        <v>0</v>
      </c>
    </row>
    <row r="39" spans="1:11" ht="13.5" thickTop="1"/>
    <row r="40" spans="1:11">
      <c r="A40" s="6" t="s">
        <v>1320</v>
      </c>
      <c r="B40" s="6"/>
      <c r="C40" s="6"/>
      <c r="D40" s="6"/>
      <c r="E40" s="6"/>
      <c r="F40" s="6"/>
      <c r="G40" s="54"/>
      <c r="H40" s="54"/>
      <c r="I40" s="54"/>
      <c r="J40" s="17"/>
      <c r="K40" s="17"/>
    </row>
    <row r="41" spans="1:11">
      <c r="A41" s="7" t="s">
        <v>1334</v>
      </c>
      <c r="B41" s="7" t="s">
        <v>1335</v>
      </c>
      <c r="C41" s="7" t="s">
        <v>1334</v>
      </c>
      <c r="D41" s="7" t="s">
        <v>1323</v>
      </c>
      <c r="E41" s="7" t="s">
        <v>34</v>
      </c>
      <c r="F41" s="32">
        <v>0</v>
      </c>
      <c r="G41" s="32">
        <v>886084.36</v>
      </c>
      <c r="H41" s="32">
        <v>141.02000000000001</v>
      </c>
      <c r="I41" s="32">
        <v>1249.56</v>
      </c>
      <c r="J41" s="16">
        <v>3.2300000000000002E-2</v>
      </c>
      <c r="K41" s="16">
        <f>I41/סיכום!$B$42</f>
        <v>1.3357657421967809E-3</v>
      </c>
    </row>
    <row r="42" spans="1:11">
      <c r="A42" s="7" t="s">
        <v>1336</v>
      </c>
      <c r="B42" s="7" t="s">
        <v>1337</v>
      </c>
      <c r="C42" s="7" t="s">
        <v>1336</v>
      </c>
      <c r="D42" s="7" t="s">
        <v>1323</v>
      </c>
      <c r="E42" s="7" t="s">
        <v>34</v>
      </c>
      <c r="F42" s="32">
        <v>0</v>
      </c>
      <c r="G42" s="32">
        <v>10666.27</v>
      </c>
      <c r="H42" s="32">
        <v>11837.22</v>
      </c>
      <c r="I42" s="32">
        <v>1262.5899999999999</v>
      </c>
      <c r="J42" s="16">
        <v>4.0000000000000002E-4</v>
      </c>
      <c r="K42" s="16">
        <f>I42/סיכום!$B$42</f>
        <v>1.3496946672750677E-3</v>
      </c>
    </row>
    <row r="43" spans="1:11" ht="13.5" thickBot="1">
      <c r="A43" s="6" t="s">
        <v>1325</v>
      </c>
      <c r="B43" s="6"/>
      <c r="C43" s="6"/>
      <c r="D43" s="6"/>
      <c r="E43" s="6"/>
      <c r="F43" s="6"/>
      <c r="G43" s="55">
        <f>SUM(G41:G42)</f>
        <v>896750.63</v>
      </c>
      <c r="H43" s="54"/>
      <c r="I43" s="55">
        <f>SUM(I41:I42)</f>
        <v>2512.1499999999996</v>
      </c>
      <c r="J43" s="17"/>
      <c r="K43" s="18">
        <f>SUM(K41:K42)</f>
        <v>2.6854604094718485E-3</v>
      </c>
    </row>
    <row r="44" spans="1:11" ht="13.5" thickTop="1"/>
    <row r="45" spans="1:11">
      <c r="A45" s="6" t="s">
        <v>1326</v>
      </c>
      <c r="B45" s="6"/>
      <c r="C45" s="6"/>
      <c r="D45" s="6"/>
      <c r="E45" s="6"/>
      <c r="F45" s="6"/>
      <c r="G45" s="54"/>
      <c r="H45" s="54"/>
      <c r="I45" s="54"/>
      <c r="J45" s="17"/>
      <c r="K45" s="17"/>
    </row>
    <row r="46" spans="1:11">
      <c r="A46" s="7" t="s">
        <v>1338</v>
      </c>
      <c r="B46" s="7" t="s">
        <v>1339</v>
      </c>
      <c r="C46" s="7" t="s">
        <v>1338</v>
      </c>
      <c r="D46" s="7" t="s">
        <v>1340</v>
      </c>
      <c r="E46" s="7" t="s">
        <v>34</v>
      </c>
      <c r="F46" s="32">
        <v>0</v>
      </c>
      <c r="G46" s="32">
        <v>1440651.37</v>
      </c>
      <c r="H46" s="32">
        <v>93.01</v>
      </c>
      <c r="I46" s="32">
        <v>1339.95</v>
      </c>
      <c r="J46" s="16">
        <v>1.9400000000000001E-2</v>
      </c>
      <c r="K46" s="16">
        <f>I46/סיכום!$B$42</f>
        <v>1.4323916468649577E-3</v>
      </c>
    </row>
    <row r="47" spans="1:11" ht="13.5" thickBot="1">
      <c r="A47" s="6" t="s">
        <v>1327</v>
      </c>
      <c r="B47" s="6"/>
      <c r="C47" s="6"/>
      <c r="D47" s="6"/>
      <c r="E47" s="6"/>
      <c r="F47" s="6"/>
      <c r="G47" s="55">
        <f>SUM(G46)</f>
        <v>1440651.37</v>
      </c>
      <c r="H47" s="54"/>
      <c r="I47" s="55">
        <f>SUM(I46)</f>
        <v>1339.95</v>
      </c>
      <c r="J47" s="17"/>
      <c r="K47" s="18">
        <f>SUM(K46)</f>
        <v>1.4323916468649577E-3</v>
      </c>
    </row>
    <row r="48" spans="1:11" ht="13.5" thickTop="1"/>
    <row r="49" spans="1:11">
      <c r="A49" s="6" t="s">
        <v>1328</v>
      </c>
      <c r="B49" s="6"/>
      <c r="C49" s="6"/>
      <c r="D49" s="6"/>
      <c r="E49" s="6"/>
      <c r="F49" s="6"/>
      <c r="G49" s="54"/>
      <c r="H49" s="54"/>
      <c r="I49" s="54"/>
      <c r="J49" s="17"/>
      <c r="K49" s="17"/>
    </row>
    <row r="50" spans="1:11">
      <c r="A50" s="7" t="s">
        <v>1341</v>
      </c>
      <c r="B50" s="7" t="s">
        <v>1342</v>
      </c>
      <c r="C50" s="7" t="s">
        <v>1343</v>
      </c>
      <c r="D50" s="7" t="s">
        <v>1330</v>
      </c>
      <c r="E50" s="7" t="s">
        <v>34</v>
      </c>
      <c r="F50" s="32">
        <v>0</v>
      </c>
      <c r="G50" s="32">
        <v>66495.19</v>
      </c>
      <c r="H50" s="32">
        <v>100</v>
      </c>
      <c r="I50" s="32">
        <v>66.5</v>
      </c>
      <c r="J50" s="16">
        <v>4.0000000000000002E-4</v>
      </c>
      <c r="K50" s="16">
        <f>I50/סיכום!$B$42</f>
        <v>7.1087760376521274E-5</v>
      </c>
    </row>
    <row r="51" spans="1:11" ht="13.5" thickBot="1">
      <c r="A51" s="6" t="s">
        <v>1331</v>
      </c>
      <c r="B51" s="6"/>
      <c r="C51" s="6"/>
      <c r="D51" s="6"/>
      <c r="E51" s="6"/>
      <c r="F51" s="6"/>
      <c r="G51" s="55">
        <f>SUM(G50)</f>
        <v>66495.19</v>
      </c>
      <c r="H51" s="54"/>
      <c r="I51" s="55">
        <f>SUM(I50)</f>
        <v>66.5</v>
      </c>
      <c r="J51" s="17"/>
      <c r="K51" s="18">
        <f>SUM(K50)</f>
        <v>7.1087760376521274E-5</v>
      </c>
    </row>
    <row r="52" spans="1:11" ht="13.5" thickTop="1"/>
    <row r="53" spans="1:11" ht="13.5" thickBot="1">
      <c r="A53" s="4" t="s">
        <v>1344</v>
      </c>
      <c r="B53" s="4"/>
      <c r="C53" s="4"/>
      <c r="D53" s="4"/>
      <c r="E53" s="4"/>
      <c r="F53" s="4"/>
      <c r="G53" s="56">
        <f>SUM(G43+G47+G51)</f>
        <v>2403897.19</v>
      </c>
      <c r="H53" s="26"/>
      <c r="I53" s="56">
        <f>SUM(I43+I47+I51)</f>
        <v>3918.5999999999995</v>
      </c>
      <c r="J53" s="19"/>
      <c r="K53" s="20">
        <f>SUM(K43+K47+K51)</f>
        <v>4.1889398167133281E-3</v>
      </c>
    </row>
    <row r="54" spans="1:11" ht="13.5" thickTop="1"/>
    <row r="56" spans="1:11" ht="13.5" thickBot="1">
      <c r="A56" s="4" t="s">
        <v>1345</v>
      </c>
      <c r="B56" s="4"/>
      <c r="C56" s="4"/>
      <c r="D56" s="4"/>
      <c r="E56" s="4"/>
      <c r="F56" s="4"/>
      <c r="G56" s="56">
        <f>SUM(G33+G53)</f>
        <v>3124916.2800000003</v>
      </c>
      <c r="H56" s="26"/>
      <c r="I56" s="56">
        <f>SUM(I33+I53)</f>
        <v>4638.869999999999</v>
      </c>
      <c r="J56" s="19"/>
      <c r="K56" s="20">
        <f>SUM(K33+K53)</f>
        <v>4.958900435756892E-3</v>
      </c>
    </row>
    <row r="57" spans="1:11" ht="13.5" thickTop="1"/>
    <row r="59" spans="1:11">
      <c r="A59" s="7" t="s">
        <v>77</v>
      </c>
      <c r="B59" s="7"/>
      <c r="C59" s="7"/>
      <c r="D59" s="7"/>
      <c r="E59" s="7"/>
      <c r="F59" s="7"/>
      <c r="G59" s="32"/>
      <c r="H59" s="32"/>
      <c r="I59" s="32"/>
      <c r="J59" s="16"/>
      <c r="K59" s="16"/>
    </row>
    <row r="63" spans="1:11">
      <c r="A63" s="2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F23" sqref="F23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1346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142</v>
      </c>
      <c r="E11" s="4" t="s">
        <v>9</v>
      </c>
      <c r="F11" s="4" t="s">
        <v>80</v>
      </c>
      <c r="G11" s="4" t="s">
        <v>82</v>
      </c>
      <c r="H11" s="4" t="s">
        <v>83</v>
      </c>
      <c r="I11" s="4" t="s">
        <v>1151</v>
      </c>
      <c r="J11" s="4" t="s">
        <v>84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85</v>
      </c>
      <c r="G12" s="5" t="s">
        <v>87</v>
      </c>
      <c r="H12" s="5" t="s">
        <v>88</v>
      </c>
      <c r="I12" s="5" t="s">
        <v>15</v>
      </c>
      <c r="J12" s="5" t="s">
        <v>14</v>
      </c>
      <c r="K12" s="5" t="s">
        <v>14</v>
      </c>
    </row>
    <row r="15" spans="1:11">
      <c r="A15" s="4" t="s">
        <v>1347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1348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1083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1085</v>
      </c>
      <c r="B20" s="6"/>
      <c r="C20" s="6"/>
      <c r="D20" s="6"/>
      <c r="E20" s="6"/>
      <c r="F20" s="6"/>
      <c r="G20" s="34">
        <v>0</v>
      </c>
      <c r="H20" s="6"/>
      <c r="I20" s="34">
        <v>0</v>
      </c>
      <c r="J20" s="6"/>
      <c r="K20" s="18">
        <v>0</v>
      </c>
    </row>
    <row r="21" spans="1:11" ht="13.5" thickTop="1"/>
    <row r="22" spans="1:11" ht="13.5" thickBot="1">
      <c r="A22" s="4" t="s">
        <v>1349</v>
      </c>
      <c r="B22" s="4"/>
      <c r="C22" s="4"/>
      <c r="D22" s="4"/>
      <c r="E22" s="4"/>
      <c r="F22" s="4"/>
      <c r="G22" s="35">
        <v>0</v>
      </c>
      <c r="H22" s="4"/>
      <c r="I22" s="35">
        <v>0</v>
      </c>
      <c r="J22" s="4"/>
      <c r="K22" s="20">
        <v>0</v>
      </c>
    </row>
    <row r="23" spans="1:11" ht="13.5" thickTop="1"/>
    <row r="25" spans="1:11">
      <c r="A25" s="4" t="s">
        <v>1350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1086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1087</v>
      </c>
      <c r="B27" s="6"/>
      <c r="C27" s="6"/>
      <c r="D27" s="6"/>
      <c r="E27" s="6"/>
      <c r="F27" s="6"/>
      <c r="G27" s="34">
        <v>0</v>
      </c>
      <c r="H27" s="6"/>
      <c r="I27" s="34">
        <v>0</v>
      </c>
      <c r="J27" s="6"/>
      <c r="K27" s="18">
        <f>I27/סיכום!$B$42</f>
        <v>0</v>
      </c>
    </row>
    <row r="28" spans="1:11" ht="13.5" thickTop="1"/>
    <row r="29" spans="1:11" ht="13.5" thickBot="1">
      <c r="A29" s="4" t="s">
        <v>1351</v>
      </c>
      <c r="B29" s="4"/>
      <c r="C29" s="4"/>
      <c r="D29" s="4"/>
      <c r="E29" s="4"/>
      <c r="F29" s="4"/>
      <c r="G29" s="35">
        <v>0</v>
      </c>
      <c r="H29" s="4"/>
      <c r="I29" s="35">
        <v>0</v>
      </c>
      <c r="J29" s="4"/>
      <c r="K29" s="20">
        <v>0</v>
      </c>
    </row>
    <row r="30" spans="1:11" ht="13.5" thickTop="1"/>
    <row r="32" spans="1:11" ht="13.5" thickBot="1">
      <c r="A32" s="4" t="s">
        <v>1352</v>
      </c>
      <c r="B32" s="4"/>
      <c r="C32" s="4"/>
      <c r="D32" s="4"/>
      <c r="E32" s="4"/>
      <c r="F32" s="4"/>
      <c r="G32" s="35">
        <v>0</v>
      </c>
      <c r="H32" s="4"/>
      <c r="I32" s="35">
        <v>0</v>
      </c>
      <c r="J32" s="4"/>
      <c r="K32" s="20">
        <v>0</v>
      </c>
    </row>
    <row r="33" spans="1:11" ht="13.5" thickTop="1"/>
    <row r="35" spans="1:11">
      <c r="A35" s="7" t="s">
        <v>77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workbookViewId="0">
      <selection activeCell="F24" sqref="F24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1353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142</v>
      </c>
      <c r="E11" s="4" t="s">
        <v>80</v>
      </c>
      <c r="F11" s="4" t="s">
        <v>9</v>
      </c>
      <c r="G11" s="4" t="s">
        <v>82</v>
      </c>
      <c r="H11" s="4" t="s">
        <v>83</v>
      </c>
      <c r="I11" s="4" t="s">
        <v>1151</v>
      </c>
      <c r="J11" s="4" t="s">
        <v>84</v>
      </c>
      <c r="K11" s="4" t="s">
        <v>13</v>
      </c>
    </row>
    <row r="12" spans="1:11">
      <c r="A12" s="5"/>
      <c r="B12" s="5"/>
      <c r="C12" s="5"/>
      <c r="D12" s="5"/>
      <c r="E12" s="5" t="s">
        <v>85</v>
      </c>
      <c r="F12" s="5"/>
      <c r="G12" s="5" t="s">
        <v>87</v>
      </c>
      <c r="H12" s="5" t="s">
        <v>88</v>
      </c>
      <c r="I12" s="5" t="s">
        <v>15</v>
      </c>
      <c r="J12" s="5" t="s">
        <v>14</v>
      </c>
      <c r="K12" s="5" t="s">
        <v>14</v>
      </c>
    </row>
    <row r="15" spans="1:11">
      <c r="A15" s="4" t="s">
        <v>1354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1355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1356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1357</v>
      </c>
      <c r="B20" s="6"/>
      <c r="C20" s="6"/>
      <c r="D20" s="6"/>
      <c r="E20" s="6"/>
      <c r="F20" s="6"/>
      <c r="G20" s="34">
        <v>0</v>
      </c>
      <c r="H20" s="6"/>
      <c r="I20" s="34">
        <v>0</v>
      </c>
      <c r="J20" s="6"/>
      <c r="K20" s="18">
        <v>0</v>
      </c>
    </row>
    <row r="21" spans="1:11" ht="13.5" thickTop="1"/>
    <row r="22" spans="1:11">
      <c r="A22" s="6" t="s">
        <v>1358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1359</v>
      </c>
      <c r="B23" s="6"/>
      <c r="C23" s="6"/>
      <c r="D23" s="6"/>
      <c r="E23" s="6"/>
      <c r="F23" s="6"/>
      <c r="G23" s="34">
        <v>0</v>
      </c>
      <c r="H23" s="6"/>
      <c r="I23" s="34">
        <v>0</v>
      </c>
      <c r="J23" s="6"/>
      <c r="K23" s="18">
        <f>I23/סיכום!$B$42</f>
        <v>0</v>
      </c>
    </row>
    <row r="24" spans="1:11" ht="13.5" thickTop="1"/>
    <row r="25" spans="1:11">
      <c r="A25" s="6" t="s">
        <v>1360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1361</v>
      </c>
      <c r="B26" s="6"/>
      <c r="C26" s="6"/>
      <c r="D26" s="6"/>
      <c r="E26" s="6"/>
      <c r="F26" s="6"/>
      <c r="G26" s="34">
        <v>0</v>
      </c>
      <c r="H26" s="6"/>
      <c r="I26" s="34">
        <v>0</v>
      </c>
      <c r="J26" s="6"/>
      <c r="K26" s="18">
        <f>I26/סיכום!$B$42</f>
        <v>0</v>
      </c>
    </row>
    <row r="27" spans="1:11" ht="13.5" thickTop="1"/>
    <row r="28" spans="1:11">
      <c r="A28" s="6" t="s">
        <v>1362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1363</v>
      </c>
      <c r="B29" s="6"/>
      <c r="C29" s="6"/>
      <c r="D29" s="6"/>
      <c r="E29" s="6"/>
      <c r="F29" s="6"/>
      <c r="G29" s="34">
        <v>0</v>
      </c>
      <c r="H29" s="6"/>
      <c r="I29" s="34">
        <v>0</v>
      </c>
      <c r="J29" s="6"/>
      <c r="K29" s="18">
        <f>I29/סיכום!$B$42</f>
        <v>0</v>
      </c>
    </row>
    <row r="30" spans="1:11" ht="13.5" thickTop="1"/>
    <row r="31" spans="1:11">
      <c r="A31" s="6" t="s">
        <v>1364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1365</v>
      </c>
      <c r="B32" s="6"/>
      <c r="C32" s="6"/>
      <c r="D32" s="6"/>
      <c r="E32" s="6"/>
      <c r="F32" s="6"/>
      <c r="G32" s="34">
        <v>0</v>
      </c>
      <c r="H32" s="6"/>
      <c r="I32" s="34">
        <v>0</v>
      </c>
      <c r="J32" s="6"/>
      <c r="K32" s="18">
        <f>I32/סיכום!$B$42</f>
        <v>0</v>
      </c>
    </row>
    <row r="33" spans="1:11" ht="13.5" thickTop="1"/>
    <row r="34" spans="1:11" ht="13.5" thickBot="1">
      <c r="A34" s="4" t="s">
        <v>1366</v>
      </c>
      <c r="B34" s="4"/>
      <c r="C34" s="4"/>
      <c r="D34" s="4"/>
      <c r="E34" s="4"/>
      <c r="F34" s="4"/>
      <c r="G34" s="35">
        <v>0</v>
      </c>
      <c r="H34" s="4"/>
      <c r="I34" s="35">
        <v>0</v>
      </c>
      <c r="J34" s="4"/>
      <c r="K34" s="20">
        <v>0</v>
      </c>
    </row>
    <row r="35" spans="1:11" ht="13.5" thickTop="1"/>
    <row r="37" spans="1:11">
      <c r="A37" s="4" t="s">
        <v>1367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1356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1357</v>
      </c>
      <c r="B39" s="6"/>
      <c r="C39" s="6"/>
      <c r="D39" s="6"/>
      <c r="E39" s="6"/>
      <c r="F39" s="6"/>
      <c r="G39" s="34">
        <v>0</v>
      </c>
      <c r="H39" s="6"/>
      <c r="I39" s="34">
        <v>0</v>
      </c>
      <c r="J39" s="6"/>
      <c r="K39" s="18">
        <f>I39/סיכום!$B$42</f>
        <v>0</v>
      </c>
    </row>
    <row r="40" spans="1:11" ht="13.5" thickTop="1"/>
    <row r="41" spans="1:11">
      <c r="A41" s="6" t="s">
        <v>1368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1369</v>
      </c>
      <c r="B42" s="6"/>
      <c r="C42" s="6"/>
      <c r="D42" s="6"/>
      <c r="E42" s="6"/>
      <c r="F42" s="6"/>
      <c r="G42" s="34">
        <v>0</v>
      </c>
      <c r="H42" s="6"/>
      <c r="I42" s="34">
        <v>0</v>
      </c>
      <c r="J42" s="6"/>
      <c r="K42" s="18">
        <f>I42/סיכום!$B$42</f>
        <v>0</v>
      </c>
    </row>
    <row r="43" spans="1:11" ht="13.5" thickTop="1"/>
    <row r="44" spans="1:11">
      <c r="A44" s="6" t="s">
        <v>1362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1363</v>
      </c>
      <c r="B45" s="6"/>
      <c r="C45" s="6"/>
      <c r="D45" s="6"/>
      <c r="E45" s="6"/>
      <c r="F45" s="6"/>
      <c r="G45" s="34">
        <v>0</v>
      </c>
      <c r="H45" s="6"/>
      <c r="I45" s="34">
        <v>0</v>
      </c>
      <c r="J45" s="6"/>
      <c r="K45" s="18">
        <f>I45/סיכום!$B$42</f>
        <v>0</v>
      </c>
    </row>
    <row r="46" spans="1:11" ht="13.5" thickTop="1"/>
    <row r="47" spans="1:11">
      <c r="A47" s="6" t="s">
        <v>1370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1371</v>
      </c>
      <c r="B48" s="6"/>
      <c r="C48" s="6"/>
      <c r="D48" s="6"/>
      <c r="E48" s="6"/>
      <c r="F48" s="6"/>
      <c r="G48" s="34">
        <v>0</v>
      </c>
      <c r="H48" s="6"/>
      <c r="I48" s="34">
        <v>0</v>
      </c>
      <c r="J48" s="6"/>
      <c r="K48" s="18">
        <f>I48/סיכום!$B$42</f>
        <v>0</v>
      </c>
    </row>
    <row r="49" spans="1:11" ht="13.5" thickTop="1"/>
    <row r="50" spans="1:11">
      <c r="A50" s="6" t="s">
        <v>1364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1365</v>
      </c>
      <c r="B51" s="6"/>
      <c r="C51" s="6"/>
      <c r="D51" s="6"/>
      <c r="E51" s="6"/>
      <c r="F51" s="6"/>
      <c r="G51" s="34">
        <v>0</v>
      </c>
      <c r="H51" s="6"/>
      <c r="I51" s="34">
        <v>0</v>
      </c>
      <c r="J51" s="6"/>
      <c r="K51" s="18">
        <f>I51/סיכום!$B$42</f>
        <v>0</v>
      </c>
    </row>
    <row r="52" spans="1:11" ht="13.5" thickTop="1"/>
    <row r="53" spans="1:11" ht="13.5" thickBot="1">
      <c r="A53" s="4" t="s">
        <v>1372</v>
      </c>
      <c r="B53" s="4"/>
      <c r="C53" s="4"/>
      <c r="D53" s="4"/>
      <c r="E53" s="4"/>
      <c r="F53" s="4"/>
      <c r="G53" s="35">
        <v>0</v>
      </c>
      <c r="H53" s="4"/>
      <c r="I53" s="35">
        <v>0</v>
      </c>
      <c r="J53" s="4"/>
      <c r="K53" s="20">
        <v>0</v>
      </c>
    </row>
    <row r="54" spans="1:11" ht="13.5" thickTop="1"/>
    <row r="56" spans="1:11" ht="13.5" thickBot="1">
      <c r="A56" s="4" t="s">
        <v>1373</v>
      </c>
      <c r="B56" s="4"/>
      <c r="C56" s="4"/>
      <c r="D56" s="4"/>
      <c r="E56" s="4"/>
      <c r="F56" s="4"/>
      <c r="G56" s="35">
        <v>0</v>
      </c>
      <c r="H56" s="4"/>
      <c r="I56" s="35">
        <v>0</v>
      </c>
      <c r="J56" s="4"/>
      <c r="K56" s="20">
        <v>0</v>
      </c>
    </row>
    <row r="57" spans="1:11" ht="13.5" thickTop="1"/>
    <row r="59" spans="1:11">
      <c r="A59" s="7" t="s">
        <v>77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4"/>
  <sheetViews>
    <sheetView rightToLeft="1" topLeftCell="A43" workbookViewId="0">
      <selection activeCell="I31" sqref="I31"/>
    </sheetView>
  </sheetViews>
  <sheetFormatPr defaultColWidth="9.140625" defaultRowHeight="12.75"/>
  <cols>
    <col min="1" max="1" width="34.7109375" customWidth="1"/>
    <col min="2" max="2" width="12.7109375" customWidth="1"/>
    <col min="3" max="3" width="23.7109375" customWidth="1"/>
    <col min="4" max="4" width="11.7109375" customWidth="1"/>
    <col min="5" max="5" width="14.7109375" customWidth="1"/>
    <col min="6" max="6" width="13.7109375" customWidth="1"/>
    <col min="7" max="7" width="17.7109375" style="52" customWidth="1"/>
    <col min="8" max="8" width="9.7109375" style="52" customWidth="1"/>
    <col min="9" max="9" width="12.7109375" style="52" customWidth="1"/>
    <col min="10" max="10" width="20.7109375" style="47" customWidth="1"/>
  </cols>
  <sheetData>
    <row r="2" spans="1:10" ht="18">
      <c r="A2" s="1" t="s">
        <v>0</v>
      </c>
    </row>
    <row r="4" spans="1:10" ht="18">
      <c r="A4" s="1" t="s">
        <v>1374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142</v>
      </c>
      <c r="E11" s="4" t="s">
        <v>80</v>
      </c>
      <c r="F11" s="4" t="s">
        <v>9</v>
      </c>
      <c r="G11" s="26" t="s">
        <v>82</v>
      </c>
      <c r="H11" s="26" t="s">
        <v>83</v>
      </c>
      <c r="I11" s="26" t="s">
        <v>1151</v>
      </c>
      <c r="J11" s="19" t="s">
        <v>13</v>
      </c>
    </row>
    <row r="12" spans="1:10">
      <c r="A12" s="5"/>
      <c r="B12" s="5"/>
      <c r="C12" s="5"/>
      <c r="D12" s="5"/>
      <c r="E12" s="5" t="s">
        <v>85</v>
      </c>
      <c r="F12" s="5"/>
      <c r="G12" s="53" t="s">
        <v>87</v>
      </c>
      <c r="H12" s="53" t="s">
        <v>88</v>
      </c>
      <c r="I12" s="53" t="s">
        <v>15</v>
      </c>
      <c r="J12" s="48" t="s">
        <v>14</v>
      </c>
    </row>
    <row r="15" spans="1:10">
      <c r="A15" s="4" t="s">
        <v>1375</v>
      </c>
      <c r="B15" s="4"/>
      <c r="C15" s="4"/>
      <c r="D15" s="4"/>
      <c r="E15" s="4"/>
      <c r="F15" s="4"/>
      <c r="G15" s="26"/>
      <c r="H15" s="26"/>
      <c r="I15" s="26"/>
      <c r="J15" s="19"/>
    </row>
    <row r="18" spans="1:10">
      <c r="A18" s="4" t="s">
        <v>1376</v>
      </c>
      <c r="B18" s="4"/>
      <c r="C18" s="4"/>
      <c r="D18" s="4"/>
      <c r="E18" s="4"/>
      <c r="F18" s="4"/>
      <c r="G18" s="26"/>
      <c r="H18" s="26"/>
      <c r="I18" s="26"/>
      <c r="J18" s="19"/>
    </row>
    <row r="19" spans="1:10">
      <c r="A19" s="6" t="s">
        <v>1377</v>
      </c>
      <c r="B19" s="6"/>
      <c r="C19" s="6"/>
      <c r="D19" s="6"/>
      <c r="E19" s="6"/>
      <c r="F19" s="6"/>
      <c r="G19" s="54"/>
      <c r="H19" s="54"/>
      <c r="I19" s="54"/>
      <c r="J19" s="17"/>
    </row>
    <row r="20" spans="1:10" ht="13.5" thickBot="1">
      <c r="A20" s="6" t="s">
        <v>1378</v>
      </c>
      <c r="B20" s="6"/>
      <c r="C20" s="6"/>
      <c r="D20" s="6"/>
      <c r="E20" s="6"/>
      <c r="F20" s="6"/>
      <c r="G20" s="55">
        <v>0</v>
      </c>
      <c r="H20" s="54"/>
      <c r="I20" s="55">
        <v>0</v>
      </c>
      <c r="J20" s="18">
        <v>0</v>
      </c>
    </row>
    <row r="21" spans="1:10" ht="13.5" thickTop="1"/>
    <row r="22" spans="1:10">
      <c r="A22" s="6" t="s">
        <v>1379</v>
      </c>
      <c r="B22" s="6"/>
      <c r="C22" s="6"/>
      <c r="D22" s="6"/>
      <c r="E22" s="6"/>
      <c r="F22" s="6"/>
      <c r="G22" s="54"/>
      <c r="H22" s="54"/>
      <c r="I22" s="54"/>
      <c r="J22" s="17"/>
    </row>
    <row r="23" spans="1:10">
      <c r="A23" s="7" t="s">
        <v>1380</v>
      </c>
      <c r="B23" s="7">
        <v>9927522</v>
      </c>
      <c r="C23" s="7" t="s">
        <v>253</v>
      </c>
      <c r="D23" s="32">
        <v>0</v>
      </c>
      <c r="E23" s="7" t="s">
        <v>1381</v>
      </c>
      <c r="F23" s="7" t="s">
        <v>23</v>
      </c>
      <c r="G23" s="32">
        <v>-7945000</v>
      </c>
      <c r="H23" s="32">
        <v>-5.2</v>
      </c>
      <c r="I23" s="32">
        <v>412.93</v>
      </c>
      <c r="J23" s="16">
        <f>H23/סיכום!$B$42</f>
        <v>-5.558742164780611E-6</v>
      </c>
    </row>
    <row r="24" spans="1:10">
      <c r="A24" s="7" t="s">
        <v>1382</v>
      </c>
      <c r="B24" s="7">
        <v>9927491</v>
      </c>
      <c r="C24" s="32" t="s">
        <v>598</v>
      </c>
      <c r="D24" s="32">
        <v>0</v>
      </c>
      <c r="E24" s="7" t="s">
        <v>1383</v>
      </c>
      <c r="F24" s="7" t="s">
        <v>23</v>
      </c>
      <c r="G24" s="32">
        <v>-6300</v>
      </c>
      <c r="H24" s="32">
        <v>-6.86</v>
      </c>
      <c r="I24" s="32">
        <v>0.43</v>
      </c>
      <c r="J24" s="16">
        <f>H24/סיכום!$B$42</f>
        <v>-7.3332637019990373E-6</v>
      </c>
    </row>
    <row r="25" spans="1:10">
      <c r="A25" s="7" t="s">
        <v>1384</v>
      </c>
      <c r="B25" s="7">
        <v>9927268</v>
      </c>
      <c r="C25" s="32" t="s">
        <v>598</v>
      </c>
      <c r="D25" s="32">
        <v>0</v>
      </c>
      <c r="E25" s="7" t="s">
        <v>1385</v>
      </c>
      <c r="F25" s="7" t="s">
        <v>23</v>
      </c>
      <c r="G25" s="32">
        <v>-1490000</v>
      </c>
      <c r="H25" s="32">
        <v>-26.27</v>
      </c>
      <c r="I25" s="32">
        <v>391.38</v>
      </c>
      <c r="J25" s="16">
        <f>H25/סיכום!$B$42</f>
        <v>-2.8082337820920509E-5</v>
      </c>
    </row>
    <row r="26" spans="1:10">
      <c r="A26" s="7" t="s">
        <v>1386</v>
      </c>
      <c r="B26" s="7">
        <v>9927525</v>
      </c>
      <c r="C26" s="32" t="s">
        <v>598</v>
      </c>
      <c r="D26" s="32">
        <v>0</v>
      </c>
      <c r="E26" s="7" t="s">
        <v>1381</v>
      </c>
      <c r="F26" s="7" t="s">
        <v>23</v>
      </c>
      <c r="G26" s="32">
        <v>7800000</v>
      </c>
      <c r="H26" s="32">
        <v>-6.49</v>
      </c>
      <c r="I26" s="32">
        <v>-506.42</v>
      </c>
      <c r="J26" s="16">
        <f>H26/סיכום!$B$42</f>
        <v>-6.93773781719734E-6</v>
      </c>
    </row>
    <row r="27" spans="1:10">
      <c r="A27" s="7" t="s">
        <v>1387</v>
      </c>
      <c r="B27" s="7">
        <v>9927448</v>
      </c>
      <c r="C27" s="32" t="s">
        <v>598</v>
      </c>
      <c r="D27" s="32">
        <v>0</v>
      </c>
      <c r="E27" s="7" t="s">
        <v>1388</v>
      </c>
      <c r="F27" s="7" t="s">
        <v>23</v>
      </c>
      <c r="G27" s="32">
        <v>-3100000</v>
      </c>
      <c r="H27" s="32">
        <v>-12.49</v>
      </c>
      <c r="I27" s="32">
        <v>387.14</v>
      </c>
      <c r="J27" s="16">
        <f>H27/סיכום!$B$42</f>
        <v>-1.3351671084251891E-5</v>
      </c>
    </row>
    <row r="28" spans="1:10">
      <c r="A28" s="7" t="s">
        <v>1389</v>
      </c>
      <c r="B28" s="7">
        <v>9927264</v>
      </c>
      <c r="C28" s="32" t="s">
        <v>598</v>
      </c>
      <c r="D28" s="32">
        <v>0</v>
      </c>
      <c r="E28" s="7" t="s">
        <v>1390</v>
      </c>
      <c r="F28" s="7" t="s">
        <v>23</v>
      </c>
      <c r="G28" s="32">
        <v>-1960000</v>
      </c>
      <c r="H28" s="32">
        <v>-12.64</v>
      </c>
      <c r="I28" s="32">
        <v>247.77</v>
      </c>
      <c r="J28" s="16">
        <f>H28/סיכום!$B$42</f>
        <v>-1.3512019415928255E-5</v>
      </c>
    </row>
    <row r="29" spans="1:10">
      <c r="A29" s="7" t="s">
        <v>1391</v>
      </c>
      <c r="B29" s="7">
        <v>9927341</v>
      </c>
      <c r="C29" s="32" t="s">
        <v>598</v>
      </c>
      <c r="D29" s="32">
        <v>0</v>
      </c>
      <c r="E29" s="7" t="s">
        <v>1392</v>
      </c>
      <c r="F29" s="7" t="s">
        <v>23</v>
      </c>
      <c r="G29" s="32">
        <v>-3910000</v>
      </c>
      <c r="H29" s="32">
        <v>-0.2</v>
      </c>
      <c r="I29" s="32">
        <v>7.65</v>
      </c>
      <c r="J29" s="16">
        <f>H29/סיכום!$B$42</f>
        <v>-2.1379777556848505E-7</v>
      </c>
    </row>
    <row r="30" spans="1:10">
      <c r="A30" s="7" t="s">
        <v>1391</v>
      </c>
      <c r="B30" s="7">
        <v>9927339</v>
      </c>
      <c r="C30" s="32" t="s">
        <v>598</v>
      </c>
      <c r="D30" s="32">
        <v>0</v>
      </c>
      <c r="E30" s="7" t="s">
        <v>1392</v>
      </c>
      <c r="F30" s="7" t="s">
        <v>23</v>
      </c>
      <c r="G30" s="32">
        <v>-1370000</v>
      </c>
      <c r="H30" s="32">
        <v>-0.2</v>
      </c>
      <c r="I30" s="32">
        <v>2.68</v>
      </c>
      <c r="J30" s="16">
        <f>H30/סיכום!$B$42</f>
        <v>-2.1379777556848505E-7</v>
      </c>
    </row>
    <row r="31" spans="1:10">
      <c r="A31" s="7" t="s">
        <v>1393</v>
      </c>
      <c r="B31" s="7">
        <v>9927512</v>
      </c>
      <c r="C31" s="32" t="s">
        <v>598</v>
      </c>
      <c r="D31" s="32">
        <v>0</v>
      </c>
      <c r="E31" s="7" t="s">
        <v>1394</v>
      </c>
      <c r="F31" s="7" t="s">
        <v>23</v>
      </c>
      <c r="G31" s="32">
        <v>-1425000</v>
      </c>
      <c r="H31" s="32">
        <v>-0.06</v>
      </c>
      <c r="I31" s="32">
        <v>0.91</v>
      </c>
      <c r="J31" s="16">
        <f>H31/סיכום!$B$42</f>
        <v>-6.4139332670545509E-8</v>
      </c>
    </row>
    <row r="32" spans="1:10">
      <c r="A32" s="7" t="s">
        <v>1395</v>
      </c>
      <c r="B32" s="7">
        <v>9926916</v>
      </c>
      <c r="C32" s="32" t="s">
        <v>598</v>
      </c>
      <c r="D32" s="32">
        <v>0</v>
      </c>
      <c r="E32" s="7" t="s">
        <v>1396</v>
      </c>
      <c r="F32" s="7" t="s">
        <v>23</v>
      </c>
      <c r="G32" s="32">
        <v>-4000000</v>
      </c>
      <c r="H32" s="32">
        <v>-0.18</v>
      </c>
      <c r="I32" s="32">
        <v>7.21</v>
      </c>
      <c r="J32" s="16">
        <f>H32/סיכום!$B$42</f>
        <v>-1.9241799801163653E-7</v>
      </c>
    </row>
    <row r="33" spans="1:10">
      <c r="A33" s="7" t="s">
        <v>1397</v>
      </c>
      <c r="B33" s="7">
        <v>9926801</v>
      </c>
      <c r="C33" s="32" t="s">
        <v>598</v>
      </c>
      <c r="D33" s="32">
        <v>0</v>
      </c>
      <c r="E33" s="7" t="s">
        <v>1398</v>
      </c>
      <c r="F33" s="7" t="s">
        <v>23</v>
      </c>
      <c r="G33" s="32">
        <v>-4000000</v>
      </c>
      <c r="H33" s="32">
        <v>-0.41</v>
      </c>
      <c r="I33" s="32">
        <v>16.399999999999999</v>
      </c>
      <c r="J33" s="16">
        <f>H33/סיכום!$B$42</f>
        <v>-4.3828543991539434E-7</v>
      </c>
    </row>
    <row r="34" spans="1:10">
      <c r="A34" s="7" t="s">
        <v>1399</v>
      </c>
      <c r="B34" s="7">
        <v>9927367</v>
      </c>
      <c r="C34" s="32" t="s">
        <v>598</v>
      </c>
      <c r="D34" s="32">
        <v>0</v>
      </c>
      <c r="E34" s="7" t="s">
        <v>1400</v>
      </c>
      <c r="F34" s="7" t="s">
        <v>23</v>
      </c>
      <c r="G34" s="32">
        <v>-55000000</v>
      </c>
      <c r="H34" s="32">
        <v>-0.17</v>
      </c>
      <c r="I34" s="32">
        <v>93.94</v>
      </c>
      <c r="J34" s="16">
        <f>H34/סיכום!$B$42</f>
        <v>-1.8172810923321231E-7</v>
      </c>
    </row>
    <row r="35" spans="1:10" ht="13.5" thickBot="1">
      <c r="A35" s="6" t="s">
        <v>1401</v>
      </c>
      <c r="B35" s="6"/>
      <c r="C35" s="6"/>
      <c r="D35" s="6"/>
      <c r="E35" s="6"/>
      <c r="F35" s="6"/>
      <c r="G35" s="55">
        <f>SUM(G23:G34)</f>
        <v>-76406300</v>
      </c>
      <c r="H35" s="54"/>
      <c r="I35" s="55">
        <f>SUM(I23:I34)</f>
        <v>1062.02</v>
      </c>
      <c r="J35" s="18">
        <f>SUM(J23:J34)</f>
        <v>-7.6079938436045399E-5</v>
      </c>
    </row>
    <row r="36" spans="1:10" ht="13.5" thickTop="1"/>
    <row r="37" spans="1:10">
      <c r="A37" s="6" t="s">
        <v>1402</v>
      </c>
      <c r="B37" s="6"/>
      <c r="C37" s="6"/>
      <c r="D37" s="6"/>
      <c r="E37" s="6"/>
      <c r="F37" s="6"/>
      <c r="G37" s="54"/>
      <c r="H37" s="54"/>
      <c r="I37" s="54"/>
      <c r="J37" s="17"/>
    </row>
    <row r="38" spans="1:10">
      <c r="A38" s="7" t="s">
        <v>1403</v>
      </c>
      <c r="B38" s="7">
        <v>200101004</v>
      </c>
      <c r="C38" s="32">
        <v>0</v>
      </c>
      <c r="D38" s="7" t="s">
        <v>1404</v>
      </c>
      <c r="E38" s="7" t="s">
        <v>1405</v>
      </c>
      <c r="F38" s="7" t="s">
        <v>23</v>
      </c>
      <c r="G38" s="32">
        <v>778551.18</v>
      </c>
      <c r="H38" s="32">
        <v>132.05000000000001</v>
      </c>
      <c r="I38" s="32">
        <v>1028.04</v>
      </c>
      <c r="J38" s="16">
        <f>H38/סיכום!$B$42</f>
        <v>1.4115998131909225E-4</v>
      </c>
    </row>
    <row r="39" spans="1:10">
      <c r="A39" s="7" t="s">
        <v>1406</v>
      </c>
      <c r="B39" s="7">
        <v>200101012</v>
      </c>
      <c r="C39" s="32">
        <v>0</v>
      </c>
      <c r="D39" s="7" t="s">
        <v>1404</v>
      </c>
      <c r="E39" s="7" t="s">
        <v>1222</v>
      </c>
      <c r="F39" s="7" t="s">
        <v>34</v>
      </c>
      <c r="G39" s="32">
        <v>-858859.52000000002</v>
      </c>
      <c r="H39" s="32">
        <v>125.41</v>
      </c>
      <c r="I39" s="32">
        <v>-1077.08</v>
      </c>
      <c r="J39" s="16">
        <f>H39/סיכום!$B$42</f>
        <v>1.3406189517021854E-4</v>
      </c>
    </row>
    <row r="40" spans="1:10" ht="13.5" thickBot="1">
      <c r="A40" s="6" t="s">
        <v>1407</v>
      </c>
      <c r="B40" s="6"/>
      <c r="C40" s="6"/>
      <c r="D40" s="6"/>
      <c r="E40" s="6"/>
      <c r="F40" s="6"/>
      <c r="G40" s="55">
        <f>SUM(G38:G39)</f>
        <v>-80308.339999999967</v>
      </c>
      <c r="H40" s="54"/>
      <c r="I40" s="55">
        <f>SUM(I38:I39)</f>
        <v>-49.039999999999964</v>
      </c>
      <c r="J40" s="18">
        <f>SUM(J38:J39)</f>
        <v>2.7522187648931079E-4</v>
      </c>
    </row>
    <row r="41" spans="1:10" ht="13.5" thickTop="1"/>
    <row r="42" spans="1:10">
      <c r="A42" s="6" t="s">
        <v>1408</v>
      </c>
      <c r="B42" s="6"/>
      <c r="C42" s="6"/>
      <c r="D42" s="6"/>
      <c r="E42" s="6"/>
      <c r="F42" s="6"/>
      <c r="G42" s="54"/>
      <c r="H42" s="54"/>
      <c r="I42" s="54"/>
      <c r="J42" s="17"/>
    </row>
    <row r="43" spans="1:10" ht="13.5" thickBot="1">
      <c r="A43" s="6" t="s">
        <v>1409</v>
      </c>
      <c r="B43" s="6"/>
      <c r="C43" s="6"/>
      <c r="D43" s="6"/>
      <c r="E43" s="6"/>
      <c r="F43" s="6"/>
      <c r="G43" s="55">
        <v>0</v>
      </c>
      <c r="H43" s="54"/>
      <c r="I43" s="55">
        <v>0</v>
      </c>
      <c r="J43" s="18">
        <f>H43/סיכום!$B$42</f>
        <v>0</v>
      </c>
    </row>
    <row r="44" spans="1:10" ht="13.5" thickTop="1"/>
    <row r="45" spans="1:10">
      <c r="A45" s="6" t="s">
        <v>1410</v>
      </c>
      <c r="B45" s="6"/>
      <c r="C45" s="6"/>
      <c r="D45" s="6"/>
      <c r="E45" s="6"/>
      <c r="F45" s="6"/>
      <c r="G45" s="54"/>
      <c r="H45" s="54"/>
      <c r="I45" s="54"/>
      <c r="J45" s="17"/>
    </row>
    <row r="46" spans="1:10" ht="13.5" thickBot="1">
      <c r="A46" s="6" t="s">
        <v>1411</v>
      </c>
      <c r="B46" s="6"/>
      <c r="C46" s="6"/>
      <c r="D46" s="6"/>
      <c r="E46" s="6"/>
      <c r="F46" s="6"/>
      <c r="G46" s="55">
        <v>0</v>
      </c>
      <c r="H46" s="54"/>
      <c r="I46" s="55">
        <v>0</v>
      </c>
      <c r="J46" s="18">
        <f>H46/סיכום!$B$42</f>
        <v>0</v>
      </c>
    </row>
    <row r="47" spans="1:10" ht="13.5" thickTop="1"/>
    <row r="48" spans="1:10" ht="13.5" thickBot="1">
      <c r="A48" s="4" t="s">
        <v>1412</v>
      </c>
      <c r="B48" s="4"/>
      <c r="C48" s="4"/>
      <c r="D48" s="4"/>
      <c r="E48" s="4"/>
      <c r="F48" s="4"/>
      <c r="G48" s="56">
        <f>SUM(G35+G40)</f>
        <v>-76486608.340000004</v>
      </c>
      <c r="H48" s="26"/>
      <c r="I48" s="56">
        <f>SUM(I35+I40)</f>
        <v>1012.98</v>
      </c>
      <c r="J48" s="20">
        <f>SUM(J35+J40)</f>
        <v>1.9914193805326539E-4</v>
      </c>
    </row>
    <row r="49" spans="1:10" ht="13.5" thickTop="1"/>
    <row r="51" spans="1:10">
      <c r="A51" s="4" t="s">
        <v>1413</v>
      </c>
      <c r="B51" s="4"/>
      <c r="C51" s="4"/>
      <c r="D51" s="4"/>
      <c r="E51" s="4"/>
      <c r="F51" s="4"/>
      <c r="G51" s="26"/>
      <c r="H51" s="26"/>
      <c r="I51" s="26"/>
      <c r="J51" s="19"/>
    </row>
    <row r="52" spans="1:10">
      <c r="A52" s="6" t="s">
        <v>1377</v>
      </c>
      <c r="B52" s="6"/>
      <c r="C52" s="6"/>
      <c r="D52" s="6"/>
      <c r="E52" s="6"/>
      <c r="F52" s="6"/>
      <c r="G52" s="54"/>
      <c r="H52" s="54"/>
      <c r="I52" s="54"/>
      <c r="J52" s="17"/>
    </row>
    <row r="53" spans="1:10" ht="13.5" thickBot="1">
      <c r="A53" s="6" t="s">
        <v>1378</v>
      </c>
      <c r="B53" s="6"/>
      <c r="C53" s="6"/>
      <c r="D53" s="6"/>
      <c r="E53" s="6"/>
      <c r="F53" s="6"/>
      <c r="G53" s="55">
        <v>0</v>
      </c>
      <c r="H53" s="54"/>
      <c r="I53" s="55">
        <v>0</v>
      </c>
      <c r="J53" s="18">
        <f>H53/סיכום!$B$42</f>
        <v>0</v>
      </c>
    </row>
    <row r="54" spans="1:10" ht="13.5" thickTop="1"/>
    <row r="55" spans="1:10">
      <c r="A55" s="6" t="s">
        <v>1414</v>
      </c>
      <c r="B55" s="6"/>
      <c r="C55" s="6"/>
      <c r="D55" s="6"/>
      <c r="E55" s="6"/>
      <c r="F55" s="6"/>
      <c r="G55" s="54"/>
      <c r="H55" s="54"/>
      <c r="I55" s="54"/>
      <c r="J55" s="17"/>
    </row>
    <row r="56" spans="1:10" ht="13.5" thickBot="1">
      <c r="A56" s="6" t="s">
        <v>1415</v>
      </c>
      <c r="B56" s="6"/>
      <c r="C56" s="6"/>
      <c r="D56" s="6"/>
      <c r="E56" s="6"/>
      <c r="F56" s="6"/>
      <c r="G56" s="55">
        <v>0</v>
      </c>
      <c r="H56" s="54"/>
      <c r="I56" s="55">
        <v>0</v>
      </c>
      <c r="J56" s="18">
        <f>H56/סיכום!$B$42</f>
        <v>0</v>
      </c>
    </row>
    <row r="57" spans="1:10" ht="13.5" thickTop="1"/>
    <row r="58" spans="1:10">
      <c r="A58" s="6" t="s">
        <v>1408</v>
      </c>
      <c r="B58" s="6"/>
      <c r="C58" s="6"/>
      <c r="D58" s="6"/>
      <c r="E58" s="6"/>
      <c r="F58" s="6"/>
      <c r="G58" s="54"/>
      <c r="H58" s="54"/>
      <c r="I58" s="54"/>
      <c r="J58" s="17"/>
    </row>
    <row r="59" spans="1:10" ht="13.5" thickBot="1">
      <c r="A59" s="6" t="s">
        <v>1409</v>
      </c>
      <c r="B59" s="6"/>
      <c r="C59" s="6"/>
      <c r="D59" s="6"/>
      <c r="E59" s="6"/>
      <c r="F59" s="6"/>
      <c r="G59" s="55">
        <v>0</v>
      </c>
      <c r="H59" s="54"/>
      <c r="I59" s="55">
        <v>0</v>
      </c>
      <c r="J59" s="18">
        <f>H59/סיכום!$B$42</f>
        <v>0</v>
      </c>
    </row>
    <row r="60" spans="1:10" ht="13.5" thickTop="1"/>
    <row r="61" spans="1:10">
      <c r="A61" s="6" t="s">
        <v>1410</v>
      </c>
      <c r="B61" s="6"/>
      <c r="C61" s="6"/>
      <c r="D61" s="6"/>
      <c r="E61" s="6"/>
      <c r="F61" s="6"/>
      <c r="G61" s="54"/>
      <c r="H61" s="54"/>
      <c r="I61" s="54"/>
      <c r="J61" s="17"/>
    </row>
    <row r="62" spans="1:10" ht="13.5" thickBot="1">
      <c r="A62" s="6" t="s">
        <v>1411</v>
      </c>
      <c r="B62" s="6"/>
      <c r="C62" s="6"/>
      <c r="D62" s="6"/>
      <c r="E62" s="6"/>
      <c r="F62" s="6"/>
      <c r="G62" s="55">
        <v>0</v>
      </c>
      <c r="H62" s="54"/>
      <c r="I62" s="55">
        <v>0</v>
      </c>
      <c r="J62" s="18">
        <f>H62/סיכום!$B$42</f>
        <v>0</v>
      </c>
    </row>
    <row r="63" spans="1:10" ht="13.5" thickTop="1"/>
    <row r="64" spans="1:10" ht="13.5" thickBot="1">
      <c r="A64" s="4" t="s">
        <v>1416</v>
      </c>
      <c r="B64" s="4"/>
      <c r="C64" s="4"/>
      <c r="D64" s="4"/>
      <c r="E64" s="4"/>
      <c r="F64" s="4"/>
      <c r="G64" s="56">
        <v>0</v>
      </c>
      <c r="H64" s="26"/>
      <c r="I64" s="56">
        <v>0</v>
      </c>
      <c r="J64" s="20">
        <v>0</v>
      </c>
    </row>
    <row r="65" spans="1:10" ht="13.5" thickTop="1"/>
    <row r="67" spans="1:10" ht="13.5" thickBot="1">
      <c r="A67" s="4" t="s">
        <v>1417</v>
      </c>
      <c r="B67" s="4"/>
      <c r="C67" s="4"/>
      <c r="D67" s="4"/>
      <c r="E67" s="4"/>
      <c r="F67" s="4"/>
      <c r="G67" s="56">
        <f>SUM(G48+G64)</f>
        <v>-76486608.340000004</v>
      </c>
      <c r="H67" s="26"/>
      <c r="I67" s="56">
        <f>SUM(I48+I64)</f>
        <v>1012.98</v>
      </c>
      <c r="J67" s="20">
        <f>SUM(J48+J64)</f>
        <v>1.9914193805326539E-4</v>
      </c>
    </row>
    <row r="68" spans="1:10" ht="13.5" thickTop="1"/>
    <row r="70" spans="1:10">
      <c r="A70" s="7" t="s">
        <v>77</v>
      </c>
      <c r="B70" s="7"/>
      <c r="C70" s="7"/>
      <c r="D70" s="7"/>
      <c r="E70" s="7"/>
      <c r="F70" s="7"/>
      <c r="G70" s="32"/>
      <c r="H70" s="32"/>
      <c r="I70" s="32"/>
      <c r="J70" s="16"/>
    </row>
    <row r="74" spans="1:10">
      <c r="A74" s="2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rightToLeft="1" topLeftCell="A51" zoomScaleNormal="100" workbookViewId="0">
      <selection activeCell="A83" sqref="A83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style="52" customWidth="1"/>
    <col min="7" max="7" width="11.7109375" customWidth="1"/>
    <col min="8" max="8" width="14.7109375" style="47" customWidth="1"/>
    <col min="9" max="9" width="16.7109375" style="47" customWidth="1"/>
    <col min="10" max="10" width="17.7109375" style="36" customWidth="1"/>
    <col min="11" max="11" width="9.7109375" style="36" customWidth="1"/>
    <col min="12" max="12" width="13.7109375" style="36" customWidth="1"/>
    <col min="13" max="13" width="24.7109375" style="47" customWidth="1"/>
    <col min="14" max="14" width="20.7109375" style="47" customWidth="1"/>
  </cols>
  <sheetData>
    <row r="2" spans="1:14" ht="18">
      <c r="A2" s="1" t="s">
        <v>0</v>
      </c>
    </row>
    <row r="4" spans="1:14" ht="18">
      <c r="A4" s="1" t="s">
        <v>79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80</v>
      </c>
      <c r="F11" s="26" t="s">
        <v>81</v>
      </c>
      <c r="G11" s="4" t="s">
        <v>9</v>
      </c>
      <c r="H11" s="19" t="s">
        <v>10</v>
      </c>
      <c r="I11" s="19" t="s">
        <v>11</v>
      </c>
      <c r="J11" s="37" t="s">
        <v>82</v>
      </c>
      <c r="K11" s="37" t="s">
        <v>83</v>
      </c>
      <c r="L11" s="37" t="s">
        <v>12</v>
      </c>
      <c r="M11" s="19" t="s">
        <v>84</v>
      </c>
      <c r="N11" s="19" t="s">
        <v>13</v>
      </c>
    </row>
    <row r="12" spans="1:14">
      <c r="A12" s="5"/>
      <c r="B12" s="5"/>
      <c r="C12" s="5"/>
      <c r="D12" s="5"/>
      <c r="E12" s="5" t="s">
        <v>85</v>
      </c>
      <c r="F12" s="53" t="s">
        <v>86</v>
      </c>
      <c r="G12" s="5"/>
      <c r="H12" s="48" t="s">
        <v>14</v>
      </c>
      <c r="I12" s="48" t="s">
        <v>14</v>
      </c>
      <c r="J12" s="38" t="s">
        <v>87</v>
      </c>
      <c r="K12" s="38" t="s">
        <v>88</v>
      </c>
      <c r="L12" s="38" t="s">
        <v>15</v>
      </c>
      <c r="M12" s="48" t="s">
        <v>14</v>
      </c>
      <c r="N12" s="48" t="s">
        <v>14</v>
      </c>
    </row>
    <row r="15" spans="1:14">
      <c r="A15" s="4" t="s">
        <v>89</v>
      </c>
      <c r="B15" s="4"/>
      <c r="C15" s="4"/>
      <c r="D15" s="4"/>
      <c r="E15" s="4"/>
      <c r="F15" s="26"/>
      <c r="G15" s="4"/>
      <c r="H15" s="19"/>
      <c r="I15" s="19"/>
      <c r="J15" s="37"/>
      <c r="K15" s="37"/>
      <c r="L15" s="37"/>
      <c r="M15" s="19"/>
      <c r="N15" s="19"/>
    </row>
    <row r="18" spans="1:14">
      <c r="A18" s="4" t="s">
        <v>90</v>
      </c>
      <c r="B18" s="4"/>
      <c r="C18" s="4"/>
      <c r="D18" s="4"/>
      <c r="E18" s="4"/>
      <c r="F18" s="26"/>
      <c r="G18" s="4"/>
      <c r="H18" s="19"/>
      <c r="I18" s="19"/>
      <c r="J18" s="37"/>
      <c r="K18" s="37"/>
      <c r="L18" s="37"/>
      <c r="M18" s="19"/>
      <c r="N18" s="19"/>
    </row>
    <row r="19" spans="1:14">
      <c r="A19" s="6" t="s">
        <v>91</v>
      </c>
      <c r="B19" s="6"/>
      <c r="C19" s="6"/>
      <c r="D19" s="6"/>
      <c r="E19" s="6"/>
      <c r="F19" s="54"/>
      <c r="G19" s="6"/>
      <c r="H19" s="17"/>
      <c r="I19" s="17"/>
      <c r="J19" s="39"/>
      <c r="K19" s="39"/>
      <c r="L19" s="39"/>
      <c r="M19" s="17"/>
      <c r="N19" s="17"/>
    </row>
    <row r="20" spans="1:14">
      <c r="A20" s="7" t="s">
        <v>92</v>
      </c>
      <c r="B20" s="7">
        <v>9590332</v>
      </c>
      <c r="C20" s="7" t="s">
        <v>93</v>
      </c>
      <c r="D20" s="32" t="s">
        <v>1598</v>
      </c>
      <c r="E20" s="32">
        <v>0</v>
      </c>
      <c r="F20" s="32">
        <v>5.43</v>
      </c>
      <c r="G20" s="7" t="s">
        <v>23</v>
      </c>
      <c r="H20" s="16">
        <v>0.04</v>
      </c>
      <c r="I20" s="16">
        <v>1.2999999999999999E-3</v>
      </c>
      <c r="J20" s="46">
        <v>1751871</v>
      </c>
      <c r="K20" s="46">
        <v>165.1</v>
      </c>
      <c r="L20" s="46">
        <v>2892.34</v>
      </c>
      <c r="M20" s="16">
        <v>1E-4</v>
      </c>
      <c r="N20" s="16">
        <f>L20/סיכום!$B$42</f>
        <v>3.0918792909387606E-3</v>
      </c>
    </row>
    <row r="21" spans="1:14">
      <c r="A21" s="7" t="s">
        <v>94</v>
      </c>
      <c r="B21" s="7">
        <v>9590431</v>
      </c>
      <c r="C21" s="7" t="s">
        <v>93</v>
      </c>
      <c r="D21" s="32" t="s">
        <v>1598</v>
      </c>
      <c r="E21" s="32">
        <v>0</v>
      </c>
      <c r="F21" s="32">
        <v>7.76</v>
      </c>
      <c r="G21" s="7" t="s">
        <v>23</v>
      </c>
      <c r="H21" s="16">
        <v>0.04</v>
      </c>
      <c r="I21" s="16">
        <v>7.1999999999999998E-3</v>
      </c>
      <c r="J21" s="46">
        <v>3178443</v>
      </c>
      <c r="K21" s="46">
        <v>162.82</v>
      </c>
      <c r="L21" s="46">
        <v>5175.1400000000003</v>
      </c>
      <c r="M21" s="16">
        <v>2.9999999999999997E-4</v>
      </c>
      <c r="N21" s="16">
        <f>L21/סיכום!$B$42</f>
        <v>5.5321671012774493E-3</v>
      </c>
    </row>
    <row r="22" spans="1:14">
      <c r="A22" s="7" t="s">
        <v>95</v>
      </c>
      <c r="B22" s="7">
        <v>1124056</v>
      </c>
      <c r="C22" s="7" t="s">
        <v>93</v>
      </c>
      <c r="D22" s="32" t="s">
        <v>1598</v>
      </c>
      <c r="E22" s="32">
        <v>0</v>
      </c>
      <c r="F22" s="32">
        <v>6.61</v>
      </c>
      <c r="G22" s="7" t="s">
        <v>23</v>
      </c>
      <c r="H22" s="16">
        <v>2.75E-2</v>
      </c>
      <c r="I22" s="16">
        <v>4.4000000000000003E-3</v>
      </c>
      <c r="J22" s="46">
        <v>2408747</v>
      </c>
      <c r="K22" s="46">
        <v>122.29</v>
      </c>
      <c r="L22" s="46">
        <v>2945.66</v>
      </c>
      <c r="M22" s="16">
        <v>1E-4</v>
      </c>
      <c r="N22" s="16">
        <f>L22/סיכום!$B$42</f>
        <v>3.1488777779053183E-3</v>
      </c>
    </row>
    <row r="23" spans="1:14">
      <c r="A23" s="7" t="s">
        <v>96</v>
      </c>
      <c r="B23" s="7">
        <v>1108927</v>
      </c>
      <c r="C23" s="7" t="s">
        <v>93</v>
      </c>
      <c r="D23" s="32" t="s">
        <v>1598</v>
      </c>
      <c r="E23" s="32">
        <v>0</v>
      </c>
      <c r="F23" s="32">
        <v>2.7</v>
      </c>
      <c r="G23" s="7" t="s">
        <v>23</v>
      </c>
      <c r="H23" s="16">
        <v>3.5000000000000003E-2</v>
      </c>
      <c r="I23" s="16">
        <v>-5.7999999999999996E-3</v>
      </c>
      <c r="J23" s="46">
        <v>1693735</v>
      </c>
      <c r="K23" s="46">
        <v>131.33000000000001</v>
      </c>
      <c r="L23" s="46">
        <v>2224.38</v>
      </c>
      <c r="M23" s="16">
        <v>1E-4</v>
      </c>
      <c r="N23" s="16">
        <f>L23/סיכום!$B$42</f>
        <v>2.3778374800951341E-3</v>
      </c>
    </row>
    <row r="24" spans="1:14">
      <c r="A24" s="7" t="s">
        <v>97</v>
      </c>
      <c r="B24" s="7">
        <v>1125905</v>
      </c>
      <c r="C24" s="7" t="s">
        <v>93</v>
      </c>
      <c r="D24" s="32" t="s">
        <v>1598</v>
      </c>
      <c r="E24" s="32">
        <v>0</v>
      </c>
      <c r="F24" s="32">
        <v>1.88</v>
      </c>
      <c r="G24" s="7" t="s">
        <v>23</v>
      </c>
      <c r="H24" s="16">
        <v>0.01</v>
      </c>
      <c r="I24" s="16">
        <v>-8.8999999999999999E-3</v>
      </c>
      <c r="J24" s="46">
        <v>5035260</v>
      </c>
      <c r="K24" s="46">
        <v>106.63</v>
      </c>
      <c r="L24" s="46">
        <v>5369.1</v>
      </c>
      <c r="M24" s="16">
        <v>2.9999999999999997E-4</v>
      </c>
      <c r="N24" s="16">
        <f>L24/סיכום!$B$42</f>
        <v>5.7395081840237658E-3</v>
      </c>
    </row>
    <row r="25" spans="1:14">
      <c r="A25" s="7" t="s">
        <v>98</v>
      </c>
      <c r="B25" s="7">
        <v>1097708</v>
      </c>
      <c r="C25" s="7" t="s">
        <v>93</v>
      </c>
      <c r="D25" s="32" t="s">
        <v>1598</v>
      </c>
      <c r="E25" s="32">
        <v>0</v>
      </c>
      <c r="F25" s="32">
        <v>15.78</v>
      </c>
      <c r="G25" s="7" t="s">
        <v>23</v>
      </c>
      <c r="H25" s="16">
        <v>0.04</v>
      </c>
      <c r="I25" s="16">
        <v>1.34E-2</v>
      </c>
      <c r="J25" s="46">
        <v>1082443</v>
      </c>
      <c r="K25" s="46">
        <v>175.75</v>
      </c>
      <c r="L25" s="46">
        <v>1902.39</v>
      </c>
      <c r="M25" s="16">
        <v>1E-4</v>
      </c>
      <c r="N25" s="16">
        <f>L25/סיכום!$B$42</f>
        <v>2.0336337513186514E-3</v>
      </c>
    </row>
    <row r="26" spans="1:14">
      <c r="A26" s="7" t="s">
        <v>99</v>
      </c>
      <c r="B26" s="7">
        <v>1113641</v>
      </c>
      <c r="C26" s="7" t="s">
        <v>93</v>
      </c>
      <c r="D26" s="32" t="s">
        <v>1598</v>
      </c>
      <c r="E26" s="32">
        <v>0</v>
      </c>
      <c r="F26" s="32">
        <v>0</v>
      </c>
      <c r="G26" s="7" t="s">
        <v>23</v>
      </c>
      <c r="H26" s="51">
        <v>0</v>
      </c>
      <c r="I26" s="51">
        <v>0</v>
      </c>
      <c r="J26" s="46">
        <v>29.96</v>
      </c>
      <c r="K26" s="49">
        <v>0</v>
      </c>
      <c r="L26" s="49">
        <v>0</v>
      </c>
      <c r="M26" s="51">
        <v>0</v>
      </c>
      <c r="N26" s="16">
        <f>L26/סיכום!$B$42</f>
        <v>0</v>
      </c>
    </row>
    <row r="27" spans="1:14">
      <c r="A27" s="7" t="s">
        <v>100</v>
      </c>
      <c r="B27" s="7">
        <v>1120583</v>
      </c>
      <c r="C27" s="7" t="s">
        <v>93</v>
      </c>
      <c r="D27" s="32" t="s">
        <v>1598</v>
      </c>
      <c r="E27" s="32">
        <v>0</v>
      </c>
      <c r="F27" s="32">
        <v>19.57</v>
      </c>
      <c r="G27" s="7" t="s">
        <v>23</v>
      </c>
      <c r="H27" s="16">
        <v>2.75E-2</v>
      </c>
      <c r="I27" s="16">
        <v>1.4999999999999999E-2</v>
      </c>
      <c r="J27" s="46">
        <v>2269407</v>
      </c>
      <c r="K27" s="46">
        <v>137.69999999999999</v>
      </c>
      <c r="L27" s="46">
        <v>3124.97</v>
      </c>
      <c r="M27" s="16">
        <v>1E-4</v>
      </c>
      <c r="N27" s="16">
        <f>L27/סיכום!$B$42</f>
        <v>3.3405581735912434E-3</v>
      </c>
    </row>
    <row r="28" spans="1:14">
      <c r="A28" s="7" t="s">
        <v>101</v>
      </c>
      <c r="B28" s="7">
        <v>1128081</v>
      </c>
      <c r="C28" s="7" t="s">
        <v>93</v>
      </c>
      <c r="D28" s="32" t="s">
        <v>1598</v>
      </c>
      <c r="E28" s="32">
        <v>0</v>
      </c>
      <c r="F28" s="32">
        <v>7.69</v>
      </c>
      <c r="G28" s="7" t="s">
        <v>23</v>
      </c>
      <c r="H28" s="16">
        <v>1.7500000000000002E-2</v>
      </c>
      <c r="I28" s="16">
        <v>6.1999999999999998E-3</v>
      </c>
      <c r="J28" s="46">
        <v>1564050</v>
      </c>
      <c r="K28" s="46">
        <v>111.82</v>
      </c>
      <c r="L28" s="46">
        <v>1748.92</v>
      </c>
      <c r="M28" s="16">
        <v>1E-4</v>
      </c>
      <c r="N28" s="16">
        <f>L28/סיכום!$B$42</f>
        <v>1.8695760282361744E-3</v>
      </c>
    </row>
    <row r="29" spans="1:14">
      <c r="A29" s="7" t="s">
        <v>102</v>
      </c>
      <c r="B29" s="7">
        <v>1130483</v>
      </c>
      <c r="C29" s="7" t="s">
        <v>93</v>
      </c>
      <c r="D29" s="32" t="s">
        <v>1598</v>
      </c>
      <c r="E29" s="32">
        <v>0</v>
      </c>
      <c r="F29" s="32">
        <v>1.32</v>
      </c>
      <c r="G29" s="7" t="s">
        <v>23</v>
      </c>
      <c r="H29" s="16">
        <v>1E-3</v>
      </c>
      <c r="I29" s="16">
        <v>-1.04E-2</v>
      </c>
      <c r="J29" s="46">
        <v>1532278</v>
      </c>
      <c r="K29" s="46">
        <v>100.91</v>
      </c>
      <c r="L29" s="46">
        <v>1546.22</v>
      </c>
      <c r="M29" s="16">
        <v>2.0000000000000001E-4</v>
      </c>
      <c r="N29" s="16">
        <f>L29/סיכום!$B$42</f>
        <v>1.6528919826975148E-3</v>
      </c>
    </row>
    <row r="30" spans="1:14">
      <c r="A30" s="7" t="s">
        <v>103</v>
      </c>
      <c r="B30" s="7">
        <v>1114750</v>
      </c>
      <c r="C30" s="7" t="s">
        <v>93</v>
      </c>
      <c r="D30" s="32" t="s">
        <v>1598</v>
      </c>
      <c r="E30" s="32">
        <v>0</v>
      </c>
      <c r="F30" s="32">
        <v>4.0199999999999996</v>
      </c>
      <c r="G30" s="7" t="s">
        <v>23</v>
      </c>
      <c r="H30" s="16">
        <v>0.03</v>
      </c>
      <c r="I30" s="16">
        <v>-3.3999999999999998E-3</v>
      </c>
      <c r="J30" s="46">
        <v>6837978</v>
      </c>
      <c r="K30" s="46">
        <v>127.9</v>
      </c>
      <c r="L30" s="46">
        <v>8745.77</v>
      </c>
      <c r="M30" s="16">
        <v>4.0000000000000002E-4</v>
      </c>
      <c r="N30" s="16">
        <f>L30/סיכום!$B$42</f>
        <v>9.3491308581679471E-3</v>
      </c>
    </row>
    <row r="31" spans="1:14" ht="13.5" thickBot="1">
      <c r="A31" s="6" t="s">
        <v>104</v>
      </c>
      <c r="B31" s="6"/>
      <c r="C31" s="6"/>
      <c r="D31" s="6"/>
      <c r="E31" s="6"/>
      <c r="F31" s="54">
        <v>6.54</v>
      </c>
      <c r="G31" s="6"/>
      <c r="H31" s="17"/>
      <c r="I31" s="17">
        <v>8.0000000000000004E-4</v>
      </c>
      <c r="J31" s="40">
        <f>SUM(J20:J30)</f>
        <v>27354241.960000001</v>
      </c>
      <c r="K31" s="39"/>
      <c r="L31" s="40">
        <f>SUM(L20:L30)</f>
        <v>35674.89</v>
      </c>
      <c r="M31" s="17"/>
      <c r="N31" s="18">
        <f>SUM(N20:N30)</f>
        <v>3.8136060628251964E-2</v>
      </c>
    </row>
    <row r="32" spans="1:14" ht="13.5" thickTop="1"/>
    <row r="33" spans="1:14">
      <c r="A33" s="6" t="s">
        <v>105</v>
      </c>
      <c r="B33" s="6"/>
      <c r="C33" s="6"/>
      <c r="D33" s="6"/>
      <c r="E33" s="6"/>
      <c r="F33" s="54"/>
      <c r="G33" s="6"/>
      <c r="H33" s="17"/>
      <c r="I33" s="17"/>
      <c r="J33" s="39"/>
      <c r="K33" s="39"/>
      <c r="L33" s="39"/>
      <c r="M33" s="17"/>
      <c r="N33" s="17"/>
    </row>
    <row r="34" spans="1:14">
      <c r="A34" s="7" t="s">
        <v>106</v>
      </c>
      <c r="B34" s="7">
        <v>8151011</v>
      </c>
      <c r="C34" s="7" t="s">
        <v>93</v>
      </c>
      <c r="D34" s="32" t="s">
        <v>1598</v>
      </c>
      <c r="E34" s="32">
        <v>0</v>
      </c>
      <c r="F34" s="32">
        <v>0.27</v>
      </c>
      <c r="G34" s="7" t="s">
        <v>23</v>
      </c>
      <c r="H34" s="51">
        <v>0</v>
      </c>
      <c r="I34" s="16">
        <v>1.1000000000000001E-3</v>
      </c>
      <c r="J34" s="46">
        <v>6707923</v>
      </c>
      <c r="K34" s="46">
        <v>99.97</v>
      </c>
      <c r="L34" s="46">
        <v>6705.91</v>
      </c>
      <c r="M34" s="16">
        <v>6.9999999999999999E-4</v>
      </c>
      <c r="N34" s="16">
        <f>L34/סיכום!$B$42</f>
        <v>7.1685432058122981E-3</v>
      </c>
    </row>
    <row r="35" spans="1:14">
      <c r="A35" s="7" t="s">
        <v>107</v>
      </c>
      <c r="B35" s="7">
        <v>8151110</v>
      </c>
      <c r="C35" s="7" t="s">
        <v>93</v>
      </c>
      <c r="D35" s="32" t="s">
        <v>1598</v>
      </c>
      <c r="E35" s="32">
        <v>0</v>
      </c>
      <c r="F35" s="32">
        <v>0.35</v>
      </c>
      <c r="G35" s="7" t="s">
        <v>23</v>
      </c>
      <c r="H35" s="51">
        <v>0</v>
      </c>
      <c r="I35" s="16">
        <v>1.4E-3</v>
      </c>
      <c r="J35" s="46">
        <v>1418000</v>
      </c>
      <c r="K35" s="46">
        <v>99.95</v>
      </c>
      <c r="L35" s="46">
        <v>1417.29</v>
      </c>
      <c r="M35" s="16">
        <v>1E-4</v>
      </c>
      <c r="N35" s="16">
        <f>L35/סיכום!$B$42</f>
        <v>1.5150672466772907E-3</v>
      </c>
    </row>
    <row r="36" spans="1:14">
      <c r="A36" s="7" t="s">
        <v>108</v>
      </c>
      <c r="B36" s="7">
        <v>8160111</v>
      </c>
      <c r="C36" s="7" t="s">
        <v>93</v>
      </c>
      <c r="D36" s="32" t="s">
        <v>1598</v>
      </c>
      <c r="E36" s="32">
        <v>0</v>
      </c>
      <c r="F36" s="32">
        <v>0.52</v>
      </c>
      <c r="G36" s="7" t="s">
        <v>23</v>
      </c>
      <c r="H36" s="51">
        <v>0</v>
      </c>
      <c r="I36" s="16">
        <v>1.1999999999999999E-3</v>
      </c>
      <c r="J36" s="46">
        <v>1010000</v>
      </c>
      <c r="K36" s="46">
        <v>99.94</v>
      </c>
      <c r="L36" s="46">
        <v>1009.39</v>
      </c>
      <c r="M36" s="16">
        <v>1E-4</v>
      </c>
      <c r="N36" s="16">
        <f>L36/סיכום!$B$42</f>
        <v>1.0790266834053656E-3</v>
      </c>
    </row>
    <row r="37" spans="1:14">
      <c r="A37" s="7" t="s">
        <v>109</v>
      </c>
      <c r="B37" s="7">
        <v>8151219</v>
      </c>
      <c r="C37" s="7" t="s">
        <v>93</v>
      </c>
      <c r="D37" s="32" t="s">
        <v>1598</v>
      </c>
      <c r="E37" s="32">
        <v>0</v>
      </c>
      <c r="F37" s="32">
        <v>0.42</v>
      </c>
      <c r="G37" s="7" t="s">
        <v>23</v>
      </c>
      <c r="H37" s="51">
        <v>0</v>
      </c>
      <c r="I37" s="16">
        <v>1.1999999999999999E-3</v>
      </c>
      <c r="J37" s="46">
        <v>5141481</v>
      </c>
      <c r="K37" s="46">
        <v>99.95</v>
      </c>
      <c r="L37" s="46">
        <v>5138.91</v>
      </c>
      <c r="M37" s="16">
        <v>5.0000000000000001E-4</v>
      </c>
      <c r="N37" s="16">
        <f>L37/סיכום!$B$42</f>
        <v>5.4934376342332175E-3</v>
      </c>
    </row>
    <row r="38" spans="1:14">
      <c r="A38" s="7" t="s">
        <v>110</v>
      </c>
      <c r="B38" s="7">
        <v>8160210</v>
      </c>
      <c r="C38" s="7" t="s">
        <v>93</v>
      </c>
      <c r="D38" s="32" t="s">
        <v>1598</v>
      </c>
      <c r="E38" s="32">
        <v>0</v>
      </c>
      <c r="F38" s="32">
        <v>0.6</v>
      </c>
      <c r="G38" s="7" t="s">
        <v>23</v>
      </c>
      <c r="H38" s="51">
        <v>0</v>
      </c>
      <c r="I38" s="16">
        <v>1.6999999999999999E-3</v>
      </c>
      <c r="J38" s="46">
        <v>8655457</v>
      </c>
      <c r="K38" s="46">
        <v>99.9</v>
      </c>
      <c r="L38" s="46">
        <v>8646.7999999999993</v>
      </c>
      <c r="M38" s="16">
        <v>8.9999999999999998E-4</v>
      </c>
      <c r="N38" s="16">
        <f>L38/סיכום!$B$42</f>
        <v>9.2433330289278821E-3</v>
      </c>
    </row>
    <row r="39" spans="1:14">
      <c r="A39" s="7" t="s">
        <v>111</v>
      </c>
      <c r="B39" s="7">
        <v>8160319</v>
      </c>
      <c r="C39" s="7" t="s">
        <v>93</v>
      </c>
      <c r="D39" s="32" t="s">
        <v>1598</v>
      </c>
      <c r="E39" s="32">
        <v>0</v>
      </c>
      <c r="F39" s="32">
        <v>0.67</v>
      </c>
      <c r="G39" s="7" t="s">
        <v>23</v>
      </c>
      <c r="H39" s="51">
        <v>0</v>
      </c>
      <c r="I39" s="16">
        <v>1.2999999999999999E-3</v>
      </c>
      <c r="J39" s="46">
        <v>910800</v>
      </c>
      <c r="K39" s="46">
        <v>99.91</v>
      </c>
      <c r="L39" s="46">
        <v>909.98</v>
      </c>
      <c r="M39" s="16">
        <v>1E-4</v>
      </c>
      <c r="N39" s="16">
        <f>L39/סיכום!$B$42</f>
        <v>9.7275849905905016E-4</v>
      </c>
    </row>
    <row r="40" spans="1:14">
      <c r="A40" s="7" t="s">
        <v>112</v>
      </c>
      <c r="B40" s="7">
        <v>8160418</v>
      </c>
      <c r="C40" s="7" t="s">
        <v>93</v>
      </c>
      <c r="D40" s="32" t="s">
        <v>1598</v>
      </c>
      <c r="E40" s="32">
        <v>0</v>
      </c>
      <c r="F40" s="32">
        <v>0.77</v>
      </c>
      <c r="G40" s="7" t="s">
        <v>23</v>
      </c>
      <c r="H40" s="51">
        <v>0</v>
      </c>
      <c r="I40" s="16">
        <v>1.6000000000000001E-3</v>
      </c>
      <c r="J40" s="46">
        <v>1098000</v>
      </c>
      <c r="K40" s="46">
        <v>99.88</v>
      </c>
      <c r="L40" s="46">
        <v>1096.68</v>
      </c>
      <c r="M40" s="16">
        <v>1E-4</v>
      </c>
      <c r="N40" s="16">
        <f>L40/סיכום!$B$42</f>
        <v>1.1723387225522309E-3</v>
      </c>
    </row>
    <row r="41" spans="1:14">
      <c r="A41" s="7" t="s">
        <v>113</v>
      </c>
      <c r="B41" s="7">
        <v>8160517</v>
      </c>
      <c r="C41" s="7" t="s">
        <v>93</v>
      </c>
      <c r="D41" s="32" t="s">
        <v>1598</v>
      </c>
      <c r="E41" s="32">
        <v>0</v>
      </c>
      <c r="F41" s="32">
        <v>0.85</v>
      </c>
      <c r="G41" s="7" t="s">
        <v>23</v>
      </c>
      <c r="H41" s="51">
        <v>0</v>
      </c>
      <c r="I41" s="16">
        <v>1.2999999999999999E-3</v>
      </c>
      <c r="J41" s="46">
        <v>11552085</v>
      </c>
      <c r="K41" s="46">
        <v>99.89</v>
      </c>
      <c r="L41" s="46">
        <v>11539.38</v>
      </c>
      <c r="M41" s="16">
        <v>1.2999999999999999E-3</v>
      </c>
      <c r="N41" s="16">
        <f>L41/סיכום!$B$42</f>
        <v>1.2335468877197324E-2</v>
      </c>
    </row>
    <row r="42" spans="1:14">
      <c r="A42" s="7" t="s">
        <v>114</v>
      </c>
      <c r="B42" s="7">
        <v>8160624</v>
      </c>
      <c r="C42" s="7" t="s">
        <v>93</v>
      </c>
      <c r="D42" s="32" t="s">
        <v>1598</v>
      </c>
      <c r="E42" s="32">
        <v>0</v>
      </c>
      <c r="F42" s="32">
        <v>0.94</v>
      </c>
      <c r="G42" s="7" t="s">
        <v>23</v>
      </c>
      <c r="H42" s="51">
        <v>0</v>
      </c>
      <c r="I42" s="16">
        <v>1.4E-3</v>
      </c>
      <c r="J42" s="46">
        <v>2087000</v>
      </c>
      <c r="K42" s="46">
        <v>99.87</v>
      </c>
      <c r="L42" s="46">
        <v>2084.29</v>
      </c>
      <c r="M42" s="16">
        <v>2.0000000000000001E-4</v>
      </c>
      <c r="N42" s="16">
        <f>L42/סיכום!$B$42</f>
        <v>2.2280828281981886E-3</v>
      </c>
    </row>
    <row r="43" spans="1:14">
      <c r="A43" s="7" t="s">
        <v>115</v>
      </c>
      <c r="B43" s="7">
        <v>8150724</v>
      </c>
      <c r="C43" s="7" t="s">
        <v>93</v>
      </c>
      <c r="D43" s="32" t="s">
        <v>1598</v>
      </c>
      <c r="E43" s="32">
        <v>0</v>
      </c>
      <c r="F43" s="32">
        <v>0.02</v>
      </c>
      <c r="G43" s="7" t="s">
        <v>23</v>
      </c>
      <c r="H43" s="51">
        <v>0</v>
      </c>
      <c r="I43" s="16">
        <v>4.5999999999999999E-3</v>
      </c>
      <c r="J43" s="46">
        <v>1134000</v>
      </c>
      <c r="K43" s="46">
        <v>99.99</v>
      </c>
      <c r="L43" s="46">
        <v>1133.8900000000001</v>
      </c>
      <c r="M43" s="16">
        <v>1E-4</v>
      </c>
      <c r="N43" s="16">
        <f>L43/סיכום!$B$42</f>
        <v>1.2121157986967476E-3</v>
      </c>
    </row>
    <row r="44" spans="1:14">
      <c r="A44" s="7" t="s">
        <v>116</v>
      </c>
      <c r="B44" s="7">
        <v>8150815</v>
      </c>
      <c r="C44" s="7" t="s">
        <v>93</v>
      </c>
      <c r="D44" s="32" t="s">
        <v>1598</v>
      </c>
      <c r="E44" s="32">
        <v>0</v>
      </c>
      <c r="F44" s="32">
        <v>0.1</v>
      </c>
      <c r="G44" s="7" t="s">
        <v>23</v>
      </c>
      <c r="H44" s="51">
        <v>0</v>
      </c>
      <c r="I44" s="16">
        <v>2E-3</v>
      </c>
      <c r="J44" s="46">
        <v>5924963</v>
      </c>
      <c r="K44" s="46">
        <v>99.98</v>
      </c>
      <c r="L44" s="46">
        <v>5923.78</v>
      </c>
      <c r="M44" s="16">
        <v>5.0000000000000001E-4</v>
      </c>
      <c r="N44" s="16">
        <f>L44/סיכום!$B$42</f>
        <v>6.3324549347854014E-3</v>
      </c>
    </row>
    <row r="45" spans="1:14">
      <c r="A45" s="7" t="s">
        <v>117</v>
      </c>
      <c r="B45" s="7">
        <v>8150914</v>
      </c>
      <c r="C45" s="7" t="s">
        <v>93</v>
      </c>
      <c r="D45" s="32" t="s">
        <v>1598</v>
      </c>
      <c r="E45" s="32">
        <v>0</v>
      </c>
      <c r="F45" s="32">
        <v>0.18</v>
      </c>
      <c r="G45" s="7" t="s">
        <v>23</v>
      </c>
      <c r="H45" s="51">
        <v>0</v>
      </c>
      <c r="I45" s="16">
        <v>1.1000000000000001E-3</v>
      </c>
      <c r="J45" s="46">
        <v>7157164</v>
      </c>
      <c r="K45" s="46">
        <v>99.98</v>
      </c>
      <c r="L45" s="46">
        <v>7155.73</v>
      </c>
      <c r="M45" s="16">
        <v>5.9999999999999995E-4</v>
      </c>
      <c r="N45" s="16">
        <f>L45/סיכום!$B$42</f>
        <v>7.6493957828433767E-3</v>
      </c>
    </row>
    <row r="46" spans="1:14">
      <c r="A46" s="7" t="s">
        <v>118</v>
      </c>
      <c r="B46" s="7">
        <v>1126218</v>
      </c>
      <c r="C46" s="7" t="s">
        <v>93</v>
      </c>
      <c r="D46" s="32" t="s">
        <v>1598</v>
      </c>
      <c r="E46" s="32">
        <v>0</v>
      </c>
      <c r="F46" s="32">
        <v>2.48</v>
      </c>
      <c r="G46" s="7" t="s">
        <v>23</v>
      </c>
      <c r="H46" s="16">
        <v>0.04</v>
      </c>
      <c r="I46" s="16">
        <v>5.1999999999999998E-3</v>
      </c>
      <c r="J46" s="46">
        <v>3706659</v>
      </c>
      <c r="K46" s="46">
        <v>110.59</v>
      </c>
      <c r="L46" s="46">
        <v>4099.1899999999996</v>
      </c>
      <c r="M46" s="16">
        <v>2.0000000000000001E-4</v>
      </c>
      <c r="N46" s="16">
        <f>L46/סיכום!$B$42</f>
        <v>4.3819885181628909E-3</v>
      </c>
    </row>
    <row r="47" spans="1:14">
      <c r="A47" s="7" t="s">
        <v>119</v>
      </c>
      <c r="B47" s="7">
        <v>1115773</v>
      </c>
      <c r="C47" s="7" t="s">
        <v>93</v>
      </c>
      <c r="D47" s="32" t="s">
        <v>1598</v>
      </c>
      <c r="E47" s="32">
        <v>0</v>
      </c>
      <c r="F47" s="32">
        <v>4.18</v>
      </c>
      <c r="G47" s="7" t="s">
        <v>23</v>
      </c>
      <c r="H47" s="16">
        <v>0.05</v>
      </c>
      <c r="I47" s="16">
        <v>1.18E-2</v>
      </c>
      <c r="J47" s="46">
        <v>10411466</v>
      </c>
      <c r="K47" s="46">
        <v>119.01</v>
      </c>
      <c r="L47" s="46">
        <v>12390.69</v>
      </c>
      <c r="M47" s="16">
        <v>5.9999999999999995E-4</v>
      </c>
      <c r="N47" s="16">
        <f>L47/סיכום!$B$42</f>
        <v>1.324550979879336E-2</v>
      </c>
    </row>
    <row r="48" spans="1:14">
      <c r="A48" s="7" t="s">
        <v>120</v>
      </c>
      <c r="B48" s="7">
        <v>1123272</v>
      </c>
      <c r="C48" s="7" t="s">
        <v>93</v>
      </c>
      <c r="D48" s="32" t="s">
        <v>1598</v>
      </c>
      <c r="E48" s="32">
        <v>0</v>
      </c>
      <c r="F48" s="32">
        <v>5.71</v>
      </c>
      <c r="G48" s="7" t="s">
        <v>23</v>
      </c>
      <c r="H48" s="16">
        <v>5.5E-2</v>
      </c>
      <c r="I48" s="16">
        <v>1.77E-2</v>
      </c>
      <c r="J48" s="46">
        <v>6275470</v>
      </c>
      <c r="K48" s="46">
        <v>125.27</v>
      </c>
      <c r="L48" s="46">
        <v>7861.28</v>
      </c>
      <c r="M48" s="16">
        <v>4.0000000000000002E-4</v>
      </c>
      <c r="N48" s="16">
        <f>L48/סיכום!$B$42</f>
        <v>8.4036208856051002E-3</v>
      </c>
    </row>
    <row r="49" spans="1:14">
      <c r="A49" s="7" t="s">
        <v>121</v>
      </c>
      <c r="B49" s="7">
        <v>1125400</v>
      </c>
      <c r="C49" s="7" t="s">
        <v>93</v>
      </c>
      <c r="D49" s="32" t="s">
        <v>1598</v>
      </c>
      <c r="E49" s="32">
        <v>0</v>
      </c>
      <c r="F49" s="32">
        <v>15.82</v>
      </c>
      <c r="G49" s="7" t="s">
        <v>23</v>
      </c>
      <c r="H49" s="16">
        <v>5.5E-2</v>
      </c>
      <c r="I49" s="16">
        <v>3.6499999999999998E-2</v>
      </c>
      <c r="J49" s="46">
        <v>4971673</v>
      </c>
      <c r="K49" s="46">
        <v>133.41</v>
      </c>
      <c r="L49" s="46">
        <v>6632.71</v>
      </c>
      <c r="M49" s="16">
        <v>5.0000000000000001E-4</v>
      </c>
      <c r="N49" s="16">
        <f>L49/סיכום!$B$42</f>
        <v>7.090293219954232E-3</v>
      </c>
    </row>
    <row r="50" spans="1:14">
      <c r="A50" s="7" t="s">
        <v>122</v>
      </c>
      <c r="B50" s="7">
        <v>1101575</v>
      </c>
      <c r="C50" s="7" t="s">
        <v>93</v>
      </c>
      <c r="D50" s="32" t="s">
        <v>1598</v>
      </c>
      <c r="E50" s="32">
        <v>0</v>
      </c>
      <c r="F50" s="32">
        <v>1.62</v>
      </c>
      <c r="G50" s="7" t="s">
        <v>23</v>
      </c>
      <c r="H50" s="16">
        <v>5.5E-2</v>
      </c>
      <c r="I50" s="16">
        <v>2.5000000000000001E-3</v>
      </c>
      <c r="J50" s="46">
        <v>6569138</v>
      </c>
      <c r="K50" s="46">
        <v>110.58</v>
      </c>
      <c r="L50" s="46">
        <v>7264.15</v>
      </c>
      <c r="M50" s="16">
        <v>4.0000000000000002E-4</v>
      </c>
      <c r="N50" s="16">
        <f>L50/סיכום!$B$42</f>
        <v>7.7652955569790525E-3</v>
      </c>
    </row>
    <row r="51" spans="1:14">
      <c r="A51" s="7" t="s">
        <v>123</v>
      </c>
      <c r="B51" s="7">
        <v>1110907</v>
      </c>
      <c r="C51" s="7" t="s">
        <v>93</v>
      </c>
      <c r="D51" s="32" t="s">
        <v>1598</v>
      </c>
      <c r="E51" s="32">
        <v>0</v>
      </c>
      <c r="F51" s="32">
        <v>3.37</v>
      </c>
      <c r="G51" s="7" t="s">
        <v>23</v>
      </c>
      <c r="H51" s="16">
        <v>0.06</v>
      </c>
      <c r="I51" s="16">
        <v>8.3999999999999995E-3</v>
      </c>
      <c r="J51" s="46">
        <v>18919734</v>
      </c>
      <c r="K51" s="46">
        <v>120.59</v>
      </c>
      <c r="L51" s="46">
        <v>22815.31</v>
      </c>
      <c r="M51" s="16">
        <v>1E-3</v>
      </c>
      <c r="N51" s="16">
        <f>L51/סיכום!$B$42</f>
        <v>2.4389312634527063E-2</v>
      </c>
    </row>
    <row r="52" spans="1:14">
      <c r="A52" s="7" t="s">
        <v>124</v>
      </c>
      <c r="B52" s="7">
        <v>1126747</v>
      </c>
      <c r="C52" s="7" t="s">
        <v>93</v>
      </c>
      <c r="D52" s="32" t="s">
        <v>1598</v>
      </c>
      <c r="E52" s="32">
        <v>0</v>
      </c>
      <c r="F52" s="32">
        <v>6.79</v>
      </c>
      <c r="G52" s="7" t="s">
        <v>23</v>
      </c>
      <c r="H52" s="16">
        <v>4.2500000000000003E-2</v>
      </c>
      <c r="I52" s="16">
        <v>2.1399999999999999E-2</v>
      </c>
      <c r="J52" s="46">
        <v>1838407</v>
      </c>
      <c r="K52" s="46">
        <v>116</v>
      </c>
      <c r="L52" s="46">
        <v>2132.5500000000002</v>
      </c>
      <c r="M52" s="16">
        <v>1E-4</v>
      </c>
      <c r="N52" s="16">
        <f>L52/סיכום!$B$42</f>
        <v>2.279672231442864E-3</v>
      </c>
    </row>
    <row r="53" spans="1:14">
      <c r="A53" s="7" t="s">
        <v>125</v>
      </c>
      <c r="B53" s="7">
        <v>1130848</v>
      </c>
      <c r="C53" s="7" t="s">
        <v>93</v>
      </c>
      <c r="D53" s="32" t="s">
        <v>1598</v>
      </c>
      <c r="E53" s="32">
        <v>0</v>
      </c>
      <c r="F53" s="32">
        <v>7.63</v>
      </c>
      <c r="G53" s="7" t="s">
        <v>23</v>
      </c>
      <c r="H53" s="16">
        <v>3.7499999999999999E-2</v>
      </c>
      <c r="I53" s="16">
        <v>2.3599999999999999E-2</v>
      </c>
      <c r="J53" s="46">
        <v>6028805</v>
      </c>
      <c r="K53" s="46">
        <v>111.83</v>
      </c>
      <c r="L53" s="46">
        <v>6742.01</v>
      </c>
      <c r="M53" s="16">
        <v>5.0000000000000001E-4</v>
      </c>
      <c r="N53" s="16">
        <f>L53/סיכום!$B$42</f>
        <v>7.2071337043024099E-3</v>
      </c>
    </row>
    <row r="54" spans="1:14">
      <c r="A54" s="7" t="s">
        <v>126</v>
      </c>
      <c r="B54" s="7">
        <v>1127166</v>
      </c>
      <c r="C54" s="7" t="s">
        <v>93</v>
      </c>
      <c r="D54" s="32" t="s">
        <v>1598</v>
      </c>
      <c r="E54" s="32">
        <v>0</v>
      </c>
      <c r="F54" s="32">
        <v>0.92</v>
      </c>
      <c r="G54" s="7" t="s">
        <v>23</v>
      </c>
      <c r="H54" s="16">
        <v>2.5000000000000001E-2</v>
      </c>
      <c r="I54" s="16">
        <v>1.2999999999999999E-3</v>
      </c>
      <c r="J54" s="46">
        <v>166568</v>
      </c>
      <c r="K54" s="46">
        <v>102.38</v>
      </c>
      <c r="L54" s="46">
        <v>170.53</v>
      </c>
      <c r="M54" s="16">
        <v>0</v>
      </c>
      <c r="N54" s="16">
        <f>L54/סיכום!$B$42</f>
        <v>1.8229467333846878E-4</v>
      </c>
    </row>
    <row r="55" spans="1:14">
      <c r="A55" s="7" t="s">
        <v>127</v>
      </c>
      <c r="B55" s="7">
        <v>1099456</v>
      </c>
      <c r="C55" s="7" t="s">
        <v>93</v>
      </c>
      <c r="D55" s="32" t="s">
        <v>1598</v>
      </c>
      <c r="E55" s="32">
        <v>0</v>
      </c>
      <c r="F55" s="32">
        <v>8.6300000000000008</v>
      </c>
      <c r="G55" s="7" t="s">
        <v>23</v>
      </c>
      <c r="H55" s="16">
        <v>6.25E-2</v>
      </c>
      <c r="I55" s="16">
        <v>2.6599999999999999E-2</v>
      </c>
      <c r="J55" s="46">
        <v>574100</v>
      </c>
      <c r="K55" s="46">
        <v>138.94999999999999</v>
      </c>
      <c r="L55" s="46">
        <v>797.71</v>
      </c>
      <c r="M55" s="16">
        <v>0</v>
      </c>
      <c r="N55" s="16">
        <f>L55/סיכום!$B$42</f>
        <v>8.5274311774368112E-4</v>
      </c>
    </row>
    <row r="56" spans="1:14">
      <c r="A56" s="7" t="s">
        <v>128</v>
      </c>
      <c r="B56" s="7">
        <v>1122019</v>
      </c>
      <c r="C56" s="7" t="s">
        <v>93</v>
      </c>
      <c r="D56" s="32" t="s">
        <v>1598</v>
      </c>
      <c r="E56" s="32">
        <v>0</v>
      </c>
      <c r="F56" s="32">
        <v>1.1299999999999999</v>
      </c>
      <c r="G56" s="7" t="s">
        <v>23</v>
      </c>
      <c r="H56" s="16">
        <v>4.2500000000000003E-2</v>
      </c>
      <c r="I56" s="16">
        <v>1.4E-3</v>
      </c>
      <c r="J56" s="46">
        <v>6589805</v>
      </c>
      <c r="K56" s="46">
        <v>108.34</v>
      </c>
      <c r="L56" s="46">
        <v>7139.39</v>
      </c>
      <c r="M56" s="16">
        <v>4.0000000000000002E-4</v>
      </c>
      <c r="N56" s="16">
        <f>L56/סיכום!$B$42</f>
        <v>7.6319285045794326E-3</v>
      </c>
    </row>
    <row r="57" spans="1:14">
      <c r="A57" s="7" t="s">
        <v>129</v>
      </c>
      <c r="B57" s="7">
        <v>9268335</v>
      </c>
      <c r="C57" s="7" t="s">
        <v>93</v>
      </c>
      <c r="D57" s="32" t="s">
        <v>1598</v>
      </c>
      <c r="E57" s="32">
        <v>0</v>
      </c>
      <c r="F57" s="32">
        <v>0.59</v>
      </c>
      <c r="G57" s="7" t="s">
        <v>23</v>
      </c>
      <c r="H57" s="16">
        <v>6.5000000000000002E-2</v>
      </c>
      <c r="I57" s="16">
        <v>1.1999999999999999E-3</v>
      </c>
      <c r="J57" s="46">
        <v>7033426</v>
      </c>
      <c r="K57" s="46">
        <v>106.44</v>
      </c>
      <c r="L57" s="46">
        <v>7486.38</v>
      </c>
      <c r="M57" s="16">
        <v>6.9999999999999999E-4</v>
      </c>
      <c r="N57" s="16">
        <f>L57/סיכום!$B$42</f>
        <v>8.0028569553019756E-3</v>
      </c>
    </row>
    <row r="58" spans="1:14" ht="13.5" thickBot="1">
      <c r="A58" s="6" t="s">
        <v>130</v>
      </c>
      <c r="B58" s="6"/>
      <c r="C58" s="6"/>
      <c r="D58" s="6"/>
      <c r="E58" s="6"/>
      <c r="F58" s="54">
        <v>2.97</v>
      </c>
      <c r="G58" s="6"/>
      <c r="H58" s="17"/>
      <c r="I58" s="17">
        <v>7.7999999999999996E-3</v>
      </c>
      <c r="J58" s="40">
        <f>SUM(J34:J57)</f>
        <v>125882124</v>
      </c>
      <c r="K58" s="39"/>
      <c r="L58" s="40">
        <f>SUM(L34:L57)</f>
        <v>138293.93</v>
      </c>
      <c r="M58" s="17"/>
      <c r="N58" s="18">
        <f>SUM(N34:N57)</f>
        <v>0.14783467304311892</v>
      </c>
    </row>
    <row r="59" spans="1:14" ht="13.5" thickTop="1"/>
    <row r="60" spans="1:14">
      <c r="A60" s="6" t="s">
        <v>131</v>
      </c>
      <c r="B60" s="6"/>
      <c r="C60" s="6"/>
      <c r="D60" s="6"/>
      <c r="E60" s="6"/>
      <c r="F60" s="54"/>
      <c r="G60" s="6"/>
      <c r="H60" s="17"/>
      <c r="I60" s="17"/>
      <c r="J60" s="39"/>
      <c r="K60" s="39"/>
      <c r="L60" s="39"/>
      <c r="M60" s="17"/>
      <c r="N60" s="17"/>
    </row>
    <row r="61" spans="1:14" ht="13.5" thickBot="1">
      <c r="A61" s="6" t="s">
        <v>132</v>
      </c>
      <c r="B61" s="6"/>
      <c r="C61" s="6"/>
      <c r="D61" s="6"/>
      <c r="E61" s="6"/>
      <c r="F61" s="54"/>
      <c r="G61" s="6"/>
      <c r="H61" s="17"/>
      <c r="I61" s="17"/>
      <c r="J61" s="40">
        <v>0</v>
      </c>
      <c r="K61" s="39"/>
      <c r="L61" s="40">
        <v>0</v>
      </c>
      <c r="M61" s="17"/>
      <c r="N61" s="18">
        <f>L61/סיכום!$B$42</f>
        <v>0</v>
      </c>
    </row>
    <row r="62" spans="1:14" ht="13.5" thickTop="1"/>
    <row r="63" spans="1:14" ht="13.5" thickBot="1">
      <c r="A63" s="4" t="s">
        <v>133</v>
      </c>
      <c r="B63" s="4"/>
      <c r="C63" s="4"/>
      <c r="D63" s="4"/>
      <c r="E63" s="4"/>
      <c r="F63" s="26">
        <v>3.7</v>
      </c>
      <c r="G63" s="4"/>
      <c r="H63" s="19"/>
      <c r="I63" s="19">
        <v>6.4000000000000003E-3</v>
      </c>
      <c r="J63" s="41">
        <f>SUM(J31+J58)</f>
        <v>153236365.96000001</v>
      </c>
      <c r="K63" s="37"/>
      <c r="L63" s="41">
        <f>SUM(L31+L58)</f>
        <v>173968.82</v>
      </c>
      <c r="M63" s="19"/>
      <c r="N63" s="20">
        <f>SUM(N31+N58)</f>
        <v>0.1859707336713709</v>
      </c>
    </row>
    <row r="64" spans="1:14" ht="13.5" thickTop="1"/>
    <row r="66" spans="1:14">
      <c r="A66" s="4" t="s">
        <v>134</v>
      </c>
      <c r="B66" s="4"/>
      <c r="C66" s="4"/>
      <c r="D66" s="4"/>
      <c r="E66" s="4"/>
      <c r="F66" s="26"/>
      <c r="G66" s="4"/>
      <c r="H66" s="19"/>
      <c r="I66" s="19"/>
      <c r="J66" s="37"/>
      <c r="K66" s="37"/>
      <c r="L66" s="37"/>
      <c r="M66" s="19"/>
      <c r="N66" s="19"/>
    </row>
    <row r="67" spans="1:14">
      <c r="A67" s="6" t="s">
        <v>135</v>
      </c>
      <c r="B67" s="6"/>
      <c r="C67" s="6"/>
      <c r="D67" s="6"/>
      <c r="E67" s="6"/>
      <c r="F67" s="54"/>
      <c r="G67" s="6"/>
      <c r="H67" s="17"/>
      <c r="I67" s="17"/>
      <c r="J67" s="39"/>
      <c r="K67" s="39"/>
      <c r="L67" s="39"/>
      <c r="M67" s="17"/>
      <c r="N67" s="17"/>
    </row>
    <row r="68" spans="1:14" ht="13.5" thickBot="1">
      <c r="A68" s="6" t="s">
        <v>136</v>
      </c>
      <c r="B68" s="6"/>
      <c r="C68" s="6"/>
      <c r="D68" s="6"/>
      <c r="E68" s="6"/>
      <c r="F68" s="54"/>
      <c r="G68" s="6"/>
      <c r="H68" s="17"/>
      <c r="I68" s="17"/>
      <c r="J68" s="40">
        <v>0</v>
      </c>
      <c r="K68" s="39"/>
      <c r="L68" s="40">
        <v>0</v>
      </c>
      <c r="M68" s="17"/>
      <c r="N68" s="18">
        <f>L68/סיכום!$B$42</f>
        <v>0</v>
      </c>
    </row>
    <row r="69" spans="1:14" ht="13.5" thickTop="1"/>
    <row r="70" spans="1:14">
      <c r="A70" s="6" t="s">
        <v>137</v>
      </c>
      <c r="B70" s="6"/>
      <c r="C70" s="6"/>
      <c r="D70" s="6"/>
      <c r="E70" s="6"/>
      <c r="F70" s="54"/>
      <c r="G70" s="6"/>
      <c r="H70" s="17"/>
      <c r="I70" s="17"/>
      <c r="J70" s="39"/>
      <c r="K70" s="39"/>
      <c r="L70" s="39"/>
      <c r="M70" s="17"/>
      <c r="N70" s="17"/>
    </row>
    <row r="71" spans="1:14" ht="13.5" thickBot="1">
      <c r="A71" s="6" t="s">
        <v>138</v>
      </c>
      <c r="B71" s="6"/>
      <c r="C71" s="6"/>
      <c r="D71" s="6"/>
      <c r="E71" s="6"/>
      <c r="F71" s="54"/>
      <c r="G71" s="6"/>
      <c r="H71" s="17"/>
      <c r="I71" s="17"/>
      <c r="J71" s="40">
        <v>0</v>
      </c>
      <c r="K71" s="39"/>
      <c r="L71" s="40">
        <v>0</v>
      </c>
      <c r="M71" s="17"/>
      <c r="N71" s="18">
        <f>L71/סיכום!$B$42</f>
        <v>0</v>
      </c>
    </row>
    <row r="72" spans="1:14" ht="13.5" thickTop="1"/>
    <row r="73" spans="1:14" ht="13.5" thickBot="1">
      <c r="A73" s="4" t="s">
        <v>139</v>
      </c>
      <c r="B73" s="4"/>
      <c r="C73" s="4"/>
      <c r="D73" s="4"/>
      <c r="E73" s="4"/>
      <c r="F73" s="26"/>
      <c r="G73" s="4"/>
      <c r="H73" s="19"/>
      <c r="I73" s="19"/>
      <c r="J73" s="41">
        <v>0</v>
      </c>
      <c r="K73" s="37"/>
      <c r="L73" s="41">
        <v>0</v>
      </c>
      <c r="M73" s="19"/>
      <c r="N73" s="20">
        <v>0</v>
      </c>
    </row>
    <row r="74" spans="1:14" ht="13.5" thickTop="1"/>
    <row r="76" spans="1:14" ht="13.5" thickBot="1">
      <c r="A76" s="4" t="s">
        <v>140</v>
      </c>
      <c r="B76" s="4"/>
      <c r="C76" s="4"/>
      <c r="D76" s="4"/>
      <c r="E76" s="4"/>
      <c r="F76" s="26">
        <v>3.7</v>
      </c>
      <c r="G76" s="4"/>
      <c r="H76" s="19"/>
      <c r="I76" s="19">
        <v>6.4000000000000003E-3</v>
      </c>
      <c r="J76" s="41">
        <f>SUM(J63+J73)</f>
        <v>153236365.96000001</v>
      </c>
      <c r="K76" s="37"/>
      <c r="L76" s="41">
        <f>SUM(L63+L73)</f>
        <v>173968.82</v>
      </c>
      <c r="M76" s="19"/>
      <c r="N76" s="20">
        <f>SUM(N63+N73)</f>
        <v>0.1859707336713709</v>
      </c>
    </row>
    <row r="77" spans="1:14" ht="13.5" thickTop="1"/>
    <row r="79" spans="1:14">
      <c r="A79" s="7" t="s">
        <v>77</v>
      </c>
      <c r="B79" s="7"/>
      <c r="C79" s="7"/>
      <c r="D79" s="7"/>
      <c r="E79" s="7"/>
      <c r="F79" s="32"/>
      <c r="G79" s="7"/>
      <c r="H79" s="16"/>
      <c r="I79" s="16"/>
      <c r="J79" s="46"/>
      <c r="K79" s="46"/>
      <c r="L79" s="46"/>
      <c r="M79" s="16"/>
      <c r="N79" s="16"/>
    </row>
    <row r="83" spans="1:1">
      <c r="A83" s="2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0"/>
  <sheetViews>
    <sheetView rightToLeft="1" topLeftCell="G28" workbookViewId="0">
      <selection activeCell="N36" sqref="N36"/>
    </sheetView>
  </sheetViews>
  <sheetFormatPr defaultColWidth="9.140625" defaultRowHeight="12.75"/>
  <cols>
    <col min="1" max="1" width="62.7109375" customWidth="1"/>
    <col min="2" max="2" width="15.7109375" customWidth="1"/>
    <col min="3" max="3" width="14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style="47" customWidth="1"/>
    <col min="11" max="11" width="16.7109375" style="47" customWidth="1"/>
    <col min="12" max="12" width="13.7109375" style="52" customWidth="1"/>
    <col min="13" max="13" width="9.7109375" style="52" customWidth="1"/>
    <col min="14" max="14" width="12.7109375" style="52" customWidth="1"/>
    <col min="15" max="15" width="24.7109375" style="47" customWidth="1"/>
    <col min="16" max="16" width="20.7109375" style="47" customWidth="1"/>
  </cols>
  <sheetData>
    <row r="2" spans="1:16" ht="18">
      <c r="A2" s="1" t="s">
        <v>0</v>
      </c>
    </row>
    <row r="4" spans="1:16" ht="18">
      <c r="A4" s="1" t="s">
        <v>1418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1131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19" t="s">
        <v>10</v>
      </c>
      <c r="K11" s="19" t="s">
        <v>11</v>
      </c>
      <c r="L11" s="26" t="s">
        <v>82</v>
      </c>
      <c r="M11" s="26" t="s">
        <v>83</v>
      </c>
      <c r="N11" s="26" t="s">
        <v>1151</v>
      </c>
      <c r="O11" s="19" t="s">
        <v>84</v>
      </c>
      <c r="P11" s="19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48" t="s">
        <v>14</v>
      </c>
      <c r="K12" s="48" t="s">
        <v>14</v>
      </c>
      <c r="L12" s="53" t="s">
        <v>87</v>
      </c>
      <c r="M12" s="53" t="s">
        <v>88</v>
      </c>
      <c r="N12" s="53" t="s">
        <v>15</v>
      </c>
      <c r="O12" s="48" t="s">
        <v>14</v>
      </c>
      <c r="P12" s="48" t="s">
        <v>14</v>
      </c>
    </row>
    <row r="15" spans="1:16">
      <c r="A15" s="4" t="s">
        <v>1419</v>
      </c>
      <c r="B15" s="4"/>
      <c r="C15" s="4"/>
      <c r="D15" s="4"/>
      <c r="E15" s="4"/>
      <c r="F15" s="4"/>
      <c r="G15" s="4"/>
      <c r="H15" s="4"/>
      <c r="I15" s="4"/>
      <c r="J15" s="19"/>
      <c r="K15" s="19"/>
      <c r="L15" s="26"/>
      <c r="M15" s="26"/>
      <c r="N15" s="26"/>
      <c r="O15" s="19"/>
      <c r="P15" s="19"/>
    </row>
    <row r="18" spans="1:16">
      <c r="A18" s="4" t="s">
        <v>1420</v>
      </c>
      <c r="B18" s="4"/>
      <c r="C18" s="4"/>
      <c r="D18" s="4"/>
      <c r="E18" s="4"/>
      <c r="F18" s="4"/>
      <c r="G18" s="4"/>
      <c r="H18" s="4"/>
      <c r="I18" s="4"/>
      <c r="J18" s="19"/>
      <c r="K18" s="19"/>
      <c r="L18" s="26"/>
      <c r="M18" s="26"/>
      <c r="N18" s="26"/>
      <c r="O18" s="19"/>
      <c r="P18" s="19"/>
    </row>
    <row r="19" spans="1:16">
      <c r="A19" s="6" t="s">
        <v>1134</v>
      </c>
      <c r="B19" s="6"/>
      <c r="C19" s="6"/>
      <c r="D19" s="6"/>
      <c r="E19" s="6"/>
      <c r="F19" s="6"/>
      <c r="G19" s="6"/>
      <c r="H19" s="6"/>
      <c r="I19" s="6"/>
      <c r="J19" s="17"/>
      <c r="K19" s="17"/>
      <c r="L19" s="54"/>
      <c r="M19" s="54"/>
      <c r="N19" s="54"/>
      <c r="O19" s="17"/>
      <c r="P19" s="17"/>
    </row>
    <row r="20" spans="1:16" ht="13.5" thickBot="1">
      <c r="A20" s="6" t="s">
        <v>1135</v>
      </c>
      <c r="B20" s="6"/>
      <c r="C20" s="6"/>
      <c r="D20" s="6"/>
      <c r="E20" s="6"/>
      <c r="F20" s="6"/>
      <c r="G20" s="6"/>
      <c r="H20" s="6"/>
      <c r="I20" s="6"/>
      <c r="J20" s="17"/>
      <c r="K20" s="17"/>
      <c r="L20" s="55">
        <v>0</v>
      </c>
      <c r="M20" s="54"/>
      <c r="N20" s="55">
        <v>0</v>
      </c>
      <c r="O20" s="17"/>
      <c r="P20" s="18">
        <v>0</v>
      </c>
    </row>
    <row r="21" spans="1:16" ht="13.5" thickTop="1"/>
    <row r="22" spans="1:16">
      <c r="A22" s="6" t="s">
        <v>1136</v>
      </c>
      <c r="B22" s="6"/>
      <c r="C22" s="6"/>
      <c r="D22" s="6"/>
      <c r="E22" s="6"/>
      <c r="F22" s="6"/>
      <c r="G22" s="6"/>
      <c r="H22" s="6"/>
      <c r="I22" s="6"/>
      <c r="J22" s="17"/>
      <c r="K22" s="17"/>
      <c r="L22" s="54"/>
      <c r="M22" s="54"/>
      <c r="N22" s="54"/>
      <c r="O22" s="17"/>
      <c r="P22" s="17"/>
    </row>
    <row r="23" spans="1:16" ht="13.5" thickBot="1">
      <c r="A23" s="6" t="s">
        <v>1137</v>
      </c>
      <c r="B23" s="6"/>
      <c r="C23" s="6"/>
      <c r="D23" s="6"/>
      <c r="E23" s="6"/>
      <c r="F23" s="6"/>
      <c r="G23" s="6"/>
      <c r="H23" s="6"/>
      <c r="I23" s="6"/>
      <c r="J23" s="17"/>
      <c r="K23" s="17"/>
      <c r="L23" s="55">
        <v>0</v>
      </c>
      <c r="M23" s="54"/>
      <c r="N23" s="55">
        <v>0</v>
      </c>
      <c r="O23" s="17"/>
      <c r="P23" s="18">
        <f>N23/סיכום!$B$42</f>
        <v>0</v>
      </c>
    </row>
    <row r="24" spans="1:16" ht="13.5" thickTop="1"/>
    <row r="25" spans="1:16">
      <c r="A25" s="6" t="s">
        <v>1138</v>
      </c>
      <c r="B25" s="6"/>
      <c r="C25" s="6"/>
      <c r="D25" s="6"/>
      <c r="E25" s="6"/>
      <c r="F25" s="6"/>
      <c r="G25" s="6"/>
      <c r="H25" s="6"/>
      <c r="I25" s="6"/>
      <c r="J25" s="17"/>
      <c r="K25" s="17"/>
      <c r="L25" s="54"/>
      <c r="M25" s="54"/>
      <c r="N25" s="54"/>
      <c r="O25" s="17"/>
      <c r="P25" s="17"/>
    </row>
    <row r="26" spans="1:16" ht="13.5" thickBot="1">
      <c r="A26" s="6" t="s">
        <v>1139</v>
      </c>
      <c r="B26" s="6"/>
      <c r="C26" s="6"/>
      <c r="D26" s="6"/>
      <c r="E26" s="6"/>
      <c r="F26" s="6"/>
      <c r="G26" s="6"/>
      <c r="H26" s="6"/>
      <c r="I26" s="6"/>
      <c r="J26" s="17"/>
      <c r="K26" s="17"/>
      <c r="L26" s="55">
        <v>0</v>
      </c>
      <c r="M26" s="54"/>
      <c r="N26" s="55">
        <v>0</v>
      </c>
      <c r="O26" s="17"/>
      <c r="P26" s="18">
        <f>N26/סיכום!$B$42</f>
        <v>0</v>
      </c>
    </row>
    <row r="27" spans="1:16" ht="13.5" thickTop="1"/>
    <row r="28" spans="1:16">
      <c r="A28" s="6" t="s">
        <v>1140</v>
      </c>
      <c r="B28" s="6"/>
      <c r="C28" s="6"/>
      <c r="D28" s="6"/>
      <c r="E28" s="6"/>
      <c r="F28" s="6"/>
      <c r="G28" s="6"/>
      <c r="H28" s="6"/>
      <c r="I28" s="6"/>
      <c r="J28" s="17"/>
      <c r="K28" s="17"/>
      <c r="L28" s="54"/>
      <c r="M28" s="54"/>
      <c r="N28" s="54"/>
      <c r="O28" s="17"/>
      <c r="P28" s="17"/>
    </row>
    <row r="29" spans="1:16" ht="13.5" thickBot="1">
      <c r="A29" s="6" t="s">
        <v>1141</v>
      </c>
      <c r="B29" s="6"/>
      <c r="C29" s="6"/>
      <c r="D29" s="6"/>
      <c r="E29" s="6"/>
      <c r="F29" s="6"/>
      <c r="G29" s="6"/>
      <c r="H29" s="6"/>
      <c r="I29" s="6"/>
      <c r="J29" s="17"/>
      <c r="K29" s="17"/>
      <c r="L29" s="55">
        <v>0</v>
      </c>
      <c r="M29" s="54"/>
      <c r="N29" s="55">
        <v>0</v>
      </c>
      <c r="O29" s="17"/>
      <c r="P29" s="18">
        <f>N29/סיכום!$B$42</f>
        <v>0</v>
      </c>
    </row>
    <row r="30" spans="1:16" ht="13.5" thickTop="1"/>
    <row r="31" spans="1:16">
      <c r="A31" s="6" t="s">
        <v>1142</v>
      </c>
      <c r="B31" s="6"/>
      <c r="C31" s="6"/>
      <c r="D31" s="6"/>
      <c r="E31" s="6"/>
      <c r="F31" s="6"/>
      <c r="G31" s="6"/>
      <c r="H31" s="6"/>
      <c r="I31" s="6"/>
      <c r="J31" s="17"/>
      <c r="K31" s="17"/>
      <c r="L31" s="54"/>
      <c r="M31" s="54"/>
      <c r="N31" s="54"/>
      <c r="O31" s="17"/>
      <c r="P31" s="17"/>
    </row>
    <row r="32" spans="1:16" ht="13.5" thickBot="1">
      <c r="A32" s="6" t="s">
        <v>1143</v>
      </c>
      <c r="B32" s="6"/>
      <c r="C32" s="6"/>
      <c r="D32" s="6"/>
      <c r="E32" s="6"/>
      <c r="F32" s="6"/>
      <c r="G32" s="6"/>
      <c r="H32" s="6"/>
      <c r="I32" s="6"/>
      <c r="J32" s="17"/>
      <c r="K32" s="17"/>
      <c r="L32" s="55">
        <v>0</v>
      </c>
      <c r="M32" s="54"/>
      <c r="N32" s="55">
        <v>0</v>
      </c>
      <c r="O32" s="17"/>
      <c r="P32" s="18">
        <f>N32/סיכום!$B$42</f>
        <v>0</v>
      </c>
    </row>
    <row r="33" spans="1:16" ht="13.5" thickTop="1"/>
    <row r="34" spans="1:16">
      <c r="A34" s="6" t="s">
        <v>1144</v>
      </c>
      <c r="B34" s="6"/>
      <c r="C34" s="6"/>
      <c r="D34" s="6"/>
      <c r="E34" s="6"/>
      <c r="F34" s="6"/>
      <c r="G34" s="6"/>
      <c r="H34" s="6"/>
      <c r="I34" s="6"/>
      <c r="J34" s="17"/>
      <c r="K34" s="17"/>
      <c r="L34" s="54"/>
      <c r="M34" s="54"/>
      <c r="N34" s="54"/>
      <c r="O34" s="17"/>
      <c r="P34" s="17"/>
    </row>
    <row r="35" spans="1:16" ht="13.5" thickBot="1">
      <c r="A35" s="6" t="s">
        <v>1145</v>
      </c>
      <c r="B35" s="6"/>
      <c r="C35" s="6"/>
      <c r="D35" s="6"/>
      <c r="E35" s="6"/>
      <c r="F35" s="6"/>
      <c r="G35" s="6"/>
      <c r="H35" s="6"/>
      <c r="I35" s="6"/>
      <c r="J35" s="17"/>
      <c r="K35" s="17"/>
      <c r="L35" s="55">
        <v>0</v>
      </c>
      <c r="M35" s="54"/>
      <c r="N35" s="55">
        <v>0</v>
      </c>
      <c r="O35" s="17"/>
      <c r="P35" s="18">
        <f>N35/סיכום!$B$42</f>
        <v>0</v>
      </c>
    </row>
    <row r="36" spans="1:16" ht="13.5" thickTop="1"/>
    <row r="37" spans="1:16" ht="13.5" thickBot="1">
      <c r="A37" s="4" t="s">
        <v>1421</v>
      </c>
      <c r="B37" s="4"/>
      <c r="C37" s="4"/>
      <c r="D37" s="4"/>
      <c r="E37" s="4"/>
      <c r="F37" s="4"/>
      <c r="G37" s="4"/>
      <c r="H37" s="4"/>
      <c r="I37" s="4"/>
      <c r="J37" s="19"/>
      <c r="K37" s="19"/>
      <c r="L37" s="56">
        <v>0</v>
      </c>
      <c r="M37" s="26"/>
      <c r="N37" s="56">
        <v>0</v>
      </c>
      <c r="O37" s="19"/>
      <c r="P37" s="20">
        <v>0</v>
      </c>
    </row>
    <row r="38" spans="1:16" ht="13.5" thickTop="1"/>
    <row r="40" spans="1:16">
      <c r="A40" s="4" t="s">
        <v>1422</v>
      </c>
      <c r="B40" s="4"/>
      <c r="C40" s="4"/>
      <c r="D40" s="4"/>
      <c r="E40" s="4"/>
      <c r="F40" s="4"/>
      <c r="G40" s="4"/>
      <c r="H40" s="4"/>
      <c r="I40" s="4"/>
      <c r="J40" s="19"/>
      <c r="K40" s="19"/>
      <c r="L40" s="26"/>
      <c r="M40" s="26"/>
      <c r="N40" s="26"/>
      <c r="O40" s="19"/>
      <c r="P40" s="19"/>
    </row>
    <row r="41" spans="1:16">
      <c r="A41" s="6" t="s">
        <v>1134</v>
      </c>
      <c r="B41" s="6"/>
      <c r="C41" s="6"/>
      <c r="D41" s="6"/>
      <c r="E41" s="6"/>
      <c r="F41" s="6"/>
      <c r="G41" s="6"/>
      <c r="H41" s="6"/>
      <c r="I41" s="6"/>
      <c r="J41" s="17"/>
      <c r="K41" s="17"/>
      <c r="L41" s="54"/>
      <c r="M41" s="54"/>
      <c r="N41" s="54"/>
      <c r="O41" s="17"/>
      <c r="P41" s="17"/>
    </row>
    <row r="42" spans="1:16">
      <c r="A42" s="7" t="s">
        <v>1423</v>
      </c>
      <c r="B42" s="7" t="s">
        <v>1424</v>
      </c>
      <c r="C42" s="7" t="s">
        <v>1425</v>
      </c>
      <c r="D42" s="7" t="s">
        <v>1426</v>
      </c>
      <c r="E42" s="32" t="s">
        <v>1598</v>
      </c>
      <c r="F42" s="32">
        <v>0</v>
      </c>
      <c r="G42" s="7" t="s">
        <v>1427</v>
      </c>
      <c r="H42" s="7">
        <v>34.520000000000003</v>
      </c>
      <c r="I42" s="7" t="s">
        <v>39</v>
      </c>
      <c r="J42" s="16">
        <v>6.1249999999999999E-2</v>
      </c>
      <c r="K42" s="16">
        <v>6.1100000000000002E-2</v>
      </c>
      <c r="L42" s="32">
        <v>831221.8</v>
      </c>
      <c r="M42" s="32">
        <v>100.59</v>
      </c>
      <c r="N42" s="32">
        <v>836.15</v>
      </c>
      <c r="O42" s="51">
        <v>0</v>
      </c>
      <c r="P42" s="16">
        <f>N42/סיכום!$B$42</f>
        <v>8.9383505020794386E-4</v>
      </c>
    </row>
    <row r="43" spans="1:16" ht="13.5" thickBot="1">
      <c r="A43" s="6" t="s">
        <v>1135</v>
      </c>
      <c r="B43" s="6"/>
      <c r="C43" s="6"/>
      <c r="D43" s="6"/>
      <c r="E43" s="6"/>
      <c r="F43" s="6"/>
      <c r="G43" s="6"/>
      <c r="H43" s="6">
        <v>34.520000000000003</v>
      </c>
      <c r="I43" s="6"/>
      <c r="J43" s="17"/>
      <c r="K43" s="17">
        <v>6.1100000000000002E-2</v>
      </c>
      <c r="L43" s="55">
        <f>SUM(L42)</f>
        <v>831221.8</v>
      </c>
      <c r="M43" s="54"/>
      <c r="N43" s="55">
        <f>SUM(N42)</f>
        <v>836.15</v>
      </c>
      <c r="O43" s="17"/>
      <c r="P43" s="18">
        <f>SUM(P42)</f>
        <v>8.9383505020794386E-4</v>
      </c>
    </row>
    <row r="44" spans="1:16" ht="13.5" thickTop="1"/>
    <row r="45" spans="1:16">
      <c r="A45" s="6" t="s">
        <v>1136</v>
      </c>
      <c r="B45" s="6"/>
      <c r="C45" s="6"/>
      <c r="D45" s="6"/>
      <c r="E45" s="6"/>
      <c r="F45" s="6"/>
      <c r="G45" s="6"/>
      <c r="H45" s="6"/>
      <c r="I45" s="6"/>
      <c r="J45" s="17"/>
      <c r="K45" s="17"/>
      <c r="L45" s="54"/>
      <c r="M45" s="54"/>
      <c r="N45" s="54"/>
      <c r="O45" s="17"/>
      <c r="P45" s="17"/>
    </row>
    <row r="46" spans="1:16" ht="13.5" thickBot="1">
      <c r="A46" s="6" t="s">
        <v>1137</v>
      </c>
      <c r="B46" s="6"/>
      <c r="C46" s="6"/>
      <c r="D46" s="6"/>
      <c r="E46" s="6"/>
      <c r="F46" s="6"/>
      <c r="G46" s="6"/>
      <c r="H46" s="6"/>
      <c r="I46" s="6"/>
      <c r="J46" s="17"/>
      <c r="K46" s="17"/>
      <c r="L46" s="55">
        <v>0</v>
      </c>
      <c r="M46" s="54"/>
      <c r="N46" s="55">
        <v>0</v>
      </c>
      <c r="O46" s="17"/>
      <c r="P46" s="18">
        <f>N46/סיכום!$B$42</f>
        <v>0</v>
      </c>
    </row>
    <row r="47" spans="1:16" ht="13.5" thickTop="1"/>
    <row r="48" spans="1:16">
      <c r="A48" s="6" t="s">
        <v>1138</v>
      </c>
      <c r="B48" s="6"/>
      <c r="C48" s="6"/>
      <c r="D48" s="6"/>
      <c r="E48" s="6"/>
      <c r="F48" s="6"/>
      <c r="G48" s="6"/>
      <c r="H48" s="6"/>
      <c r="I48" s="6"/>
      <c r="J48" s="17"/>
      <c r="K48" s="17"/>
      <c r="L48" s="54"/>
      <c r="M48" s="54"/>
      <c r="N48" s="54"/>
      <c r="O48" s="17"/>
      <c r="P48" s="17"/>
    </row>
    <row r="49" spans="1:16" ht="13.5" thickBot="1">
      <c r="A49" s="6" t="s">
        <v>1139</v>
      </c>
      <c r="B49" s="6"/>
      <c r="C49" s="6"/>
      <c r="D49" s="6"/>
      <c r="E49" s="6"/>
      <c r="F49" s="6"/>
      <c r="G49" s="6"/>
      <c r="H49" s="6"/>
      <c r="I49" s="6"/>
      <c r="J49" s="17"/>
      <c r="K49" s="17"/>
      <c r="L49" s="55">
        <v>0</v>
      </c>
      <c r="M49" s="54"/>
      <c r="N49" s="55">
        <v>0</v>
      </c>
      <c r="O49" s="17"/>
      <c r="P49" s="18">
        <f>N49/סיכום!$B$42</f>
        <v>0</v>
      </c>
    </row>
    <row r="50" spans="1:16" ht="13.5" thickTop="1"/>
    <row r="51" spans="1:16">
      <c r="A51" s="6" t="s">
        <v>1140</v>
      </c>
      <c r="B51" s="6"/>
      <c r="C51" s="6"/>
      <c r="D51" s="6"/>
      <c r="E51" s="6"/>
      <c r="F51" s="6"/>
      <c r="G51" s="6"/>
      <c r="H51" s="6"/>
      <c r="I51" s="6"/>
      <c r="J51" s="17"/>
      <c r="K51" s="17"/>
      <c r="L51" s="54"/>
      <c r="M51" s="54"/>
      <c r="N51" s="54"/>
      <c r="O51" s="17"/>
      <c r="P51" s="17"/>
    </row>
    <row r="52" spans="1:16" ht="13.5" thickBot="1">
      <c r="A52" s="6" t="s">
        <v>1141</v>
      </c>
      <c r="B52" s="6"/>
      <c r="C52" s="6"/>
      <c r="D52" s="6"/>
      <c r="E52" s="6"/>
      <c r="F52" s="6"/>
      <c r="G52" s="6"/>
      <c r="H52" s="6"/>
      <c r="I52" s="6"/>
      <c r="J52" s="17"/>
      <c r="K52" s="17"/>
      <c r="L52" s="55">
        <v>0</v>
      </c>
      <c r="M52" s="54"/>
      <c r="N52" s="55">
        <v>0</v>
      </c>
      <c r="O52" s="17"/>
      <c r="P52" s="18">
        <f>N52/סיכום!$B$42</f>
        <v>0</v>
      </c>
    </row>
    <row r="53" spans="1:16" ht="13.5" thickTop="1"/>
    <row r="54" spans="1:16">
      <c r="A54" s="6" t="s">
        <v>1142</v>
      </c>
      <c r="B54" s="6"/>
      <c r="C54" s="6"/>
      <c r="D54" s="6"/>
      <c r="E54" s="6"/>
      <c r="F54" s="6"/>
      <c r="G54" s="6"/>
      <c r="H54" s="6"/>
      <c r="I54" s="6"/>
      <c r="J54" s="17"/>
      <c r="K54" s="17"/>
      <c r="L54" s="54"/>
      <c r="M54" s="54"/>
      <c r="N54" s="54"/>
      <c r="O54" s="17"/>
      <c r="P54" s="17"/>
    </row>
    <row r="55" spans="1:16" ht="13.5" thickBot="1">
      <c r="A55" s="6" t="s">
        <v>1143</v>
      </c>
      <c r="B55" s="6"/>
      <c r="C55" s="6"/>
      <c r="D55" s="6"/>
      <c r="E55" s="6"/>
      <c r="F55" s="6"/>
      <c r="G55" s="6"/>
      <c r="H55" s="6"/>
      <c r="I55" s="6"/>
      <c r="J55" s="17"/>
      <c r="K55" s="17"/>
      <c r="L55" s="55">
        <v>0</v>
      </c>
      <c r="M55" s="54"/>
      <c r="N55" s="55">
        <v>0</v>
      </c>
      <c r="O55" s="17"/>
      <c r="P55" s="18">
        <f>N55/סיכום!$B$42</f>
        <v>0</v>
      </c>
    </row>
    <row r="56" spans="1:16" ht="13.5" thickTop="1"/>
    <row r="57" spans="1:16">
      <c r="A57" s="6" t="s">
        <v>1144</v>
      </c>
      <c r="B57" s="6"/>
      <c r="C57" s="6"/>
      <c r="D57" s="6"/>
      <c r="E57" s="6"/>
      <c r="F57" s="6"/>
      <c r="G57" s="6"/>
      <c r="H57" s="6"/>
      <c r="I57" s="6"/>
      <c r="J57" s="17"/>
      <c r="K57" s="17"/>
      <c r="L57" s="54"/>
      <c r="M57" s="54"/>
      <c r="N57" s="54"/>
      <c r="O57" s="17"/>
      <c r="P57" s="17"/>
    </row>
    <row r="58" spans="1:16" ht="13.5" thickBot="1">
      <c r="A58" s="6" t="s">
        <v>1145</v>
      </c>
      <c r="B58" s="6"/>
      <c r="C58" s="6"/>
      <c r="D58" s="6"/>
      <c r="E58" s="6"/>
      <c r="F58" s="6"/>
      <c r="G58" s="6"/>
      <c r="H58" s="6"/>
      <c r="I58" s="6"/>
      <c r="J58" s="17"/>
      <c r="K58" s="17"/>
      <c r="L58" s="55">
        <v>0</v>
      </c>
      <c r="M58" s="54"/>
      <c r="N58" s="55">
        <v>0</v>
      </c>
      <c r="O58" s="17"/>
      <c r="P58" s="18">
        <f>N58/סיכום!$B$42</f>
        <v>0</v>
      </c>
    </row>
    <row r="59" spans="1:16" ht="13.5" thickTop="1"/>
    <row r="60" spans="1:16" ht="13.5" thickBot="1">
      <c r="A60" s="4" t="s">
        <v>1428</v>
      </c>
      <c r="B60" s="4"/>
      <c r="C60" s="4"/>
      <c r="D60" s="4"/>
      <c r="E60" s="4"/>
      <c r="F60" s="4"/>
      <c r="G60" s="4"/>
      <c r="H60" s="4">
        <v>34.520000000000003</v>
      </c>
      <c r="I60" s="4"/>
      <c r="J60" s="19"/>
      <c r="K60" s="19">
        <v>6.1100000000000002E-2</v>
      </c>
      <c r="L60" s="56">
        <f>SUM(L43)</f>
        <v>831221.8</v>
      </c>
      <c r="M60" s="26"/>
      <c r="N60" s="56">
        <f>SUM(N43)</f>
        <v>836.15</v>
      </c>
      <c r="O60" s="19"/>
      <c r="P60" s="20">
        <f>SUM(P43)</f>
        <v>8.9383505020794386E-4</v>
      </c>
    </row>
    <row r="61" spans="1:16" ht="13.5" thickTop="1"/>
    <row r="63" spans="1:16" ht="13.5" thickBot="1">
      <c r="A63" s="4" t="s">
        <v>1429</v>
      </c>
      <c r="B63" s="4"/>
      <c r="C63" s="4"/>
      <c r="D63" s="4"/>
      <c r="E63" s="4"/>
      <c r="F63" s="4"/>
      <c r="G63" s="4"/>
      <c r="H63" s="4">
        <v>34.520000000000003</v>
      </c>
      <c r="I63" s="4"/>
      <c r="J63" s="19"/>
      <c r="K63" s="19">
        <v>6.1100000000000002E-2</v>
      </c>
      <c r="L63" s="56">
        <f>SUM(L60)</f>
        <v>831221.8</v>
      </c>
      <c r="M63" s="26"/>
      <c r="N63" s="56">
        <f>SUM(N60)</f>
        <v>836.15</v>
      </c>
      <c r="O63" s="19"/>
      <c r="P63" s="20">
        <f>SUM(P60)</f>
        <v>8.9383505020794386E-4</v>
      </c>
    </row>
    <row r="64" spans="1:16" ht="13.5" thickTop="1"/>
    <row r="66" spans="1:16">
      <c r="A66" s="7" t="s">
        <v>77</v>
      </c>
      <c r="B66" s="7"/>
      <c r="C66" s="7"/>
      <c r="D66" s="7"/>
      <c r="E66" s="7"/>
      <c r="F66" s="7"/>
      <c r="G66" s="7"/>
      <c r="H66" s="7"/>
      <c r="I66" s="7"/>
      <c r="J66" s="16"/>
      <c r="K66" s="16"/>
      <c r="L66" s="32"/>
      <c r="M66" s="32"/>
      <c r="N66" s="32"/>
      <c r="O66" s="16"/>
      <c r="P66" s="16"/>
    </row>
    <row r="70" spans="1:16">
      <c r="A70" s="2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1"/>
  <sheetViews>
    <sheetView rightToLeft="1" topLeftCell="D1" workbookViewId="0">
      <selection activeCell="P90" sqref="P90"/>
    </sheetView>
  </sheetViews>
  <sheetFormatPr defaultColWidth="9.140625" defaultRowHeight="12.75"/>
  <cols>
    <col min="1" max="1" width="57.7109375" customWidth="1"/>
    <col min="2" max="2" width="15.7109375" customWidth="1"/>
    <col min="3" max="3" width="23.7109375" customWidth="1"/>
    <col min="4" max="4" width="8.7109375" customWidth="1"/>
    <col min="5" max="5" width="10.7109375" customWidth="1"/>
    <col min="6" max="6" width="6.7109375" style="52" customWidth="1"/>
    <col min="7" max="7" width="13.7109375" customWidth="1"/>
    <col min="8" max="8" width="14.7109375" style="57" customWidth="1"/>
    <col min="9" max="9" width="16.7109375" style="57" customWidth="1"/>
    <col min="10" max="10" width="16.7109375" style="52" customWidth="1"/>
    <col min="11" max="11" width="9.7109375" style="52" customWidth="1"/>
    <col min="12" max="12" width="12.7109375" style="52" customWidth="1"/>
    <col min="13" max="13" width="20.7109375" style="47" customWidth="1"/>
  </cols>
  <sheetData>
    <row r="2" spans="1:13" ht="18">
      <c r="A2" s="1" t="s">
        <v>0</v>
      </c>
    </row>
    <row r="4" spans="1:13" ht="18">
      <c r="A4" s="1" t="s">
        <v>1430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26" t="s">
        <v>81</v>
      </c>
      <c r="G11" s="4" t="s">
        <v>9</v>
      </c>
      <c r="H11" s="58" t="s">
        <v>10</v>
      </c>
      <c r="I11" s="58" t="s">
        <v>11</v>
      </c>
      <c r="J11" s="26" t="s">
        <v>82</v>
      </c>
      <c r="K11" s="26" t="s">
        <v>83</v>
      </c>
      <c r="L11" s="26" t="s">
        <v>1151</v>
      </c>
      <c r="M11" s="19" t="s">
        <v>13</v>
      </c>
    </row>
    <row r="12" spans="1:13">
      <c r="A12" s="5"/>
      <c r="B12" s="5"/>
      <c r="C12" s="5"/>
      <c r="D12" s="5"/>
      <c r="E12" s="5"/>
      <c r="F12" s="53" t="s">
        <v>86</v>
      </c>
      <c r="G12" s="5"/>
      <c r="H12" s="59" t="s">
        <v>14</v>
      </c>
      <c r="I12" s="59" t="s">
        <v>14</v>
      </c>
      <c r="J12" s="53" t="s">
        <v>87</v>
      </c>
      <c r="K12" s="53" t="s">
        <v>88</v>
      </c>
      <c r="L12" s="53" t="s">
        <v>15</v>
      </c>
      <c r="M12" s="48" t="s">
        <v>14</v>
      </c>
    </row>
    <row r="15" spans="1:13">
      <c r="A15" s="4" t="s">
        <v>1430</v>
      </c>
      <c r="B15" s="4"/>
      <c r="C15" s="4"/>
      <c r="D15" s="4"/>
      <c r="E15" s="4"/>
      <c r="F15" s="26"/>
      <c r="G15" s="4"/>
      <c r="H15" s="58"/>
      <c r="I15" s="58"/>
      <c r="J15" s="26"/>
      <c r="K15" s="26"/>
      <c r="L15" s="26"/>
      <c r="M15" s="19"/>
    </row>
    <row r="18" spans="1:13">
      <c r="A18" s="4" t="s">
        <v>1431</v>
      </c>
      <c r="B18" s="4"/>
      <c r="C18" s="4"/>
      <c r="D18" s="4"/>
      <c r="E18" s="4"/>
      <c r="F18" s="26"/>
      <c r="G18" s="4"/>
      <c r="H18" s="58"/>
      <c r="I18" s="58"/>
      <c r="J18" s="26"/>
      <c r="K18" s="26"/>
      <c r="L18" s="26"/>
      <c r="M18" s="19"/>
    </row>
    <row r="19" spans="1:13">
      <c r="A19" s="6" t="s">
        <v>1432</v>
      </c>
      <c r="B19" s="6"/>
      <c r="C19" s="6"/>
      <c r="D19" s="6"/>
      <c r="E19" s="6"/>
      <c r="F19" s="54"/>
      <c r="G19" s="6"/>
      <c r="H19" s="60"/>
      <c r="I19" s="60"/>
      <c r="J19" s="54"/>
      <c r="K19" s="54"/>
      <c r="L19" s="54"/>
      <c r="M19" s="17"/>
    </row>
    <row r="20" spans="1:13">
      <c r="A20" s="7" t="s">
        <v>1433</v>
      </c>
      <c r="B20" s="7">
        <v>1000002</v>
      </c>
      <c r="C20" s="7" t="s">
        <v>1434</v>
      </c>
      <c r="D20" s="7" t="s">
        <v>1598</v>
      </c>
      <c r="E20" s="32">
        <v>0</v>
      </c>
      <c r="F20" s="32">
        <v>2.12</v>
      </c>
      <c r="G20" s="7" t="s">
        <v>23</v>
      </c>
      <c r="H20" s="61">
        <v>1.12E-2</v>
      </c>
      <c r="I20" s="61">
        <v>1.5699999999999999E-2</v>
      </c>
      <c r="J20" s="32">
        <v>1076313.24</v>
      </c>
      <c r="K20" s="32">
        <v>100</v>
      </c>
      <c r="L20" s="32">
        <v>1076.31</v>
      </c>
      <c r="M20" s="16">
        <v>1.1999999999999999E-3</v>
      </c>
    </row>
    <row r="21" spans="1:13" ht="13.5" thickBot="1">
      <c r="A21" s="6" t="s">
        <v>1435</v>
      </c>
      <c r="B21" s="6"/>
      <c r="C21" s="6"/>
      <c r="D21" s="6"/>
      <c r="E21" s="6"/>
      <c r="F21" s="54"/>
      <c r="G21" s="6"/>
      <c r="H21" s="60"/>
      <c r="I21" s="60"/>
      <c r="J21" s="55">
        <f>SUM(J20)</f>
        <v>1076313.24</v>
      </c>
      <c r="K21" s="54"/>
      <c r="L21" s="55">
        <f>SUM(L20)</f>
        <v>1076.31</v>
      </c>
      <c r="M21" s="18">
        <f>SUM(M20)</f>
        <v>1.1999999999999999E-3</v>
      </c>
    </row>
    <row r="22" spans="1:13" ht="13.5" thickTop="1"/>
    <row r="23" spans="1:13">
      <c r="A23" s="6" t="s">
        <v>1436</v>
      </c>
      <c r="B23" s="6"/>
      <c r="C23" s="6"/>
      <c r="D23" s="6"/>
      <c r="E23" s="6"/>
      <c r="F23" s="54"/>
      <c r="G23" s="6"/>
      <c r="H23" s="60"/>
      <c r="I23" s="60"/>
      <c r="J23" s="54"/>
      <c r="K23" s="54"/>
      <c r="L23" s="54"/>
      <c r="M23" s="17"/>
    </row>
    <row r="24" spans="1:13" ht="13.5" thickBot="1">
      <c r="A24" s="6" t="s">
        <v>1437</v>
      </c>
      <c r="B24" s="6"/>
      <c r="C24" s="6"/>
      <c r="D24" s="6"/>
      <c r="E24" s="6"/>
      <c r="F24" s="54"/>
      <c r="G24" s="6"/>
      <c r="H24" s="60"/>
      <c r="I24" s="60"/>
      <c r="J24" s="55">
        <v>0</v>
      </c>
      <c r="K24" s="54"/>
      <c r="L24" s="55">
        <v>0</v>
      </c>
      <c r="M24" s="18">
        <f>L24/סיכום!$B$42</f>
        <v>0</v>
      </c>
    </row>
    <row r="25" spans="1:13" ht="13.5" thickTop="1"/>
    <row r="26" spans="1:13">
      <c r="A26" s="6" t="s">
        <v>1438</v>
      </c>
      <c r="B26" s="6"/>
      <c r="C26" s="6"/>
      <c r="D26" s="6"/>
      <c r="E26" s="6"/>
      <c r="F26" s="54"/>
      <c r="G26" s="6"/>
      <c r="H26" s="60"/>
      <c r="I26" s="60"/>
      <c r="J26" s="54"/>
      <c r="K26" s="54"/>
      <c r="L26" s="54"/>
      <c r="M26" s="17"/>
    </row>
    <row r="27" spans="1:13" ht="13.5" thickBot="1">
      <c r="A27" s="6" t="s">
        <v>1439</v>
      </c>
      <c r="B27" s="6"/>
      <c r="C27" s="6"/>
      <c r="D27" s="6"/>
      <c r="E27" s="6"/>
      <c r="F27" s="54"/>
      <c r="G27" s="6"/>
      <c r="H27" s="60"/>
      <c r="I27" s="60"/>
      <c r="J27" s="55">
        <v>0</v>
      </c>
      <c r="K27" s="54"/>
      <c r="L27" s="55">
        <v>0</v>
      </c>
      <c r="M27" s="18">
        <f>L27/סיכום!$B$42</f>
        <v>0</v>
      </c>
    </row>
    <row r="28" spans="1:13" ht="13.5" thickTop="1"/>
    <row r="29" spans="1:13">
      <c r="A29" s="6" t="s">
        <v>1440</v>
      </c>
      <c r="B29" s="6"/>
      <c r="C29" s="6"/>
      <c r="D29" s="6"/>
      <c r="E29" s="6"/>
      <c r="F29" s="54"/>
      <c r="G29" s="6"/>
      <c r="H29" s="60"/>
      <c r="I29" s="60"/>
      <c r="J29" s="54"/>
      <c r="K29" s="54"/>
      <c r="L29" s="54"/>
      <c r="M29" s="17"/>
    </row>
    <row r="30" spans="1:13">
      <c r="A30" s="7" t="s">
        <v>1441</v>
      </c>
      <c r="B30" s="7">
        <v>60615515</v>
      </c>
      <c r="C30" s="7" t="str">
        <f>+A30</f>
        <v>ALON-B2</v>
      </c>
      <c r="D30" s="7" t="s">
        <v>206</v>
      </c>
      <c r="E30" s="7" t="s">
        <v>168</v>
      </c>
      <c r="F30" s="32">
        <v>4.95</v>
      </c>
      <c r="G30" s="7" t="s">
        <v>34</v>
      </c>
      <c r="H30" s="61">
        <v>4.2299999999999997E-2</v>
      </c>
      <c r="I30" s="61">
        <v>4.1099999999999998E-2</v>
      </c>
      <c r="J30" s="32">
        <v>331358.95</v>
      </c>
      <c r="K30" s="32">
        <v>100.84</v>
      </c>
      <c r="L30" s="32">
        <v>334.14</v>
      </c>
      <c r="M30" s="16">
        <f>L30/סיכום!$B$42</f>
        <v>3.5719194364226798E-4</v>
      </c>
    </row>
    <row r="31" spans="1:13">
      <c r="A31" s="7" t="s">
        <v>1442</v>
      </c>
      <c r="B31" s="7">
        <v>2262020</v>
      </c>
      <c r="C31" s="7" t="s">
        <v>1443</v>
      </c>
      <c r="D31" s="7" t="s">
        <v>254</v>
      </c>
      <c r="E31" s="7" t="s">
        <v>168</v>
      </c>
      <c r="F31" s="32">
        <v>0.71</v>
      </c>
      <c r="G31" s="7" t="s">
        <v>23</v>
      </c>
      <c r="H31" s="61">
        <v>4.1000000000000002E-2</v>
      </c>
      <c r="I31" s="61">
        <v>2.1100000000000001E-2</v>
      </c>
      <c r="J31" s="32">
        <v>303104.49</v>
      </c>
      <c r="K31" s="32">
        <v>101.56</v>
      </c>
      <c r="L31" s="32">
        <v>307.83</v>
      </c>
      <c r="M31" s="16">
        <f>L31/סיכום!$B$42</f>
        <v>3.2906684626623372E-4</v>
      </c>
    </row>
    <row r="32" spans="1:13">
      <c r="A32" s="7" t="s">
        <v>1444</v>
      </c>
      <c r="B32" s="7">
        <v>60388824</v>
      </c>
      <c r="C32" s="7" t="s">
        <v>1445</v>
      </c>
      <c r="D32" s="7" t="s">
        <v>293</v>
      </c>
      <c r="E32" s="7" t="s">
        <v>168</v>
      </c>
      <c r="F32" s="32">
        <v>4.33</v>
      </c>
      <c r="G32" s="7" t="s">
        <v>34</v>
      </c>
      <c r="H32" s="61">
        <v>0.05</v>
      </c>
      <c r="I32" s="61">
        <v>4.5699999999999998E-2</v>
      </c>
      <c r="J32" s="32">
        <v>1892183.67</v>
      </c>
      <c r="K32" s="32">
        <v>102.18</v>
      </c>
      <c r="L32" s="32">
        <v>1933.43</v>
      </c>
      <c r="M32" s="16">
        <f>L32/סיכום!$B$42</f>
        <v>2.0668151660868804E-3</v>
      </c>
    </row>
    <row r="33" spans="1:13">
      <c r="A33" s="7" t="s">
        <v>1446</v>
      </c>
      <c r="B33" s="7">
        <v>200234573</v>
      </c>
      <c r="C33" s="7" t="str">
        <f>+A33</f>
        <v>מגלים סולאר אנר</v>
      </c>
      <c r="D33" s="7" t="s">
        <v>293</v>
      </c>
      <c r="E33" s="7" t="s">
        <v>168</v>
      </c>
      <c r="F33" s="32">
        <v>3.56</v>
      </c>
      <c r="G33" s="7" t="s">
        <v>23</v>
      </c>
      <c r="H33" s="61">
        <v>3.7499999999999999E-2</v>
      </c>
      <c r="I33" s="61">
        <v>3.49E-2</v>
      </c>
      <c r="J33" s="32">
        <v>104121.94</v>
      </c>
      <c r="K33" s="32">
        <v>101.15</v>
      </c>
      <c r="L33" s="32">
        <v>105.32</v>
      </c>
      <c r="M33" s="16">
        <f>L33/סיכום!$B$42</f>
        <v>1.1258590861436422E-4</v>
      </c>
    </row>
    <row r="34" spans="1:13">
      <c r="A34" s="7" t="s">
        <v>1446</v>
      </c>
      <c r="B34" s="7">
        <v>200234409</v>
      </c>
      <c r="C34" s="24" t="str">
        <f t="shared" ref="C34:C36" si="0">+A34</f>
        <v>מגלים סולאר אנר</v>
      </c>
      <c r="D34" s="7" t="s">
        <v>293</v>
      </c>
      <c r="E34" s="7" t="s">
        <v>168</v>
      </c>
      <c r="F34" s="32">
        <v>2.83</v>
      </c>
      <c r="G34" s="7" t="s">
        <v>23</v>
      </c>
      <c r="H34" s="61">
        <v>3.7499999999999999E-2</v>
      </c>
      <c r="I34" s="61">
        <v>2.8799999999999999E-2</v>
      </c>
      <c r="J34" s="32">
        <v>6004.28</v>
      </c>
      <c r="K34" s="32">
        <v>102.65</v>
      </c>
      <c r="L34" s="32">
        <v>6.16</v>
      </c>
      <c r="M34" s="16">
        <f>L34/סיכום!$B$42</f>
        <v>6.5849714875093396E-6</v>
      </c>
    </row>
    <row r="35" spans="1:13">
      <c r="A35" s="7" t="s">
        <v>1447</v>
      </c>
      <c r="B35" s="7">
        <v>200367563</v>
      </c>
      <c r="C35" s="24" t="str">
        <f t="shared" si="0"/>
        <v>גלובוס מקס משיכ</v>
      </c>
      <c r="D35" s="7" t="s">
        <v>476</v>
      </c>
      <c r="E35" s="7" t="s">
        <v>168</v>
      </c>
      <c r="F35" s="32">
        <v>2.83</v>
      </c>
      <c r="G35" s="7" t="s">
        <v>23</v>
      </c>
      <c r="H35" s="61">
        <v>4.9599999999999998E-2</v>
      </c>
      <c r="I35" s="61">
        <v>4.1799999999999997E-2</v>
      </c>
      <c r="J35" s="32">
        <v>70109.58</v>
      </c>
      <c r="K35" s="32">
        <v>103.66</v>
      </c>
      <c r="L35" s="32">
        <v>72.680000000000007</v>
      </c>
      <c r="M35" s="16">
        <f>L35/סיכום!$B$42</f>
        <v>7.7694111641587473E-5</v>
      </c>
    </row>
    <row r="36" spans="1:13">
      <c r="A36" s="7" t="s">
        <v>1447</v>
      </c>
      <c r="B36" s="7">
        <v>200366995</v>
      </c>
      <c r="C36" s="24" t="str">
        <f t="shared" si="0"/>
        <v>גלובוס מקס משיכ</v>
      </c>
      <c r="D36" s="7" t="s">
        <v>476</v>
      </c>
      <c r="E36" s="7" t="s">
        <v>168</v>
      </c>
      <c r="F36" s="32">
        <v>2.82</v>
      </c>
      <c r="G36" s="7" t="s">
        <v>23</v>
      </c>
      <c r="H36" s="61">
        <v>4.9599999999999998E-2</v>
      </c>
      <c r="I36" s="61">
        <v>4.4999999999999998E-2</v>
      </c>
      <c r="J36" s="32">
        <v>233698.6</v>
      </c>
      <c r="K36" s="32">
        <v>102.35</v>
      </c>
      <c r="L36" s="32">
        <v>239.19</v>
      </c>
      <c r="M36" s="16">
        <f>L36/סיכום!$B$42</f>
        <v>2.5569144969112971E-4</v>
      </c>
    </row>
    <row r="37" spans="1:13">
      <c r="A37" s="7" t="s">
        <v>1448</v>
      </c>
      <c r="B37" s="7">
        <v>200376069</v>
      </c>
      <c r="C37" s="7" t="s">
        <v>1449</v>
      </c>
      <c r="D37" s="24" t="s">
        <v>1598</v>
      </c>
      <c r="E37" s="32">
        <v>0</v>
      </c>
      <c r="F37" s="32">
        <v>0.5</v>
      </c>
      <c r="G37" s="7" t="s">
        <v>23</v>
      </c>
      <c r="H37" s="61">
        <v>4.5999999999999999E-2</v>
      </c>
      <c r="I37" s="61">
        <v>3.2599999999999997E-2</v>
      </c>
      <c r="J37" s="32">
        <v>1915462.34</v>
      </c>
      <c r="K37" s="32">
        <v>100.67</v>
      </c>
      <c r="L37" s="32">
        <v>1928.3</v>
      </c>
      <c r="M37" s="16">
        <f>L37/סיכום!$B$42</f>
        <v>2.0613312531435487E-3</v>
      </c>
    </row>
    <row r="38" spans="1:13">
      <c r="A38" s="7" t="s">
        <v>1450</v>
      </c>
      <c r="B38" s="7">
        <v>200377059</v>
      </c>
      <c r="C38" s="7" t="s">
        <v>1451</v>
      </c>
      <c r="D38" s="24" t="s">
        <v>1598</v>
      </c>
      <c r="E38" s="32">
        <v>0</v>
      </c>
      <c r="F38" s="32">
        <v>2.81</v>
      </c>
      <c r="G38" s="7" t="s">
        <v>23</v>
      </c>
      <c r="H38" s="61">
        <v>5.5E-2</v>
      </c>
      <c r="I38" s="61">
        <v>5.3199999999999997E-2</v>
      </c>
      <c r="J38" s="32">
        <v>1161389.55</v>
      </c>
      <c r="K38" s="32">
        <v>100.66</v>
      </c>
      <c r="L38" s="32">
        <v>1169.05</v>
      </c>
      <c r="M38" s="16">
        <f>L38/סיכום!$B$42</f>
        <v>1.2497014476416872E-3</v>
      </c>
    </row>
    <row r="39" spans="1:13">
      <c r="A39" s="7" t="s">
        <v>1452</v>
      </c>
      <c r="B39" s="7">
        <v>200378040</v>
      </c>
      <c r="C39" s="7" t="s">
        <v>1453</v>
      </c>
      <c r="D39" s="24" t="s">
        <v>1598</v>
      </c>
      <c r="E39" s="32">
        <v>0</v>
      </c>
      <c r="F39" s="32">
        <v>3.98</v>
      </c>
      <c r="G39" s="7" t="s">
        <v>23</v>
      </c>
      <c r="H39" s="61">
        <v>6.6000000000000003E-2</v>
      </c>
      <c r="I39" s="61">
        <v>5.9499999999999997E-2</v>
      </c>
      <c r="J39" s="32">
        <v>836200.47</v>
      </c>
      <c r="K39" s="32">
        <v>102.85</v>
      </c>
      <c r="L39" s="32">
        <v>860.03</v>
      </c>
      <c r="M39" s="16">
        <f>L39/סיכום!$B$42</f>
        <v>9.1936250461082097E-4</v>
      </c>
    </row>
    <row r="40" spans="1:13" ht="13.5" thickBot="1">
      <c r="A40" s="6" t="s">
        <v>1454</v>
      </c>
      <c r="B40" s="6"/>
      <c r="C40" s="6"/>
      <c r="D40" s="6"/>
      <c r="E40" s="6"/>
      <c r="F40" s="54">
        <v>2.76</v>
      </c>
      <c r="G40" s="6"/>
      <c r="H40" s="60"/>
      <c r="I40" s="60">
        <v>4.3499999999999997E-2</v>
      </c>
      <c r="J40" s="55">
        <f>SUM(J30:J39)</f>
        <v>6853633.8699999992</v>
      </c>
      <c r="K40" s="54"/>
      <c r="L40" s="55">
        <f>SUM(L30:L39)</f>
        <v>6956.13</v>
      </c>
      <c r="M40" s="18">
        <f>SUM(M30:M39)</f>
        <v>7.4360256028260302E-3</v>
      </c>
    </row>
    <row r="41" spans="1:13" ht="13.5" thickTop="1"/>
    <row r="42" spans="1:13">
      <c r="A42" s="6" t="s">
        <v>1455</v>
      </c>
      <c r="B42" s="6"/>
      <c r="C42" s="6"/>
      <c r="D42" s="6"/>
      <c r="E42" s="6"/>
      <c r="F42" s="54"/>
      <c r="G42" s="6"/>
      <c r="H42" s="60"/>
      <c r="I42" s="60"/>
      <c r="J42" s="54"/>
      <c r="K42" s="54"/>
      <c r="L42" s="54"/>
      <c r="M42" s="17"/>
    </row>
    <row r="43" spans="1:13" ht="13.5" thickBot="1">
      <c r="A43" s="6" t="s">
        <v>1456</v>
      </c>
      <c r="B43" s="6"/>
      <c r="C43" s="6"/>
      <c r="D43" s="6"/>
      <c r="E43" s="6"/>
      <c r="F43" s="54"/>
      <c r="G43" s="6"/>
      <c r="H43" s="60"/>
      <c r="I43" s="60"/>
      <c r="J43" s="55">
        <v>0</v>
      </c>
      <c r="K43" s="54"/>
      <c r="L43" s="55">
        <v>0</v>
      </c>
      <c r="M43" s="18">
        <f>L43/סיכום!$B$42</f>
        <v>0</v>
      </c>
    </row>
    <row r="44" spans="1:13" ht="13.5" thickTop="1"/>
    <row r="45" spans="1:13">
      <c r="A45" s="6" t="s">
        <v>1457</v>
      </c>
      <c r="B45" s="6"/>
      <c r="C45" s="6"/>
      <c r="D45" s="6"/>
      <c r="E45" s="6"/>
      <c r="F45" s="54"/>
      <c r="G45" s="6"/>
      <c r="H45" s="60"/>
      <c r="I45" s="60"/>
      <c r="J45" s="54"/>
      <c r="K45" s="54"/>
      <c r="L45" s="54"/>
      <c r="M45" s="17"/>
    </row>
    <row r="46" spans="1:13" ht="13.5" thickBot="1">
      <c r="A46" s="6" t="s">
        <v>1458</v>
      </c>
      <c r="B46" s="6"/>
      <c r="C46" s="6"/>
      <c r="D46" s="6"/>
      <c r="E46" s="6"/>
      <c r="F46" s="54"/>
      <c r="G46" s="6"/>
      <c r="H46" s="60"/>
      <c r="I46" s="60"/>
      <c r="J46" s="55">
        <v>0</v>
      </c>
      <c r="K46" s="54"/>
      <c r="L46" s="55">
        <v>0</v>
      </c>
      <c r="M46" s="18">
        <f>L46/סיכום!$B$42</f>
        <v>0</v>
      </c>
    </row>
    <row r="47" spans="1:13" ht="13.5" thickTop="1"/>
    <row r="48" spans="1:13">
      <c r="A48" s="6" t="s">
        <v>1459</v>
      </c>
      <c r="B48" s="6"/>
      <c r="C48" s="6"/>
      <c r="D48" s="6"/>
      <c r="E48" s="6"/>
      <c r="F48" s="54"/>
      <c r="G48" s="6"/>
      <c r="H48" s="60"/>
      <c r="I48" s="60"/>
      <c r="J48" s="54"/>
      <c r="K48" s="54"/>
      <c r="L48" s="54"/>
      <c r="M48" s="17"/>
    </row>
    <row r="49" spans="1:13" ht="13.5" thickBot="1">
      <c r="A49" s="6" t="s">
        <v>1460</v>
      </c>
      <c r="B49" s="6"/>
      <c r="C49" s="6"/>
      <c r="D49" s="6"/>
      <c r="E49" s="6"/>
      <c r="F49" s="54"/>
      <c r="G49" s="6"/>
      <c r="H49" s="60"/>
      <c r="I49" s="60"/>
      <c r="J49" s="55">
        <v>0</v>
      </c>
      <c r="K49" s="54"/>
      <c r="L49" s="55">
        <v>0</v>
      </c>
      <c r="M49" s="18">
        <f>L49/סיכום!$B$42</f>
        <v>0</v>
      </c>
    </row>
    <row r="50" spans="1:13" ht="13.5" thickTop="1"/>
    <row r="51" spans="1:13">
      <c r="A51" s="6" t="s">
        <v>1461</v>
      </c>
      <c r="B51" s="6"/>
      <c r="C51" s="6"/>
      <c r="D51" s="6"/>
      <c r="E51" s="6"/>
      <c r="F51" s="54"/>
      <c r="G51" s="6"/>
      <c r="H51" s="60"/>
      <c r="I51" s="60"/>
      <c r="J51" s="54"/>
      <c r="K51" s="54"/>
      <c r="L51" s="54"/>
      <c r="M51" s="17"/>
    </row>
    <row r="52" spans="1:13" ht="13.5" thickBot="1">
      <c r="A52" s="6" t="s">
        <v>1462</v>
      </c>
      <c r="B52" s="6"/>
      <c r="C52" s="6"/>
      <c r="D52" s="6"/>
      <c r="E52" s="6"/>
      <c r="F52" s="54"/>
      <c r="G52" s="6"/>
      <c r="H52" s="60"/>
      <c r="I52" s="60"/>
      <c r="J52" s="55">
        <v>0</v>
      </c>
      <c r="K52" s="54"/>
      <c r="L52" s="55">
        <v>0</v>
      </c>
      <c r="M52" s="18">
        <f>L52/סיכום!$B$42</f>
        <v>0</v>
      </c>
    </row>
    <row r="53" spans="1:13" ht="13.5" thickTop="1"/>
    <row r="54" spans="1:13">
      <c r="A54" s="6" t="s">
        <v>1463</v>
      </c>
      <c r="B54" s="6"/>
      <c r="C54" s="6"/>
      <c r="D54" s="6"/>
      <c r="E54" s="6"/>
      <c r="F54" s="54"/>
      <c r="G54" s="6"/>
      <c r="H54" s="60"/>
      <c r="I54" s="60"/>
      <c r="J54" s="54"/>
      <c r="K54" s="54"/>
      <c r="L54" s="54"/>
      <c r="M54" s="17"/>
    </row>
    <row r="55" spans="1:13">
      <c r="A55" s="7" t="s">
        <v>1464</v>
      </c>
      <c r="B55" s="7">
        <v>200695757</v>
      </c>
      <c r="C55" s="7" t="s">
        <v>1464</v>
      </c>
      <c r="D55" s="7" t="s">
        <v>206</v>
      </c>
      <c r="E55" s="7" t="s">
        <v>168</v>
      </c>
      <c r="F55" s="32">
        <v>2.2400000000000002</v>
      </c>
      <c r="G55" s="7" t="s">
        <v>23</v>
      </c>
      <c r="H55" s="61">
        <v>2.1000000000000001E-2</v>
      </c>
      <c r="I55" s="61">
        <v>1.2800000000000001E-2</v>
      </c>
      <c r="J55" s="32">
        <v>606754.72</v>
      </c>
      <c r="K55" s="32">
        <v>101.85</v>
      </c>
      <c r="L55" s="32">
        <v>617.98</v>
      </c>
      <c r="M55" s="16">
        <f>L55/סיכום!$B$42</f>
        <v>6.6061374672906194E-4</v>
      </c>
    </row>
    <row r="56" spans="1:13">
      <c r="A56" s="7" t="s">
        <v>1465</v>
      </c>
      <c r="B56" s="7">
        <v>200006956</v>
      </c>
      <c r="C56" s="7" t="s">
        <v>1593</v>
      </c>
      <c r="D56" s="7" t="s">
        <v>206</v>
      </c>
      <c r="E56" s="7" t="s">
        <v>168</v>
      </c>
      <c r="F56" s="32">
        <v>1.65</v>
      </c>
      <c r="G56" s="7" t="s">
        <v>23</v>
      </c>
      <c r="H56" s="61">
        <v>3.3000000000000002E-2</v>
      </c>
      <c r="I56" s="61">
        <v>2.1100000000000001E-2</v>
      </c>
      <c r="J56" s="32">
        <v>427677.82</v>
      </c>
      <c r="K56" s="32">
        <v>102.17</v>
      </c>
      <c r="L56" s="32">
        <v>436.96</v>
      </c>
      <c r="M56" s="16">
        <f>L56/סיכום!$B$42</f>
        <v>4.6710538006202612E-4</v>
      </c>
    </row>
    <row r="57" spans="1:13">
      <c r="A57" s="7" t="s">
        <v>1466</v>
      </c>
      <c r="B57" s="7">
        <v>200537108</v>
      </c>
      <c r="C57" s="7" t="s">
        <v>1467</v>
      </c>
      <c r="D57" s="7" t="s">
        <v>254</v>
      </c>
      <c r="E57" s="7" t="s">
        <v>168</v>
      </c>
      <c r="F57" s="32">
        <v>7.55</v>
      </c>
      <c r="G57" s="7" t="s">
        <v>23</v>
      </c>
      <c r="H57" s="61">
        <v>2.5562999999999999E-2</v>
      </c>
      <c r="I57" s="61">
        <v>3.6900000000000002E-2</v>
      </c>
      <c r="J57" s="32">
        <v>9164559.4399999995</v>
      </c>
      <c r="K57" s="32">
        <v>93.22</v>
      </c>
      <c r="L57" s="32">
        <v>8543.2000000000007</v>
      </c>
      <c r="M57" s="16">
        <f>L57/סיכום!$B$42</f>
        <v>9.1325857811834082E-3</v>
      </c>
    </row>
    <row r="58" spans="1:13">
      <c r="A58" s="7" t="s">
        <v>1446</v>
      </c>
      <c r="B58" s="7">
        <v>200276079</v>
      </c>
      <c r="C58" s="7" t="s">
        <v>1594</v>
      </c>
      <c r="D58" s="7" t="s">
        <v>293</v>
      </c>
      <c r="E58" s="7" t="s">
        <v>168</v>
      </c>
      <c r="F58" s="32">
        <v>2.83</v>
      </c>
      <c r="G58" s="7" t="s">
        <v>23</v>
      </c>
      <c r="H58" s="61">
        <v>3.5999999999999997E-2</v>
      </c>
      <c r="I58" s="61">
        <v>3.27E-2</v>
      </c>
      <c r="J58" s="32">
        <v>39640.080000000002</v>
      </c>
      <c r="K58" s="32">
        <v>101.13</v>
      </c>
      <c r="L58" s="32">
        <v>40.090000000000003</v>
      </c>
      <c r="M58" s="16">
        <f>L58/סיכום!$B$42</f>
        <v>4.2855764112702828E-5</v>
      </c>
    </row>
    <row r="59" spans="1:13">
      <c r="A59" s="7" t="s">
        <v>1446</v>
      </c>
      <c r="B59" s="7">
        <v>200239523</v>
      </c>
      <c r="C59" s="7" t="s">
        <v>1594</v>
      </c>
      <c r="D59" s="7" t="s">
        <v>293</v>
      </c>
      <c r="E59" s="7" t="s">
        <v>168</v>
      </c>
      <c r="F59" s="32">
        <v>2.82</v>
      </c>
      <c r="G59" s="7" t="s">
        <v>23</v>
      </c>
      <c r="H59" s="61">
        <v>3.5999999999999997E-2</v>
      </c>
      <c r="I59" s="61">
        <v>3.2899999999999999E-2</v>
      </c>
      <c r="J59" s="32">
        <v>13028.98</v>
      </c>
      <c r="K59" s="32">
        <v>102.1</v>
      </c>
      <c r="L59" s="32">
        <v>13.3</v>
      </c>
      <c r="M59" s="16">
        <f>L59/סיכום!$B$42</f>
        <v>1.4217552075304256E-5</v>
      </c>
    </row>
    <row r="60" spans="1:13" ht="13.5" thickBot="1">
      <c r="A60" s="6" t="s">
        <v>1468</v>
      </c>
      <c r="B60" s="6"/>
      <c r="C60" s="6"/>
      <c r="D60" s="6"/>
      <c r="E60" s="6"/>
      <c r="F60" s="54">
        <v>6.92</v>
      </c>
      <c r="G60" s="6"/>
      <c r="H60" s="60"/>
      <c r="I60" s="60">
        <v>3.4599999999999999E-2</v>
      </c>
      <c r="J60" s="55">
        <f>SUM(J55:J59)</f>
        <v>10251661.040000001</v>
      </c>
      <c r="K60" s="54"/>
      <c r="L60" s="55">
        <f>SUM(L55:L59)</f>
        <v>9651.5300000000007</v>
      </c>
      <c r="M60" s="18">
        <f>SUM(M55:M59)</f>
        <v>1.0317378224162503E-2</v>
      </c>
    </row>
    <row r="61" spans="1:13" ht="13.5" thickTop="1"/>
    <row r="62" spans="1:13" ht="13.5" thickBot="1">
      <c r="A62" s="4" t="s">
        <v>1469</v>
      </c>
      <c r="B62" s="4"/>
      <c r="C62" s="4"/>
      <c r="D62" s="4"/>
      <c r="E62" s="4"/>
      <c r="F62" s="26">
        <v>5.17</v>
      </c>
      <c r="G62" s="4"/>
      <c r="H62" s="58"/>
      <c r="I62" s="58">
        <v>3.8300000000000001E-2</v>
      </c>
      <c r="J62" s="56">
        <f>SUM(J21+J40+J60)</f>
        <v>18181608.149999999</v>
      </c>
      <c r="K62" s="26"/>
      <c r="L62" s="56">
        <f>SUM(L21+L40+L60)</f>
        <v>17683.97</v>
      </c>
      <c r="M62" s="20">
        <f>SUM(M21+M40+M60)</f>
        <v>1.8953403826988534E-2</v>
      </c>
    </row>
    <row r="63" spans="1:13" ht="13.5" thickTop="1"/>
    <row r="65" spans="1:13">
      <c r="A65" s="4" t="s">
        <v>1470</v>
      </c>
      <c r="B65" s="4"/>
      <c r="C65" s="4"/>
      <c r="D65" s="4"/>
      <c r="E65" s="4"/>
      <c r="F65" s="26"/>
      <c r="G65" s="4"/>
      <c r="H65" s="58"/>
      <c r="I65" s="58"/>
      <c r="J65" s="26"/>
      <c r="K65" s="26"/>
      <c r="L65" s="26"/>
      <c r="M65" s="19"/>
    </row>
    <row r="66" spans="1:13">
      <c r="A66" s="6" t="s">
        <v>1471</v>
      </c>
      <c r="B66" s="6"/>
      <c r="C66" s="6"/>
      <c r="D66" s="6"/>
      <c r="E66" s="6"/>
      <c r="F66" s="54"/>
      <c r="G66" s="6"/>
      <c r="H66" s="60"/>
      <c r="I66" s="60"/>
      <c r="J66" s="54"/>
      <c r="K66" s="54"/>
      <c r="L66" s="54"/>
      <c r="M66" s="17"/>
    </row>
    <row r="67" spans="1:13" ht="13.5" thickBot="1">
      <c r="A67" s="6" t="s">
        <v>1472</v>
      </c>
      <c r="B67" s="6"/>
      <c r="C67" s="6"/>
      <c r="D67" s="6"/>
      <c r="E67" s="6"/>
      <c r="F67" s="54"/>
      <c r="G67" s="6"/>
      <c r="H67" s="60"/>
      <c r="I67" s="60"/>
      <c r="J67" s="55">
        <v>0</v>
      </c>
      <c r="K67" s="54"/>
      <c r="L67" s="55">
        <v>0</v>
      </c>
      <c r="M67" s="18">
        <f>L67/סיכום!$B$42</f>
        <v>0</v>
      </c>
    </row>
    <row r="68" spans="1:13" ht="13.5" thickTop="1"/>
    <row r="69" spans="1:13">
      <c r="A69" s="6" t="s">
        <v>1473</v>
      </c>
      <c r="B69" s="6"/>
      <c r="C69" s="6"/>
      <c r="D69" s="6"/>
      <c r="E69" s="6"/>
      <c r="F69" s="54"/>
      <c r="G69" s="6"/>
      <c r="H69" s="60"/>
      <c r="I69" s="60"/>
      <c r="J69" s="54"/>
      <c r="K69" s="54"/>
      <c r="L69" s="54"/>
      <c r="M69" s="17"/>
    </row>
    <row r="70" spans="1:13" ht="13.5" thickBot="1">
      <c r="A70" s="6" t="s">
        <v>1474</v>
      </c>
      <c r="B70" s="6"/>
      <c r="C70" s="6"/>
      <c r="D70" s="6"/>
      <c r="E70" s="6"/>
      <c r="F70" s="54"/>
      <c r="G70" s="6"/>
      <c r="H70" s="60"/>
      <c r="I70" s="60"/>
      <c r="J70" s="55">
        <v>0</v>
      </c>
      <c r="K70" s="54"/>
      <c r="L70" s="55">
        <v>0</v>
      </c>
      <c r="M70" s="18">
        <f>L70/סיכום!$B$42</f>
        <v>0</v>
      </c>
    </row>
    <row r="71" spans="1:13" ht="13.5" thickTop="1"/>
    <row r="72" spans="1:13">
      <c r="A72" s="6" t="s">
        <v>1475</v>
      </c>
      <c r="B72" s="6"/>
      <c r="C72" s="6"/>
      <c r="D72" s="6"/>
      <c r="E72" s="6"/>
      <c r="F72" s="54"/>
      <c r="G72" s="6"/>
      <c r="H72" s="60"/>
      <c r="I72" s="60"/>
      <c r="J72" s="54"/>
      <c r="K72" s="54"/>
      <c r="L72" s="54"/>
      <c r="M72" s="17"/>
    </row>
    <row r="73" spans="1:13">
      <c r="A73" s="7" t="s">
        <v>1476</v>
      </c>
      <c r="B73" s="7" t="s">
        <v>1477</v>
      </c>
      <c r="C73" s="32">
        <v>0</v>
      </c>
      <c r="D73" s="7" t="s">
        <v>206</v>
      </c>
      <c r="E73" s="7" t="s">
        <v>440</v>
      </c>
      <c r="F73" s="32">
        <v>3.24</v>
      </c>
      <c r="G73" s="7" t="s">
        <v>34</v>
      </c>
      <c r="H73" s="61">
        <v>4.2273999999999999E-2</v>
      </c>
      <c r="I73" s="61">
        <v>-0.1003</v>
      </c>
      <c r="J73" s="32">
        <v>435385.46</v>
      </c>
      <c r="K73" s="32">
        <v>375.73</v>
      </c>
      <c r="L73" s="32">
        <v>434.04</v>
      </c>
      <c r="M73" s="16">
        <f>L73/סיכום!$B$42</f>
        <v>4.6398393253872626E-4</v>
      </c>
    </row>
    <row r="74" spans="1:13">
      <c r="A74" s="7" t="s">
        <v>1478</v>
      </c>
      <c r="B74" s="7">
        <v>60615192</v>
      </c>
      <c r="C74" s="32">
        <v>0</v>
      </c>
      <c r="D74" s="7" t="s">
        <v>206</v>
      </c>
      <c r="E74" s="7" t="s">
        <v>440</v>
      </c>
      <c r="F74" s="32">
        <v>7.12</v>
      </c>
      <c r="G74" s="7" t="s">
        <v>34</v>
      </c>
      <c r="H74" s="61">
        <v>8.7637000000000007E-2</v>
      </c>
      <c r="I74" s="61">
        <v>0.1019</v>
      </c>
      <c r="J74" s="32">
        <v>61123.31</v>
      </c>
      <c r="K74" s="32">
        <v>100.15</v>
      </c>
      <c r="L74" s="32">
        <v>61.21</v>
      </c>
      <c r="M74" s="16">
        <f>L74/סיכום!$B$42</f>
        <v>6.5432809212734845E-5</v>
      </c>
    </row>
    <row r="75" spans="1:13">
      <c r="A75" s="7" t="s">
        <v>1479</v>
      </c>
      <c r="B75" s="7" t="s">
        <v>1480</v>
      </c>
      <c r="C75" s="7" t="s">
        <v>253</v>
      </c>
      <c r="D75" s="24" t="s">
        <v>1598</v>
      </c>
      <c r="E75" s="32">
        <v>0</v>
      </c>
      <c r="F75" s="32">
        <v>2.06</v>
      </c>
      <c r="G75" s="7" t="s">
        <v>44</v>
      </c>
      <c r="H75" s="61">
        <v>3.7823000000000002E-2</v>
      </c>
      <c r="I75" s="61">
        <v>1.6E-2</v>
      </c>
      <c r="J75" s="32">
        <v>2617071.3199999998</v>
      </c>
      <c r="K75" s="32">
        <v>99.3</v>
      </c>
      <c r="L75" s="32">
        <v>2598.75</v>
      </c>
      <c r="M75" s="16">
        <f>L75/סיכום!$B$42</f>
        <v>2.7780348462930027E-3</v>
      </c>
    </row>
    <row r="76" spans="1:13" ht="13.5" thickBot="1">
      <c r="A76" s="6" t="s">
        <v>1481</v>
      </c>
      <c r="B76" s="6"/>
      <c r="C76" s="6"/>
      <c r="D76" s="6"/>
      <c r="E76" s="6"/>
      <c r="F76" s="54">
        <v>2.33</v>
      </c>
      <c r="G76" s="6"/>
      <c r="H76" s="60"/>
      <c r="I76" s="60">
        <v>1.4E-3</v>
      </c>
      <c r="J76" s="55">
        <f>SUM(J73:J75)</f>
        <v>3113580.09</v>
      </c>
      <c r="K76" s="54"/>
      <c r="L76" s="55">
        <f>SUM(L73:L75)</f>
        <v>3094</v>
      </c>
      <c r="M76" s="18">
        <f>SUM(M73:M75)</f>
        <v>3.3074515880444637E-3</v>
      </c>
    </row>
    <row r="77" spans="1:13" ht="13.5" thickTop="1"/>
    <row r="78" spans="1:13">
      <c r="A78" s="6" t="s">
        <v>1482</v>
      </c>
      <c r="B78" s="6"/>
      <c r="C78" s="6"/>
      <c r="D78" s="6"/>
      <c r="E78" s="6"/>
      <c r="F78" s="54"/>
      <c r="G78" s="6"/>
      <c r="H78" s="60"/>
      <c r="I78" s="60"/>
      <c r="J78" s="54"/>
      <c r="K78" s="54"/>
      <c r="L78" s="54"/>
      <c r="M78" s="17"/>
    </row>
    <row r="79" spans="1:13" ht="13.5" thickBot="1">
      <c r="A79" s="6" t="s">
        <v>1483</v>
      </c>
      <c r="B79" s="6"/>
      <c r="C79" s="6"/>
      <c r="D79" s="6"/>
      <c r="E79" s="6"/>
      <c r="F79" s="54"/>
      <c r="G79" s="6"/>
      <c r="H79" s="60"/>
      <c r="I79" s="60"/>
      <c r="J79" s="55">
        <v>0</v>
      </c>
      <c r="K79" s="54"/>
      <c r="L79" s="55">
        <v>0</v>
      </c>
      <c r="M79" s="18">
        <f>L79/סיכום!$B$42</f>
        <v>0</v>
      </c>
    </row>
    <row r="80" spans="1:13" ht="13.5" thickTop="1"/>
    <row r="81" spans="1:13" ht="13.5" thickBot="1">
      <c r="A81" s="4" t="s">
        <v>1484</v>
      </c>
      <c r="B81" s="4"/>
      <c r="C81" s="4"/>
      <c r="D81" s="4"/>
      <c r="E81" s="4"/>
      <c r="F81" s="26">
        <v>2.33</v>
      </c>
      <c r="G81" s="4"/>
      <c r="H81" s="58"/>
      <c r="I81" s="58">
        <v>1.4E-3</v>
      </c>
      <c r="J81" s="56">
        <f>SUM(J76)</f>
        <v>3113580.09</v>
      </c>
      <c r="K81" s="26"/>
      <c r="L81" s="56">
        <f>SUM(L76)</f>
        <v>3094</v>
      </c>
      <c r="M81" s="20">
        <f>SUM(M76)</f>
        <v>3.3074515880444637E-3</v>
      </c>
    </row>
    <row r="82" spans="1:13" ht="13.5" thickTop="1"/>
    <row r="84" spans="1:13" ht="13.5" thickBot="1">
      <c r="A84" s="4" t="s">
        <v>1485</v>
      </c>
      <c r="B84" s="4"/>
      <c r="C84" s="4"/>
      <c r="D84" s="4"/>
      <c r="E84" s="4"/>
      <c r="F84" s="26">
        <v>4.7300000000000004</v>
      </c>
      <c r="G84" s="4"/>
      <c r="H84" s="58"/>
      <c r="I84" s="58">
        <v>3.2500000000000001E-2</v>
      </c>
      <c r="J84" s="56">
        <f>SUM(J62+J81)</f>
        <v>21295188.239999998</v>
      </c>
      <c r="K84" s="26"/>
      <c r="L84" s="56">
        <f>SUM(L62+L81)</f>
        <v>20777.97</v>
      </c>
      <c r="M84" s="20">
        <f>SUM(M62+M81)</f>
        <v>2.2260855415032997E-2</v>
      </c>
    </row>
    <row r="85" spans="1:13" ht="13.5" thickTop="1"/>
    <row r="87" spans="1:13">
      <c r="A87" s="7" t="s">
        <v>77</v>
      </c>
      <c r="B87" s="7"/>
      <c r="C87" s="7"/>
      <c r="D87" s="7"/>
      <c r="E87" s="7"/>
      <c r="F87" s="32"/>
      <c r="G87" s="7"/>
      <c r="H87" s="61"/>
      <c r="I87" s="61"/>
      <c r="J87" s="32"/>
      <c r="K87" s="32"/>
      <c r="L87" s="32"/>
      <c r="M87" s="16"/>
    </row>
    <row r="91" spans="1:13">
      <c r="A91" s="2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3" workbookViewId="0">
      <selection activeCell="I23" sqref="I23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1486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81</v>
      </c>
      <c r="G11" s="4" t="s">
        <v>9</v>
      </c>
      <c r="H11" s="4" t="s">
        <v>10</v>
      </c>
      <c r="I11" s="4" t="s">
        <v>11</v>
      </c>
      <c r="J11" s="4" t="s">
        <v>82</v>
      </c>
      <c r="K11" s="4" t="s">
        <v>83</v>
      </c>
      <c r="L11" s="4" t="s">
        <v>1151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86</v>
      </c>
      <c r="G12" s="5"/>
      <c r="H12" s="5" t="s">
        <v>14</v>
      </c>
      <c r="I12" s="5" t="s">
        <v>14</v>
      </c>
      <c r="J12" s="5" t="s">
        <v>87</v>
      </c>
      <c r="K12" s="5" t="s">
        <v>88</v>
      </c>
      <c r="L12" s="5" t="s">
        <v>15</v>
      </c>
      <c r="M12" s="5" t="s">
        <v>14</v>
      </c>
    </row>
    <row r="15" spans="1:13">
      <c r="A15" s="4" t="s">
        <v>1486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1487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1488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1489</v>
      </c>
      <c r="B20" s="6"/>
      <c r="C20" s="6"/>
      <c r="D20" s="6"/>
      <c r="E20" s="6"/>
      <c r="F20" s="6"/>
      <c r="G20" s="6"/>
      <c r="H20" s="6"/>
      <c r="I20" s="6"/>
      <c r="J20" s="34">
        <v>0</v>
      </c>
      <c r="K20" s="6"/>
      <c r="L20" s="34">
        <v>0</v>
      </c>
      <c r="M20" s="18">
        <v>0</v>
      </c>
    </row>
    <row r="21" spans="1:13" ht="13.5" thickTop="1"/>
    <row r="22" spans="1:13">
      <c r="A22" s="6" t="s">
        <v>1490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1491</v>
      </c>
      <c r="B23" s="6"/>
      <c r="C23" s="6"/>
      <c r="D23" s="6"/>
      <c r="E23" s="6"/>
      <c r="F23" s="6"/>
      <c r="G23" s="6"/>
      <c r="H23" s="6"/>
      <c r="I23" s="6"/>
      <c r="J23" s="34">
        <v>0</v>
      </c>
      <c r="K23" s="6"/>
      <c r="L23" s="34">
        <v>0</v>
      </c>
      <c r="M23" s="18">
        <f>L23/סיכום!$B$42</f>
        <v>0</v>
      </c>
    </row>
    <row r="24" spans="1:13" ht="13.5" thickTop="1"/>
    <row r="25" spans="1:13">
      <c r="A25" s="6" t="s">
        <v>1492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1493</v>
      </c>
      <c r="B26" s="6"/>
      <c r="C26" s="6"/>
      <c r="D26" s="6"/>
      <c r="E26" s="6"/>
      <c r="F26" s="6"/>
      <c r="G26" s="6"/>
      <c r="H26" s="6"/>
      <c r="I26" s="6"/>
      <c r="J26" s="34">
        <v>0</v>
      </c>
      <c r="K26" s="6"/>
      <c r="L26" s="34">
        <v>0</v>
      </c>
      <c r="M26" s="18">
        <f>L26/סיכום!$B$42</f>
        <v>0</v>
      </c>
    </row>
    <row r="27" spans="1:13" ht="13.5" thickTop="1"/>
    <row r="28" spans="1:13">
      <c r="A28" s="6" t="s">
        <v>1494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1495</v>
      </c>
      <c r="B29" s="6"/>
      <c r="C29" s="6"/>
      <c r="D29" s="6"/>
      <c r="E29" s="6"/>
      <c r="F29" s="6"/>
      <c r="G29" s="6"/>
      <c r="H29" s="6"/>
      <c r="I29" s="6"/>
      <c r="J29" s="34">
        <v>0</v>
      </c>
      <c r="K29" s="6"/>
      <c r="L29" s="34">
        <v>0</v>
      </c>
      <c r="M29" s="18">
        <f>L29/סיכום!$B$42</f>
        <v>0</v>
      </c>
    </row>
    <row r="30" spans="1:13" ht="13.5" thickTop="1"/>
    <row r="31" spans="1:13">
      <c r="A31" s="6" t="s">
        <v>1496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1497</v>
      </c>
      <c r="B32" s="6"/>
      <c r="C32" s="6"/>
      <c r="D32" s="6"/>
      <c r="E32" s="6"/>
      <c r="F32" s="6"/>
      <c r="G32" s="6"/>
      <c r="H32" s="6"/>
      <c r="I32" s="6"/>
      <c r="J32" s="34">
        <v>0</v>
      </c>
      <c r="K32" s="6"/>
      <c r="L32" s="34">
        <v>0</v>
      </c>
      <c r="M32" s="18">
        <f>L32/סיכום!$B$42</f>
        <v>0</v>
      </c>
    </row>
    <row r="33" spans="1:13" ht="13.5" thickTop="1"/>
    <row r="34" spans="1:13" ht="13.5" thickBot="1">
      <c r="A34" s="4" t="s">
        <v>1498</v>
      </c>
      <c r="B34" s="4"/>
      <c r="C34" s="4"/>
      <c r="D34" s="4"/>
      <c r="E34" s="4"/>
      <c r="F34" s="4"/>
      <c r="G34" s="4"/>
      <c r="H34" s="4"/>
      <c r="I34" s="4"/>
      <c r="J34" s="35">
        <v>0</v>
      </c>
      <c r="K34" s="4"/>
      <c r="L34" s="35">
        <v>0</v>
      </c>
      <c r="M34" s="20">
        <v>0</v>
      </c>
    </row>
    <row r="35" spans="1:13" ht="13.5" thickTop="1"/>
    <row r="37" spans="1:13">
      <c r="A37" s="4" t="s">
        <v>1499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1499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1500</v>
      </c>
      <c r="B39" s="6"/>
      <c r="C39" s="6"/>
      <c r="D39" s="6"/>
      <c r="E39" s="6"/>
      <c r="F39" s="6"/>
      <c r="G39" s="6"/>
      <c r="H39" s="6"/>
      <c r="I39" s="6"/>
      <c r="J39" s="34">
        <v>0</v>
      </c>
      <c r="K39" s="6"/>
      <c r="L39" s="34">
        <v>0</v>
      </c>
      <c r="M39" s="18">
        <f>L39/סיכום!$B$42</f>
        <v>0</v>
      </c>
    </row>
    <row r="40" spans="1:13" ht="13.5" thickTop="1"/>
    <row r="41" spans="1:13" ht="13.5" thickBot="1">
      <c r="A41" s="4" t="s">
        <v>1500</v>
      </c>
      <c r="B41" s="4"/>
      <c r="C41" s="4"/>
      <c r="D41" s="4"/>
      <c r="E41" s="4"/>
      <c r="F41" s="4"/>
      <c r="G41" s="4"/>
      <c r="H41" s="4"/>
      <c r="I41" s="4"/>
      <c r="J41" s="35">
        <v>0</v>
      </c>
      <c r="K41" s="4"/>
      <c r="L41" s="35">
        <v>0</v>
      </c>
      <c r="M41" s="20">
        <v>0</v>
      </c>
    </row>
    <row r="42" spans="1:13" ht="13.5" thickTop="1"/>
    <row r="44" spans="1:13" ht="13.5" thickBot="1">
      <c r="A44" s="4" t="s">
        <v>1501</v>
      </c>
      <c r="B44" s="4"/>
      <c r="C44" s="4"/>
      <c r="D44" s="4"/>
      <c r="E44" s="4"/>
      <c r="F44" s="4"/>
      <c r="G44" s="4"/>
      <c r="H44" s="4"/>
      <c r="I44" s="4"/>
      <c r="J44" s="35">
        <v>0</v>
      </c>
      <c r="K44" s="4"/>
      <c r="L44" s="35">
        <v>0</v>
      </c>
      <c r="M44" s="20">
        <v>0</v>
      </c>
    </row>
    <row r="45" spans="1:13" ht="13.5" thickTop="1"/>
    <row r="47" spans="1:13">
      <c r="A47" s="7" t="s">
        <v>77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rightToLeft="1" workbookViewId="0">
      <selection activeCell="F27" sqref="F27"/>
    </sheetView>
  </sheetViews>
  <sheetFormatPr defaultColWidth="9.140625" defaultRowHeight="12.75"/>
  <cols>
    <col min="1" max="1" width="31.7109375" customWidth="1"/>
    <col min="2" max="2" width="12.7109375" customWidth="1"/>
    <col min="3" max="3" width="21.7109375" customWidth="1"/>
    <col min="4" max="4" width="12.7109375" customWidth="1"/>
    <col min="5" max="5" width="30.7109375" customWidth="1"/>
    <col min="6" max="6" width="12.7109375" customWidth="1"/>
    <col min="7" max="7" width="20.7109375" customWidth="1"/>
  </cols>
  <sheetData>
    <row r="2" spans="1:7" ht="18">
      <c r="A2" s="1" t="s">
        <v>0</v>
      </c>
    </row>
    <row r="4" spans="1:7" ht="18">
      <c r="A4" s="1" t="s">
        <v>1502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1503</v>
      </c>
      <c r="D11" s="4" t="s">
        <v>1504</v>
      </c>
      <c r="E11" s="4" t="s">
        <v>1505</v>
      </c>
      <c r="F11" s="4" t="s">
        <v>1151</v>
      </c>
      <c r="G11" s="4" t="s">
        <v>13</v>
      </c>
    </row>
    <row r="12" spans="1:7" ht="13.5" thickBot="1">
      <c r="A12" s="5"/>
      <c r="B12" s="5"/>
      <c r="C12" s="5"/>
      <c r="D12" s="5"/>
      <c r="E12" s="5" t="s">
        <v>86</v>
      </c>
      <c r="F12" s="5" t="s">
        <v>15</v>
      </c>
      <c r="G12" s="5" t="s">
        <v>14</v>
      </c>
    </row>
    <row r="15" spans="1:7">
      <c r="A15" s="4" t="s">
        <v>1502</v>
      </c>
      <c r="B15" s="4"/>
      <c r="C15" s="4"/>
      <c r="D15" s="4"/>
      <c r="E15" s="4"/>
      <c r="F15" s="4"/>
      <c r="G15" s="4"/>
    </row>
    <row r="18" spans="1:7">
      <c r="A18" s="4" t="s">
        <v>1506</v>
      </c>
      <c r="B18" s="4"/>
      <c r="C18" s="4"/>
      <c r="D18" s="4"/>
      <c r="E18" s="4"/>
      <c r="F18" s="4"/>
      <c r="G18" s="4"/>
    </row>
    <row r="19" spans="1:7">
      <c r="A19" s="6" t="s">
        <v>1507</v>
      </c>
      <c r="B19" s="6"/>
      <c r="C19" s="6"/>
      <c r="D19" s="6"/>
      <c r="E19" s="6"/>
      <c r="F19" s="6"/>
      <c r="G19" s="6"/>
    </row>
    <row r="20" spans="1:7" ht="13.5" thickBot="1">
      <c r="A20" s="6" t="s">
        <v>1508</v>
      </c>
      <c r="B20" s="6"/>
      <c r="C20" s="6"/>
      <c r="D20" s="6"/>
      <c r="E20" s="6"/>
      <c r="F20" s="34">
        <v>0</v>
      </c>
      <c r="G20" s="18">
        <v>0</v>
      </c>
    </row>
    <row r="21" spans="1:7" ht="13.5" thickTop="1"/>
    <row r="22" spans="1:7">
      <c r="A22" s="6" t="s">
        <v>1509</v>
      </c>
      <c r="B22" s="6"/>
      <c r="C22" s="6"/>
      <c r="D22" s="6"/>
      <c r="E22" s="6"/>
      <c r="F22" s="6"/>
      <c r="G22" s="6"/>
    </row>
    <row r="23" spans="1:7" ht="13.5" thickBot="1">
      <c r="A23" s="6" t="s">
        <v>1510</v>
      </c>
      <c r="B23" s="6"/>
      <c r="C23" s="6"/>
      <c r="D23" s="6"/>
      <c r="E23" s="6"/>
      <c r="F23" s="34">
        <v>0</v>
      </c>
      <c r="G23" s="18">
        <v>0</v>
      </c>
    </row>
    <row r="24" spans="1:7" ht="13.5" thickTop="1"/>
    <row r="25" spans="1:7" ht="13.5" thickBot="1">
      <c r="A25" s="4" t="s">
        <v>1511</v>
      </c>
      <c r="B25" s="4"/>
      <c r="C25" s="4"/>
      <c r="D25" s="4"/>
      <c r="E25" s="4"/>
      <c r="F25" s="35">
        <v>0</v>
      </c>
      <c r="G25" s="20">
        <v>0</v>
      </c>
    </row>
    <row r="26" spans="1:7" ht="13.5" thickTop="1"/>
    <row r="28" spans="1:7">
      <c r="A28" s="4" t="s">
        <v>1512</v>
      </c>
      <c r="B28" s="4"/>
      <c r="C28" s="4"/>
      <c r="D28" s="4"/>
      <c r="E28" s="4"/>
      <c r="F28" s="4"/>
      <c r="G28" s="4"/>
    </row>
    <row r="29" spans="1:7">
      <c r="A29" s="6" t="s">
        <v>1513</v>
      </c>
      <c r="B29" s="6"/>
      <c r="C29" s="6"/>
      <c r="D29" s="6"/>
      <c r="E29" s="6"/>
      <c r="F29" s="6"/>
      <c r="G29" s="6"/>
    </row>
    <row r="30" spans="1:7" ht="13.5" thickBot="1">
      <c r="A30" s="6" t="s">
        <v>1514</v>
      </c>
      <c r="B30" s="6"/>
      <c r="C30" s="6"/>
      <c r="D30" s="6"/>
      <c r="E30" s="6"/>
      <c r="F30" s="34">
        <v>0</v>
      </c>
      <c r="G30" s="18">
        <v>0</v>
      </c>
    </row>
    <row r="31" spans="1:7" ht="13.5" thickTop="1"/>
    <row r="32" spans="1:7">
      <c r="A32" s="6" t="s">
        <v>1515</v>
      </c>
      <c r="B32" s="6"/>
      <c r="C32" s="6"/>
      <c r="D32" s="6"/>
      <c r="E32" s="6"/>
      <c r="F32" s="6"/>
      <c r="G32" s="6"/>
    </row>
    <row r="33" spans="1:7" ht="13.5" thickBot="1">
      <c r="A33" s="6" t="s">
        <v>1516</v>
      </c>
      <c r="B33" s="6"/>
      <c r="C33" s="6"/>
      <c r="D33" s="6"/>
      <c r="E33" s="6"/>
      <c r="F33" s="34">
        <v>0</v>
      </c>
      <c r="G33" s="18">
        <v>0</v>
      </c>
    </row>
    <row r="34" spans="1:7" ht="13.5" thickTop="1"/>
    <row r="35" spans="1:7" ht="13.5" thickBot="1">
      <c r="A35" s="4" t="s">
        <v>1517</v>
      </c>
      <c r="B35" s="4"/>
      <c r="C35" s="4"/>
      <c r="D35" s="4"/>
      <c r="E35" s="4"/>
      <c r="F35" s="35">
        <v>0</v>
      </c>
      <c r="G35" s="20">
        <v>0</v>
      </c>
    </row>
    <row r="36" spans="1:7" ht="13.5" thickTop="1"/>
    <row r="38" spans="1:7" ht="13.5" thickBot="1">
      <c r="A38" s="4" t="s">
        <v>1518</v>
      </c>
      <c r="B38" s="4"/>
      <c r="C38" s="4"/>
      <c r="D38" s="4"/>
      <c r="E38" s="4"/>
      <c r="F38" s="35">
        <v>0</v>
      </c>
      <c r="G38" s="20">
        <v>0</v>
      </c>
    </row>
    <row r="39" spans="1:7" ht="13.5" thickTop="1"/>
    <row r="41" spans="1:7">
      <c r="A41" s="7" t="s">
        <v>77</v>
      </c>
      <c r="B41" s="7"/>
      <c r="C41" s="7"/>
      <c r="D41" s="7"/>
      <c r="E41" s="7"/>
      <c r="F41" s="7"/>
      <c r="G41" s="7"/>
    </row>
    <row r="45" spans="1:7">
      <c r="A45" s="2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rightToLeft="1" tabSelected="1" workbookViewId="0">
      <selection activeCell="C27" sqref="C27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style="47" customWidth="1"/>
    <col min="7" max="7" width="16.7109375" style="47" customWidth="1"/>
    <col min="8" max="8" width="12.7109375" style="36" customWidth="1"/>
    <col min="9" max="9" width="20.7109375" style="47" customWidth="1"/>
  </cols>
  <sheetData>
    <row r="2" spans="1:9" ht="18">
      <c r="A2" s="1" t="s">
        <v>0</v>
      </c>
    </row>
    <row r="4" spans="1:9" ht="18">
      <c r="A4" s="1" t="s">
        <v>1519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19" t="s">
        <v>10</v>
      </c>
      <c r="G11" s="19" t="s">
        <v>11</v>
      </c>
      <c r="H11" s="37" t="s">
        <v>1151</v>
      </c>
      <c r="I11" s="19" t="s">
        <v>13</v>
      </c>
    </row>
    <row r="12" spans="1:9">
      <c r="A12" s="5"/>
      <c r="B12" s="5"/>
      <c r="C12" s="5"/>
      <c r="D12" s="5"/>
      <c r="E12" s="5"/>
      <c r="F12" s="48" t="s">
        <v>14</v>
      </c>
      <c r="G12" s="48" t="s">
        <v>14</v>
      </c>
      <c r="H12" s="38" t="s">
        <v>15</v>
      </c>
      <c r="I12" s="48" t="s">
        <v>14</v>
      </c>
    </row>
    <row r="15" spans="1:9">
      <c r="A15" s="4" t="s">
        <v>1519</v>
      </c>
      <c r="B15" s="4"/>
      <c r="C15" s="4"/>
      <c r="D15" s="4"/>
      <c r="E15" s="4"/>
      <c r="F15" s="19"/>
      <c r="G15" s="19"/>
      <c r="H15" s="37"/>
      <c r="I15" s="19"/>
    </row>
    <row r="18" spans="1:9">
      <c r="A18" s="4" t="s">
        <v>1520</v>
      </c>
      <c r="B18" s="4"/>
      <c r="C18" s="4"/>
      <c r="D18" s="4"/>
      <c r="E18" s="4"/>
      <c r="F18" s="19"/>
      <c r="G18" s="19"/>
      <c r="H18" s="37"/>
      <c r="I18" s="19"/>
    </row>
    <row r="19" spans="1:9">
      <c r="A19" s="6" t="s">
        <v>1520</v>
      </c>
      <c r="B19" s="6"/>
      <c r="C19" s="6"/>
      <c r="D19" s="6"/>
      <c r="E19" s="6"/>
      <c r="F19" s="17"/>
      <c r="G19" s="17"/>
      <c r="H19" s="39"/>
      <c r="I19" s="17"/>
    </row>
    <row r="20" spans="1:9">
      <c r="A20" s="24" t="s">
        <v>1597</v>
      </c>
      <c r="B20" s="30">
        <v>99999999</v>
      </c>
      <c r="C20" s="28">
        <v>0</v>
      </c>
      <c r="D20" s="27" t="s">
        <v>1595</v>
      </c>
      <c r="E20" s="27" t="s">
        <v>1596</v>
      </c>
      <c r="F20" s="29">
        <v>0</v>
      </c>
      <c r="G20" s="29">
        <v>0</v>
      </c>
      <c r="H20" s="49">
        <v>-769.077</v>
      </c>
      <c r="I20" s="16">
        <f>H20/סיכום!$B$42</f>
        <v>-8.2213475920441892E-4</v>
      </c>
    </row>
    <row r="21" spans="1:9" s="22" customFormat="1">
      <c r="A21" s="24" t="s">
        <v>1597</v>
      </c>
      <c r="B21" s="24">
        <v>199999999</v>
      </c>
      <c r="C21" s="28">
        <v>0</v>
      </c>
      <c r="D21" s="27" t="s">
        <v>1595</v>
      </c>
      <c r="E21" s="27" t="s">
        <v>1596</v>
      </c>
      <c r="F21" s="29">
        <v>0</v>
      </c>
      <c r="G21" s="29">
        <v>0</v>
      </c>
      <c r="H21" s="49">
        <v>-1202.972</v>
      </c>
      <c r="I21" s="16">
        <f>H21/סיכום!$B$42</f>
        <v>-1.285963688355858E-3</v>
      </c>
    </row>
    <row r="22" spans="1:9" ht="13.5" thickBot="1">
      <c r="A22" s="6" t="s">
        <v>1521</v>
      </c>
      <c r="B22" s="6"/>
      <c r="C22" s="6"/>
      <c r="D22" s="6"/>
      <c r="E22" s="6"/>
      <c r="F22" s="17"/>
      <c r="G22" s="17"/>
      <c r="H22" s="43">
        <f>SUM(H20:H21)</f>
        <v>-1972.049</v>
      </c>
      <c r="I22" s="18">
        <f>SUM(I20:I21)</f>
        <v>-2.1080984475602771E-3</v>
      </c>
    </row>
    <row r="23" spans="1:9" ht="13.5" thickTop="1"/>
    <row r="24" spans="1:9" ht="13.5" thickBot="1">
      <c r="A24" s="4" t="s">
        <v>1521</v>
      </c>
      <c r="B24" s="4"/>
      <c r="C24" s="4"/>
      <c r="D24" s="4"/>
      <c r="E24" s="4"/>
      <c r="F24" s="19"/>
      <c r="G24" s="19"/>
      <c r="H24" s="50">
        <f>SUM(H22)</f>
        <v>-1972.049</v>
      </c>
      <c r="I24" s="20">
        <f>SUM(I22)</f>
        <v>-2.1080984475602771E-3</v>
      </c>
    </row>
    <row r="25" spans="1:9" ht="13.5" thickTop="1"/>
    <row r="27" spans="1:9">
      <c r="A27" s="4" t="s">
        <v>1522</v>
      </c>
      <c r="B27" s="4"/>
      <c r="C27" s="4"/>
      <c r="D27" s="4"/>
      <c r="E27" s="4"/>
      <c r="F27" s="19"/>
      <c r="G27" s="19"/>
      <c r="H27" s="37"/>
      <c r="I27" s="19"/>
    </row>
    <row r="28" spans="1:9">
      <c r="A28" s="6" t="s">
        <v>1522</v>
      </c>
      <c r="B28" s="6"/>
      <c r="C28" s="6"/>
      <c r="D28" s="6"/>
      <c r="E28" s="6"/>
      <c r="F28" s="17"/>
      <c r="G28" s="17"/>
      <c r="H28" s="39"/>
      <c r="I28" s="17"/>
    </row>
    <row r="29" spans="1:9" ht="13.5" thickBot="1">
      <c r="A29" s="6" t="s">
        <v>1523</v>
      </c>
      <c r="B29" s="6"/>
      <c r="C29" s="6"/>
      <c r="D29" s="6"/>
      <c r="E29" s="6"/>
      <c r="F29" s="17"/>
      <c r="G29" s="17"/>
      <c r="H29" s="40">
        <v>0</v>
      </c>
      <c r="I29" s="18">
        <f>H29/סיכום!$B$42</f>
        <v>0</v>
      </c>
    </row>
    <row r="30" spans="1:9" ht="13.5" thickTop="1"/>
    <row r="31" spans="1:9" ht="13.5" thickBot="1">
      <c r="A31" s="4" t="s">
        <v>1523</v>
      </c>
      <c r="B31" s="4"/>
      <c r="C31" s="4"/>
      <c r="D31" s="4"/>
      <c r="E31" s="4"/>
      <c r="F31" s="19"/>
      <c r="G31" s="19"/>
      <c r="H31" s="41">
        <f>SUM(H29)</f>
        <v>0</v>
      </c>
      <c r="I31" s="20">
        <f>SUM(I29)</f>
        <v>0</v>
      </c>
    </row>
    <row r="32" spans="1:9" ht="13.5" thickTop="1"/>
    <row r="34" spans="1:9" ht="13.5" thickBot="1">
      <c r="A34" s="4" t="s">
        <v>1524</v>
      </c>
      <c r="B34" s="4"/>
      <c r="C34" s="4"/>
      <c r="D34" s="4"/>
      <c r="E34" s="4"/>
      <c r="F34" s="19"/>
      <c r="G34" s="19"/>
      <c r="H34" s="50">
        <f>SUM(H24+H31)</f>
        <v>-1972.049</v>
      </c>
      <c r="I34" s="31">
        <f>SUM(I24+I31)</f>
        <v>-2.1080984475602771E-3</v>
      </c>
    </row>
    <row r="35" spans="1:9" ht="13.5" thickTop="1"/>
    <row r="37" spans="1:9">
      <c r="A37" s="7" t="s">
        <v>77</v>
      </c>
      <c r="B37" s="7"/>
      <c r="C37" s="7"/>
      <c r="D37" s="7"/>
      <c r="E37" s="7"/>
      <c r="F37" s="16"/>
      <c r="G37" s="16"/>
      <c r="H37" s="46"/>
      <c r="I37" s="16"/>
    </row>
    <row r="41" spans="1:9">
      <c r="A41" s="2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rightToLeft="1" topLeftCell="A10" workbookViewId="0">
      <selection activeCell="A27" sqref="A27:E29"/>
    </sheetView>
  </sheetViews>
  <sheetFormatPr defaultColWidth="9.140625" defaultRowHeight="12.75"/>
  <cols>
    <col min="1" max="1" width="38.7109375" customWidth="1"/>
    <col min="2" max="2" width="12.7109375" customWidth="1"/>
    <col min="3" max="3" width="18.85546875" customWidth="1"/>
    <col min="4" max="4" width="24.7109375" customWidth="1"/>
    <col min="5" max="5" width="12.7109375" style="36" customWidth="1"/>
  </cols>
  <sheetData>
    <row r="2" spans="1:5" ht="18">
      <c r="A2" s="1" t="s">
        <v>0</v>
      </c>
    </row>
    <row r="4" spans="1:5" ht="18">
      <c r="A4" s="1" t="s">
        <v>1525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1526</v>
      </c>
      <c r="E11" s="37" t="s">
        <v>1151</v>
      </c>
    </row>
    <row r="12" spans="1:5">
      <c r="A12" s="5"/>
      <c r="B12" s="5"/>
      <c r="C12" s="5"/>
      <c r="D12" s="5" t="s">
        <v>85</v>
      </c>
      <c r="E12" s="38" t="s">
        <v>15</v>
      </c>
    </row>
    <row r="15" spans="1:5">
      <c r="A15" s="4" t="s">
        <v>1527</v>
      </c>
      <c r="B15" s="4"/>
      <c r="C15" s="4"/>
      <c r="D15" s="4"/>
      <c r="E15" s="37"/>
    </row>
    <row r="18" spans="1:5">
      <c r="A18" s="4" t="s">
        <v>1528</v>
      </c>
      <c r="B18" s="4"/>
      <c r="C18" s="4"/>
      <c r="D18" s="4"/>
      <c r="E18" s="37"/>
    </row>
    <row r="19" spans="1:5">
      <c r="A19" s="6" t="s">
        <v>1529</v>
      </c>
      <c r="B19" s="6"/>
      <c r="C19" s="6"/>
      <c r="D19" s="6"/>
      <c r="E19" s="39"/>
    </row>
    <row r="20" spans="1:5" ht="13.5" thickBot="1">
      <c r="A20" s="6" t="s">
        <v>1530</v>
      </c>
      <c r="B20" s="6"/>
      <c r="C20" s="6"/>
      <c r="D20" s="6"/>
      <c r="E20" s="40">
        <v>0</v>
      </c>
    </row>
    <row r="21" spans="1:5" ht="13.5" thickTop="1"/>
    <row r="22" spans="1:5" ht="13.5" thickBot="1">
      <c r="A22" s="4" t="s">
        <v>1531</v>
      </c>
      <c r="B22" s="4"/>
      <c r="C22" s="4"/>
      <c r="D22" s="4"/>
      <c r="E22" s="41">
        <v>0</v>
      </c>
    </row>
    <row r="23" spans="1:5" ht="13.5" thickTop="1"/>
    <row r="25" spans="1:5">
      <c r="A25" s="4" t="s">
        <v>1532</v>
      </c>
      <c r="B25" s="4"/>
      <c r="C25" s="4"/>
      <c r="D25" s="4"/>
      <c r="E25" s="37"/>
    </row>
    <row r="26" spans="1:5">
      <c r="A26" s="6" t="s">
        <v>1533</v>
      </c>
      <c r="B26" s="6"/>
      <c r="C26" s="6"/>
      <c r="D26" s="6"/>
      <c r="E26" s="42"/>
    </row>
    <row r="27" spans="1:5" s="22" customFormat="1">
      <c r="A27" s="23" t="s">
        <v>1338</v>
      </c>
      <c r="B27" s="23">
        <v>60358561</v>
      </c>
      <c r="C27" s="23" t="s">
        <v>1338</v>
      </c>
      <c r="D27" s="33">
        <v>42910</v>
      </c>
      <c r="E27" s="42">
        <v>255.398</v>
      </c>
    </row>
    <row r="28" spans="1:5" s="22" customFormat="1">
      <c r="A28" s="23" t="s">
        <v>1341</v>
      </c>
      <c r="B28" s="23">
        <v>60381886</v>
      </c>
      <c r="C28" s="23" t="s">
        <v>1341</v>
      </c>
      <c r="D28" s="33">
        <v>43891</v>
      </c>
      <c r="E28" s="42">
        <v>153.32300000000001</v>
      </c>
    </row>
    <row r="29" spans="1:5" s="22" customFormat="1">
      <c r="A29" s="23" t="s">
        <v>1329</v>
      </c>
      <c r="B29" s="23">
        <v>60616067</v>
      </c>
      <c r="C29" s="23" t="s">
        <v>1329</v>
      </c>
      <c r="D29" s="33">
        <v>43640</v>
      </c>
      <c r="E29" s="64">
        <v>1072.7049999999999</v>
      </c>
    </row>
    <row r="30" spans="1:5" s="22" customFormat="1">
      <c r="A30" s="23"/>
      <c r="B30" s="23"/>
      <c r="C30" s="23"/>
      <c r="D30" s="23"/>
      <c r="E30" s="42"/>
    </row>
    <row r="31" spans="1:5" ht="13.5" thickBot="1">
      <c r="A31" s="6" t="s">
        <v>1534</v>
      </c>
      <c r="B31" s="6"/>
      <c r="C31" s="6"/>
      <c r="D31" s="6"/>
      <c r="E31" s="43">
        <f>SUM(E27:E29)</f>
        <v>1481.4259999999999</v>
      </c>
    </row>
    <row r="32" spans="1:5" ht="13.5" thickTop="1"/>
    <row r="33" spans="1:5">
      <c r="A33" s="4" t="s">
        <v>1535</v>
      </c>
      <c r="B33" s="4"/>
      <c r="C33" s="4"/>
      <c r="D33" s="4"/>
      <c r="E33" s="44">
        <f>SUM(E31)</f>
        <v>1481.4259999999999</v>
      </c>
    </row>
    <row r="34" spans="1:5" ht="13.5" thickBot="1">
      <c r="E34" s="45"/>
    </row>
    <row r="35" spans="1:5" ht="13.5" thickTop="1"/>
    <row r="36" spans="1:5" ht="13.5" thickBot="1">
      <c r="A36" s="4" t="s">
        <v>1536</v>
      </c>
      <c r="B36" s="4"/>
      <c r="C36" s="4"/>
      <c r="D36" s="4"/>
      <c r="E36" s="41">
        <f>SUM(E22+E33)</f>
        <v>1481.4259999999999</v>
      </c>
    </row>
    <row r="37" spans="1:5" ht="13.5" thickTop="1"/>
    <row r="39" spans="1:5">
      <c r="A39" s="7" t="s">
        <v>77</v>
      </c>
      <c r="B39" s="7"/>
      <c r="C39" s="7"/>
      <c r="D39" s="7"/>
      <c r="E39" s="46"/>
    </row>
    <row r="43" spans="1:5">
      <c r="A43" s="2" t="s">
        <v>78</v>
      </c>
    </row>
  </sheetData>
  <pageMargins left="0.75" right="0.75" top="1" bottom="1" header="0.5" footer="0.5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rightToLeft="1" topLeftCell="A16" workbookViewId="0">
      <selection activeCell="C49" sqref="C49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3" ht="18">
      <c r="A1" s="1" t="s">
        <v>0</v>
      </c>
    </row>
    <row r="3" spans="1:3" ht="18">
      <c r="A3" s="1" t="s">
        <v>1592</v>
      </c>
    </row>
    <row r="5" spans="1:3">
      <c r="A5" s="2" t="s">
        <v>2</v>
      </c>
    </row>
    <row r="7" spans="1:3" ht="15">
      <c r="A7" s="3" t="s">
        <v>3</v>
      </c>
    </row>
    <row r="9" spans="1:3" ht="15.75">
      <c r="A9" s="8" t="s">
        <v>1537</v>
      </c>
    </row>
    <row r="10" spans="1:3">
      <c r="A10" s="5"/>
      <c r="B10" s="5"/>
      <c r="C10" s="5"/>
    </row>
    <row r="12" spans="1:3">
      <c r="A12" s="4" t="s">
        <v>1538</v>
      </c>
      <c r="B12" s="4" t="s">
        <v>1539</v>
      </c>
      <c r="C12" s="4" t="s">
        <v>1540</v>
      </c>
    </row>
    <row r="13" spans="1:3">
      <c r="A13" s="13"/>
      <c r="B13" s="13"/>
      <c r="C13" s="13"/>
    </row>
    <row r="14" spans="1:3">
      <c r="A14" s="7" t="s">
        <v>1541</v>
      </c>
      <c r="B14" s="9">
        <f>+'מזומנים ושווי מזומנים'!I69</f>
        <v>54563.57</v>
      </c>
      <c r="C14" s="10">
        <f>B14/$B$42</f>
        <v>5.832784946537662E-2</v>
      </c>
    </row>
    <row r="15" spans="1:3">
      <c r="A15" s="7" t="s">
        <v>1542</v>
      </c>
      <c r="B15" s="9">
        <f>+B16+B17+B18+B19+B20+B21+B22+B23+B24+B25</f>
        <v>572644.61</v>
      </c>
      <c r="C15" s="10">
        <f t="shared" ref="C15:C40" si="0">B15/$B$42</f>
        <v>0.61215071904641327</v>
      </c>
    </row>
    <row r="16" spans="1:3">
      <c r="A16" s="7" t="s">
        <v>1543</v>
      </c>
      <c r="B16" s="9">
        <f>+'סחיר - תעודות התחייבות ממשלתיות'!L76</f>
        <v>173968.82</v>
      </c>
      <c r="C16" s="10">
        <f t="shared" si="0"/>
        <v>0.18597073367137087</v>
      </c>
    </row>
    <row r="17" spans="1:3">
      <c r="A17" s="7" t="s">
        <v>1544</v>
      </c>
      <c r="B17" s="9">
        <v>0</v>
      </c>
      <c r="C17" s="10">
        <f t="shared" si="0"/>
        <v>0</v>
      </c>
    </row>
    <row r="18" spans="1:3">
      <c r="A18" s="7" t="s">
        <v>1545</v>
      </c>
      <c r="B18" s="9">
        <f>+'סחיר - אגח קונצרני'!N257</f>
        <v>115996.90999999999</v>
      </c>
      <c r="C18" s="10">
        <f t="shared" si="0"/>
        <v>0.12399940665408878</v>
      </c>
    </row>
    <row r="19" spans="1:3">
      <c r="A19" s="7" t="s">
        <v>1546</v>
      </c>
      <c r="B19" s="9">
        <f>+'סחיר - מניות'!H150</f>
        <v>73525.739999999991</v>
      </c>
      <c r="C19" s="10">
        <f t="shared" si="0"/>
        <v>7.8598198295133911E-2</v>
      </c>
    </row>
    <row r="20" spans="1:3">
      <c r="A20" s="7" t="s">
        <v>1547</v>
      </c>
      <c r="B20" s="9">
        <f>+'סחיר - תעודות סל'!G151</f>
        <v>188811.14</v>
      </c>
      <c r="C20" s="10">
        <f t="shared" si="0"/>
        <v>0.20183700867274906</v>
      </c>
    </row>
    <row r="21" spans="1:3">
      <c r="A21" s="7" t="s">
        <v>1548</v>
      </c>
      <c r="B21" s="9">
        <f>+'סחיר - קרנות נאמנות'!J46</f>
        <v>21199.46</v>
      </c>
      <c r="C21" s="10">
        <f t="shared" si="0"/>
        <v>2.2661986956265378E-2</v>
      </c>
    </row>
    <row r="22" spans="1:3">
      <c r="A22" s="7" t="s">
        <v>1549</v>
      </c>
      <c r="B22" s="9">
        <f>+'סחיר - כתבי אופציה'!H33</f>
        <v>37.92</v>
      </c>
      <c r="C22" s="10">
        <f t="shared" si="0"/>
        <v>4.0536058247784769E-5</v>
      </c>
    </row>
    <row r="23" spans="1:3">
      <c r="A23" s="7" t="s">
        <v>1550</v>
      </c>
      <c r="B23" s="9">
        <f>+'סחיר - אופציות'!H57</f>
        <v>-552.53</v>
      </c>
      <c r="C23" s="10">
        <f t="shared" si="0"/>
        <v>-5.9064842467427517E-4</v>
      </c>
    </row>
    <row r="24" spans="1:3">
      <c r="A24" s="7" t="s">
        <v>1551</v>
      </c>
      <c r="B24" s="25">
        <f>+'סחיר - חוזים עתידיים'!H35</f>
        <v>-342.85</v>
      </c>
      <c r="C24" s="10">
        <f t="shared" si="0"/>
        <v>-3.6650283676827554E-4</v>
      </c>
    </row>
    <row r="25" spans="1:3">
      <c r="A25" s="7" t="s">
        <v>1552</v>
      </c>
      <c r="B25" s="9">
        <v>0</v>
      </c>
      <c r="C25" s="10">
        <f t="shared" si="0"/>
        <v>0</v>
      </c>
    </row>
    <row r="26" spans="1:3">
      <c r="A26" s="7" t="s">
        <v>1553</v>
      </c>
      <c r="B26" s="9">
        <f>+B27+B28+B29+B30+B31+B32+B33+B34+B35</f>
        <v>289449.31000000006</v>
      </c>
      <c r="C26" s="10">
        <f t="shared" si="0"/>
        <v>0.30941809308916435</v>
      </c>
    </row>
    <row r="27" spans="1:3">
      <c r="A27" s="7" t="s">
        <v>1543</v>
      </c>
      <c r="B27" s="9">
        <f>+'לא סחיר - תעודות התחייבות ממשלה'!L96</f>
        <v>282080.89</v>
      </c>
      <c r="C27" s="10">
        <f t="shared" si="0"/>
        <v>0.3015413340618926</v>
      </c>
    </row>
    <row r="28" spans="1:3">
      <c r="A28" s="7" t="s">
        <v>1554</v>
      </c>
      <c r="B28" s="9">
        <f>+'לא סחיר - תעודות חוב מסחריות'!N45</f>
        <v>176.09</v>
      </c>
      <c r="C28" s="10">
        <f t="shared" si="0"/>
        <v>1.8823825149927266E-4</v>
      </c>
    </row>
    <row r="29" spans="1:3">
      <c r="A29" s="7" t="s">
        <v>1555</v>
      </c>
      <c r="B29" s="9">
        <f>+'לא סחיר - אגח קונצרני'!N46</f>
        <v>704.33</v>
      </c>
      <c r="C29" s="10">
        <f t="shared" si="0"/>
        <v>7.5292093633075536E-4</v>
      </c>
    </row>
    <row r="30" spans="1:3">
      <c r="A30" s="7" t="s">
        <v>1556</v>
      </c>
      <c r="B30" s="9">
        <v>0</v>
      </c>
      <c r="C30" s="10">
        <f t="shared" si="0"/>
        <v>0</v>
      </c>
    </row>
    <row r="31" spans="1:3">
      <c r="A31" s="7" t="s">
        <v>1557</v>
      </c>
      <c r="B31" s="9">
        <f>+'לא סחיר - קרנות השקעה'!I56</f>
        <v>4638.869999999999</v>
      </c>
      <c r="C31" s="10">
        <f t="shared" si="0"/>
        <v>4.9589004357568902E-3</v>
      </c>
    </row>
    <row r="32" spans="1:3">
      <c r="A32" s="7" t="s">
        <v>1558</v>
      </c>
      <c r="B32" s="9">
        <v>0</v>
      </c>
      <c r="C32" s="10">
        <f t="shared" si="0"/>
        <v>0</v>
      </c>
    </row>
    <row r="33" spans="1:3">
      <c r="A33" s="7" t="s">
        <v>1559</v>
      </c>
      <c r="B33" s="9">
        <v>0</v>
      </c>
      <c r="C33" s="10">
        <f t="shared" si="0"/>
        <v>0</v>
      </c>
    </row>
    <row r="34" spans="1:3">
      <c r="A34" s="7" t="s">
        <v>1560</v>
      </c>
      <c r="B34" s="9">
        <f>+'לא סחיר - חוזים עתידיים'!I67</f>
        <v>1012.98</v>
      </c>
      <c r="C34" s="10">
        <f t="shared" si="0"/>
        <v>1.0828643534768199E-3</v>
      </c>
    </row>
    <row r="35" spans="1:3">
      <c r="A35" s="7" t="s">
        <v>1561</v>
      </c>
      <c r="B35" s="9">
        <f>+'לא סחיר - מוצרים מובנים'!N63</f>
        <v>836.15</v>
      </c>
      <c r="C35" s="10">
        <f t="shared" si="0"/>
        <v>8.9383505020794386E-4</v>
      </c>
    </row>
    <row r="36" spans="1:3">
      <c r="A36" s="7" t="s">
        <v>1562</v>
      </c>
      <c r="B36" s="9">
        <v>20777.986850000001</v>
      </c>
      <c r="C36" s="10">
        <f t="shared" si="0"/>
        <v>2.2211436846606168E-2</v>
      </c>
    </row>
    <row r="37" spans="1:3">
      <c r="A37" s="7" t="s">
        <v>1563</v>
      </c>
      <c r="B37" s="9">
        <v>0</v>
      </c>
      <c r="C37" s="10">
        <f t="shared" si="0"/>
        <v>0</v>
      </c>
    </row>
    <row r="38" spans="1:3">
      <c r="A38" s="7" t="s">
        <v>1564</v>
      </c>
      <c r="B38" s="9">
        <v>0</v>
      </c>
      <c r="C38" s="10">
        <f t="shared" si="0"/>
        <v>0</v>
      </c>
    </row>
    <row r="39" spans="1:3">
      <c r="A39" s="7" t="s">
        <v>1565</v>
      </c>
      <c r="B39" s="9"/>
      <c r="C39" s="10">
        <f t="shared" si="0"/>
        <v>0</v>
      </c>
    </row>
    <row r="40" spans="1:3">
      <c r="A40" s="7" t="s">
        <v>1566</v>
      </c>
      <c r="B40" s="9">
        <f>+'השקעות אחרות'!H34</f>
        <v>-1972.049</v>
      </c>
      <c r="C40" s="10">
        <f t="shared" si="0"/>
        <v>-2.1080984475602767E-3</v>
      </c>
    </row>
    <row r="41" spans="1:3">
      <c r="A41" s="14"/>
      <c r="B41" s="14"/>
      <c r="C41" s="14"/>
    </row>
    <row r="42" spans="1:3">
      <c r="A42" s="4" t="s">
        <v>1567</v>
      </c>
      <c r="B42" s="26">
        <f>+B14+B15+B26+B36+B37+B38+B39+B40</f>
        <v>935463.42784999998</v>
      </c>
      <c r="C42" s="11">
        <f>+C14+C15+C26+C36+C37+C38+C39+C40</f>
        <v>1</v>
      </c>
    </row>
    <row r="46" spans="1:3">
      <c r="A46" s="15" t="s">
        <v>1568</v>
      </c>
      <c r="B46" s="15" t="s">
        <v>83</v>
      </c>
      <c r="C46" s="15"/>
    </row>
    <row r="48" spans="1:3">
      <c r="A48" s="7" t="s">
        <v>34</v>
      </c>
      <c r="B48" s="12">
        <v>3.7690000000000001</v>
      </c>
    </row>
    <row r="49" spans="1:2">
      <c r="A49" s="7" t="s">
        <v>48</v>
      </c>
      <c r="B49" s="12">
        <v>3.08</v>
      </c>
    </row>
    <row r="50" spans="1:2">
      <c r="A50" s="7" t="s">
        <v>44</v>
      </c>
      <c r="B50" s="12">
        <v>5.9261999999999997</v>
      </c>
    </row>
    <row r="51" spans="1:2">
      <c r="A51" s="7" t="s">
        <v>1569</v>
      </c>
      <c r="B51" s="12">
        <v>4.0540000000000003</v>
      </c>
    </row>
    <row r="52" spans="1:2">
      <c r="A52" s="7" t="s">
        <v>1570</v>
      </c>
      <c r="B52" s="12">
        <v>3.0432999999999999</v>
      </c>
    </row>
    <row r="53" spans="1:2">
      <c r="A53" s="7" t="s">
        <v>39</v>
      </c>
      <c r="B53" s="12">
        <v>4.2194000000000003</v>
      </c>
    </row>
    <row r="54" spans="1:2">
      <c r="A54" s="7" t="s">
        <v>1571</v>
      </c>
      <c r="B54" s="12">
        <v>0.45760000000000001</v>
      </c>
    </row>
    <row r="55" spans="1:2">
      <c r="A55" s="7" t="s">
        <v>1572</v>
      </c>
      <c r="B55" s="12">
        <v>5.3170999999999999</v>
      </c>
    </row>
    <row r="56" spans="1:2">
      <c r="A56" s="7" t="s">
        <v>1573</v>
      </c>
      <c r="B56" s="12">
        <v>0.5655</v>
      </c>
    </row>
    <row r="57" spans="1:2">
      <c r="A57" s="7" t="s">
        <v>1574</v>
      </c>
      <c r="B57" s="12">
        <v>0.30809999999999998</v>
      </c>
    </row>
    <row r="58" spans="1:2">
      <c r="A58" s="7" t="s">
        <v>28</v>
      </c>
      <c r="B58" s="12">
        <v>2.8952</v>
      </c>
    </row>
    <row r="59" spans="1:2">
      <c r="A59" s="7" t="s">
        <v>1575</v>
      </c>
      <c r="B59" s="12">
        <v>0.17510000000000001</v>
      </c>
    </row>
    <row r="60" spans="1:2">
      <c r="A60" s="7" t="s">
        <v>1576</v>
      </c>
      <c r="B60" s="12">
        <v>9.4939999999999998</v>
      </c>
    </row>
    <row r="61" spans="1:2">
      <c r="A61" s="7" t="s">
        <v>1577</v>
      </c>
      <c r="B61" s="12">
        <v>0.4803</v>
      </c>
    </row>
    <row r="62" spans="1:2">
      <c r="A62" s="7" t="s">
        <v>1578</v>
      </c>
      <c r="B62" s="12">
        <v>0.55710000000000004</v>
      </c>
    </row>
    <row r="63" spans="1:2">
      <c r="A63" s="7" t="s">
        <v>51</v>
      </c>
      <c r="B63" s="12">
        <v>0.24110000000000001</v>
      </c>
    </row>
    <row r="64" spans="1:2">
      <c r="A64" s="7" t="s">
        <v>1579</v>
      </c>
      <c r="B64" s="12">
        <v>6.7599999999999993E-2</v>
      </c>
    </row>
    <row r="65" spans="1:2">
      <c r="A65" s="7" t="s">
        <v>1580</v>
      </c>
      <c r="B65" s="12">
        <v>1.2190000000000001</v>
      </c>
    </row>
    <row r="66" spans="1:2">
      <c r="A66" s="7" t="s">
        <v>1581</v>
      </c>
      <c r="B66" s="12">
        <v>2.0629999999999999E-2</v>
      </c>
    </row>
    <row r="67" spans="1:2">
      <c r="A67" s="7" t="s">
        <v>1582</v>
      </c>
      <c r="B67" s="12">
        <v>5.9366000000000003</v>
      </c>
    </row>
    <row r="68" spans="1:2">
      <c r="A68" s="7" t="s">
        <v>1583</v>
      </c>
      <c r="B68" s="12">
        <v>1.1173</v>
      </c>
    </row>
    <row r="69" spans="1:2">
      <c r="A69" s="7" t="s">
        <v>1584</v>
      </c>
      <c r="B69" s="12">
        <v>0.60016000000000003</v>
      </c>
    </row>
    <row r="70" spans="1:2">
      <c r="A70" s="7" t="s">
        <v>30</v>
      </c>
      <c r="B70" s="12">
        <v>2.5596000000000001</v>
      </c>
    </row>
    <row r="71" spans="1:2">
      <c r="A71" s="7" t="s">
        <v>1585</v>
      </c>
      <c r="B71" s="12">
        <v>1.4100999999999999</v>
      </c>
    </row>
    <row r="72" spans="1:2">
      <c r="A72" s="7" t="s">
        <v>1586</v>
      </c>
      <c r="B72" s="12">
        <v>0.48720000000000002</v>
      </c>
    </row>
    <row r="73" spans="1:2">
      <c r="A73" s="7" t="s">
        <v>1587</v>
      </c>
      <c r="B73" s="12">
        <v>2.8050999999999999</v>
      </c>
    </row>
    <row r="74" spans="1:2">
      <c r="A74" s="7" t="s">
        <v>1588</v>
      </c>
      <c r="B74" s="12">
        <v>0.60860000000000003</v>
      </c>
    </row>
    <row r="75" spans="1:2">
      <c r="A75" s="7" t="s">
        <v>1589</v>
      </c>
      <c r="B75" s="12">
        <v>1.0093000000000001</v>
      </c>
    </row>
    <row r="76" spans="1:2">
      <c r="A76" s="7" t="s">
        <v>1590</v>
      </c>
      <c r="B76" s="12">
        <v>1.3429</v>
      </c>
    </row>
    <row r="77" spans="1:2">
      <c r="A77" s="7" t="s">
        <v>1591</v>
      </c>
      <c r="B77" s="12">
        <v>1.5530999999999999</v>
      </c>
    </row>
    <row r="80" spans="1:2">
      <c r="A80" s="2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workbookViewId="0">
      <selection activeCell="K23" sqref="K23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141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142</v>
      </c>
      <c r="E11" s="4" t="s">
        <v>7</v>
      </c>
      <c r="F11" s="4" t="s">
        <v>8</v>
      </c>
      <c r="G11" s="4" t="s">
        <v>80</v>
      </c>
      <c r="H11" s="4" t="s">
        <v>81</v>
      </c>
      <c r="I11" s="4" t="s">
        <v>9</v>
      </c>
      <c r="J11" s="4" t="s">
        <v>10</v>
      </c>
      <c r="K11" s="4" t="s">
        <v>11</v>
      </c>
      <c r="L11" s="4" t="s">
        <v>82</v>
      </c>
      <c r="M11" s="4" t="s">
        <v>83</v>
      </c>
      <c r="N11" s="4" t="s">
        <v>12</v>
      </c>
      <c r="O11" s="4" t="s">
        <v>84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14</v>
      </c>
      <c r="K12" s="5" t="s">
        <v>14</v>
      </c>
      <c r="L12" s="5" t="s">
        <v>87</v>
      </c>
      <c r="M12" s="5" t="s">
        <v>88</v>
      </c>
      <c r="N12" s="5" t="s">
        <v>15</v>
      </c>
      <c r="O12" s="5" t="s">
        <v>14</v>
      </c>
      <c r="P12" s="5" t="s">
        <v>14</v>
      </c>
    </row>
    <row r="15" spans="1:16">
      <c r="A15" s="4" t="s">
        <v>143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144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145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146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34">
        <v>0</v>
      </c>
      <c r="M20" s="6"/>
      <c r="N20" s="34">
        <v>0</v>
      </c>
      <c r="O20" s="6"/>
      <c r="P20" s="18">
        <f>N20/סיכום!$B$42</f>
        <v>0</v>
      </c>
    </row>
    <row r="21" spans="1:16" ht="13.5" thickTop="1"/>
    <row r="22" spans="1:16">
      <c r="A22" s="6" t="s">
        <v>147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148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34">
        <v>0</v>
      </c>
      <c r="M23" s="6"/>
      <c r="N23" s="34">
        <v>0</v>
      </c>
      <c r="O23" s="6"/>
      <c r="P23" s="18">
        <f>N23/סיכום!$B$42</f>
        <v>0</v>
      </c>
    </row>
    <row r="24" spans="1:16" ht="13.5" thickTop="1"/>
    <row r="25" spans="1:16">
      <c r="A25" s="6" t="s">
        <v>149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150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34">
        <v>0</v>
      </c>
      <c r="M26" s="6"/>
      <c r="N26" s="34">
        <v>0</v>
      </c>
      <c r="O26" s="6"/>
      <c r="P26" s="18">
        <f>N26/סיכום!$B$42</f>
        <v>0</v>
      </c>
    </row>
    <row r="27" spans="1:16" ht="13.5" thickTop="1"/>
    <row r="28" spans="1:16">
      <c r="A28" s="6" t="s">
        <v>151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152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34">
        <v>0</v>
      </c>
      <c r="M29" s="6"/>
      <c r="N29" s="34">
        <v>0</v>
      </c>
      <c r="O29" s="6"/>
      <c r="P29" s="18">
        <f>N29/סיכום!$B$42</f>
        <v>0</v>
      </c>
    </row>
    <row r="30" spans="1:16" ht="13.5" thickTop="1"/>
    <row r="31" spans="1:16" ht="13.5" thickBot="1">
      <c r="A31" s="4" t="s">
        <v>153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35">
        <v>0</v>
      </c>
      <c r="M31" s="4"/>
      <c r="N31" s="35">
        <v>0</v>
      </c>
      <c r="O31" s="4"/>
      <c r="P31" s="20">
        <v>0</v>
      </c>
    </row>
    <row r="32" spans="1:16" ht="13.5" thickTop="1"/>
    <row r="34" spans="1:16">
      <c r="A34" s="4" t="s">
        <v>154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155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156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34">
        <v>0</v>
      </c>
      <c r="M36" s="6"/>
      <c r="N36" s="34">
        <v>0</v>
      </c>
      <c r="O36" s="6"/>
      <c r="P36" s="18">
        <f>N36/סיכום!$B$42</f>
        <v>0</v>
      </c>
    </row>
    <row r="37" spans="1:16" ht="13.5" thickTop="1"/>
    <row r="38" spans="1:16">
      <c r="A38" s="6" t="s">
        <v>157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158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34">
        <v>0</v>
      </c>
      <c r="M39" s="6"/>
      <c r="N39" s="34">
        <v>0</v>
      </c>
      <c r="O39" s="6"/>
      <c r="P39" s="18">
        <f>N39/סיכום!$B$42</f>
        <v>0</v>
      </c>
    </row>
    <row r="40" spans="1:16" ht="13.5" thickTop="1"/>
    <row r="41" spans="1:16" ht="13.5" thickBot="1">
      <c r="A41" s="4" t="s">
        <v>159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35">
        <v>0</v>
      </c>
      <c r="M41" s="4"/>
      <c r="N41" s="35">
        <v>0</v>
      </c>
      <c r="O41" s="4"/>
      <c r="P41" s="20">
        <v>0</v>
      </c>
    </row>
    <row r="42" spans="1:16" ht="13.5" thickTop="1"/>
    <row r="44" spans="1:16" ht="13.5" thickBot="1">
      <c r="A44" s="4" t="s">
        <v>160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35">
        <v>0</v>
      </c>
      <c r="M44" s="4"/>
      <c r="N44" s="35">
        <v>0</v>
      </c>
      <c r="O44" s="4"/>
      <c r="P44" s="20">
        <v>0</v>
      </c>
    </row>
    <row r="45" spans="1:16" ht="13.5" thickTop="1"/>
    <row r="47" spans="1:16">
      <c r="A47" s="7" t="s">
        <v>77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4"/>
  <sheetViews>
    <sheetView rightToLeft="1" topLeftCell="F1" workbookViewId="0">
      <selection activeCell="P21" sqref="P21"/>
    </sheetView>
  </sheetViews>
  <sheetFormatPr defaultColWidth="9.140625" defaultRowHeight="12.75"/>
  <cols>
    <col min="1" max="1" width="52.7109375" customWidth="1"/>
    <col min="2" max="2" width="18.7109375" customWidth="1"/>
    <col min="3" max="3" width="35.7109375" customWidth="1"/>
    <col min="4" max="4" width="39.7109375" customWidth="1"/>
    <col min="5" max="5" width="8.7109375" customWidth="1"/>
    <col min="6" max="6" width="15.7109375" customWidth="1"/>
    <col min="7" max="7" width="14.7109375" customWidth="1"/>
    <col min="8" max="8" width="8.7109375" style="52" customWidth="1"/>
    <col min="9" max="9" width="15.7109375" customWidth="1"/>
    <col min="10" max="10" width="14.7109375" style="47" customWidth="1"/>
    <col min="11" max="11" width="16.7109375" style="47" customWidth="1"/>
    <col min="12" max="12" width="17.7109375" style="36" customWidth="1"/>
    <col min="13" max="13" width="9.7109375" style="36" customWidth="1"/>
    <col min="14" max="14" width="13.7109375" style="36" customWidth="1"/>
    <col min="15" max="15" width="24.7109375" style="47" customWidth="1"/>
    <col min="16" max="16" width="20.7109375" style="47" customWidth="1"/>
  </cols>
  <sheetData>
    <row r="2" spans="1:16" ht="18">
      <c r="A2" s="1" t="s">
        <v>0</v>
      </c>
    </row>
    <row r="4" spans="1:16" ht="18">
      <c r="A4" s="1" t="s">
        <v>161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142</v>
      </c>
      <c r="E11" s="4" t="s">
        <v>7</v>
      </c>
      <c r="F11" s="4" t="s">
        <v>8</v>
      </c>
      <c r="G11" s="4" t="s">
        <v>80</v>
      </c>
      <c r="H11" s="26" t="s">
        <v>81</v>
      </c>
      <c r="I11" s="4" t="s">
        <v>9</v>
      </c>
      <c r="J11" s="19" t="s">
        <v>10</v>
      </c>
      <c r="K11" s="19" t="s">
        <v>11</v>
      </c>
      <c r="L11" s="37" t="s">
        <v>82</v>
      </c>
      <c r="M11" s="37" t="s">
        <v>83</v>
      </c>
      <c r="N11" s="37" t="s">
        <v>12</v>
      </c>
      <c r="O11" s="19" t="s">
        <v>84</v>
      </c>
      <c r="P11" s="19" t="s">
        <v>13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3" t="s">
        <v>86</v>
      </c>
      <c r="I12" s="5"/>
      <c r="J12" s="48" t="s">
        <v>14</v>
      </c>
      <c r="K12" s="48" t="s">
        <v>14</v>
      </c>
      <c r="L12" s="38" t="s">
        <v>87</v>
      </c>
      <c r="M12" s="38" t="s">
        <v>88</v>
      </c>
      <c r="N12" s="38" t="s">
        <v>15</v>
      </c>
      <c r="O12" s="48" t="s">
        <v>14</v>
      </c>
      <c r="P12" s="48" t="s">
        <v>14</v>
      </c>
    </row>
    <row r="15" spans="1:16">
      <c r="A15" s="4" t="s">
        <v>162</v>
      </c>
      <c r="B15" s="4"/>
      <c r="C15" s="4"/>
      <c r="D15" s="4"/>
      <c r="E15" s="4"/>
      <c r="F15" s="4"/>
      <c r="G15" s="4"/>
      <c r="H15" s="26"/>
      <c r="I15" s="4"/>
      <c r="J15" s="19"/>
      <c r="K15" s="19"/>
      <c r="L15" s="37"/>
      <c r="M15" s="37"/>
      <c r="N15" s="37"/>
      <c r="O15" s="19"/>
      <c r="P15" s="19"/>
    </row>
    <row r="18" spans="1:16">
      <c r="A18" s="4" t="s">
        <v>163</v>
      </c>
      <c r="B18" s="4"/>
      <c r="C18" s="4"/>
      <c r="D18" s="4"/>
      <c r="E18" s="4"/>
      <c r="F18" s="4"/>
      <c r="G18" s="4"/>
      <c r="H18" s="26"/>
      <c r="I18" s="4"/>
      <c r="J18" s="19"/>
      <c r="K18" s="19"/>
      <c r="L18" s="37"/>
      <c r="M18" s="37"/>
      <c r="N18" s="37"/>
      <c r="O18" s="19"/>
      <c r="P18" s="19"/>
    </row>
    <row r="19" spans="1:16">
      <c r="A19" s="6" t="s">
        <v>164</v>
      </c>
      <c r="B19" s="6"/>
      <c r="C19" s="6"/>
      <c r="D19" s="6"/>
      <c r="E19" s="6"/>
      <c r="F19" s="6"/>
      <c r="G19" s="6"/>
      <c r="H19" s="54"/>
      <c r="I19" s="6"/>
      <c r="J19" s="17"/>
      <c r="K19" s="17"/>
      <c r="L19" s="39"/>
      <c r="M19" s="39"/>
      <c r="N19" s="39"/>
      <c r="O19" s="17"/>
      <c r="P19" s="17"/>
    </row>
    <row r="20" spans="1:16">
      <c r="A20" s="7" t="s">
        <v>165</v>
      </c>
      <c r="B20" s="7">
        <v>2310092</v>
      </c>
      <c r="C20" s="7" t="s">
        <v>166</v>
      </c>
      <c r="D20" s="7" t="s">
        <v>167</v>
      </c>
      <c r="E20" s="7" t="s">
        <v>22</v>
      </c>
      <c r="F20" s="7" t="s">
        <v>168</v>
      </c>
      <c r="G20" s="32">
        <v>0</v>
      </c>
      <c r="H20" s="32">
        <v>0.79</v>
      </c>
      <c r="I20" s="7" t="s">
        <v>23</v>
      </c>
      <c r="J20" s="16">
        <v>2.5999999999999999E-2</v>
      </c>
      <c r="K20" s="16">
        <v>6.4999999999999997E-3</v>
      </c>
      <c r="L20" s="46">
        <v>136000</v>
      </c>
      <c r="M20" s="46">
        <v>106.64</v>
      </c>
      <c r="N20" s="46">
        <v>145.03</v>
      </c>
      <c r="O20" s="16">
        <v>1E-4</v>
      </c>
      <c r="P20" s="16">
        <f>N20/סיכום!$B$42</f>
        <v>1.5503545695348694E-4</v>
      </c>
    </row>
    <row r="21" spans="1:16">
      <c r="A21" s="7" t="s">
        <v>169</v>
      </c>
      <c r="B21" s="7">
        <v>2310118</v>
      </c>
      <c r="C21" s="7" t="s">
        <v>166</v>
      </c>
      <c r="D21" s="7" t="s">
        <v>167</v>
      </c>
      <c r="E21" s="7" t="s">
        <v>22</v>
      </c>
      <c r="F21" s="7" t="s">
        <v>168</v>
      </c>
      <c r="G21" s="32">
        <v>0</v>
      </c>
      <c r="H21" s="32">
        <v>3.43</v>
      </c>
      <c r="I21" s="7" t="s">
        <v>23</v>
      </c>
      <c r="J21" s="16">
        <v>2.58E-2</v>
      </c>
      <c r="K21" s="16">
        <v>4.1000000000000003E-3</v>
      </c>
      <c r="L21" s="46">
        <v>2415021</v>
      </c>
      <c r="M21" s="46">
        <v>111.78</v>
      </c>
      <c r="N21" s="46">
        <v>2699.51</v>
      </c>
      <c r="O21" s="16">
        <v>8.9999999999999998E-4</v>
      </c>
      <c r="P21" s="16">
        <f>N21/סיכום!$B$42</f>
        <v>2.8857461656244055E-3</v>
      </c>
    </row>
    <row r="22" spans="1:16">
      <c r="A22" s="7" t="s">
        <v>170</v>
      </c>
      <c r="B22" s="7">
        <v>2310159</v>
      </c>
      <c r="C22" s="7" t="s">
        <v>166</v>
      </c>
      <c r="D22" s="7" t="s">
        <v>167</v>
      </c>
      <c r="E22" s="7" t="s">
        <v>22</v>
      </c>
      <c r="F22" s="7" t="s">
        <v>168</v>
      </c>
      <c r="G22" s="32">
        <v>0</v>
      </c>
      <c r="H22" s="32">
        <v>4.53</v>
      </c>
      <c r="I22" s="7" t="s">
        <v>23</v>
      </c>
      <c r="J22" s="16">
        <v>6.4000000000000003E-3</v>
      </c>
      <c r="K22" s="16">
        <v>6.6E-3</v>
      </c>
      <c r="L22" s="46">
        <v>1159500</v>
      </c>
      <c r="M22" s="46">
        <v>99.66</v>
      </c>
      <c r="N22" s="46">
        <v>1155.56</v>
      </c>
      <c r="O22" s="16">
        <v>4.0000000000000002E-4</v>
      </c>
      <c r="P22" s="16">
        <f>N22/סיכום!$B$42</f>
        <v>1.2352807876795928E-3</v>
      </c>
    </row>
    <row r="23" spans="1:16">
      <c r="A23" s="7" t="s">
        <v>171</v>
      </c>
      <c r="B23" s="7">
        <v>2310142</v>
      </c>
      <c r="C23" s="7" t="s">
        <v>166</v>
      </c>
      <c r="D23" s="7" t="s">
        <v>167</v>
      </c>
      <c r="E23" s="7" t="s">
        <v>22</v>
      </c>
      <c r="F23" s="7" t="s">
        <v>168</v>
      </c>
      <c r="G23" s="32">
        <v>0</v>
      </c>
      <c r="H23" s="32">
        <v>3.17</v>
      </c>
      <c r="I23" s="7" t="s">
        <v>23</v>
      </c>
      <c r="J23" s="16">
        <v>4.1000000000000003E-3</v>
      </c>
      <c r="K23" s="16">
        <v>2.5000000000000001E-3</v>
      </c>
      <c r="L23" s="46">
        <v>1480679</v>
      </c>
      <c r="M23" s="46">
        <v>100.04</v>
      </c>
      <c r="N23" s="46">
        <v>1481.27</v>
      </c>
      <c r="O23" s="16">
        <v>5.0000000000000001E-4</v>
      </c>
      <c r="P23" s="16">
        <f>N23/סיכום!$B$42</f>
        <v>1.5834611550816491E-3</v>
      </c>
    </row>
    <row r="24" spans="1:16">
      <c r="A24" s="7" t="s">
        <v>172</v>
      </c>
      <c r="B24" s="7">
        <v>1940535</v>
      </c>
      <c r="C24" s="7" t="s">
        <v>173</v>
      </c>
      <c r="D24" s="7" t="s">
        <v>167</v>
      </c>
      <c r="E24" s="7" t="s">
        <v>22</v>
      </c>
      <c r="F24" s="7" t="s">
        <v>174</v>
      </c>
      <c r="G24" s="32">
        <v>0</v>
      </c>
      <c r="H24" s="32">
        <v>6.11</v>
      </c>
      <c r="I24" s="7" t="s">
        <v>23</v>
      </c>
      <c r="J24" s="16">
        <v>0.05</v>
      </c>
      <c r="K24" s="16">
        <v>1.3299999999999999E-2</v>
      </c>
      <c r="L24" s="46">
        <v>222584</v>
      </c>
      <c r="M24" s="46">
        <v>130.26</v>
      </c>
      <c r="N24" s="46">
        <v>289.94</v>
      </c>
      <c r="O24" s="16">
        <v>2.9999999999999997E-4</v>
      </c>
      <c r="P24" s="16">
        <f>N24/סיכום!$B$42</f>
        <v>3.099426352416328E-4</v>
      </c>
    </row>
    <row r="25" spans="1:16">
      <c r="A25" s="7" t="s">
        <v>175</v>
      </c>
      <c r="B25" s="7">
        <v>1940568</v>
      </c>
      <c r="C25" s="7" t="s">
        <v>173</v>
      </c>
      <c r="D25" s="7" t="s">
        <v>167</v>
      </c>
      <c r="E25" s="7" t="s">
        <v>22</v>
      </c>
      <c r="F25" s="7" t="s">
        <v>174</v>
      </c>
      <c r="G25" s="32">
        <v>0</v>
      </c>
      <c r="H25" s="32">
        <v>4.13</v>
      </c>
      <c r="I25" s="7" t="s">
        <v>23</v>
      </c>
      <c r="J25" s="16">
        <v>1.6E-2</v>
      </c>
      <c r="K25" s="16">
        <v>2E-3</v>
      </c>
      <c r="L25" s="46">
        <v>811000</v>
      </c>
      <c r="M25" s="46">
        <v>104.7</v>
      </c>
      <c r="N25" s="46">
        <v>849.12</v>
      </c>
      <c r="O25" s="16">
        <v>2.9999999999999997E-4</v>
      </c>
      <c r="P25" s="16">
        <f>N25/סיכום!$B$42</f>
        <v>9.0769983595356016E-4</v>
      </c>
    </row>
    <row r="26" spans="1:16">
      <c r="A26" s="7" t="s">
        <v>176</v>
      </c>
      <c r="B26" s="7">
        <v>1940576</v>
      </c>
      <c r="C26" s="7" t="s">
        <v>173</v>
      </c>
      <c r="D26" s="7" t="s">
        <v>167</v>
      </c>
      <c r="E26" s="7" t="s">
        <v>22</v>
      </c>
      <c r="F26" s="7" t="s">
        <v>174</v>
      </c>
      <c r="G26" s="32">
        <v>0</v>
      </c>
      <c r="H26" s="32">
        <v>4.6500000000000004</v>
      </c>
      <c r="I26" s="7" t="s">
        <v>23</v>
      </c>
      <c r="J26" s="16">
        <v>7.0000000000000001E-3</v>
      </c>
      <c r="K26" s="16">
        <v>7.9000000000000008E-3</v>
      </c>
      <c r="L26" s="46">
        <v>4173000</v>
      </c>
      <c r="M26" s="46">
        <v>100.9</v>
      </c>
      <c r="N26" s="46">
        <v>4210.5600000000004</v>
      </c>
      <c r="O26" s="16">
        <v>1.4E-3</v>
      </c>
      <c r="P26" s="16">
        <f>N26/סיכום!$B$42</f>
        <v>4.5010418094882021E-3</v>
      </c>
    </row>
    <row r="27" spans="1:16">
      <c r="A27" s="7" t="s">
        <v>177</v>
      </c>
      <c r="B27" s="7">
        <v>1940527</v>
      </c>
      <c r="C27" s="7" t="s">
        <v>173</v>
      </c>
      <c r="D27" s="7" t="s">
        <v>167</v>
      </c>
      <c r="E27" s="7" t="s">
        <v>22</v>
      </c>
      <c r="F27" s="7" t="s">
        <v>174</v>
      </c>
      <c r="G27" s="32">
        <v>0</v>
      </c>
      <c r="H27" s="32">
        <v>1.57</v>
      </c>
      <c r="I27" s="7" t="s">
        <v>23</v>
      </c>
      <c r="J27" s="16">
        <v>4.4999999999999998E-2</v>
      </c>
      <c r="K27" s="16">
        <v>-2.0000000000000001E-4</v>
      </c>
      <c r="L27" s="46">
        <v>40000</v>
      </c>
      <c r="M27" s="46">
        <v>112.05</v>
      </c>
      <c r="N27" s="46">
        <v>44.82</v>
      </c>
      <c r="O27" s="16">
        <v>1E-4</v>
      </c>
      <c r="P27" s="16">
        <f>N27/סיכום!$B$42</f>
        <v>4.7912081504897501E-5</v>
      </c>
    </row>
    <row r="28" spans="1:16">
      <c r="A28" s="7" t="s">
        <v>178</v>
      </c>
      <c r="B28" s="7">
        <v>1135177</v>
      </c>
      <c r="C28" s="7" t="s">
        <v>179</v>
      </c>
      <c r="D28" s="7" t="s">
        <v>167</v>
      </c>
      <c r="E28" s="7" t="s">
        <v>180</v>
      </c>
      <c r="F28" s="7" t="s">
        <v>174</v>
      </c>
      <c r="G28" s="32">
        <v>0</v>
      </c>
      <c r="H28" s="32">
        <v>4.67</v>
      </c>
      <c r="I28" s="7" t="s">
        <v>23</v>
      </c>
      <c r="J28" s="16">
        <v>8.0000000000000002E-3</v>
      </c>
      <c r="K28" s="16">
        <v>7.9000000000000008E-3</v>
      </c>
      <c r="L28" s="46">
        <v>352000</v>
      </c>
      <c r="M28" s="46">
        <v>101.35</v>
      </c>
      <c r="N28" s="46">
        <v>356.75</v>
      </c>
      <c r="O28" s="16">
        <v>5.0000000000000001E-4</v>
      </c>
      <c r="P28" s="16">
        <f>N28/סיכום!$B$42</f>
        <v>3.8136178217028523E-4</v>
      </c>
    </row>
    <row r="29" spans="1:16">
      <c r="A29" s="7" t="s">
        <v>181</v>
      </c>
      <c r="B29" s="7">
        <v>6040299</v>
      </c>
      <c r="C29" s="7" t="s">
        <v>182</v>
      </c>
      <c r="D29" s="7" t="s">
        <v>167</v>
      </c>
      <c r="E29" s="7" t="s">
        <v>180</v>
      </c>
      <c r="F29" s="7" t="s">
        <v>174</v>
      </c>
      <c r="G29" s="32">
        <v>0</v>
      </c>
      <c r="H29" s="32">
        <v>4.93</v>
      </c>
      <c r="I29" s="7" t="s">
        <v>23</v>
      </c>
      <c r="J29" s="16">
        <v>3.4000000000000002E-2</v>
      </c>
      <c r="K29" s="16">
        <v>9.5999999999999992E-3</v>
      </c>
      <c r="L29" s="46">
        <v>5375533</v>
      </c>
      <c r="M29" s="46">
        <v>118.02</v>
      </c>
      <c r="N29" s="46">
        <v>6344.2</v>
      </c>
      <c r="O29" s="16">
        <v>2.8999999999999998E-3</v>
      </c>
      <c r="P29" s="16">
        <f>N29/סיכום!$B$42</f>
        <v>6.7818792388079138E-3</v>
      </c>
    </row>
    <row r="30" spans="1:16">
      <c r="A30" s="7" t="s">
        <v>183</v>
      </c>
      <c r="B30" s="7">
        <v>6040232</v>
      </c>
      <c r="C30" s="7" t="s">
        <v>182</v>
      </c>
      <c r="D30" s="7" t="s">
        <v>167</v>
      </c>
      <c r="E30" s="7" t="s">
        <v>180</v>
      </c>
      <c r="F30" s="7" t="s">
        <v>174</v>
      </c>
      <c r="G30" s="32">
        <v>0</v>
      </c>
      <c r="H30" s="32">
        <v>1.33</v>
      </c>
      <c r="I30" s="7" t="s">
        <v>23</v>
      </c>
      <c r="J30" s="16">
        <v>4.3999999999999997E-2</v>
      </c>
      <c r="K30" s="16">
        <v>4.0000000000000002E-4</v>
      </c>
      <c r="L30" s="46">
        <v>305237</v>
      </c>
      <c r="M30" s="46">
        <v>127.81</v>
      </c>
      <c r="N30" s="46">
        <v>390.12</v>
      </c>
      <c r="O30" s="16">
        <v>2.0000000000000001E-4</v>
      </c>
      <c r="P30" s="16">
        <f>N30/סיכום!$B$42</f>
        <v>4.1703394102388694E-4</v>
      </c>
    </row>
    <row r="31" spans="1:16">
      <c r="A31" s="7" t="s">
        <v>184</v>
      </c>
      <c r="B31" s="7">
        <v>2310068</v>
      </c>
      <c r="C31" s="7" t="s">
        <v>166</v>
      </c>
      <c r="D31" s="7" t="s">
        <v>167</v>
      </c>
      <c r="E31" s="7" t="s">
        <v>180</v>
      </c>
      <c r="F31" s="7" t="s">
        <v>168</v>
      </c>
      <c r="G31" s="32">
        <v>0</v>
      </c>
      <c r="H31" s="32">
        <v>1.88</v>
      </c>
      <c r="I31" s="7" t="s">
        <v>23</v>
      </c>
      <c r="J31" s="16">
        <v>3.9E-2</v>
      </c>
      <c r="K31" s="16">
        <v>1E-3</v>
      </c>
      <c r="L31" s="46">
        <v>1216939</v>
      </c>
      <c r="M31" s="46">
        <v>129.01</v>
      </c>
      <c r="N31" s="46">
        <v>1569.97</v>
      </c>
      <c r="O31" s="16">
        <v>8.0000000000000004E-4</v>
      </c>
      <c r="P31" s="16">
        <f>N31/סיכום!$B$42</f>
        <v>1.6782804685462724E-3</v>
      </c>
    </row>
    <row r="32" spans="1:16">
      <c r="A32" s="7" t="s">
        <v>185</v>
      </c>
      <c r="B32" s="7">
        <v>2310076</v>
      </c>
      <c r="C32" s="7" t="s">
        <v>166</v>
      </c>
      <c r="D32" s="7" t="s">
        <v>167</v>
      </c>
      <c r="E32" s="7" t="s">
        <v>180</v>
      </c>
      <c r="F32" s="7" t="s">
        <v>168</v>
      </c>
      <c r="G32" s="32">
        <v>0</v>
      </c>
      <c r="H32" s="32">
        <v>3.96</v>
      </c>
      <c r="I32" s="7" t="s">
        <v>23</v>
      </c>
      <c r="J32" s="16">
        <v>0.03</v>
      </c>
      <c r="K32" s="16">
        <v>6.3E-3</v>
      </c>
      <c r="L32" s="46">
        <v>29755</v>
      </c>
      <c r="M32" s="46">
        <v>118.98</v>
      </c>
      <c r="N32" s="46">
        <v>35.4</v>
      </c>
      <c r="O32" s="16">
        <v>1E-4</v>
      </c>
      <c r="P32" s="16">
        <f>N32/סיכום!$B$42</f>
        <v>3.7842206275621849E-5</v>
      </c>
    </row>
    <row r="33" spans="1:16">
      <c r="A33" s="7" t="s">
        <v>186</v>
      </c>
      <c r="B33" s="7">
        <v>1940402</v>
      </c>
      <c r="C33" s="7" t="s">
        <v>173</v>
      </c>
      <c r="D33" s="7" t="s">
        <v>167</v>
      </c>
      <c r="E33" s="7" t="s">
        <v>180</v>
      </c>
      <c r="F33" s="7" t="s">
        <v>174</v>
      </c>
      <c r="G33" s="32">
        <v>0</v>
      </c>
      <c r="H33" s="32">
        <v>3.56</v>
      </c>
      <c r="I33" s="7" t="s">
        <v>23</v>
      </c>
      <c r="J33" s="16">
        <v>4.1000000000000002E-2</v>
      </c>
      <c r="K33" s="16">
        <v>5.7000000000000002E-3</v>
      </c>
      <c r="L33" s="46">
        <v>31839</v>
      </c>
      <c r="M33" s="46">
        <v>137.72</v>
      </c>
      <c r="N33" s="46">
        <v>43.85</v>
      </c>
      <c r="O33" s="16">
        <v>0</v>
      </c>
      <c r="P33" s="16">
        <f>N33/סיכום!$B$42</f>
        <v>4.687516229339035E-5</v>
      </c>
    </row>
    <row r="34" spans="1:16">
      <c r="A34" s="7" t="s">
        <v>187</v>
      </c>
      <c r="B34" s="7">
        <v>1940501</v>
      </c>
      <c r="C34" s="7" t="s">
        <v>173</v>
      </c>
      <c r="D34" s="7" t="s">
        <v>167</v>
      </c>
      <c r="E34" s="7" t="s">
        <v>180</v>
      </c>
      <c r="F34" s="7" t="s">
        <v>174</v>
      </c>
      <c r="G34" s="32">
        <v>0</v>
      </c>
      <c r="H34" s="32">
        <v>5.39</v>
      </c>
      <c r="I34" s="7" t="s">
        <v>23</v>
      </c>
      <c r="J34" s="16">
        <v>0.04</v>
      </c>
      <c r="K34" s="16">
        <v>1.18E-2</v>
      </c>
      <c r="L34" s="46">
        <v>3413745</v>
      </c>
      <c r="M34" s="46">
        <v>122.75</v>
      </c>
      <c r="N34" s="46">
        <v>4190.37</v>
      </c>
      <c r="O34" s="16">
        <v>1.1999999999999999E-3</v>
      </c>
      <c r="P34" s="16">
        <f>N34/סיכום!$B$42</f>
        <v>4.4794589240445635E-3</v>
      </c>
    </row>
    <row r="35" spans="1:16">
      <c r="A35" s="7" t="s">
        <v>188</v>
      </c>
      <c r="B35" s="7">
        <v>1940543</v>
      </c>
      <c r="C35" s="7" t="s">
        <v>173</v>
      </c>
      <c r="D35" s="7" t="s">
        <v>167</v>
      </c>
      <c r="E35" s="7" t="s">
        <v>180</v>
      </c>
      <c r="F35" s="7" t="s">
        <v>168</v>
      </c>
      <c r="G35" s="32">
        <v>0</v>
      </c>
      <c r="H35" s="32">
        <v>6.2</v>
      </c>
      <c r="I35" s="7" t="s">
        <v>23</v>
      </c>
      <c r="J35" s="16">
        <v>4.2000000000000003E-2</v>
      </c>
      <c r="K35" s="16">
        <v>1.44E-2</v>
      </c>
      <c r="L35" s="46">
        <v>206470</v>
      </c>
      <c r="M35" s="46">
        <v>120.15</v>
      </c>
      <c r="N35" s="46">
        <v>248.07</v>
      </c>
      <c r="O35" s="16">
        <v>2.0000000000000001E-4</v>
      </c>
      <c r="P35" s="16">
        <f>N35/סיכום!$B$42</f>
        <v>2.6518407092637042E-4</v>
      </c>
    </row>
    <row r="36" spans="1:16">
      <c r="A36" s="7" t="s">
        <v>189</v>
      </c>
      <c r="B36" s="7">
        <v>2300069</v>
      </c>
      <c r="C36" s="7" t="s">
        <v>190</v>
      </c>
      <c r="D36" s="7" t="s">
        <v>191</v>
      </c>
      <c r="E36" s="7" t="s">
        <v>192</v>
      </c>
      <c r="F36" s="7" t="s">
        <v>174</v>
      </c>
      <c r="G36" s="32">
        <v>0</v>
      </c>
      <c r="H36" s="32">
        <v>0.92</v>
      </c>
      <c r="I36" s="7" t="s">
        <v>23</v>
      </c>
      <c r="J36" s="16">
        <v>5.2999999999999999E-2</v>
      </c>
      <c r="K36" s="16">
        <v>4.4999999999999997E-3</v>
      </c>
      <c r="L36" s="46">
        <v>436014.86</v>
      </c>
      <c r="M36" s="46">
        <v>129.21</v>
      </c>
      <c r="N36" s="46">
        <v>563.37</v>
      </c>
      <c r="O36" s="16">
        <v>1.1000000000000001E-3</v>
      </c>
      <c r="P36" s="16">
        <f>N36/סיכום!$B$42</f>
        <v>6.0223626411008712E-4</v>
      </c>
    </row>
    <row r="37" spans="1:16">
      <c r="A37" s="7" t="s">
        <v>193</v>
      </c>
      <c r="B37" s="7">
        <v>1121953</v>
      </c>
      <c r="C37" s="7" t="s">
        <v>179</v>
      </c>
      <c r="D37" s="7" t="s">
        <v>167</v>
      </c>
      <c r="E37" s="7" t="s">
        <v>192</v>
      </c>
      <c r="F37" s="7" t="s">
        <v>174</v>
      </c>
      <c r="G37" s="32">
        <v>0</v>
      </c>
      <c r="H37" s="32">
        <v>3.44</v>
      </c>
      <c r="I37" s="7" t="s">
        <v>23</v>
      </c>
      <c r="J37" s="16">
        <v>3.1E-2</v>
      </c>
      <c r="K37" s="16">
        <v>4.4000000000000003E-3</v>
      </c>
      <c r="L37" s="46">
        <v>55000</v>
      </c>
      <c r="M37" s="46">
        <v>116.68</v>
      </c>
      <c r="N37" s="46">
        <v>64.17</v>
      </c>
      <c r="O37" s="16">
        <v>1E-4</v>
      </c>
      <c r="P37" s="16">
        <f>N37/סיכום!$B$42</f>
        <v>6.8597016291148424E-5</v>
      </c>
    </row>
    <row r="38" spans="1:16">
      <c r="A38" s="7" t="s">
        <v>194</v>
      </c>
      <c r="B38" s="7">
        <v>1099738</v>
      </c>
      <c r="C38" s="7" t="s">
        <v>195</v>
      </c>
      <c r="D38" s="7" t="s">
        <v>196</v>
      </c>
      <c r="E38" s="7" t="s">
        <v>192</v>
      </c>
      <c r="F38" s="7" t="s">
        <v>168</v>
      </c>
      <c r="G38" s="32">
        <v>0</v>
      </c>
      <c r="H38" s="32">
        <v>3.32</v>
      </c>
      <c r="I38" s="7" t="s">
        <v>23</v>
      </c>
      <c r="J38" s="16">
        <v>4.65E-2</v>
      </c>
      <c r="K38" s="16">
        <v>6.6E-3</v>
      </c>
      <c r="L38" s="46">
        <v>969418.41</v>
      </c>
      <c r="M38" s="46">
        <v>139.22999999999999</v>
      </c>
      <c r="N38" s="46">
        <v>1349.72</v>
      </c>
      <c r="O38" s="16">
        <v>5.4999999999999997E-3</v>
      </c>
      <c r="P38" s="16">
        <f>N38/סיכום!$B$42</f>
        <v>1.4428356682014783E-3</v>
      </c>
    </row>
    <row r="39" spans="1:16">
      <c r="A39" s="7" t="s">
        <v>197</v>
      </c>
      <c r="B39" s="7">
        <v>6040257</v>
      </c>
      <c r="C39" s="7" t="s">
        <v>182</v>
      </c>
      <c r="D39" s="7" t="s">
        <v>167</v>
      </c>
      <c r="E39" s="7" t="s">
        <v>192</v>
      </c>
      <c r="F39" s="7" t="s">
        <v>174</v>
      </c>
      <c r="G39" s="32">
        <v>0</v>
      </c>
      <c r="H39" s="32">
        <v>19.84</v>
      </c>
      <c r="I39" s="7" t="s">
        <v>23</v>
      </c>
      <c r="J39" s="16">
        <v>0.05</v>
      </c>
      <c r="K39" s="16">
        <v>4.1099999999999998E-2</v>
      </c>
      <c r="L39" s="46">
        <v>125668</v>
      </c>
      <c r="M39" s="46">
        <v>131.77000000000001</v>
      </c>
      <c r="N39" s="46">
        <v>165.59</v>
      </c>
      <c r="O39" s="16">
        <v>1E-4</v>
      </c>
      <c r="P39" s="16">
        <f>N39/סיכום!$B$42</f>
        <v>1.7701386828192719E-4</v>
      </c>
    </row>
    <row r="40" spans="1:16">
      <c r="A40" s="7" t="s">
        <v>198</v>
      </c>
      <c r="B40" s="7">
        <v>1120468</v>
      </c>
      <c r="C40" s="7" t="s">
        <v>199</v>
      </c>
      <c r="D40" s="7" t="s">
        <v>200</v>
      </c>
      <c r="E40" s="7" t="s">
        <v>192</v>
      </c>
      <c r="F40" s="7" t="s">
        <v>168</v>
      </c>
      <c r="G40" s="32">
        <v>0</v>
      </c>
      <c r="H40" s="32">
        <v>3.67</v>
      </c>
      <c r="I40" s="7" t="s">
        <v>23</v>
      </c>
      <c r="J40" s="16">
        <v>0.03</v>
      </c>
      <c r="K40" s="16">
        <v>1.0800000000000001E-2</v>
      </c>
      <c r="L40" s="46">
        <v>560558.03</v>
      </c>
      <c r="M40" s="46">
        <v>116.03</v>
      </c>
      <c r="N40" s="46">
        <v>650.41999999999996</v>
      </c>
      <c r="O40" s="16">
        <v>4.0000000000000002E-4</v>
      </c>
      <c r="P40" s="16">
        <f>N40/סיכום!$B$42</f>
        <v>6.952917459262702E-4</v>
      </c>
    </row>
    <row r="41" spans="1:16">
      <c r="A41" s="7" t="s">
        <v>201</v>
      </c>
      <c r="B41" s="7">
        <v>1128032</v>
      </c>
      <c r="C41" s="7" t="s">
        <v>199</v>
      </c>
      <c r="D41" s="7" t="s">
        <v>200</v>
      </c>
      <c r="E41" s="7" t="s">
        <v>192</v>
      </c>
      <c r="F41" s="7" t="s">
        <v>168</v>
      </c>
      <c r="G41" s="32">
        <v>0</v>
      </c>
      <c r="H41" s="32">
        <v>6.2</v>
      </c>
      <c r="I41" s="7" t="s">
        <v>23</v>
      </c>
      <c r="J41" s="16">
        <v>3.0499999999999999E-2</v>
      </c>
      <c r="K41" s="16">
        <v>2.2100000000000002E-2</v>
      </c>
      <c r="L41" s="46">
        <v>139482.76999999999</v>
      </c>
      <c r="M41" s="46">
        <v>107.17</v>
      </c>
      <c r="N41" s="46">
        <v>149.47999999999999</v>
      </c>
      <c r="O41" s="16">
        <v>5.0000000000000001E-4</v>
      </c>
      <c r="P41" s="16">
        <f>N41/סיכום!$B$42</f>
        <v>1.5979245745988572E-4</v>
      </c>
    </row>
    <row r="42" spans="1:16">
      <c r="A42" s="7" t="s">
        <v>202</v>
      </c>
      <c r="B42" s="7">
        <v>1940444</v>
      </c>
      <c r="C42" s="7" t="s">
        <v>173</v>
      </c>
      <c r="D42" s="7" t="s">
        <v>167</v>
      </c>
      <c r="E42" s="7" t="s">
        <v>192</v>
      </c>
      <c r="F42" s="7" t="s">
        <v>168</v>
      </c>
      <c r="G42" s="32">
        <v>0</v>
      </c>
      <c r="H42" s="32">
        <v>17.29</v>
      </c>
      <c r="I42" s="7" t="s">
        <v>23</v>
      </c>
      <c r="J42" s="16">
        <v>6.5000000000000002E-2</v>
      </c>
      <c r="K42" s="16">
        <v>5.0900000000000001E-2</v>
      </c>
      <c r="L42" s="46">
        <v>24200</v>
      </c>
      <c r="M42" s="46">
        <v>140.11000000000001</v>
      </c>
      <c r="N42" s="46">
        <v>33.909999999999997</v>
      </c>
      <c r="O42" s="16">
        <v>0</v>
      </c>
      <c r="P42" s="16">
        <f>N42/סיכום!$B$42</f>
        <v>3.6249412847636636E-5</v>
      </c>
    </row>
    <row r="43" spans="1:16">
      <c r="A43" s="7" t="s">
        <v>203</v>
      </c>
      <c r="B43" s="7">
        <v>1940449</v>
      </c>
      <c r="C43" s="7" t="s">
        <v>173</v>
      </c>
      <c r="D43" s="7" t="s">
        <v>167</v>
      </c>
      <c r="E43" s="7" t="s">
        <v>192</v>
      </c>
      <c r="F43" s="7" t="s">
        <v>168</v>
      </c>
      <c r="G43" s="32">
        <v>0</v>
      </c>
      <c r="H43" s="32">
        <v>0</v>
      </c>
      <c r="I43" s="7" t="s">
        <v>23</v>
      </c>
      <c r="J43" s="51">
        <v>0</v>
      </c>
      <c r="K43" s="51">
        <v>0</v>
      </c>
      <c r="L43" s="46">
        <v>435.04</v>
      </c>
      <c r="M43" s="46">
        <v>100</v>
      </c>
      <c r="N43" s="46">
        <v>0.44</v>
      </c>
      <c r="O43" s="51">
        <v>0</v>
      </c>
      <c r="P43" s="16">
        <f>N43/סיכום!$B$42</f>
        <v>4.7035510625066709E-7</v>
      </c>
    </row>
    <row r="44" spans="1:16">
      <c r="A44" s="7" t="s">
        <v>204</v>
      </c>
      <c r="B44" s="7">
        <v>3900206</v>
      </c>
      <c r="C44" s="7" t="s">
        <v>205</v>
      </c>
      <c r="D44" s="7" t="s">
        <v>200</v>
      </c>
      <c r="E44" s="7" t="s">
        <v>206</v>
      </c>
      <c r="F44" s="7" t="s">
        <v>174</v>
      </c>
      <c r="G44" s="32">
        <v>0</v>
      </c>
      <c r="H44" s="32">
        <v>2.14</v>
      </c>
      <c r="I44" s="7" t="s">
        <v>23</v>
      </c>
      <c r="J44" s="16">
        <v>4.2500000000000003E-2</v>
      </c>
      <c r="K44" s="16">
        <v>7.9000000000000008E-3</v>
      </c>
      <c r="L44" s="46">
        <v>827906.56000000006</v>
      </c>
      <c r="M44" s="46">
        <v>131.11000000000001</v>
      </c>
      <c r="N44" s="46">
        <v>1085.47</v>
      </c>
      <c r="O44" s="16">
        <v>1E-3</v>
      </c>
      <c r="P44" s="16">
        <f>N44/סיכום!$B$42</f>
        <v>1.1603553572316174E-3</v>
      </c>
    </row>
    <row r="45" spans="1:16">
      <c r="A45" s="7" t="s">
        <v>207</v>
      </c>
      <c r="B45" s="7">
        <v>1126762</v>
      </c>
      <c r="C45" s="7" t="s">
        <v>208</v>
      </c>
      <c r="D45" s="7" t="s">
        <v>167</v>
      </c>
      <c r="E45" s="7" t="s">
        <v>206</v>
      </c>
      <c r="F45" s="7" t="s">
        <v>209</v>
      </c>
      <c r="G45" s="32">
        <v>0</v>
      </c>
      <c r="H45" s="32">
        <v>2.0499999999999998</v>
      </c>
      <c r="I45" s="7" t="s">
        <v>23</v>
      </c>
      <c r="J45" s="16">
        <v>1.6E-2</v>
      </c>
      <c r="K45" s="16">
        <v>8.0000000000000004E-4</v>
      </c>
      <c r="L45" s="46">
        <v>951728</v>
      </c>
      <c r="M45" s="46">
        <v>106.49</v>
      </c>
      <c r="N45" s="46">
        <v>1013.5</v>
      </c>
      <c r="O45" s="16">
        <v>1.1999999999999999E-3</v>
      </c>
      <c r="P45" s="16">
        <f>N45/סיכום!$B$42</f>
        <v>1.0834202276932979E-3</v>
      </c>
    </row>
    <row r="46" spans="1:16">
      <c r="A46" s="7" t="s">
        <v>210</v>
      </c>
      <c r="B46" s="7">
        <v>1097385</v>
      </c>
      <c r="C46" s="7" t="s">
        <v>211</v>
      </c>
      <c r="D46" s="7" t="s">
        <v>200</v>
      </c>
      <c r="E46" s="7" t="s">
        <v>206</v>
      </c>
      <c r="F46" s="7" t="s">
        <v>174</v>
      </c>
      <c r="G46" s="32">
        <v>0</v>
      </c>
      <c r="H46" s="32">
        <v>2.4500000000000002</v>
      </c>
      <c r="I46" s="7" t="s">
        <v>23</v>
      </c>
      <c r="J46" s="16">
        <v>4.9500000000000002E-2</v>
      </c>
      <c r="K46" s="16">
        <v>8.5000000000000006E-3</v>
      </c>
      <c r="L46" s="46">
        <v>18189.28</v>
      </c>
      <c r="M46" s="46">
        <v>130.30000000000001</v>
      </c>
      <c r="N46" s="46">
        <v>23.7</v>
      </c>
      <c r="O46" s="16">
        <v>0</v>
      </c>
      <c r="P46" s="16">
        <f>N46/סיכום!$B$42</f>
        <v>2.5335036404865478E-5</v>
      </c>
    </row>
    <row r="47" spans="1:16">
      <c r="A47" s="7" t="s">
        <v>212</v>
      </c>
      <c r="B47" s="7">
        <v>1117357</v>
      </c>
      <c r="C47" s="7" t="s">
        <v>211</v>
      </c>
      <c r="D47" s="7" t="s">
        <v>200</v>
      </c>
      <c r="E47" s="7" t="s">
        <v>206</v>
      </c>
      <c r="F47" s="7" t="s">
        <v>174</v>
      </c>
      <c r="G47" s="32">
        <v>0</v>
      </c>
      <c r="H47" s="32">
        <v>2.85</v>
      </c>
      <c r="I47" s="7" t="s">
        <v>23</v>
      </c>
      <c r="J47" s="16">
        <v>4.9000000000000002E-2</v>
      </c>
      <c r="K47" s="16">
        <v>9.4000000000000004E-3</v>
      </c>
      <c r="L47" s="46">
        <v>88625.46</v>
      </c>
      <c r="M47" s="46">
        <v>122.94</v>
      </c>
      <c r="N47" s="46">
        <v>108.96</v>
      </c>
      <c r="O47" s="16">
        <v>2.0000000000000001E-4</v>
      </c>
      <c r="P47" s="16">
        <f>N47/סיכום!$B$42</f>
        <v>1.1647702812971064E-4</v>
      </c>
    </row>
    <row r="48" spans="1:16">
      <c r="A48" s="7" t="s">
        <v>213</v>
      </c>
      <c r="B48" s="7">
        <v>1126630</v>
      </c>
      <c r="C48" s="7" t="s">
        <v>211</v>
      </c>
      <c r="D48" s="7" t="s">
        <v>200</v>
      </c>
      <c r="E48" s="7" t="s">
        <v>206</v>
      </c>
      <c r="F48" s="7" t="s">
        <v>174</v>
      </c>
      <c r="G48" s="32">
        <v>0</v>
      </c>
      <c r="H48" s="32">
        <v>5.26</v>
      </c>
      <c r="I48" s="7" t="s">
        <v>23</v>
      </c>
      <c r="J48" s="16">
        <v>4.8000000000000001E-2</v>
      </c>
      <c r="K48" s="16">
        <v>1.95E-2</v>
      </c>
      <c r="L48" s="46">
        <v>236530</v>
      </c>
      <c r="M48" s="46">
        <v>117.15</v>
      </c>
      <c r="N48" s="46">
        <v>277.08999999999997</v>
      </c>
      <c r="O48" s="16">
        <v>2.9999999999999997E-4</v>
      </c>
      <c r="P48" s="16">
        <f>N48/סיכום!$B$42</f>
        <v>2.9620612816135759E-4</v>
      </c>
    </row>
    <row r="49" spans="1:16">
      <c r="A49" s="7" t="s">
        <v>214</v>
      </c>
      <c r="B49" s="7">
        <v>1126635</v>
      </c>
      <c r="C49" s="7" t="s">
        <v>211</v>
      </c>
      <c r="D49" s="7" t="s">
        <v>200</v>
      </c>
      <c r="E49" s="7" t="s">
        <v>206</v>
      </c>
      <c r="F49" s="7" t="s">
        <v>174</v>
      </c>
      <c r="G49" s="32">
        <v>0</v>
      </c>
      <c r="H49" s="32">
        <v>0</v>
      </c>
      <c r="I49" s="7" t="s">
        <v>23</v>
      </c>
      <c r="J49" s="51">
        <v>0</v>
      </c>
      <c r="K49" s="51">
        <v>0</v>
      </c>
      <c r="L49" s="46">
        <v>11523.23</v>
      </c>
      <c r="M49" s="46">
        <v>100</v>
      </c>
      <c r="N49" s="46">
        <v>11.52</v>
      </c>
      <c r="O49" s="51">
        <v>0</v>
      </c>
      <c r="P49" s="16">
        <f>N49/סיכום!$B$42</f>
        <v>1.2314751872744738E-5</v>
      </c>
    </row>
    <row r="50" spans="1:16">
      <c r="A50" s="7" t="s">
        <v>215</v>
      </c>
      <c r="B50" s="7">
        <v>1097380</v>
      </c>
      <c r="C50" s="7" t="s">
        <v>211</v>
      </c>
      <c r="D50" s="7" t="s">
        <v>200</v>
      </c>
      <c r="E50" s="7" t="s">
        <v>206</v>
      </c>
      <c r="F50" s="7" t="s">
        <v>174</v>
      </c>
      <c r="G50" s="32">
        <v>0</v>
      </c>
      <c r="H50" s="32">
        <v>0</v>
      </c>
      <c r="I50" s="7" t="s">
        <v>23</v>
      </c>
      <c r="J50" s="51">
        <v>0</v>
      </c>
      <c r="K50" s="51">
        <v>0</v>
      </c>
      <c r="L50" s="46">
        <v>1065.8399999999999</v>
      </c>
      <c r="M50" s="46">
        <v>100</v>
      </c>
      <c r="N50" s="46">
        <v>1.07</v>
      </c>
      <c r="O50" s="51">
        <v>0</v>
      </c>
      <c r="P50" s="16">
        <f>N50/סיכום!$B$42</f>
        <v>1.1438180992913951E-6</v>
      </c>
    </row>
    <row r="51" spans="1:16">
      <c r="A51" s="7" t="s">
        <v>216</v>
      </c>
      <c r="B51" s="7">
        <v>1110279</v>
      </c>
      <c r="C51" s="7" t="s">
        <v>179</v>
      </c>
      <c r="D51" s="7" t="s">
        <v>167</v>
      </c>
      <c r="E51" s="7" t="s">
        <v>206</v>
      </c>
      <c r="F51" s="7" t="s">
        <v>209</v>
      </c>
      <c r="G51" s="32">
        <v>0</v>
      </c>
      <c r="H51" s="32">
        <v>1.25</v>
      </c>
      <c r="I51" s="7" t="s">
        <v>23</v>
      </c>
      <c r="J51" s="16">
        <v>4.2999999999999997E-2</v>
      </c>
      <c r="K51" s="16">
        <v>1.8E-3</v>
      </c>
      <c r="L51" s="46">
        <v>3660</v>
      </c>
      <c r="M51" s="46">
        <v>123.73</v>
      </c>
      <c r="N51" s="46">
        <v>4.53</v>
      </c>
      <c r="O51" s="16">
        <v>0</v>
      </c>
      <c r="P51" s="16">
        <f>N51/סיכום!$B$42</f>
        <v>4.8425196166261867E-6</v>
      </c>
    </row>
    <row r="52" spans="1:16">
      <c r="A52" s="7" t="s">
        <v>217</v>
      </c>
      <c r="B52" s="7">
        <v>7590110</v>
      </c>
      <c r="C52" s="7" t="s">
        <v>218</v>
      </c>
      <c r="D52" s="7" t="s">
        <v>200</v>
      </c>
      <c r="E52" s="7" t="s">
        <v>206</v>
      </c>
      <c r="F52" s="7" t="s">
        <v>174</v>
      </c>
      <c r="G52" s="32">
        <v>0</v>
      </c>
      <c r="H52" s="32">
        <v>1.7</v>
      </c>
      <c r="I52" s="7" t="s">
        <v>23</v>
      </c>
      <c r="J52" s="16">
        <v>4.5499999999999999E-2</v>
      </c>
      <c r="K52" s="16">
        <v>5.4999999999999997E-3</v>
      </c>
      <c r="L52" s="46">
        <v>478728.6</v>
      </c>
      <c r="M52" s="46">
        <v>130.51</v>
      </c>
      <c r="N52" s="46">
        <v>624.79</v>
      </c>
      <c r="O52" s="16">
        <v>1.1000000000000001E-3</v>
      </c>
      <c r="P52" s="16">
        <f>N52/סיכום!$B$42</f>
        <v>6.6789356098716885E-4</v>
      </c>
    </row>
    <row r="53" spans="1:16">
      <c r="A53" s="7" t="s">
        <v>219</v>
      </c>
      <c r="B53" s="7">
        <v>7590128</v>
      </c>
      <c r="C53" s="7" t="s">
        <v>218</v>
      </c>
      <c r="D53" s="7" t="s">
        <v>200</v>
      </c>
      <c r="E53" s="7" t="s">
        <v>206</v>
      </c>
      <c r="F53" s="7" t="s">
        <v>174</v>
      </c>
      <c r="G53" s="32">
        <v>0</v>
      </c>
      <c r="H53" s="32">
        <v>6.96</v>
      </c>
      <c r="I53" s="7" t="s">
        <v>23</v>
      </c>
      <c r="J53" s="16">
        <v>4.7500000000000001E-2</v>
      </c>
      <c r="K53" s="16">
        <v>2.69E-2</v>
      </c>
      <c r="L53" s="46">
        <v>2718000</v>
      </c>
      <c r="M53" s="46">
        <v>140.53</v>
      </c>
      <c r="N53" s="46">
        <v>3819.61</v>
      </c>
      <c r="O53" s="16">
        <v>2.2000000000000001E-3</v>
      </c>
      <c r="P53" s="16">
        <f>N53/סיכום!$B$42</f>
        <v>4.0831206076957062E-3</v>
      </c>
    </row>
    <row r="54" spans="1:16">
      <c r="A54" s="7" t="s">
        <v>220</v>
      </c>
      <c r="B54" s="7">
        <v>1260306</v>
      </c>
      <c r="C54" s="7" t="s">
        <v>221</v>
      </c>
      <c r="D54" s="7" t="s">
        <v>200</v>
      </c>
      <c r="E54" s="7" t="s">
        <v>206</v>
      </c>
      <c r="F54" s="7" t="s">
        <v>174</v>
      </c>
      <c r="G54" s="32">
        <v>0</v>
      </c>
      <c r="H54" s="32">
        <v>2.31</v>
      </c>
      <c r="I54" s="7" t="s">
        <v>23</v>
      </c>
      <c r="J54" s="16">
        <v>4.9500000000000002E-2</v>
      </c>
      <c r="K54" s="16">
        <v>9.7000000000000003E-3</v>
      </c>
      <c r="L54" s="46">
        <v>542856.15</v>
      </c>
      <c r="M54" s="46">
        <v>135.36000000000001</v>
      </c>
      <c r="N54" s="46">
        <v>734.81</v>
      </c>
      <c r="O54" s="16">
        <v>6.9999999999999999E-4</v>
      </c>
      <c r="P54" s="16">
        <f>N54/סיכום!$B$42</f>
        <v>7.8550371732739248E-4</v>
      </c>
    </row>
    <row r="55" spans="1:16">
      <c r="A55" s="7" t="s">
        <v>222</v>
      </c>
      <c r="B55" s="7">
        <v>1260546</v>
      </c>
      <c r="C55" s="7" t="s">
        <v>221</v>
      </c>
      <c r="D55" s="7" t="s">
        <v>200</v>
      </c>
      <c r="E55" s="7" t="s">
        <v>206</v>
      </c>
      <c r="F55" s="7" t="s">
        <v>174</v>
      </c>
      <c r="G55" s="32">
        <v>0</v>
      </c>
      <c r="H55" s="32">
        <v>6.16</v>
      </c>
      <c r="I55" s="7" t="s">
        <v>23</v>
      </c>
      <c r="J55" s="16">
        <v>5.3499999999999999E-2</v>
      </c>
      <c r="K55" s="16">
        <v>3.0800000000000001E-2</v>
      </c>
      <c r="L55" s="46">
        <v>1145639</v>
      </c>
      <c r="M55" s="46">
        <v>119.7</v>
      </c>
      <c r="N55" s="46">
        <v>1371.33</v>
      </c>
      <c r="O55" s="16">
        <v>4.0000000000000002E-4</v>
      </c>
      <c r="P55" s="16">
        <f>N55/סיכום!$B$42</f>
        <v>1.465936517851653E-3</v>
      </c>
    </row>
    <row r="56" spans="1:16">
      <c r="A56" s="7" t="s">
        <v>223</v>
      </c>
      <c r="B56" s="7">
        <v>1260397</v>
      </c>
      <c r="C56" s="7" t="s">
        <v>221</v>
      </c>
      <c r="D56" s="7" t="s">
        <v>200</v>
      </c>
      <c r="E56" s="7" t="s">
        <v>206</v>
      </c>
      <c r="F56" s="7" t="s">
        <v>174</v>
      </c>
      <c r="G56" s="32">
        <v>0</v>
      </c>
      <c r="H56" s="32">
        <v>4.41</v>
      </c>
      <c r="I56" s="7" t="s">
        <v>23</v>
      </c>
      <c r="J56" s="16">
        <v>5.0999999999999997E-2</v>
      </c>
      <c r="K56" s="16">
        <v>2.0199999999999999E-2</v>
      </c>
      <c r="L56" s="46">
        <v>372069</v>
      </c>
      <c r="M56" s="46">
        <v>136.27000000000001</v>
      </c>
      <c r="N56" s="46">
        <v>507.02</v>
      </c>
      <c r="O56" s="16">
        <v>2.0000000000000001E-4</v>
      </c>
      <c r="P56" s="16">
        <f>N56/סיכום!$B$42</f>
        <v>5.4199874084366639E-4</v>
      </c>
    </row>
    <row r="57" spans="1:16">
      <c r="A57" s="7" t="s">
        <v>224</v>
      </c>
      <c r="B57" s="7">
        <v>1260462</v>
      </c>
      <c r="C57" s="7" t="s">
        <v>221</v>
      </c>
      <c r="D57" s="7" t="s">
        <v>200</v>
      </c>
      <c r="E57" s="7" t="s">
        <v>206</v>
      </c>
      <c r="F57" s="7" t="s">
        <v>174</v>
      </c>
      <c r="G57" s="32">
        <v>0</v>
      </c>
      <c r="H57" s="32">
        <v>2.1</v>
      </c>
      <c r="I57" s="7" t="s">
        <v>23</v>
      </c>
      <c r="J57" s="16">
        <v>5.2999999999999999E-2</v>
      </c>
      <c r="K57" s="16">
        <v>9.2999999999999992E-3</v>
      </c>
      <c r="L57" s="46">
        <v>373723.96</v>
      </c>
      <c r="M57" s="46">
        <v>127.88</v>
      </c>
      <c r="N57" s="46">
        <v>477.92</v>
      </c>
      <c r="O57" s="16">
        <v>2.9999999999999997E-4</v>
      </c>
      <c r="P57" s="16">
        <f>N57/סיכום!$B$42</f>
        <v>5.1089116449845183E-4</v>
      </c>
    </row>
    <row r="58" spans="1:16">
      <c r="A58" s="7" t="s">
        <v>225</v>
      </c>
      <c r="B58" s="7">
        <v>7480023</v>
      </c>
      <c r="C58" s="7" t="s">
        <v>226</v>
      </c>
      <c r="D58" s="7" t="s">
        <v>167</v>
      </c>
      <c r="E58" s="7" t="s">
        <v>206</v>
      </c>
      <c r="F58" s="7" t="s">
        <v>174</v>
      </c>
      <c r="G58" s="32">
        <v>0</v>
      </c>
      <c r="H58" s="32">
        <v>2.3199999999999998</v>
      </c>
      <c r="I58" s="7" t="s">
        <v>23</v>
      </c>
      <c r="J58" s="16">
        <v>5.2499999999999998E-2</v>
      </c>
      <c r="K58" s="16">
        <v>2.5999999999999999E-3</v>
      </c>
      <c r="L58" s="46">
        <v>3838</v>
      </c>
      <c r="M58" s="46">
        <v>141.47999999999999</v>
      </c>
      <c r="N58" s="46">
        <v>5.43</v>
      </c>
      <c r="O58" s="16">
        <v>0</v>
      </c>
      <c r="P58" s="16">
        <f>N58/סיכום!$B$42</f>
        <v>5.8046096066843685E-6</v>
      </c>
    </row>
    <row r="59" spans="1:16">
      <c r="A59" s="7" t="s">
        <v>227</v>
      </c>
      <c r="B59" s="7">
        <v>7480072</v>
      </c>
      <c r="C59" s="7" t="s">
        <v>226</v>
      </c>
      <c r="D59" s="7" t="s">
        <v>167</v>
      </c>
      <c r="E59" s="7" t="s">
        <v>206</v>
      </c>
      <c r="F59" s="7" t="s">
        <v>174</v>
      </c>
      <c r="G59" s="32">
        <v>0</v>
      </c>
      <c r="H59" s="32">
        <v>1.18</v>
      </c>
      <c r="I59" s="7" t="s">
        <v>23</v>
      </c>
      <c r="J59" s="16">
        <v>4.2900000000000001E-2</v>
      </c>
      <c r="K59" s="16">
        <v>1.6999999999999999E-3</v>
      </c>
      <c r="L59" s="46">
        <v>262248.8</v>
      </c>
      <c r="M59" s="46">
        <v>123.5</v>
      </c>
      <c r="N59" s="46">
        <v>323.88</v>
      </c>
      <c r="O59" s="16">
        <v>5.0000000000000001E-4</v>
      </c>
      <c r="P59" s="16">
        <f>N59/סיכום!$B$42</f>
        <v>3.462241177556047E-4</v>
      </c>
    </row>
    <row r="60" spans="1:16">
      <c r="A60" s="7" t="s">
        <v>228</v>
      </c>
      <c r="B60" s="7">
        <v>7480015</v>
      </c>
      <c r="C60" s="7" t="s">
        <v>226</v>
      </c>
      <c r="D60" s="7" t="s">
        <v>167</v>
      </c>
      <c r="E60" s="7" t="s">
        <v>206</v>
      </c>
      <c r="F60" s="7" t="s">
        <v>174</v>
      </c>
      <c r="G60" s="32">
        <v>0</v>
      </c>
      <c r="H60" s="32">
        <v>1.72</v>
      </c>
      <c r="I60" s="7" t="s">
        <v>23</v>
      </c>
      <c r="J60" s="16">
        <v>5.5E-2</v>
      </c>
      <c r="K60" s="16">
        <v>1.8E-3</v>
      </c>
      <c r="L60" s="46">
        <v>85557.440000000002</v>
      </c>
      <c r="M60" s="46">
        <v>137.71</v>
      </c>
      <c r="N60" s="46">
        <v>117.82</v>
      </c>
      <c r="O60" s="16">
        <v>4.0000000000000002E-4</v>
      </c>
      <c r="P60" s="16">
        <f>N60/סיכום!$B$42</f>
        <v>1.2594826958739453E-4</v>
      </c>
    </row>
    <row r="61" spans="1:16">
      <c r="A61" s="7" t="s">
        <v>229</v>
      </c>
      <c r="B61" s="7">
        <v>7480049</v>
      </c>
      <c r="C61" s="7" t="s">
        <v>226</v>
      </c>
      <c r="D61" s="7" t="s">
        <v>167</v>
      </c>
      <c r="E61" s="7" t="s">
        <v>206</v>
      </c>
      <c r="F61" s="7" t="s">
        <v>174</v>
      </c>
      <c r="G61" s="32">
        <v>0</v>
      </c>
      <c r="H61" s="32">
        <v>3.59</v>
      </c>
      <c r="I61" s="7" t="s">
        <v>23</v>
      </c>
      <c r="J61" s="16">
        <v>4.7500000000000001E-2</v>
      </c>
      <c r="K61" s="16">
        <v>6.8999999999999999E-3</v>
      </c>
      <c r="L61" s="46">
        <v>1306388</v>
      </c>
      <c r="M61" s="46">
        <v>139.18</v>
      </c>
      <c r="N61" s="46">
        <v>1818.23</v>
      </c>
      <c r="O61" s="16">
        <v>2.3E-3</v>
      </c>
      <c r="P61" s="16">
        <f>N61/סיכום!$B$42</f>
        <v>1.9436676473594328E-3</v>
      </c>
    </row>
    <row r="62" spans="1:16">
      <c r="A62" s="7" t="s">
        <v>230</v>
      </c>
      <c r="B62" s="7">
        <v>1119825</v>
      </c>
      <c r="C62" s="7" t="s">
        <v>231</v>
      </c>
      <c r="D62" s="7" t="s">
        <v>167</v>
      </c>
      <c r="E62" s="7" t="s">
        <v>206</v>
      </c>
      <c r="F62" s="7" t="s">
        <v>168</v>
      </c>
      <c r="G62" s="32">
        <v>0</v>
      </c>
      <c r="H62" s="32">
        <v>3.84</v>
      </c>
      <c r="I62" s="7" t="s">
        <v>23</v>
      </c>
      <c r="J62" s="16">
        <v>3.5499999999999997E-2</v>
      </c>
      <c r="K62" s="16">
        <v>7.4999999999999997E-3</v>
      </c>
      <c r="L62" s="46">
        <v>512604.9</v>
      </c>
      <c r="M62" s="46">
        <v>122.82</v>
      </c>
      <c r="N62" s="46">
        <v>629.58000000000004</v>
      </c>
      <c r="O62" s="16">
        <v>1.4E-3</v>
      </c>
      <c r="P62" s="16">
        <f>N62/סיכום!$B$42</f>
        <v>6.7301401771203409E-4</v>
      </c>
    </row>
    <row r="63" spans="1:16">
      <c r="A63" s="7" t="s">
        <v>232</v>
      </c>
      <c r="B63" s="7">
        <v>1134147</v>
      </c>
      <c r="C63" s="7" t="s">
        <v>231</v>
      </c>
      <c r="D63" s="7" t="s">
        <v>167</v>
      </c>
      <c r="E63" s="7" t="s">
        <v>206</v>
      </c>
      <c r="F63" s="7" t="s">
        <v>168</v>
      </c>
      <c r="G63" s="32">
        <v>0</v>
      </c>
      <c r="H63" s="32">
        <v>7.39</v>
      </c>
      <c r="I63" s="7" t="s">
        <v>23</v>
      </c>
      <c r="J63" s="16">
        <v>1.4999999999999999E-2</v>
      </c>
      <c r="K63" s="16">
        <v>-5.9999999999999995E-4</v>
      </c>
      <c r="L63" s="46">
        <v>610000</v>
      </c>
      <c r="M63" s="46">
        <v>98.43</v>
      </c>
      <c r="N63" s="46">
        <v>600.41999999999996</v>
      </c>
      <c r="O63" s="16">
        <v>1.2999999999999999E-3</v>
      </c>
      <c r="P63" s="16">
        <f>N63/סיכום!$B$42</f>
        <v>6.4184230203414888E-4</v>
      </c>
    </row>
    <row r="64" spans="1:16">
      <c r="A64" s="7" t="s">
        <v>233</v>
      </c>
      <c r="B64" s="7">
        <v>1126069</v>
      </c>
      <c r="C64" s="7" t="s">
        <v>195</v>
      </c>
      <c r="D64" s="7" t="s">
        <v>162</v>
      </c>
      <c r="E64" s="7" t="s">
        <v>206</v>
      </c>
      <c r="F64" s="7" t="s">
        <v>168</v>
      </c>
      <c r="G64" s="32">
        <v>0</v>
      </c>
      <c r="H64" s="32">
        <v>8.42</v>
      </c>
      <c r="I64" s="7" t="s">
        <v>23</v>
      </c>
      <c r="J64" s="16">
        <v>3.85E-2</v>
      </c>
      <c r="K64" s="16">
        <v>2.5600000000000001E-2</v>
      </c>
      <c r="L64" s="46">
        <v>44004</v>
      </c>
      <c r="M64" s="46">
        <v>114.75</v>
      </c>
      <c r="N64" s="46">
        <v>50.49</v>
      </c>
      <c r="O64" s="16">
        <v>2.0000000000000001E-4</v>
      </c>
      <c r="P64" s="16">
        <f>N64/סיכום!$B$42</f>
        <v>5.3973248442264055E-5</v>
      </c>
    </row>
    <row r="65" spans="1:16">
      <c r="A65" s="7" t="s">
        <v>234</v>
      </c>
      <c r="B65" s="7">
        <v>1126077</v>
      </c>
      <c r="C65" s="7" t="s">
        <v>195</v>
      </c>
      <c r="D65" s="7" t="s">
        <v>162</v>
      </c>
      <c r="E65" s="7" t="s">
        <v>206</v>
      </c>
      <c r="F65" s="7" t="s">
        <v>168</v>
      </c>
      <c r="G65" s="32">
        <v>0</v>
      </c>
      <c r="H65" s="32">
        <v>9.1199999999999992</v>
      </c>
      <c r="I65" s="7" t="s">
        <v>23</v>
      </c>
      <c r="J65" s="16">
        <v>3.85E-2</v>
      </c>
      <c r="K65" s="16">
        <v>2.5700000000000001E-2</v>
      </c>
      <c r="L65" s="46">
        <v>50687</v>
      </c>
      <c r="M65" s="46">
        <v>115.67</v>
      </c>
      <c r="N65" s="46">
        <v>58.63</v>
      </c>
      <c r="O65" s="16">
        <v>2.0000000000000001E-4</v>
      </c>
      <c r="P65" s="16">
        <f>N65/סיכום!$B$42</f>
        <v>6.267481790790139E-5</v>
      </c>
    </row>
    <row r="66" spans="1:16">
      <c r="A66" s="7" t="s">
        <v>235</v>
      </c>
      <c r="B66" s="7">
        <v>1120120</v>
      </c>
      <c r="C66" s="7" t="s">
        <v>236</v>
      </c>
      <c r="D66" s="7" t="s">
        <v>196</v>
      </c>
      <c r="E66" s="7" t="s">
        <v>206</v>
      </c>
      <c r="F66" s="7" t="s">
        <v>174</v>
      </c>
      <c r="G66" s="32">
        <v>0</v>
      </c>
      <c r="H66" s="32">
        <v>7.77</v>
      </c>
      <c r="I66" s="7" t="s">
        <v>23</v>
      </c>
      <c r="J66" s="16">
        <v>3.7499999999999999E-2</v>
      </c>
      <c r="K66" s="16">
        <v>2.3599999999999999E-2</v>
      </c>
      <c r="L66" s="46">
        <v>454000</v>
      </c>
      <c r="M66" s="46">
        <v>120.93</v>
      </c>
      <c r="N66" s="46">
        <v>549.02</v>
      </c>
      <c r="O66" s="16">
        <v>5.9999999999999995E-4</v>
      </c>
      <c r="P66" s="16">
        <f>N66/סיכום!$B$42</f>
        <v>5.8689627371304827E-4</v>
      </c>
    </row>
    <row r="67" spans="1:16">
      <c r="A67" s="7" t="s">
        <v>237</v>
      </c>
      <c r="B67" s="7">
        <v>1132950</v>
      </c>
      <c r="C67" s="7" t="s">
        <v>236</v>
      </c>
      <c r="D67" s="7" t="s">
        <v>196</v>
      </c>
      <c r="E67" s="7" t="s">
        <v>206</v>
      </c>
      <c r="F67" s="7" t="s">
        <v>168</v>
      </c>
      <c r="G67" s="32">
        <v>0</v>
      </c>
      <c r="H67" s="32">
        <v>9.77</v>
      </c>
      <c r="I67" s="7" t="s">
        <v>23</v>
      </c>
      <c r="J67" s="16">
        <v>2.3199999999999998E-2</v>
      </c>
      <c r="K67" s="16">
        <v>2.53E-2</v>
      </c>
      <c r="L67" s="46">
        <v>88048</v>
      </c>
      <c r="M67" s="46">
        <v>97.77</v>
      </c>
      <c r="N67" s="46">
        <v>86.08</v>
      </c>
      <c r="O67" s="16">
        <v>5.0000000000000001E-4</v>
      </c>
      <c r="P67" s="16">
        <f>N67/סיכום!$B$42</f>
        <v>9.2018562604675967E-5</v>
      </c>
    </row>
    <row r="68" spans="1:16">
      <c r="A68" s="7" t="s">
        <v>238</v>
      </c>
      <c r="B68" s="7">
        <v>1103670</v>
      </c>
      <c r="C68" s="7" t="s">
        <v>239</v>
      </c>
      <c r="D68" s="7" t="s">
        <v>196</v>
      </c>
      <c r="E68" s="7" t="s">
        <v>206</v>
      </c>
      <c r="F68" s="7" t="s">
        <v>209</v>
      </c>
      <c r="G68" s="32">
        <v>0</v>
      </c>
      <c r="H68" s="32">
        <v>3.83</v>
      </c>
      <c r="I68" s="7" t="s">
        <v>23</v>
      </c>
      <c r="J68" s="16">
        <v>4.0500000000000001E-2</v>
      </c>
      <c r="K68" s="16">
        <v>8.0999999999999996E-3</v>
      </c>
      <c r="L68" s="46">
        <v>45</v>
      </c>
      <c r="M68" s="46">
        <v>135.04</v>
      </c>
      <c r="N68" s="46">
        <v>0.06</v>
      </c>
      <c r="O68" s="16">
        <v>0</v>
      </c>
      <c r="P68" s="16">
        <f>N68/סיכום!$B$42</f>
        <v>6.4139332670545509E-8</v>
      </c>
    </row>
    <row r="69" spans="1:16">
      <c r="A69" s="7" t="s">
        <v>240</v>
      </c>
      <c r="B69" s="7">
        <v>1103675</v>
      </c>
      <c r="C69" s="7" t="s">
        <v>239</v>
      </c>
      <c r="D69" s="7" t="s">
        <v>196</v>
      </c>
      <c r="E69" s="7" t="s">
        <v>206</v>
      </c>
      <c r="F69" s="7" t="s">
        <v>209</v>
      </c>
      <c r="G69" s="32">
        <v>0</v>
      </c>
      <c r="H69" s="32">
        <v>0</v>
      </c>
      <c r="I69" s="7" t="s">
        <v>23</v>
      </c>
      <c r="J69" s="51">
        <v>0</v>
      </c>
      <c r="K69" s="51">
        <v>0</v>
      </c>
      <c r="L69" s="46">
        <v>2.1800000000000002</v>
      </c>
      <c r="M69" s="46">
        <v>100</v>
      </c>
      <c r="N69" s="46">
        <v>0</v>
      </c>
      <c r="O69" s="51">
        <v>0</v>
      </c>
      <c r="P69" s="16">
        <f>N69/סיכום!$B$42</f>
        <v>0</v>
      </c>
    </row>
    <row r="70" spans="1:16">
      <c r="A70" s="7" t="s">
        <v>241</v>
      </c>
      <c r="B70" s="7">
        <v>5660048</v>
      </c>
      <c r="C70" s="7" t="s">
        <v>242</v>
      </c>
      <c r="D70" s="7" t="s">
        <v>196</v>
      </c>
      <c r="E70" s="7" t="s">
        <v>206</v>
      </c>
      <c r="F70" s="7" t="s">
        <v>209</v>
      </c>
      <c r="G70" s="32">
        <v>0</v>
      </c>
      <c r="H70" s="32">
        <v>1.95</v>
      </c>
      <c r="I70" s="7" t="s">
        <v>23</v>
      </c>
      <c r="J70" s="16">
        <v>4.2799999999999998E-2</v>
      </c>
      <c r="K70" s="16">
        <v>4.3E-3</v>
      </c>
      <c r="L70" s="46">
        <v>5187.51</v>
      </c>
      <c r="M70" s="46">
        <v>134.15</v>
      </c>
      <c r="N70" s="46">
        <v>6.96</v>
      </c>
      <c r="O70" s="16">
        <v>0</v>
      </c>
      <c r="P70" s="16">
        <f>N70/סיכום!$B$42</f>
        <v>7.4401625897832794E-6</v>
      </c>
    </row>
    <row r="71" spans="1:16">
      <c r="A71" s="7" t="s">
        <v>243</v>
      </c>
      <c r="B71" s="7">
        <v>1120799</v>
      </c>
      <c r="C71" s="7" t="s">
        <v>244</v>
      </c>
      <c r="D71" s="7" t="s">
        <v>196</v>
      </c>
      <c r="E71" s="7" t="s">
        <v>206</v>
      </c>
      <c r="F71" s="7" t="s">
        <v>174</v>
      </c>
      <c r="G71" s="32">
        <v>0</v>
      </c>
      <c r="H71" s="32">
        <v>6.45</v>
      </c>
      <c r="I71" s="7" t="s">
        <v>23</v>
      </c>
      <c r="J71" s="16">
        <v>3.5999999999999997E-2</v>
      </c>
      <c r="K71" s="16">
        <v>2.07E-2</v>
      </c>
      <c r="L71" s="46">
        <v>1625</v>
      </c>
      <c r="M71" s="46">
        <v>117.98</v>
      </c>
      <c r="N71" s="46">
        <v>1.92</v>
      </c>
      <c r="O71" s="16">
        <v>0</v>
      </c>
      <c r="P71" s="16">
        <f>N71/סיכום!$B$42</f>
        <v>2.0524586454574563E-6</v>
      </c>
    </row>
    <row r="72" spans="1:16">
      <c r="A72" s="7" t="s">
        <v>245</v>
      </c>
      <c r="B72" s="7">
        <v>1119320</v>
      </c>
      <c r="C72" s="7" t="s">
        <v>246</v>
      </c>
      <c r="D72" s="7" t="s">
        <v>191</v>
      </c>
      <c r="E72" s="7" t="s">
        <v>206</v>
      </c>
      <c r="F72" s="7" t="s">
        <v>168</v>
      </c>
      <c r="G72" s="32">
        <v>0</v>
      </c>
      <c r="H72" s="32">
        <v>0.91</v>
      </c>
      <c r="I72" s="7" t="s">
        <v>23</v>
      </c>
      <c r="J72" s="16">
        <v>3.4000000000000002E-2</v>
      </c>
      <c r="K72" s="16">
        <v>1.1299999999999999E-2</v>
      </c>
      <c r="L72" s="46">
        <v>81281</v>
      </c>
      <c r="M72" s="46">
        <v>110.63</v>
      </c>
      <c r="N72" s="46">
        <v>89.92</v>
      </c>
      <c r="O72" s="16">
        <v>4.0000000000000002E-4</v>
      </c>
      <c r="P72" s="16">
        <f>N72/סיכום!$B$42</f>
        <v>9.6123479895590878E-5</v>
      </c>
    </row>
    <row r="73" spans="1:16">
      <c r="A73" s="7" t="s">
        <v>247</v>
      </c>
      <c r="B73" s="7">
        <v>1118827</v>
      </c>
      <c r="C73" s="7" t="s">
        <v>246</v>
      </c>
      <c r="D73" s="7" t="s">
        <v>191</v>
      </c>
      <c r="E73" s="7" t="s">
        <v>206</v>
      </c>
      <c r="F73" s="7" t="s">
        <v>168</v>
      </c>
      <c r="G73" s="32">
        <v>0</v>
      </c>
      <c r="H73" s="32">
        <v>2.42</v>
      </c>
      <c r="I73" s="7" t="s">
        <v>23</v>
      </c>
      <c r="J73" s="16">
        <v>3.3500000000000002E-2</v>
      </c>
      <c r="K73" s="16">
        <v>1.72E-2</v>
      </c>
      <c r="L73" s="46">
        <v>643821</v>
      </c>
      <c r="M73" s="46">
        <v>113.05</v>
      </c>
      <c r="N73" s="46">
        <v>727.84</v>
      </c>
      <c r="O73" s="16">
        <v>1E-3</v>
      </c>
      <c r="P73" s="16">
        <f>N73/סיכום!$B$42</f>
        <v>7.7805286484883079E-4</v>
      </c>
    </row>
    <row r="74" spans="1:16">
      <c r="A74" s="7" t="s">
        <v>248</v>
      </c>
      <c r="B74" s="7">
        <v>1106657</v>
      </c>
      <c r="C74" s="7" t="s">
        <v>249</v>
      </c>
      <c r="D74" s="7" t="s">
        <v>200</v>
      </c>
      <c r="E74" s="7" t="s">
        <v>206</v>
      </c>
      <c r="F74" s="7" t="s">
        <v>168</v>
      </c>
      <c r="G74" s="32">
        <v>0</v>
      </c>
      <c r="H74" s="32">
        <v>1.06</v>
      </c>
      <c r="I74" s="7" t="s">
        <v>23</v>
      </c>
      <c r="J74" s="16">
        <v>4.7E-2</v>
      </c>
      <c r="K74" s="16">
        <v>3.8999999999999998E-3</v>
      </c>
      <c r="L74" s="46">
        <v>12615.51</v>
      </c>
      <c r="M74" s="46">
        <v>127.82</v>
      </c>
      <c r="N74" s="46">
        <v>16.13</v>
      </c>
      <c r="O74" s="16">
        <v>1E-4</v>
      </c>
      <c r="P74" s="16">
        <f>N74/סיכום!$B$42</f>
        <v>1.7242790599598319E-5</v>
      </c>
    </row>
    <row r="75" spans="1:16">
      <c r="A75" s="7" t="s">
        <v>250</v>
      </c>
      <c r="B75" s="7">
        <v>1120021</v>
      </c>
      <c r="C75" s="7" t="s">
        <v>249</v>
      </c>
      <c r="D75" s="7" t="s">
        <v>200</v>
      </c>
      <c r="E75" s="7" t="s">
        <v>206</v>
      </c>
      <c r="F75" s="7" t="s">
        <v>168</v>
      </c>
      <c r="G75" s="32">
        <v>0</v>
      </c>
      <c r="H75" s="32">
        <v>3.54</v>
      </c>
      <c r="I75" s="7" t="s">
        <v>23</v>
      </c>
      <c r="J75" s="16">
        <v>3.9E-2</v>
      </c>
      <c r="K75" s="16">
        <v>9.1000000000000004E-3</v>
      </c>
      <c r="L75" s="46">
        <v>292118.61</v>
      </c>
      <c r="M75" s="46">
        <v>120.05</v>
      </c>
      <c r="N75" s="46">
        <v>350.69</v>
      </c>
      <c r="O75" s="16">
        <v>5.9999999999999995E-4</v>
      </c>
      <c r="P75" s="16">
        <f>N75/סיכום!$B$42</f>
        <v>3.7488370957056009E-4</v>
      </c>
    </row>
    <row r="76" spans="1:16">
      <c r="A76" s="7" t="s">
        <v>251</v>
      </c>
      <c r="B76" s="7">
        <v>1095066</v>
      </c>
      <c r="C76" s="7" t="s">
        <v>231</v>
      </c>
      <c r="D76" s="7" t="s">
        <v>167</v>
      </c>
      <c r="E76" s="7" t="s">
        <v>206</v>
      </c>
      <c r="F76" s="7" t="s">
        <v>168</v>
      </c>
      <c r="G76" s="32">
        <v>0</v>
      </c>
      <c r="H76" s="32">
        <v>2.81</v>
      </c>
      <c r="I76" s="7" t="s">
        <v>23</v>
      </c>
      <c r="J76" s="16">
        <v>4.65E-2</v>
      </c>
      <c r="K76" s="16">
        <v>6.0000000000000001E-3</v>
      </c>
      <c r="L76" s="46">
        <v>0.15</v>
      </c>
      <c r="M76" s="46">
        <v>136.9</v>
      </c>
      <c r="N76" s="46">
        <v>0</v>
      </c>
      <c r="O76" s="16">
        <v>0</v>
      </c>
      <c r="P76" s="16">
        <f>N76/סיכום!$B$42</f>
        <v>0</v>
      </c>
    </row>
    <row r="77" spans="1:16">
      <c r="A77" s="7" t="s">
        <v>252</v>
      </c>
      <c r="B77" s="7">
        <v>6950083</v>
      </c>
      <c r="C77" s="7" t="s">
        <v>253</v>
      </c>
      <c r="D77" s="7" t="s">
        <v>167</v>
      </c>
      <c r="E77" s="7" t="s">
        <v>254</v>
      </c>
      <c r="F77" s="7" t="s">
        <v>168</v>
      </c>
      <c r="G77" s="32">
        <v>0</v>
      </c>
      <c r="H77" s="32">
        <v>25.55</v>
      </c>
      <c r="I77" s="7" t="s">
        <v>23</v>
      </c>
      <c r="J77" s="16">
        <v>4.4999999999999998E-2</v>
      </c>
      <c r="K77" s="16">
        <v>3.8199999999999998E-2</v>
      </c>
      <c r="L77" s="46">
        <v>191140</v>
      </c>
      <c r="M77" s="46">
        <v>142.56</v>
      </c>
      <c r="N77" s="46">
        <v>272.49</v>
      </c>
      <c r="O77" s="16">
        <v>1E-4</v>
      </c>
      <c r="P77" s="16">
        <f>N77/סיכום!$B$42</f>
        <v>2.9128877932328245E-4</v>
      </c>
    </row>
    <row r="78" spans="1:16">
      <c r="A78" s="7" t="s">
        <v>255</v>
      </c>
      <c r="B78" s="7">
        <v>6950088</v>
      </c>
      <c r="C78" s="7" t="s">
        <v>253</v>
      </c>
      <c r="D78" s="7" t="s">
        <v>167</v>
      </c>
      <c r="E78" s="7" t="s">
        <v>254</v>
      </c>
      <c r="F78" s="7" t="s">
        <v>168</v>
      </c>
      <c r="G78" s="32">
        <v>0</v>
      </c>
      <c r="H78" s="32">
        <v>0</v>
      </c>
      <c r="I78" s="7" t="s">
        <v>23</v>
      </c>
      <c r="J78" s="51">
        <v>0</v>
      </c>
      <c r="K78" s="51">
        <v>0</v>
      </c>
      <c r="L78" s="46">
        <v>2580.08</v>
      </c>
      <c r="M78" s="46">
        <v>100</v>
      </c>
      <c r="N78" s="46">
        <v>2.58</v>
      </c>
      <c r="O78" s="51">
        <v>0</v>
      </c>
      <c r="P78" s="16">
        <f>N78/סיכום!$B$42</f>
        <v>2.757991304833457E-6</v>
      </c>
    </row>
    <row r="79" spans="1:16">
      <c r="A79" s="7" t="s">
        <v>256</v>
      </c>
      <c r="B79" s="7">
        <v>1124080</v>
      </c>
      <c r="C79" s="7" t="s">
        <v>208</v>
      </c>
      <c r="D79" s="7" t="s">
        <v>167</v>
      </c>
      <c r="E79" s="7" t="s">
        <v>254</v>
      </c>
      <c r="F79" s="7" t="s">
        <v>209</v>
      </c>
      <c r="G79" s="32">
        <v>0</v>
      </c>
      <c r="H79" s="32">
        <v>4.67</v>
      </c>
      <c r="I79" s="7" t="s">
        <v>23</v>
      </c>
      <c r="J79" s="16">
        <v>4.1500000000000002E-2</v>
      </c>
      <c r="K79" s="16">
        <v>1.06E-2</v>
      </c>
      <c r="L79" s="46">
        <v>310623</v>
      </c>
      <c r="M79" s="46">
        <v>118.55</v>
      </c>
      <c r="N79" s="46">
        <v>368.24</v>
      </c>
      <c r="O79" s="16">
        <v>1E-3</v>
      </c>
      <c r="P79" s="16">
        <f>N79/סיכום!$B$42</f>
        <v>3.9364446437669466E-4</v>
      </c>
    </row>
    <row r="80" spans="1:16">
      <c r="A80" s="7" t="s">
        <v>257</v>
      </c>
      <c r="B80" s="7">
        <v>1124085</v>
      </c>
      <c r="C80" s="7" t="s">
        <v>208</v>
      </c>
      <c r="D80" s="7" t="s">
        <v>167</v>
      </c>
      <c r="E80" s="7" t="s">
        <v>254</v>
      </c>
      <c r="F80" s="7" t="s">
        <v>209</v>
      </c>
      <c r="G80" s="32">
        <v>0</v>
      </c>
      <c r="H80" s="32">
        <v>0</v>
      </c>
      <c r="I80" s="7" t="s">
        <v>23</v>
      </c>
      <c r="J80" s="51">
        <v>0</v>
      </c>
      <c r="K80" s="51">
        <v>0</v>
      </c>
      <c r="L80" s="46">
        <v>13298.32</v>
      </c>
      <c r="M80" s="46">
        <v>100</v>
      </c>
      <c r="N80" s="46">
        <v>13.3</v>
      </c>
      <c r="O80" s="51">
        <v>0</v>
      </c>
      <c r="P80" s="16">
        <f>N80/סיכום!$B$42</f>
        <v>1.4217552075304256E-5</v>
      </c>
    </row>
    <row r="81" spans="1:16">
      <c r="A81" s="7" t="s">
        <v>258</v>
      </c>
      <c r="B81" s="7">
        <v>1101005</v>
      </c>
      <c r="C81" s="7" t="s">
        <v>208</v>
      </c>
      <c r="D81" s="7" t="s">
        <v>167</v>
      </c>
      <c r="E81" s="7" t="s">
        <v>254</v>
      </c>
      <c r="F81" s="7" t="s">
        <v>209</v>
      </c>
      <c r="G81" s="32">
        <v>0</v>
      </c>
      <c r="H81" s="32">
        <v>1.04</v>
      </c>
      <c r="I81" s="7" t="s">
        <v>23</v>
      </c>
      <c r="J81" s="16">
        <v>4.2999999999999997E-2</v>
      </c>
      <c r="K81" s="16">
        <v>1.5E-3</v>
      </c>
      <c r="L81" s="46">
        <v>22979.33</v>
      </c>
      <c r="M81" s="46">
        <v>127.78</v>
      </c>
      <c r="N81" s="46">
        <v>29.36</v>
      </c>
      <c r="O81" s="16">
        <v>1E-4</v>
      </c>
      <c r="P81" s="16">
        <f>N81/סיכום!$B$42</f>
        <v>3.1385513453453601E-5</v>
      </c>
    </row>
    <row r="82" spans="1:16">
      <c r="A82" s="7" t="s">
        <v>259</v>
      </c>
      <c r="B82" s="7">
        <v>1106947</v>
      </c>
      <c r="C82" s="7" t="s">
        <v>260</v>
      </c>
      <c r="D82" s="7" t="s">
        <v>200</v>
      </c>
      <c r="E82" s="7" t="s">
        <v>254</v>
      </c>
      <c r="F82" s="7" t="s">
        <v>174</v>
      </c>
      <c r="G82" s="32">
        <v>0</v>
      </c>
      <c r="H82" s="32">
        <v>2.16</v>
      </c>
      <c r="I82" s="7" t="s">
        <v>23</v>
      </c>
      <c r="J82" s="16">
        <v>4.8500000000000001E-2</v>
      </c>
      <c r="K82" s="16">
        <v>7.4999999999999997E-3</v>
      </c>
      <c r="L82" s="46">
        <v>773103.2</v>
      </c>
      <c r="M82" s="46">
        <v>133.19999999999999</v>
      </c>
      <c r="N82" s="46">
        <v>1029.77</v>
      </c>
      <c r="O82" s="16">
        <v>1.5E-3</v>
      </c>
      <c r="P82" s="16">
        <f>N82/סיכום!$B$42</f>
        <v>1.1008126767357942E-3</v>
      </c>
    </row>
    <row r="83" spans="1:16">
      <c r="A83" s="7" t="s">
        <v>261</v>
      </c>
      <c r="B83" s="7">
        <v>1118033</v>
      </c>
      <c r="C83" s="7" t="s">
        <v>260</v>
      </c>
      <c r="D83" s="7" t="s">
        <v>200</v>
      </c>
      <c r="E83" s="7" t="s">
        <v>254</v>
      </c>
      <c r="F83" s="7" t="s">
        <v>174</v>
      </c>
      <c r="G83" s="32">
        <v>0</v>
      </c>
      <c r="H83" s="32">
        <v>3.8</v>
      </c>
      <c r="I83" s="7" t="s">
        <v>23</v>
      </c>
      <c r="J83" s="16">
        <v>3.7699999999999997E-2</v>
      </c>
      <c r="K83" s="16">
        <v>1.12E-2</v>
      </c>
      <c r="L83" s="46">
        <v>158626.21</v>
      </c>
      <c r="M83" s="46">
        <v>119.7</v>
      </c>
      <c r="N83" s="46">
        <v>189.88</v>
      </c>
      <c r="O83" s="16">
        <v>5.0000000000000001E-4</v>
      </c>
      <c r="P83" s="16">
        <f>N83/סיכום!$B$42</f>
        <v>2.0297960812471971E-4</v>
      </c>
    </row>
    <row r="84" spans="1:16">
      <c r="A84" s="7" t="s">
        <v>262</v>
      </c>
      <c r="B84" s="7">
        <v>1118038</v>
      </c>
      <c r="C84" s="7" t="s">
        <v>260</v>
      </c>
      <c r="D84" s="7" t="s">
        <v>200</v>
      </c>
      <c r="E84" s="7" t="s">
        <v>254</v>
      </c>
      <c r="F84" s="7" t="s">
        <v>174</v>
      </c>
      <c r="G84" s="32">
        <v>0</v>
      </c>
      <c r="H84" s="32">
        <v>0</v>
      </c>
      <c r="I84" s="7" t="s">
        <v>23</v>
      </c>
      <c r="J84" s="51">
        <v>0</v>
      </c>
      <c r="K84" s="51">
        <v>0</v>
      </c>
      <c r="L84" s="46">
        <v>3244.58</v>
      </c>
      <c r="M84" s="46">
        <v>100</v>
      </c>
      <c r="N84" s="46">
        <v>3.24</v>
      </c>
      <c r="O84" s="51">
        <v>0</v>
      </c>
      <c r="P84" s="16">
        <f>N84/סיכום!$B$42</f>
        <v>3.4635239642094582E-6</v>
      </c>
    </row>
    <row r="85" spans="1:16">
      <c r="A85" s="7" t="s">
        <v>263</v>
      </c>
      <c r="B85" s="7">
        <v>1129279</v>
      </c>
      <c r="C85" s="7" t="s">
        <v>260</v>
      </c>
      <c r="D85" s="7" t="s">
        <v>200</v>
      </c>
      <c r="E85" s="7" t="s">
        <v>254</v>
      </c>
      <c r="F85" s="7" t="s">
        <v>168</v>
      </c>
      <c r="G85" s="32">
        <v>0</v>
      </c>
      <c r="H85" s="32">
        <v>4.93</v>
      </c>
      <c r="I85" s="7" t="s">
        <v>23</v>
      </c>
      <c r="J85" s="16">
        <v>2.8500000000000001E-2</v>
      </c>
      <c r="K85" s="16">
        <v>2.1499999999999998E-2</v>
      </c>
      <c r="L85" s="46">
        <v>191000</v>
      </c>
      <c r="M85" s="46">
        <v>105.28</v>
      </c>
      <c r="N85" s="46">
        <v>201.08</v>
      </c>
      <c r="O85" s="16">
        <v>4.0000000000000002E-4</v>
      </c>
      <c r="P85" s="16">
        <f>N85/סיכום!$B$42</f>
        <v>2.1495228355655489E-4</v>
      </c>
    </row>
    <row r="86" spans="1:16">
      <c r="A86" s="7" t="s">
        <v>264</v>
      </c>
      <c r="B86" s="7">
        <v>1104504</v>
      </c>
      <c r="C86" s="7" t="s">
        <v>265</v>
      </c>
      <c r="D86" s="7" t="s">
        <v>200</v>
      </c>
      <c r="E86" s="7" t="s">
        <v>254</v>
      </c>
      <c r="F86" s="7" t="s">
        <v>168</v>
      </c>
      <c r="G86" s="32">
        <v>0</v>
      </c>
      <c r="H86" s="32">
        <v>1.63</v>
      </c>
      <c r="I86" s="7" t="s">
        <v>23</v>
      </c>
      <c r="J86" s="16">
        <v>5.5E-2</v>
      </c>
      <c r="K86" s="16">
        <v>5.1000000000000004E-3</v>
      </c>
      <c r="L86" s="46">
        <v>27720</v>
      </c>
      <c r="M86" s="46">
        <v>130.35</v>
      </c>
      <c r="N86" s="46">
        <v>36.130000000000003</v>
      </c>
      <c r="O86" s="16">
        <v>2.9999999999999997E-4</v>
      </c>
      <c r="P86" s="16">
        <f>N86/סיכום!$B$42</f>
        <v>3.8622568156446827E-5</v>
      </c>
    </row>
    <row r="87" spans="1:16">
      <c r="A87" s="7" t="s">
        <v>266</v>
      </c>
      <c r="B87" s="7">
        <v>1117423</v>
      </c>
      <c r="C87" s="7" t="s">
        <v>265</v>
      </c>
      <c r="D87" s="7" t="s">
        <v>200</v>
      </c>
      <c r="E87" s="7" t="s">
        <v>254</v>
      </c>
      <c r="F87" s="7" t="s">
        <v>168</v>
      </c>
      <c r="G87" s="32">
        <v>0</v>
      </c>
      <c r="H87" s="32">
        <v>3.84</v>
      </c>
      <c r="I87" s="7" t="s">
        <v>23</v>
      </c>
      <c r="J87" s="16">
        <v>5.8500000000000003E-2</v>
      </c>
      <c r="K87" s="16">
        <v>1.47E-2</v>
      </c>
      <c r="L87" s="46">
        <v>1482372.32</v>
      </c>
      <c r="M87" s="46">
        <v>127.18</v>
      </c>
      <c r="N87" s="46">
        <v>1885.28</v>
      </c>
      <c r="O87" s="16">
        <v>8.0000000000000004E-4</v>
      </c>
      <c r="P87" s="16">
        <f>N87/סיכום!$B$42</f>
        <v>2.0153433516187673E-3</v>
      </c>
    </row>
    <row r="88" spans="1:16">
      <c r="A88" s="7" t="s">
        <v>267</v>
      </c>
      <c r="B88" s="7">
        <v>5760152</v>
      </c>
      <c r="C88" s="7" t="s">
        <v>268</v>
      </c>
      <c r="D88" s="7" t="s">
        <v>269</v>
      </c>
      <c r="E88" s="7" t="s">
        <v>254</v>
      </c>
      <c r="F88" s="7" t="s">
        <v>168</v>
      </c>
      <c r="G88" s="32">
        <v>0</v>
      </c>
      <c r="H88" s="32">
        <v>0.69</v>
      </c>
      <c r="I88" s="7" t="s">
        <v>23</v>
      </c>
      <c r="J88" s="16">
        <v>4.5499999999999999E-2</v>
      </c>
      <c r="K88" s="16">
        <v>1.0999999999999999E-2</v>
      </c>
      <c r="L88" s="46">
        <v>71335.55</v>
      </c>
      <c r="M88" s="46">
        <v>124.91</v>
      </c>
      <c r="N88" s="46">
        <v>89.11</v>
      </c>
      <c r="O88" s="16">
        <v>2.0000000000000001E-4</v>
      </c>
      <c r="P88" s="16">
        <f>N88/סיכום!$B$42</f>
        <v>9.5257598904538511E-5</v>
      </c>
    </row>
    <row r="89" spans="1:16">
      <c r="A89" s="7" t="s">
        <v>270</v>
      </c>
      <c r="B89" s="7">
        <v>5760160</v>
      </c>
      <c r="C89" s="7" t="s">
        <v>268</v>
      </c>
      <c r="D89" s="7" t="s">
        <v>269</v>
      </c>
      <c r="E89" s="7" t="s">
        <v>254</v>
      </c>
      <c r="F89" s="7" t="s">
        <v>168</v>
      </c>
      <c r="G89" s="32">
        <v>0</v>
      </c>
      <c r="H89" s="32">
        <v>3.44</v>
      </c>
      <c r="I89" s="7" t="s">
        <v>23</v>
      </c>
      <c r="J89" s="16">
        <v>4.7E-2</v>
      </c>
      <c r="K89" s="16">
        <v>1.2800000000000001E-2</v>
      </c>
      <c r="L89" s="46">
        <v>1233686</v>
      </c>
      <c r="M89" s="46">
        <v>136.85</v>
      </c>
      <c r="N89" s="46">
        <v>1688.3</v>
      </c>
      <c r="O89" s="16">
        <v>6.9999999999999999E-4</v>
      </c>
      <c r="P89" s="16">
        <f>N89/סיכום!$B$42</f>
        <v>1.8047739224613664E-3</v>
      </c>
    </row>
    <row r="90" spans="1:16">
      <c r="A90" s="7" t="s">
        <v>271</v>
      </c>
      <c r="B90" s="7">
        <v>1127422</v>
      </c>
      <c r="C90" s="7" t="s">
        <v>272</v>
      </c>
      <c r="D90" s="7" t="s">
        <v>167</v>
      </c>
      <c r="E90" s="7" t="s">
        <v>254</v>
      </c>
      <c r="F90" s="7" t="s">
        <v>168</v>
      </c>
      <c r="G90" s="32">
        <v>0</v>
      </c>
      <c r="H90" s="32">
        <v>4.32</v>
      </c>
      <c r="I90" s="7" t="s">
        <v>23</v>
      </c>
      <c r="J90" s="16">
        <v>0.02</v>
      </c>
      <c r="K90" s="16">
        <v>9.5999999999999992E-3</v>
      </c>
      <c r="L90" s="46">
        <v>744000</v>
      </c>
      <c r="M90" s="46">
        <v>106.9</v>
      </c>
      <c r="N90" s="46">
        <v>795.34</v>
      </c>
      <c r="O90" s="16">
        <v>1.8E-3</v>
      </c>
      <c r="P90" s="16">
        <f>N90/סיכום!$B$42</f>
        <v>8.502096141031945E-4</v>
      </c>
    </row>
    <row r="91" spans="1:16">
      <c r="A91" s="7" t="s">
        <v>273</v>
      </c>
      <c r="B91" s="7">
        <v>3230166</v>
      </c>
      <c r="C91" s="7" t="s">
        <v>274</v>
      </c>
      <c r="D91" s="7" t="s">
        <v>200</v>
      </c>
      <c r="E91" s="7" t="s">
        <v>254</v>
      </c>
      <c r="F91" s="7" t="s">
        <v>168</v>
      </c>
      <c r="G91" s="32">
        <v>0</v>
      </c>
      <c r="H91" s="32">
        <v>5.69</v>
      </c>
      <c r="I91" s="7" t="s">
        <v>23</v>
      </c>
      <c r="J91" s="16">
        <v>2.5499999999999998E-2</v>
      </c>
      <c r="K91" s="16">
        <v>1.9199999999999998E-2</v>
      </c>
      <c r="L91" s="46">
        <v>674632.67</v>
      </c>
      <c r="M91" s="46">
        <v>104.34</v>
      </c>
      <c r="N91" s="46">
        <v>703.91</v>
      </c>
      <c r="O91" s="16">
        <v>6.9999999999999999E-4</v>
      </c>
      <c r="P91" s="16">
        <f>N91/סיכום!$B$42</f>
        <v>7.5247196100206156E-4</v>
      </c>
    </row>
    <row r="92" spans="1:16">
      <c r="A92" s="7" t="s">
        <v>275</v>
      </c>
      <c r="B92" s="7">
        <v>3230161</v>
      </c>
      <c r="C92" s="7" t="s">
        <v>274</v>
      </c>
      <c r="D92" s="7" t="s">
        <v>200</v>
      </c>
      <c r="E92" s="7" t="s">
        <v>254</v>
      </c>
      <c r="F92" s="7" t="s">
        <v>168</v>
      </c>
      <c r="G92" s="32">
        <v>0</v>
      </c>
      <c r="H92" s="32">
        <v>0</v>
      </c>
      <c r="I92" s="7" t="s">
        <v>23</v>
      </c>
      <c r="J92" s="51">
        <v>0</v>
      </c>
      <c r="K92" s="51">
        <v>0</v>
      </c>
      <c r="L92" s="46">
        <v>8660.5499999999993</v>
      </c>
      <c r="M92" s="46">
        <v>100</v>
      </c>
      <c r="N92" s="46">
        <v>8.66</v>
      </c>
      <c r="O92" s="51">
        <v>0</v>
      </c>
      <c r="P92" s="16">
        <f>N92/סיכום!$B$42</f>
        <v>9.2574436821154035E-6</v>
      </c>
    </row>
    <row r="93" spans="1:16">
      <c r="A93" s="7" t="s">
        <v>276</v>
      </c>
      <c r="B93" s="7">
        <v>3230174</v>
      </c>
      <c r="C93" s="7" t="s">
        <v>274</v>
      </c>
      <c r="D93" s="7" t="s">
        <v>200</v>
      </c>
      <c r="E93" s="7" t="s">
        <v>254</v>
      </c>
      <c r="F93" s="7" t="s">
        <v>168</v>
      </c>
      <c r="G93" s="32">
        <v>0</v>
      </c>
      <c r="H93" s="32">
        <v>4.41</v>
      </c>
      <c r="I93" s="7" t="s">
        <v>23</v>
      </c>
      <c r="J93" s="16">
        <v>2.29E-2</v>
      </c>
      <c r="K93" s="16">
        <v>1.6899999999999998E-2</v>
      </c>
      <c r="L93" s="46">
        <v>39381.440000000002</v>
      </c>
      <c r="M93" s="46">
        <v>102.19</v>
      </c>
      <c r="N93" s="46">
        <v>40.24</v>
      </c>
      <c r="O93" s="16">
        <v>1E-4</v>
      </c>
      <c r="P93" s="16">
        <f>N93/סיכום!$B$42</f>
        <v>4.3016112444379196E-5</v>
      </c>
    </row>
    <row r="94" spans="1:16">
      <c r="A94" s="7" t="s">
        <v>277</v>
      </c>
      <c r="B94" s="7">
        <v>3230179</v>
      </c>
      <c r="C94" s="7" t="s">
        <v>274</v>
      </c>
      <c r="D94" s="7" t="s">
        <v>200</v>
      </c>
      <c r="E94" s="7" t="s">
        <v>254</v>
      </c>
      <c r="F94" s="7" t="s">
        <v>168</v>
      </c>
      <c r="G94" s="32">
        <v>0</v>
      </c>
      <c r="H94" s="32">
        <v>0</v>
      </c>
      <c r="I94" s="7" t="s">
        <v>23</v>
      </c>
      <c r="J94" s="51">
        <v>0</v>
      </c>
      <c r="K94" s="51">
        <v>0</v>
      </c>
      <c r="L94" s="46">
        <v>224.33</v>
      </c>
      <c r="M94" s="46">
        <v>100</v>
      </c>
      <c r="N94" s="46">
        <v>0.22</v>
      </c>
      <c r="O94" s="51">
        <v>0</v>
      </c>
      <c r="P94" s="16">
        <f>N94/סיכום!$B$42</f>
        <v>2.3517755312533354E-7</v>
      </c>
    </row>
    <row r="95" spans="1:16">
      <c r="A95" s="7" t="s">
        <v>278</v>
      </c>
      <c r="B95" s="7">
        <v>3230083</v>
      </c>
      <c r="C95" s="7" t="s">
        <v>274</v>
      </c>
      <c r="D95" s="7" t="s">
        <v>200</v>
      </c>
      <c r="E95" s="7" t="s">
        <v>254</v>
      </c>
      <c r="F95" s="7" t="s">
        <v>168</v>
      </c>
      <c r="G95" s="32">
        <v>0</v>
      </c>
      <c r="H95" s="32">
        <v>1.1499999999999999</v>
      </c>
      <c r="I95" s="7" t="s">
        <v>23</v>
      </c>
      <c r="J95" s="16">
        <v>4.7E-2</v>
      </c>
      <c r="K95" s="16">
        <v>8.6E-3</v>
      </c>
      <c r="L95" s="46">
        <v>276024.31</v>
      </c>
      <c r="M95" s="46">
        <v>123.25</v>
      </c>
      <c r="N95" s="46">
        <v>340.2</v>
      </c>
      <c r="O95" s="16">
        <v>5.9999999999999995E-4</v>
      </c>
      <c r="P95" s="16">
        <f>N95/סיכום!$B$42</f>
        <v>3.6367001624199307E-4</v>
      </c>
    </row>
    <row r="96" spans="1:16">
      <c r="A96" s="7" t="s">
        <v>279</v>
      </c>
      <c r="B96" s="7">
        <v>1107333</v>
      </c>
      <c r="C96" s="7" t="s">
        <v>280</v>
      </c>
      <c r="D96" s="7" t="s">
        <v>191</v>
      </c>
      <c r="E96" s="7" t="s">
        <v>254</v>
      </c>
      <c r="F96" s="7" t="s">
        <v>168</v>
      </c>
      <c r="G96" s="32">
        <v>0</v>
      </c>
      <c r="H96" s="32">
        <v>1.49</v>
      </c>
      <c r="I96" s="7" t="s">
        <v>23</v>
      </c>
      <c r="J96" s="16">
        <v>5.1900000000000002E-2</v>
      </c>
      <c r="K96" s="16">
        <v>9.4999999999999998E-3</v>
      </c>
      <c r="L96" s="46">
        <v>234436.6</v>
      </c>
      <c r="M96" s="46">
        <v>124.29</v>
      </c>
      <c r="N96" s="46">
        <v>291.38</v>
      </c>
      <c r="O96" s="16">
        <v>2.9999999999999997E-4</v>
      </c>
      <c r="P96" s="16">
        <f>N96/סיכום!$B$42</f>
        <v>3.1148197922572585E-4</v>
      </c>
    </row>
    <row r="97" spans="1:16">
      <c r="A97" s="7" t="s">
        <v>281</v>
      </c>
      <c r="B97" s="7">
        <v>1107338</v>
      </c>
      <c r="C97" s="7" t="s">
        <v>280</v>
      </c>
      <c r="D97" s="7" t="s">
        <v>191</v>
      </c>
      <c r="E97" s="7" t="s">
        <v>254</v>
      </c>
      <c r="F97" s="7" t="s">
        <v>168</v>
      </c>
      <c r="G97" s="32">
        <v>0</v>
      </c>
      <c r="H97" s="32">
        <v>0</v>
      </c>
      <c r="I97" s="7" t="s">
        <v>23</v>
      </c>
      <c r="J97" s="51">
        <v>0</v>
      </c>
      <c r="K97" s="51">
        <v>0</v>
      </c>
      <c r="L97" s="46">
        <v>14230.22</v>
      </c>
      <c r="M97" s="46">
        <v>100</v>
      </c>
      <c r="N97" s="46">
        <v>14.23</v>
      </c>
      <c r="O97" s="51">
        <v>0</v>
      </c>
      <c r="P97" s="16">
        <f>N97/סיכום!$B$42</f>
        <v>1.5211711731697711E-5</v>
      </c>
    </row>
    <row r="98" spans="1:16">
      <c r="A98" s="7" t="s">
        <v>282</v>
      </c>
      <c r="B98" s="7">
        <v>1125996</v>
      </c>
      <c r="C98" s="7" t="s">
        <v>280</v>
      </c>
      <c r="D98" s="7" t="s">
        <v>191</v>
      </c>
      <c r="E98" s="7" t="s">
        <v>254</v>
      </c>
      <c r="F98" s="7" t="s">
        <v>168</v>
      </c>
      <c r="G98" s="32">
        <v>0</v>
      </c>
      <c r="H98" s="32">
        <v>3.13</v>
      </c>
      <c r="I98" s="7" t="s">
        <v>23</v>
      </c>
      <c r="J98" s="16">
        <v>4.5999999999999999E-2</v>
      </c>
      <c r="K98" s="16">
        <v>2.1600000000000001E-2</v>
      </c>
      <c r="L98" s="46">
        <v>866071</v>
      </c>
      <c r="M98" s="46">
        <v>110.67</v>
      </c>
      <c r="N98" s="46">
        <v>958.48</v>
      </c>
      <c r="O98" s="16">
        <v>1.1999999999999999E-3</v>
      </c>
      <c r="P98" s="16">
        <f>N98/סיכום!$B$42</f>
        <v>1.0246044596344077E-3</v>
      </c>
    </row>
    <row r="99" spans="1:16">
      <c r="A99" s="7" t="s">
        <v>283</v>
      </c>
      <c r="B99" s="7">
        <v>1125991</v>
      </c>
      <c r="C99" s="7" t="s">
        <v>280</v>
      </c>
      <c r="D99" s="7" t="s">
        <v>191</v>
      </c>
      <c r="E99" s="7" t="s">
        <v>254</v>
      </c>
      <c r="F99" s="7" t="s">
        <v>168</v>
      </c>
      <c r="G99" s="32">
        <v>0</v>
      </c>
      <c r="H99" s="32">
        <v>0</v>
      </c>
      <c r="I99" s="7" t="s">
        <v>23</v>
      </c>
      <c r="J99" s="51">
        <v>0</v>
      </c>
      <c r="K99" s="51">
        <v>0</v>
      </c>
      <c r="L99" s="46">
        <v>20470.25</v>
      </c>
      <c r="M99" s="46">
        <v>100</v>
      </c>
      <c r="N99" s="46">
        <v>20.47</v>
      </c>
      <c r="O99" s="51">
        <v>0</v>
      </c>
      <c r="P99" s="16">
        <f>N99/סיכום!$B$42</f>
        <v>2.1882202329434445E-5</v>
      </c>
    </row>
    <row r="100" spans="1:16">
      <c r="A100" s="7" t="s">
        <v>284</v>
      </c>
      <c r="B100" s="7">
        <v>1132828</v>
      </c>
      <c r="C100" s="7" t="s">
        <v>280</v>
      </c>
      <c r="D100" s="7" t="s">
        <v>285</v>
      </c>
      <c r="E100" s="7" t="s">
        <v>254</v>
      </c>
      <c r="F100" s="7" t="s">
        <v>168</v>
      </c>
      <c r="G100" s="32">
        <v>0</v>
      </c>
      <c r="H100" s="32">
        <v>5.8</v>
      </c>
      <c r="I100" s="7" t="s">
        <v>23</v>
      </c>
      <c r="J100" s="16">
        <v>1.9800000000000002E-2</v>
      </c>
      <c r="K100" s="16">
        <v>3.8199999999999998E-2</v>
      </c>
      <c r="L100" s="46">
        <v>352360</v>
      </c>
      <c r="M100" s="46">
        <v>89.74</v>
      </c>
      <c r="N100" s="46">
        <v>316.20999999999998</v>
      </c>
      <c r="O100" s="16">
        <v>4.0000000000000002E-4</v>
      </c>
      <c r="P100" s="16">
        <f>N100/סיכום!$B$42</f>
        <v>3.3802497306255325E-4</v>
      </c>
    </row>
    <row r="101" spans="1:16">
      <c r="A101" s="7" t="s">
        <v>286</v>
      </c>
      <c r="B101" s="7">
        <v>1132823</v>
      </c>
      <c r="C101" s="7" t="s">
        <v>280</v>
      </c>
      <c r="D101" s="7" t="s">
        <v>285</v>
      </c>
      <c r="E101" s="7" t="s">
        <v>254</v>
      </c>
      <c r="F101" s="7" t="s">
        <v>168</v>
      </c>
      <c r="G101" s="32">
        <v>0</v>
      </c>
      <c r="H101" s="32">
        <v>0</v>
      </c>
      <c r="I101" s="7" t="s">
        <v>23</v>
      </c>
      <c r="J101" s="51">
        <v>0</v>
      </c>
      <c r="K101" s="51">
        <v>0</v>
      </c>
      <c r="L101" s="46">
        <v>3474.41</v>
      </c>
      <c r="M101" s="46">
        <v>100</v>
      </c>
      <c r="N101" s="46">
        <v>3.47</v>
      </c>
      <c r="O101" s="51">
        <v>0</v>
      </c>
      <c r="P101" s="16">
        <f>N101/סיכום!$B$42</f>
        <v>3.7093914061132157E-6</v>
      </c>
    </row>
    <row r="102" spans="1:16">
      <c r="A102" s="7" t="s">
        <v>287</v>
      </c>
      <c r="B102" s="7">
        <v>7670102</v>
      </c>
      <c r="C102" s="7" t="s">
        <v>288</v>
      </c>
      <c r="D102" s="7" t="s">
        <v>196</v>
      </c>
      <c r="E102" s="7" t="s">
        <v>254</v>
      </c>
      <c r="F102" s="7" t="s">
        <v>168</v>
      </c>
      <c r="G102" s="32">
        <v>0</v>
      </c>
      <c r="H102" s="32">
        <v>2.1800000000000002</v>
      </c>
      <c r="I102" s="7" t="s">
        <v>23</v>
      </c>
      <c r="J102" s="16">
        <v>4.4999999999999998E-2</v>
      </c>
      <c r="K102" s="16">
        <v>7.1999999999999998E-3</v>
      </c>
      <c r="L102" s="46">
        <v>2486</v>
      </c>
      <c r="M102" s="46">
        <v>131.96</v>
      </c>
      <c r="N102" s="46">
        <v>3.28</v>
      </c>
      <c r="O102" s="16">
        <v>0</v>
      </c>
      <c r="P102" s="16">
        <f>N102/סיכום!$B$42</f>
        <v>3.5062835193231548E-6</v>
      </c>
    </row>
    <row r="103" spans="1:16">
      <c r="A103" s="7" t="s">
        <v>289</v>
      </c>
      <c r="B103" s="7">
        <v>1125210</v>
      </c>
      <c r="C103" s="7" t="s">
        <v>290</v>
      </c>
      <c r="D103" s="7" t="s">
        <v>200</v>
      </c>
      <c r="E103" s="7" t="s">
        <v>254</v>
      </c>
      <c r="F103" s="7" t="s">
        <v>174</v>
      </c>
      <c r="G103" s="32">
        <v>0</v>
      </c>
      <c r="H103" s="32">
        <v>4.0999999999999996</v>
      </c>
      <c r="I103" s="7" t="s">
        <v>23</v>
      </c>
      <c r="J103" s="16">
        <v>5.5E-2</v>
      </c>
      <c r="K103" s="16">
        <v>0.02</v>
      </c>
      <c r="L103" s="46">
        <v>210120</v>
      </c>
      <c r="M103" s="46">
        <v>118.12</v>
      </c>
      <c r="N103" s="46">
        <v>248.19</v>
      </c>
      <c r="O103" s="16">
        <v>2.0000000000000001E-4</v>
      </c>
      <c r="P103" s="16">
        <f>N103/סיכום!$B$42</f>
        <v>2.6531234959171151E-4</v>
      </c>
    </row>
    <row r="104" spans="1:16">
      <c r="A104" s="7" t="s">
        <v>291</v>
      </c>
      <c r="B104" s="7">
        <v>2510113</v>
      </c>
      <c r="C104" s="7" t="s">
        <v>292</v>
      </c>
      <c r="D104" s="7" t="s">
        <v>200</v>
      </c>
      <c r="E104" s="7" t="s">
        <v>293</v>
      </c>
      <c r="F104" s="7" t="s">
        <v>168</v>
      </c>
      <c r="G104" s="32">
        <v>0</v>
      </c>
      <c r="H104" s="32">
        <v>0.27</v>
      </c>
      <c r="I104" s="7" t="s">
        <v>23</v>
      </c>
      <c r="J104" s="16">
        <v>5.1999999999999998E-2</v>
      </c>
      <c r="K104" s="16">
        <v>7.7000000000000002E-3</v>
      </c>
      <c r="L104" s="46">
        <v>12500</v>
      </c>
      <c r="M104" s="46">
        <v>124.04</v>
      </c>
      <c r="N104" s="46">
        <v>15.51</v>
      </c>
      <c r="O104" s="16">
        <v>2.9999999999999997E-4</v>
      </c>
      <c r="P104" s="16">
        <f>N104/סיכום!$B$42</f>
        <v>1.6580017495336015E-5</v>
      </c>
    </row>
    <row r="105" spans="1:16">
      <c r="A105" s="7" t="s">
        <v>294</v>
      </c>
      <c r="B105" s="7">
        <v>1115278</v>
      </c>
      <c r="C105" s="7" t="s">
        <v>208</v>
      </c>
      <c r="D105" s="7" t="s">
        <v>167</v>
      </c>
      <c r="E105" s="7" t="s">
        <v>293</v>
      </c>
      <c r="F105" s="7" t="s">
        <v>209</v>
      </c>
      <c r="G105" s="32">
        <v>0</v>
      </c>
      <c r="H105" s="32">
        <v>19.260000000000002</v>
      </c>
      <c r="I105" s="7" t="s">
        <v>23</v>
      </c>
      <c r="J105" s="16">
        <v>5.2999999999999999E-2</v>
      </c>
      <c r="K105" s="16">
        <v>4.3400000000000001E-2</v>
      </c>
      <c r="L105" s="46">
        <v>301326</v>
      </c>
      <c r="M105" s="46">
        <v>130.94</v>
      </c>
      <c r="N105" s="46">
        <v>394.56</v>
      </c>
      <c r="O105" s="16">
        <v>1.1999999999999999E-3</v>
      </c>
      <c r="P105" s="16">
        <f>N105/סיכום!$B$42</f>
        <v>4.2178025164150729E-4</v>
      </c>
    </row>
    <row r="106" spans="1:16">
      <c r="A106" s="7" t="s">
        <v>295</v>
      </c>
      <c r="B106" s="7">
        <v>5050240</v>
      </c>
      <c r="C106" s="7" t="s">
        <v>296</v>
      </c>
      <c r="D106" s="7" t="s">
        <v>200</v>
      </c>
      <c r="E106" s="7" t="s">
        <v>293</v>
      </c>
      <c r="F106" s="7" t="s">
        <v>168</v>
      </c>
      <c r="G106" s="32">
        <v>0</v>
      </c>
      <c r="H106" s="32">
        <v>5.81</v>
      </c>
      <c r="I106" s="7" t="s">
        <v>23</v>
      </c>
      <c r="J106" s="16">
        <v>4.0500000000000001E-2</v>
      </c>
      <c r="K106" s="16">
        <v>3.1300000000000001E-2</v>
      </c>
      <c r="L106" s="46">
        <v>34</v>
      </c>
      <c r="M106" s="46">
        <v>104.96</v>
      </c>
      <c r="N106" s="46">
        <v>0.04</v>
      </c>
      <c r="O106" s="16">
        <v>0</v>
      </c>
      <c r="P106" s="16">
        <f>N106/סיכום!$B$42</f>
        <v>4.2759555113697008E-8</v>
      </c>
    </row>
    <row r="107" spans="1:16">
      <c r="A107" s="7" t="s">
        <v>297</v>
      </c>
      <c r="B107" s="7">
        <v>3870078</v>
      </c>
      <c r="C107" s="7" t="s">
        <v>298</v>
      </c>
      <c r="D107" s="7" t="s">
        <v>200</v>
      </c>
      <c r="E107" s="7" t="s">
        <v>293</v>
      </c>
      <c r="F107" s="7" t="s">
        <v>209</v>
      </c>
      <c r="G107" s="32">
        <v>0</v>
      </c>
      <c r="H107" s="32">
        <v>1.46</v>
      </c>
      <c r="I107" s="7" t="s">
        <v>23</v>
      </c>
      <c r="J107" s="16">
        <v>4.8000000000000001E-2</v>
      </c>
      <c r="K107" s="16">
        <v>1.55E-2</v>
      </c>
      <c r="L107" s="46">
        <v>63613.25</v>
      </c>
      <c r="M107" s="46">
        <v>127.57</v>
      </c>
      <c r="N107" s="46">
        <v>81.150000000000006</v>
      </c>
      <c r="O107" s="16">
        <v>5.9999999999999995E-4</v>
      </c>
      <c r="P107" s="16">
        <f>N107/סיכום!$B$42</f>
        <v>8.6748447436912814E-5</v>
      </c>
    </row>
    <row r="108" spans="1:16">
      <c r="A108" s="7" t="s">
        <v>299</v>
      </c>
      <c r="B108" s="7">
        <v>3870102</v>
      </c>
      <c r="C108" s="7" t="s">
        <v>298</v>
      </c>
      <c r="D108" s="7" t="s">
        <v>200</v>
      </c>
      <c r="E108" s="7" t="s">
        <v>293</v>
      </c>
      <c r="F108" s="7" t="s">
        <v>209</v>
      </c>
      <c r="G108" s="32">
        <v>0</v>
      </c>
      <c r="H108" s="32">
        <v>4.47</v>
      </c>
      <c r="I108" s="7" t="s">
        <v>23</v>
      </c>
      <c r="J108" s="16">
        <v>1.8499999999999999E-2</v>
      </c>
      <c r="K108" s="16">
        <v>3.09E-2</v>
      </c>
      <c r="L108" s="46">
        <v>1229000</v>
      </c>
      <c r="M108" s="46">
        <v>94.6</v>
      </c>
      <c r="N108" s="46">
        <v>1162.6300000000001</v>
      </c>
      <c r="O108" s="16">
        <v>6.1000000000000004E-3</v>
      </c>
      <c r="P108" s="16">
        <f>N108/סיכום!$B$42</f>
        <v>1.242838539045939E-3</v>
      </c>
    </row>
    <row r="109" spans="1:16">
      <c r="A109" s="7" t="s">
        <v>300</v>
      </c>
      <c r="B109" s="7">
        <v>2510139</v>
      </c>
      <c r="C109" s="7" t="s">
        <v>292</v>
      </c>
      <c r="D109" s="7" t="s">
        <v>200</v>
      </c>
      <c r="E109" s="7" t="s">
        <v>293</v>
      </c>
      <c r="F109" s="7" t="s">
        <v>168</v>
      </c>
      <c r="G109" s="32">
        <v>0</v>
      </c>
      <c r="H109" s="32">
        <v>3.1</v>
      </c>
      <c r="I109" s="7" t="s">
        <v>23</v>
      </c>
      <c r="J109" s="16">
        <v>4.2500000000000003E-2</v>
      </c>
      <c r="K109" s="16">
        <v>1.6E-2</v>
      </c>
      <c r="L109" s="46">
        <v>225943.76</v>
      </c>
      <c r="M109" s="46">
        <v>115.98</v>
      </c>
      <c r="N109" s="46">
        <v>262.05</v>
      </c>
      <c r="O109" s="16">
        <v>6.9999999999999999E-4</v>
      </c>
      <c r="P109" s="16">
        <f>N109/סיכום!$B$42</f>
        <v>2.8012853543860755E-4</v>
      </c>
    </row>
    <row r="110" spans="1:16">
      <c r="A110" s="7" t="s">
        <v>301</v>
      </c>
      <c r="B110" s="7">
        <v>2510134</v>
      </c>
      <c r="C110" s="7" t="s">
        <v>292</v>
      </c>
      <c r="D110" s="7" t="s">
        <v>200</v>
      </c>
      <c r="E110" s="7" t="s">
        <v>293</v>
      </c>
      <c r="F110" s="7" t="s">
        <v>168</v>
      </c>
      <c r="G110" s="32">
        <v>0</v>
      </c>
      <c r="H110" s="32">
        <v>0</v>
      </c>
      <c r="I110" s="7" t="s">
        <v>23</v>
      </c>
      <c r="J110" s="51">
        <v>0</v>
      </c>
      <c r="K110" s="51">
        <v>0</v>
      </c>
      <c r="L110" s="46">
        <v>5141.07</v>
      </c>
      <c r="M110" s="46">
        <v>100</v>
      </c>
      <c r="N110" s="46">
        <v>5.14</v>
      </c>
      <c r="O110" s="51">
        <v>0</v>
      </c>
      <c r="P110" s="16">
        <f>N110/סיכום!$B$42</f>
        <v>5.4946028321100651E-6</v>
      </c>
    </row>
    <row r="111" spans="1:16">
      <c r="A111" s="7" t="s">
        <v>302</v>
      </c>
      <c r="B111" s="7">
        <v>1125681</v>
      </c>
      <c r="C111" s="7" t="s">
        <v>303</v>
      </c>
      <c r="D111" s="7" t="s">
        <v>200</v>
      </c>
      <c r="E111" s="7" t="s">
        <v>293</v>
      </c>
      <c r="F111" s="7" t="s">
        <v>209</v>
      </c>
      <c r="G111" s="32">
        <v>0</v>
      </c>
      <c r="H111" s="32">
        <v>3.01</v>
      </c>
      <c r="I111" s="7" t="s">
        <v>23</v>
      </c>
      <c r="J111" s="16">
        <v>4.4499999999999998E-2</v>
      </c>
      <c r="K111" s="16">
        <v>1.41E-2</v>
      </c>
      <c r="L111" s="46">
        <v>536842.13</v>
      </c>
      <c r="M111" s="46">
        <v>114.48</v>
      </c>
      <c r="N111" s="46">
        <v>614.58000000000004</v>
      </c>
      <c r="O111" s="16">
        <v>4.7999999999999996E-3</v>
      </c>
      <c r="P111" s="16">
        <f>N111/סיכום!$B$42</f>
        <v>6.5697918454439769E-4</v>
      </c>
    </row>
    <row r="112" spans="1:16">
      <c r="A112" s="7" t="s">
        <v>304</v>
      </c>
      <c r="B112" s="7">
        <v>7480098</v>
      </c>
      <c r="C112" s="7" t="s">
        <v>226</v>
      </c>
      <c r="D112" s="7" t="s">
        <v>167</v>
      </c>
      <c r="E112" s="7" t="s">
        <v>293</v>
      </c>
      <c r="F112" s="7" t="s">
        <v>168</v>
      </c>
      <c r="G112" s="32">
        <v>0</v>
      </c>
      <c r="H112" s="32">
        <v>16.989999999999998</v>
      </c>
      <c r="I112" s="7" t="s">
        <v>23</v>
      </c>
      <c r="J112" s="16">
        <v>6.4000000000000001E-2</v>
      </c>
      <c r="K112" s="16">
        <v>5.0999999999999997E-2</v>
      </c>
      <c r="L112" s="46">
        <v>383644</v>
      </c>
      <c r="M112" s="46">
        <v>141.80000000000001</v>
      </c>
      <c r="N112" s="46">
        <v>544.01</v>
      </c>
      <c r="O112" s="16">
        <v>2.9999999999999997E-4</v>
      </c>
      <c r="P112" s="16">
        <f>N112/סיכום!$B$42</f>
        <v>5.8154063943505771E-4</v>
      </c>
    </row>
    <row r="113" spans="1:16">
      <c r="A113" s="7" t="s">
        <v>305</v>
      </c>
      <c r="B113" s="7">
        <v>1125194</v>
      </c>
      <c r="C113" s="7" t="s">
        <v>231</v>
      </c>
      <c r="D113" s="7" t="s">
        <v>167</v>
      </c>
      <c r="E113" s="7" t="s">
        <v>293</v>
      </c>
      <c r="F113" s="7" t="s">
        <v>168</v>
      </c>
      <c r="G113" s="32">
        <v>0</v>
      </c>
      <c r="H113" s="32">
        <v>3.26</v>
      </c>
      <c r="I113" s="7" t="s">
        <v>23</v>
      </c>
      <c r="J113" s="16">
        <v>4.8500000000000001E-2</v>
      </c>
      <c r="K113" s="16">
        <v>9.4000000000000004E-3</v>
      </c>
      <c r="L113" s="46">
        <v>350591</v>
      </c>
      <c r="M113" s="46">
        <v>119</v>
      </c>
      <c r="N113" s="46">
        <v>417.2</v>
      </c>
      <c r="O113" s="16">
        <v>2.3E-3</v>
      </c>
      <c r="P113" s="16">
        <f>N113/סיכום!$B$42</f>
        <v>4.4598215983585981E-4</v>
      </c>
    </row>
    <row r="114" spans="1:16">
      <c r="A114" s="7" t="s">
        <v>306</v>
      </c>
      <c r="B114" s="7">
        <v>7430069</v>
      </c>
      <c r="C114" s="7" t="s">
        <v>307</v>
      </c>
      <c r="D114" s="7" t="s">
        <v>200</v>
      </c>
      <c r="E114" s="7" t="s">
        <v>293</v>
      </c>
      <c r="F114" s="7" t="s">
        <v>168</v>
      </c>
      <c r="G114" s="32">
        <v>0</v>
      </c>
      <c r="H114" s="32">
        <v>2.88</v>
      </c>
      <c r="I114" s="7" t="s">
        <v>23</v>
      </c>
      <c r="J114" s="16">
        <v>5.3999999999999999E-2</v>
      </c>
      <c r="K114" s="16">
        <v>1.0800000000000001E-2</v>
      </c>
      <c r="L114" s="46">
        <v>157890.25</v>
      </c>
      <c r="M114" s="46">
        <v>135.01</v>
      </c>
      <c r="N114" s="46">
        <v>213.17</v>
      </c>
      <c r="O114" s="16">
        <v>5.0000000000000001E-4</v>
      </c>
      <c r="P114" s="16">
        <f>N114/סיכום!$B$42</f>
        <v>2.2787635908966977E-4</v>
      </c>
    </row>
    <row r="115" spans="1:16">
      <c r="A115" s="7" t="s">
        <v>308</v>
      </c>
      <c r="B115" s="7">
        <v>7430064</v>
      </c>
      <c r="C115" s="7" t="s">
        <v>307</v>
      </c>
      <c r="D115" s="7" t="s">
        <v>200</v>
      </c>
      <c r="E115" s="7" t="s">
        <v>293</v>
      </c>
      <c r="F115" s="7" t="s">
        <v>168</v>
      </c>
      <c r="G115" s="32">
        <v>0</v>
      </c>
      <c r="H115" s="32">
        <v>0</v>
      </c>
      <c r="I115" s="7" t="s">
        <v>23</v>
      </c>
      <c r="J115" s="51">
        <v>0</v>
      </c>
      <c r="K115" s="51">
        <v>0</v>
      </c>
      <c r="L115" s="46">
        <v>5110.1000000000004</v>
      </c>
      <c r="M115" s="46">
        <v>100</v>
      </c>
      <c r="N115" s="46">
        <v>5.1100000000000003</v>
      </c>
      <c r="O115" s="51">
        <v>0</v>
      </c>
      <c r="P115" s="16">
        <f>N115/סיכום!$B$42</f>
        <v>5.4625331657747935E-6</v>
      </c>
    </row>
    <row r="116" spans="1:16">
      <c r="A116" s="7" t="s">
        <v>309</v>
      </c>
      <c r="B116" s="7">
        <v>1130632</v>
      </c>
      <c r="C116" s="7" t="s">
        <v>310</v>
      </c>
      <c r="D116" s="7" t="s">
        <v>200</v>
      </c>
      <c r="E116" s="7" t="s">
        <v>293</v>
      </c>
      <c r="F116" s="7" t="s">
        <v>168</v>
      </c>
      <c r="G116" s="32">
        <v>0</v>
      </c>
      <c r="H116" s="32">
        <v>4.9000000000000004</v>
      </c>
      <c r="I116" s="7" t="s">
        <v>23</v>
      </c>
      <c r="J116" s="16">
        <v>3.3500000000000002E-2</v>
      </c>
      <c r="K116" s="16">
        <v>2.63E-2</v>
      </c>
      <c r="L116" s="46">
        <v>1726500</v>
      </c>
      <c r="M116" s="46">
        <v>102.16</v>
      </c>
      <c r="N116" s="46">
        <v>1763.79</v>
      </c>
      <c r="O116" s="16">
        <v>5.0000000000000001E-3</v>
      </c>
      <c r="P116" s="16">
        <f>N116/סיכום!$B$42</f>
        <v>1.8854718928496912E-3</v>
      </c>
    </row>
    <row r="117" spans="1:16">
      <c r="A117" s="7" t="s">
        <v>311</v>
      </c>
      <c r="B117" s="7">
        <v>6990154</v>
      </c>
      <c r="C117" s="7" t="s">
        <v>312</v>
      </c>
      <c r="D117" s="7" t="s">
        <v>200</v>
      </c>
      <c r="E117" s="7" t="s">
        <v>293</v>
      </c>
      <c r="F117" s="7" t="s">
        <v>168</v>
      </c>
      <c r="G117" s="32">
        <v>0</v>
      </c>
      <c r="H117" s="32">
        <v>6.74</v>
      </c>
      <c r="I117" s="7" t="s">
        <v>23</v>
      </c>
      <c r="J117" s="16">
        <v>4.9500000000000002E-2</v>
      </c>
      <c r="K117" s="16">
        <v>3.8100000000000002E-2</v>
      </c>
      <c r="L117" s="46">
        <v>1112870</v>
      </c>
      <c r="M117" s="46">
        <v>129.80000000000001</v>
      </c>
      <c r="N117" s="46">
        <v>1444.51</v>
      </c>
      <c r="O117" s="16">
        <v>8.0000000000000004E-4</v>
      </c>
      <c r="P117" s="16">
        <f>N117/סיכום!$B$42</f>
        <v>1.5441651239321617E-3</v>
      </c>
    </row>
    <row r="118" spans="1:16">
      <c r="A118" s="7" t="s">
        <v>313</v>
      </c>
      <c r="B118" s="7">
        <v>6990139</v>
      </c>
      <c r="C118" s="7" t="s">
        <v>312</v>
      </c>
      <c r="D118" s="7" t="s">
        <v>200</v>
      </c>
      <c r="E118" s="7" t="s">
        <v>293</v>
      </c>
      <c r="F118" s="7" t="s">
        <v>168</v>
      </c>
      <c r="G118" s="32">
        <v>0</v>
      </c>
      <c r="H118" s="32">
        <v>1.37</v>
      </c>
      <c r="I118" s="7" t="s">
        <v>23</v>
      </c>
      <c r="J118" s="16">
        <v>0.05</v>
      </c>
      <c r="K118" s="16">
        <v>8.0000000000000002E-3</v>
      </c>
      <c r="L118" s="46">
        <v>1390887.2</v>
      </c>
      <c r="M118" s="46">
        <v>130.30000000000001</v>
      </c>
      <c r="N118" s="46">
        <v>1812.33</v>
      </c>
      <c r="O118" s="16">
        <v>1.6000000000000001E-3</v>
      </c>
      <c r="P118" s="16">
        <f>N118/סיכום!$B$42</f>
        <v>1.9373606129801625E-3</v>
      </c>
    </row>
    <row r="119" spans="1:16">
      <c r="A119" s="7" t="s">
        <v>314</v>
      </c>
      <c r="B119" s="7">
        <v>1105543</v>
      </c>
      <c r="C119" s="7" t="s">
        <v>315</v>
      </c>
      <c r="D119" s="7" t="s">
        <v>269</v>
      </c>
      <c r="E119" s="7" t="s">
        <v>293</v>
      </c>
      <c r="F119" s="7" t="s">
        <v>168</v>
      </c>
      <c r="G119" s="32">
        <v>0</v>
      </c>
      <c r="H119" s="32">
        <v>4.51</v>
      </c>
      <c r="I119" s="7" t="s">
        <v>23</v>
      </c>
      <c r="J119" s="16">
        <v>4.5999999999999999E-2</v>
      </c>
      <c r="K119" s="16">
        <v>2.2100000000000002E-2</v>
      </c>
      <c r="L119" s="46">
        <v>3071445.47</v>
      </c>
      <c r="M119" s="46">
        <v>135.75</v>
      </c>
      <c r="N119" s="46">
        <v>4169.49</v>
      </c>
      <c r="O119" s="16">
        <v>5.5999999999999999E-3</v>
      </c>
      <c r="P119" s="16">
        <f>N119/סיכום!$B$42</f>
        <v>4.4571384362752133E-3</v>
      </c>
    </row>
    <row r="120" spans="1:16">
      <c r="A120" s="7" t="s">
        <v>316</v>
      </c>
      <c r="B120" s="7">
        <v>1098649</v>
      </c>
      <c r="C120" s="7" t="s">
        <v>317</v>
      </c>
      <c r="D120" s="7" t="s">
        <v>200</v>
      </c>
      <c r="E120" s="7" t="s">
        <v>293</v>
      </c>
      <c r="F120" s="7" t="s">
        <v>209</v>
      </c>
      <c r="G120" s="32">
        <v>0</v>
      </c>
      <c r="H120" s="32">
        <v>0.65</v>
      </c>
      <c r="I120" s="7" t="s">
        <v>23</v>
      </c>
      <c r="J120" s="16">
        <v>6.25E-2</v>
      </c>
      <c r="K120" s="16">
        <v>3.15E-2</v>
      </c>
      <c r="L120" s="46">
        <v>50000</v>
      </c>
      <c r="M120" s="46">
        <v>123</v>
      </c>
      <c r="N120" s="46">
        <v>61.5</v>
      </c>
      <c r="O120" s="16">
        <v>1E-3</v>
      </c>
      <c r="P120" s="16">
        <f>N120/סיכום!$B$42</f>
        <v>6.5742815987309157E-5</v>
      </c>
    </row>
    <row r="121" spans="1:16">
      <c r="A121" s="7" t="s">
        <v>318</v>
      </c>
      <c r="B121" s="7">
        <v>1098656</v>
      </c>
      <c r="C121" s="7" t="s">
        <v>317</v>
      </c>
      <c r="D121" s="7" t="s">
        <v>200</v>
      </c>
      <c r="E121" s="7" t="s">
        <v>293</v>
      </c>
      <c r="F121" s="7" t="s">
        <v>209</v>
      </c>
      <c r="G121" s="32">
        <v>0</v>
      </c>
      <c r="H121" s="32">
        <v>0.66</v>
      </c>
      <c r="I121" s="7" t="s">
        <v>23</v>
      </c>
      <c r="J121" s="16">
        <v>4.7E-2</v>
      </c>
      <c r="K121" s="16">
        <v>3.0200000000000001E-2</v>
      </c>
      <c r="L121" s="46">
        <v>632588.19999999995</v>
      </c>
      <c r="M121" s="46">
        <v>121.3</v>
      </c>
      <c r="N121" s="46">
        <v>767.33</v>
      </c>
      <c r="O121" s="16">
        <v>2.5000000000000001E-3</v>
      </c>
      <c r="P121" s="16">
        <f>N121/סיכום!$B$42</f>
        <v>8.2026723563482823E-4</v>
      </c>
    </row>
    <row r="122" spans="1:16">
      <c r="A122" s="7" t="s">
        <v>319</v>
      </c>
      <c r="B122" s="7">
        <v>1115724</v>
      </c>
      <c r="C122" s="7" t="s">
        <v>317</v>
      </c>
      <c r="D122" s="7" t="s">
        <v>200</v>
      </c>
      <c r="E122" s="7" t="s">
        <v>293</v>
      </c>
      <c r="F122" s="7" t="s">
        <v>209</v>
      </c>
      <c r="G122" s="32">
        <v>0</v>
      </c>
      <c r="H122" s="32">
        <v>2.2999999999999998</v>
      </c>
      <c r="I122" s="7" t="s">
        <v>23</v>
      </c>
      <c r="J122" s="16">
        <v>4.2000000000000003E-2</v>
      </c>
      <c r="K122" s="16">
        <v>2.5700000000000001E-2</v>
      </c>
      <c r="L122" s="46">
        <v>97902.89</v>
      </c>
      <c r="M122" s="46">
        <v>112.84</v>
      </c>
      <c r="N122" s="46">
        <v>110.47</v>
      </c>
      <c r="O122" s="16">
        <v>5.0000000000000001E-4</v>
      </c>
      <c r="P122" s="16">
        <f>N122/סיכום!$B$42</f>
        <v>1.1809120133525271E-4</v>
      </c>
    </row>
    <row r="123" spans="1:16">
      <c r="A123" s="7" t="s">
        <v>320</v>
      </c>
      <c r="B123" s="7">
        <v>1119999</v>
      </c>
      <c r="C123" s="7" t="s">
        <v>317</v>
      </c>
      <c r="D123" s="7" t="s">
        <v>200</v>
      </c>
      <c r="E123" s="7" t="s">
        <v>293</v>
      </c>
      <c r="F123" s="7" t="s">
        <v>209</v>
      </c>
      <c r="G123" s="32">
        <v>0</v>
      </c>
      <c r="H123" s="32">
        <v>3.28</v>
      </c>
      <c r="I123" s="7" t="s">
        <v>23</v>
      </c>
      <c r="J123" s="16">
        <v>4.4999999999999998E-2</v>
      </c>
      <c r="K123" s="16">
        <v>3.1800000000000002E-2</v>
      </c>
      <c r="L123" s="46">
        <v>2403824</v>
      </c>
      <c r="M123" s="46">
        <v>112.09</v>
      </c>
      <c r="N123" s="46">
        <v>2694.45</v>
      </c>
      <c r="O123" s="16">
        <v>3.5000000000000001E-3</v>
      </c>
      <c r="P123" s="16">
        <f>N123/סיכום!$B$42</f>
        <v>2.8803370819025223E-3</v>
      </c>
    </row>
    <row r="124" spans="1:16">
      <c r="A124" s="7" t="s">
        <v>321</v>
      </c>
      <c r="B124" s="7">
        <v>7770142</v>
      </c>
      <c r="C124" s="7" t="s">
        <v>322</v>
      </c>
      <c r="D124" s="7" t="s">
        <v>323</v>
      </c>
      <c r="E124" s="7" t="s">
        <v>293</v>
      </c>
      <c r="F124" s="7" t="s">
        <v>168</v>
      </c>
      <c r="G124" s="32">
        <v>0</v>
      </c>
      <c r="H124" s="32">
        <v>2.17</v>
      </c>
      <c r="I124" s="7" t="s">
        <v>23</v>
      </c>
      <c r="J124" s="16">
        <v>5.1999999999999998E-2</v>
      </c>
      <c r="K124" s="16">
        <v>1.8100000000000002E-2</v>
      </c>
      <c r="L124" s="46">
        <v>1084380.8</v>
      </c>
      <c r="M124" s="46">
        <v>134.16</v>
      </c>
      <c r="N124" s="46">
        <v>1454.81</v>
      </c>
      <c r="O124" s="16">
        <v>8.0000000000000004E-4</v>
      </c>
      <c r="P124" s="16">
        <f>N124/סיכום!$B$42</f>
        <v>1.5551757093739385E-3</v>
      </c>
    </row>
    <row r="125" spans="1:16">
      <c r="A125" s="7" t="s">
        <v>324</v>
      </c>
      <c r="B125" s="7">
        <v>1820141</v>
      </c>
      <c r="C125" s="7" t="s">
        <v>325</v>
      </c>
      <c r="D125" s="7" t="s">
        <v>200</v>
      </c>
      <c r="E125" s="7" t="s">
        <v>326</v>
      </c>
      <c r="F125" s="7" t="s">
        <v>209</v>
      </c>
      <c r="G125" s="32">
        <v>0</v>
      </c>
      <c r="H125" s="32">
        <v>1.3</v>
      </c>
      <c r="I125" s="7" t="s">
        <v>23</v>
      </c>
      <c r="J125" s="16">
        <v>6.0999999999999999E-2</v>
      </c>
      <c r="K125" s="16">
        <v>1.55E-2</v>
      </c>
      <c r="L125" s="46">
        <v>358725.52</v>
      </c>
      <c r="M125" s="46">
        <v>116.31</v>
      </c>
      <c r="N125" s="46">
        <v>417.23</v>
      </c>
      <c r="O125" s="16">
        <v>3.5999999999999999E-3</v>
      </c>
      <c r="P125" s="16">
        <f>N125/סיכום!$B$42</f>
        <v>4.4601422950219508E-4</v>
      </c>
    </row>
    <row r="126" spans="1:16">
      <c r="A126" s="7" t="s">
        <v>327</v>
      </c>
      <c r="B126" s="7">
        <v>1820174</v>
      </c>
      <c r="C126" s="7" t="s">
        <v>325</v>
      </c>
      <c r="D126" s="7" t="s">
        <v>200</v>
      </c>
      <c r="E126" s="7" t="s">
        <v>326</v>
      </c>
      <c r="F126" s="7" t="s">
        <v>209</v>
      </c>
      <c r="G126" s="32">
        <v>0</v>
      </c>
      <c r="H126" s="32">
        <v>5.03</v>
      </c>
      <c r="I126" s="7" t="s">
        <v>23</v>
      </c>
      <c r="J126" s="16">
        <v>3.5000000000000003E-2</v>
      </c>
      <c r="K126" s="16">
        <v>3.6299999999999999E-2</v>
      </c>
      <c r="L126" s="46">
        <v>110000</v>
      </c>
      <c r="M126" s="46">
        <v>98.53</v>
      </c>
      <c r="N126" s="46">
        <v>108.38</v>
      </c>
      <c r="O126" s="16">
        <v>2.9999999999999997E-4</v>
      </c>
      <c r="P126" s="16">
        <f>N126/סיכום!$B$42</f>
        <v>1.1585701458056204E-4</v>
      </c>
    </row>
    <row r="127" spans="1:16">
      <c r="A127" s="7" t="s">
        <v>328</v>
      </c>
      <c r="B127" s="7">
        <v>1820179</v>
      </c>
      <c r="C127" s="7" t="s">
        <v>325</v>
      </c>
      <c r="D127" s="7" t="s">
        <v>200</v>
      </c>
      <c r="E127" s="7" t="s">
        <v>326</v>
      </c>
      <c r="F127" s="7" t="s">
        <v>209</v>
      </c>
      <c r="G127" s="32">
        <v>0</v>
      </c>
      <c r="H127" s="32">
        <v>0</v>
      </c>
      <c r="I127" s="7" t="s">
        <v>23</v>
      </c>
      <c r="J127" s="51">
        <v>0</v>
      </c>
      <c r="K127" s="51">
        <v>0</v>
      </c>
      <c r="L127" s="46">
        <v>1913.53</v>
      </c>
      <c r="M127" s="46">
        <v>100</v>
      </c>
      <c r="N127" s="46">
        <v>1.91</v>
      </c>
      <c r="O127" s="51">
        <v>0</v>
      </c>
      <c r="P127" s="16">
        <f>N127/סיכום!$B$42</f>
        <v>2.0417687566790323E-6</v>
      </c>
    </row>
    <row r="128" spans="1:16">
      <c r="A128" s="7" t="s">
        <v>329</v>
      </c>
      <c r="B128" s="7">
        <v>7150246</v>
      </c>
      <c r="C128" s="7" t="s">
        <v>330</v>
      </c>
      <c r="D128" s="7" t="s">
        <v>200</v>
      </c>
      <c r="E128" s="7" t="s">
        <v>326</v>
      </c>
      <c r="F128" s="7" t="s">
        <v>174</v>
      </c>
      <c r="G128" s="32">
        <v>0</v>
      </c>
      <c r="H128" s="32">
        <v>1.47</v>
      </c>
      <c r="I128" s="7" t="s">
        <v>23</v>
      </c>
      <c r="J128" s="16">
        <v>5.5E-2</v>
      </c>
      <c r="K128" s="16">
        <v>1.7100000000000001E-2</v>
      </c>
      <c r="L128" s="46">
        <v>477910.2</v>
      </c>
      <c r="M128" s="46">
        <v>126.58</v>
      </c>
      <c r="N128" s="46">
        <v>604.94000000000005</v>
      </c>
      <c r="O128" s="16">
        <v>2.7000000000000001E-3</v>
      </c>
      <c r="P128" s="16">
        <f>N128/סיכום!$B$42</f>
        <v>6.4667413176199679E-4</v>
      </c>
    </row>
    <row r="129" spans="1:16">
      <c r="A129" s="7" t="s">
        <v>331</v>
      </c>
      <c r="B129" s="7">
        <v>1122118</v>
      </c>
      <c r="C129" s="7" t="s">
        <v>332</v>
      </c>
      <c r="D129" s="7" t="s">
        <v>333</v>
      </c>
      <c r="E129" s="7" t="s">
        <v>326</v>
      </c>
      <c r="F129" s="7" t="s">
        <v>209</v>
      </c>
      <c r="G129" s="32">
        <v>0</v>
      </c>
      <c r="H129" s="32">
        <v>0.5</v>
      </c>
      <c r="I129" s="7" t="s">
        <v>23</v>
      </c>
      <c r="J129" s="16">
        <v>2.75E-2</v>
      </c>
      <c r="K129" s="16">
        <v>1.0200000000000001E-2</v>
      </c>
      <c r="L129" s="46">
        <v>78272.649999999994</v>
      </c>
      <c r="M129" s="46">
        <v>105.91</v>
      </c>
      <c r="N129" s="46">
        <v>82.9</v>
      </c>
      <c r="O129" s="16">
        <v>1.8E-3</v>
      </c>
      <c r="P129" s="16">
        <f>N129/סיכום!$B$42</f>
        <v>8.8619177973137055E-5</v>
      </c>
    </row>
    <row r="130" spans="1:16">
      <c r="A130" s="7" t="s">
        <v>334</v>
      </c>
      <c r="B130" s="7">
        <v>1123413</v>
      </c>
      <c r="C130" s="7" t="s">
        <v>332</v>
      </c>
      <c r="D130" s="7" t="s">
        <v>333</v>
      </c>
      <c r="E130" s="7" t="s">
        <v>326</v>
      </c>
      <c r="F130" s="7" t="s">
        <v>209</v>
      </c>
      <c r="G130" s="32">
        <v>0</v>
      </c>
      <c r="H130" s="32">
        <v>0.63</v>
      </c>
      <c r="I130" s="7" t="s">
        <v>23</v>
      </c>
      <c r="J130" s="16">
        <v>2.8000000000000001E-2</v>
      </c>
      <c r="K130" s="16">
        <v>1.34E-2</v>
      </c>
      <c r="L130" s="46">
        <v>964445.97</v>
      </c>
      <c r="M130" s="46">
        <v>105.43</v>
      </c>
      <c r="N130" s="46">
        <v>1016.82</v>
      </c>
      <c r="O130" s="16">
        <v>7.4000000000000003E-3</v>
      </c>
      <c r="P130" s="16">
        <f>N130/סיכום!$B$42</f>
        <v>1.086969270767735E-3</v>
      </c>
    </row>
    <row r="131" spans="1:16">
      <c r="A131" s="7" t="s">
        <v>335</v>
      </c>
      <c r="B131" s="7">
        <v>1127588</v>
      </c>
      <c r="C131" s="7" t="s">
        <v>332</v>
      </c>
      <c r="D131" s="7" t="s">
        <v>333</v>
      </c>
      <c r="E131" s="7" t="s">
        <v>326</v>
      </c>
      <c r="F131" s="7" t="s">
        <v>209</v>
      </c>
      <c r="G131" s="32">
        <v>0</v>
      </c>
      <c r="H131" s="32">
        <v>1.84</v>
      </c>
      <c r="I131" s="7" t="s">
        <v>23</v>
      </c>
      <c r="J131" s="16">
        <v>4.2000000000000003E-2</v>
      </c>
      <c r="K131" s="16">
        <v>1.77E-2</v>
      </c>
      <c r="L131" s="46">
        <v>1170305.99</v>
      </c>
      <c r="M131" s="46">
        <v>106.63</v>
      </c>
      <c r="N131" s="46">
        <v>1247.9000000000001</v>
      </c>
      <c r="O131" s="16">
        <v>1.6000000000000001E-3</v>
      </c>
      <c r="P131" s="16">
        <f>N131/סיכום!$B$42</f>
        <v>1.3339912206595625E-3</v>
      </c>
    </row>
    <row r="132" spans="1:16">
      <c r="A132" s="7" t="s">
        <v>336</v>
      </c>
      <c r="B132" s="7">
        <v>1122233</v>
      </c>
      <c r="C132" s="7" t="s">
        <v>337</v>
      </c>
      <c r="D132" s="7" t="s">
        <v>200</v>
      </c>
      <c r="E132" s="7" t="s">
        <v>326</v>
      </c>
      <c r="F132" s="7" t="s">
        <v>209</v>
      </c>
      <c r="G132" s="32">
        <v>0</v>
      </c>
      <c r="H132" s="32">
        <v>1.86</v>
      </c>
      <c r="I132" s="7" t="s">
        <v>23</v>
      </c>
      <c r="J132" s="16">
        <v>5.8999999999999997E-2</v>
      </c>
      <c r="K132" s="16">
        <v>2.5399999999999999E-2</v>
      </c>
      <c r="L132" s="46">
        <v>1019675.48</v>
      </c>
      <c r="M132" s="46">
        <v>115</v>
      </c>
      <c r="N132" s="46">
        <v>1172.6300000000001</v>
      </c>
      <c r="O132" s="16">
        <v>2.3999999999999998E-3</v>
      </c>
      <c r="P132" s="16">
        <f>N132/סיכום!$B$42</f>
        <v>1.2535284278243632E-3</v>
      </c>
    </row>
    <row r="133" spans="1:16">
      <c r="A133" s="7" t="s">
        <v>338</v>
      </c>
      <c r="B133" s="7">
        <v>1132232</v>
      </c>
      <c r="C133" s="7" t="s">
        <v>337</v>
      </c>
      <c r="D133" s="7" t="s">
        <v>200</v>
      </c>
      <c r="E133" s="7" t="s">
        <v>326</v>
      </c>
      <c r="F133" s="7" t="s">
        <v>209</v>
      </c>
      <c r="G133" s="32">
        <v>0</v>
      </c>
      <c r="H133" s="32">
        <v>5.98</v>
      </c>
      <c r="I133" s="7" t="s">
        <v>23</v>
      </c>
      <c r="J133" s="16">
        <v>3.6999999999999998E-2</v>
      </c>
      <c r="K133" s="16">
        <v>6.4299999999999996E-2</v>
      </c>
      <c r="L133" s="46">
        <v>9000</v>
      </c>
      <c r="M133" s="46">
        <v>86.02</v>
      </c>
      <c r="N133" s="46">
        <v>7.74</v>
      </c>
      <c r="O133" s="16">
        <v>0</v>
      </c>
      <c r="P133" s="16">
        <f>N133/סיכום!$B$42</f>
        <v>8.2739739145003719E-6</v>
      </c>
    </row>
    <row r="134" spans="1:16">
      <c r="A134" s="7" t="s">
        <v>339</v>
      </c>
      <c r="B134" s="7">
        <v>1127414</v>
      </c>
      <c r="C134" s="7" t="s">
        <v>272</v>
      </c>
      <c r="D134" s="7" t="s">
        <v>167</v>
      </c>
      <c r="E134" s="7" t="s">
        <v>326</v>
      </c>
      <c r="F134" s="7" t="s">
        <v>168</v>
      </c>
      <c r="G134" s="32">
        <v>0</v>
      </c>
      <c r="H134" s="32">
        <v>4.76</v>
      </c>
      <c r="I134" s="7" t="s">
        <v>23</v>
      </c>
      <c r="J134" s="16">
        <v>2.4E-2</v>
      </c>
      <c r="K134" s="16">
        <v>1.04E-2</v>
      </c>
      <c r="L134" s="46">
        <v>407000</v>
      </c>
      <c r="M134" s="46">
        <v>107.99</v>
      </c>
      <c r="N134" s="46">
        <v>439.52</v>
      </c>
      <c r="O134" s="16">
        <v>3.0999999999999999E-3</v>
      </c>
      <c r="P134" s="16">
        <f>N134/סיכום!$B$42</f>
        <v>4.6984199158930272E-4</v>
      </c>
    </row>
    <row r="135" spans="1:16">
      <c r="A135" s="7" t="s">
        <v>340</v>
      </c>
      <c r="B135" s="7">
        <v>6110431</v>
      </c>
      <c r="C135" s="7" t="s">
        <v>341</v>
      </c>
      <c r="D135" s="7" t="s">
        <v>200</v>
      </c>
      <c r="E135" s="7" t="s">
        <v>342</v>
      </c>
      <c r="F135" s="7" t="s">
        <v>209</v>
      </c>
      <c r="G135" s="32">
        <v>0</v>
      </c>
      <c r="H135" s="32">
        <v>3.54</v>
      </c>
      <c r="I135" s="7" t="s">
        <v>23</v>
      </c>
      <c r="J135" s="16">
        <v>6.8000000000000005E-2</v>
      </c>
      <c r="K135" s="16">
        <v>0.19850000000000001</v>
      </c>
      <c r="L135" s="46">
        <v>447626.23999999999</v>
      </c>
      <c r="M135" s="46">
        <v>68.5</v>
      </c>
      <c r="N135" s="46">
        <v>306.62</v>
      </c>
      <c r="O135" s="16">
        <v>4.0000000000000002E-4</v>
      </c>
      <c r="P135" s="16">
        <f>N135/סיכום!$B$42</f>
        <v>3.2777336972404441E-4</v>
      </c>
    </row>
    <row r="136" spans="1:16">
      <c r="A136" s="7" t="s">
        <v>343</v>
      </c>
      <c r="B136" s="7">
        <v>6110365</v>
      </c>
      <c r="C136" s="7" t="s">
        <v>341</v>
      </c>
      <c r="D136" s="7" t="s">
        <v>200</v>
      </c>
      <c r="E136" s="7" t="s">
        <v>342</v>
      </c>
      <c r="F136" s="7" t="s">
        <v>209</v>
      </c>
      <c r="G136" s="32">
        <v>0</v>
      </c>
      <c r="H136" s="32">
        <v>3.59</v>
      </c>
      <c r="I136" s="7" t="s">
        <v>23</v>
      </c>
      <c r="J136" s="16">
        <v>0.06</v>
      </c>
      <c r="K136" s="16">
        <v>0.19409999999999999</v>
      </c>
      <c r="L136" s="46">
        <v>444978.64</v>
      </c>
      <c r="M136" s="46">
        <v>74.540000000000006</v>
      </c>
      <c r="N136" s="46">
        <v>331.69</v>
      </c>
      <c r="O136" s="16">
        <v>2.9999999999999997E-4</v>
      </c>
      <c r="P136" s="16">
        <f>N136/סיכום!$B$42</f>
        <v>3.5457292089155403E-4</v>
      </c>
    </row>
    <row r="137" spans="1:16">
      <c r="A137" s="7" t="s">
        <v>344</v>
      </c>
      <c r="B137" s="7">
        <v>2590263</v>
      </c>
      <c r="C137" s="7" t="s">
        <v>345</v>
      </c>
      <c r="D137" s="7" t="s">
        <v>346</v>
      </c>
      <c r="E137" s="7" t="s">
        <v>342</v>
      </c>
      <c r="F137" s="7" t="s">
        <v>168</v>
      </c>
      <c r="G137" s="32">
        <v>0</v>
      </c>
      <c r="H137" s="32">
        <v>0</v>
      </c>
      <c r="I137" s="7" t="s">
        <v>23</v>
      </c>
      <c r="J137" s="16">
        <v>4.5999999999999999E-2</v>
      </c>
      <c r="K137" s="51">
        <v>0</v>
      </c>
      <c r="L137" s="46">
        <v>0.05</v>
      </c>
      <c r="M137" s="46">
        <v>119.91</v>
      </c>
      <c r="N137" s="46">
        <v>0</v>
      </c>
      <c r="O137" s="16">
        <v>0</v>
      </c>
      <c r="P137" s="16">
        <f>N137/סיכום!$B$42</f>
        <v>0</v>
      </c>
    </row>
    <row r="138" spans="1:16">
      <c r="A138" s="7" t="s">
        <v>347</v>
      </c>
      <c r="B138" s="7">
        <v>1980200</v>
      </c>
      <c r="C138" s="7" t="s">
        <v>348</v>
      </c>
      <c r="D138" s="7" t="s">
        <v>200</v>
      </c>
      <c r="E138" s="7" t="s">
        <v>342</v>
      </c>
      <c r="F138" s="7" t="s">
        <v>209</v>
      </c>
      <c r="G138" s="32">
        <v>0</v>
      </c>
      <c r="H138" s="32">
        <v>0.42</v>
      </c>
      <c r="I138" s="7" t="s">
        <v>23</v>
      </c>
      <c r="J138" s="16">
        <v>5.0999999999999997E-2</v>
      </c>
      <c r="K138" s="16">
        <v>3.7199999999999997E-2</v>
      </c>
      <c r="L138" s="46">
        <v>0.4</v>
      </c>
      <c r="M138" s="46">
        <v>118.58</v>
      </c>
      <c r="N138" s="46">
        <v>0</v>
      </c>
      <c r="O138" s="16">
        <v>0</v>
      </c>
      <c r="P138" s="16">
        <f>N138/סיכום!$B$42</f>
        <v>0</v>
      </c>
    </row>
    <row r="139" spans="1:16">
      <c r="A139" s="7" t="s">
        <v>349</v>
      </c>
      <c r="B139" s="7">
        <v>6390207</v>
      </c>
      <c r="C139" s="7" t="s">
        <v>350</v>
      </c>
      <c r="D139" s="7" t="s">
        <v>269</v>
      </c>
      <c r="E139" s="7" t="s">
        <v>351</v>
      </c>
      <c r="F139" s="7" t="s">
        <v>168</v>
      </c>
      <c r="G139" s="32">
        <v>0</v>
      </c>
      <c r="H139" s="32">
        <v>4.9000000000000004</v>
      </c>
      <c r="I139" s="7" t="s">
        <v>23</v>
      </c>
      <c r="J139" s="16">
        <v>4.9500000000000002E-2</v>
      </c>
      <c r="K139" s="16">
        <v>0.1305</v>
      </c>
      <c r="L139" s="46">
        <v>37193</v>
      </c>
      <c r="M139" s="46">
        <v>83.75</v>
      </c>
      <c r="N139" s="46">
        <v>31.15</v>
      </c>
      <c r="O139" s="16">
        <v>0</v>
      </c>
      <c r="P139" s="16">
        <f>N139/סיכום!$B$42</f>
        <v>3.3299003544791543E-5</v>
      </c>
    </row>
    <row r="140" spans="1:16">
      <c r="A140" s="7" t="s">
        <v>352</v>
      </c>
      <c r="B140" s="7">
        <v>1109503</v>
      </c>
      <c r="C140" s="7" t="s">
        <v>353</v>
      </c>
      <c r="D140" s="7" t="s">
        <v>200</v>
      </c>
      <c r="E140" s="7" t="s">
        <v>351</v>
      </c>
      <c r="F140" s="7" t="s">
        <v>168</v>
      </c>
      <c r="G140" s="32">
        <v>0</v>
      </c>
      <c r="H140" s="32">
        <v>3.78</v>
      </c>
      <c r="I140" s="7" t="s">
        <v>23</v>
      </c>
      <c r="J140" s="16">
        <v>5.3999999999999999E-2</v>
      </c>
      <c r="K140" s="16">
        <v>0.1051</v>
      </c>
      <c r="L140" s="46">
        <v>135120.6</v>
      </c>
      <c r="M140" s="46">
        <v>87.1</v>
      </c>
      <c r="N140" s="46">
        <v>117.69</v>
      </c>
      <c r="O140" s="16">
        <v>2.9999999999999997E-4</v>
      </c>
      <c r="P140" s="16">
        <f>N140/סיכום!$B$42</f>
        <v>1.2580930103327502E-4</v>
      </c>
    </row>
    <row r="141" spans="1:16">
      <c r="A141" s="7" t="s">
        <v>354</v>
      </c>
      <c r="B141" s="7">
        <v>1123371</v>
      </c>
      <c r="C141" s="7" t="s">
        <v>355</v>
      </c>
      <c r="D141" s="7" t="s">
        <v>200</v>
      </c>
      <c r="E141" s="7" t="s">
        <v>356</v>
      </c>
      <c r="F141" s="7" t="s">
        <v>168</v>
      </c>
      <c r="G141" s="32">
        <v>0</v>
      </c>
      <c r="H141" s="32">
        <v>1.95</v>
      </c>
      <c r="I141" s="7" t="s">
        <v>23</v>
      </c>
      <c r="J141" s="16">
        <v>5.1860000000000003E-2</v>
      </c>
      <c r="K141" s="16">
        <v>5.0599999999999999E-2</v>
      </c>
      <c r="L141" s="46">
        <v>147786.21</v>
      </c>
      <c r="M141" s="46">
        <v>105.01</v>
      </c>
      <c r="N141" s="46">
        <v>155.19</v>
      </c>
      <c r="O141" s="16">
        <v>1.5E-3</v>
      </c>
      <c r="P141" s="16">
        <f>N141/סיכום!$B$42</f>
        <v>1.6589638395236598E-4</v>
      </c>
    </row>
    <row r="142" spans="1:16">
      <c r="A142" s="7" t="s">
        <v>357</v>
      </c>
      <c r="B142" s="7">
        <v>1123376</v>
      </c>
      <c r="C142" s="7" t="s">
        <v>355</v>
      </c>
      <c r="D142" s="7" t="s">
        <v>200</v>
      </c>
      <c r="E142" s="7" t="s">
        <v>356</v>
      </c>
      <c r="F142" s="7" t="s">
        <v>168</v>
      </c>
      <c r="G142" s="32">
        <v>0</v>
      </c>
      <c r="H142" s="32">
        <v>0</v>
      </c>
      <c r="I142" s="7" t="s">
        <v>23</v>
      </c>
      <c r="J142" s="51">
        <v>0</v>
      </c>
      <c r="K142" s="51">
        <v>0</v>
      </c>
      <c r="L142" s="46">
        <v>701.55</v>
      </c>
      <c r="M142" s="46">
        <v>100</v>
      </c>
      <c r="N142" s="46">
        <v>0.7</v>
      </c>
      <c r="O142" s="51">
        <v>0</v>
      </c>
      <c r="P142" s="16">
        <f>N142/סיכום!$B$42</f>
        <v>7.4829221448969762E-7</v>
      </c>
    </row>
    <row r="143" spans="1:16">
      <c r="A143" s="7" t="s">
        <v>358</v>
      </c>
      <c r="B143" s="7">
        <v>1102698</v>
      </c>
      <c r="C143" s="7" t="s">
        <v>359</v>
      </c>
      <c r="D143" s="7" t="s">
        <v>191</v>
      </c>
      <c r="E143" s="32" t="s">
        <v>1598</v>
      </c>
      <c r="F143" s="32">
        <v>0</v>
      </c>
      <c r="G143" s="32">
        <v>0</v>
      </c>
      <c r="H143" s="32">
        <v>0.99</v>
      </c>
      <c r="I143" s="7" t="s">
        <v>23</v>
      </c>
      <c r="J143" s="16">
        <v>4.4999999999999998E-2</v>
      </c>
      <c r="K143" s="16">
        <v>1.83E-2</v>
      </c>
      <c r="L143" s="46">
        <v>359550.02</v>
      </c>
      <c r="M143" s="46">
        <v>123.55</v>
      </c>
      <c r="N143" s="46">
        <v>444.22</v>
      </c>
      <c r="O143" s="16">
        <v>5.4999999999999997E-3</v>
      </c>
      <c r="P143" s="16">
        <f>N143/סיכום!$B$42</f>
        <v>4.7486623931516215E-4</v>
      </c>
    </row>
    <row r="144" spans="1:16">
      <c r="A144" s="7" t="s">
        <v>360</v>
      </c>
      <c r="B144" s="7">
        <v>1121060</v>
      </c>
      <c r="C144" s="7" t="s">
        <v>361</v>
      </c>
      <c r="D144" s="7" t="s">
        <v>200</v>
      </c>
      <c r="E144" s="32" t="s">
        <v>1598</v>
      </c>
      <c r="F144" s="32">
        <v>0</v>
      </c>
      <c r="G144" s="32">
        <v>0</v>
      </c>
      <c r="H144" s="32">
        <v>0.81</v>
      </c>
      <c r="I144" s="7" t="s">
        <v>23</v>
      </c>
      <c r="J144" s="16">
        <v>5.1999999999999998E-2</v>
      </c>
      <c r="K144" s="16">
        <v>2.93E-2</v>
      </c>
      <c r="L144" s="46">
        <v>12500</v>
      </c>
      <c r="M144" s="46">
        <v>108.7</v>
      </c>
      <c r="N144" s="46">
        <v>13.59</v>
      </c>
      <c r="O144" s="16">
        <v>2.0000000000000001E-4</v>
      </c>
      <c r="P144" s="16">
        <f>N144/סיכום!$B$42</f>
        <v>1.4527558849878559E-5</v>
      </c>
    </row>
    <row r="145" spans="1:16">
      <c r="A145" s="7" t="s">
        <v>362</v>
      </c>
      <c r="B145" s="7">
        <v>5650114</v>
      </c>
      <c r="C145" s="7" t="s">
        <v>363</v>
      </c>
      <c r="D145" s="7" t="s">
        <v>364</v>
      </c>
      <c r="E145" s="32" t="s">
        <v>1598</v>
      </c>
      <c r="F145" s="32">
        <v>0</v>
      </c>
      <c r="G145" s="32">
        <v>0</v>
      </c>
      <c r="H145" s="32">
        <v>2.4300000000000002</v>
      </c>
      <c r="I145" s="7" t="s">
        <v>23</v>
      </c>
      <c r="J145" s="16">
        <v>5.1499999999999997E-2</v>
      </c>
      <c r="K145" s="16">
        <v>1.2500000000000001E-2</v>
      </c>
      <c r="L145" s="46">
        <v>1282866.7</v>
      </c>
      <c r="M145" s="46">
        <v>120.89</v>
      </c>
      <c r="N145" s="46">
        <v>1550.86</v>
      </c>
      <c r="O145" s="16">
        <v>2.7000000000000001E-3</v>
      </c>
      <c r="P145" s="16">
        <f>N145/סיכום!$B$42</f>
        <v>1.6578520910907036E-3</v>
      </c>
    </row>
    <row r="146" spans="1:16">
      <c r="A146" s="7" t="s">
        <v>365</v>
      </c>
      <c r="B146" s="7">
        <v>4150124</v>
      </c>
      <c r="C146" s="7" t="s">
        <v>366</v>
      </c>
      <c r="D146" s="7" t="s">
        <v>200</v>
      </c>
      <c r="E146" s="32" t="s">
        <v>1598</v>
      </c>
      <c r="F146" s="32">
        <v>0</v>
      </c>
      <c r="G146" s="32">
        <v>0</v>
      </c>
      <c r="H146" s="32">
        <v>0.51</v>
      </c>
      <c r="I146" s="7" t="s">
        <v>23</v>
      </c>
      <c r="J146" s="16">
        <v>0.05</v>
      </c>
      <c r="K146" s="16">
        <v>2.8166000000000002</v>
      </c>
      <c r="L146" s="46">
        <v>70000</v>
      </c>
      <c r="M146" s="46">
        <v>30.38</v>
      </c>
      <c r="N146" s="46">
        <v>21.27</v>
      </c>
      <c r="O146" s="16">
        <v>2.0000000000000001E-4</v>
      </c>
      <c r="P146" s="16">
        <f>N146/סיכום!$B$42</f>
        <v>2.2737393431708384E-5</v>
      </c>
    </row>
    <row r="147" spans="1:16">
      <c r="A147" s="7" t="s">
        <v>367</v>
      </c>
      <c r="B147" s="7">
        <v>1092360</v>
      </c>
      <c r="C147" s="7" t="s">
        <v>359</v>
      </c>
      <c r="D147" s="7" t="s">
        <v>191</v>
      </c>
      <c r="E147" s="32" t="s">
        <v>1598</v>
      </c>
      <c r="F147" s="32">
        <v>0</v>
      </c>
      <c r="G147" s="32">
        <v>0</v>
      </c>
      <c r="H147" s="32">
        <v>0.34</v>
      </c>
      <c r="I147" s="7" t="s">
        <v>23</v>
      </c>
      <c r="J147" s="16">
        <v>4.2000000000000003E-2</v>
      </c>
      <c r="K147" s="16">
        <v>1.4200000000000001E-2</v>
      </c>
      <c r="L147" s="46">
        <v>25414.01</v>
      </c>
      <c r="M147" s="46">
        <v>125.7</v>
      </c>
      <c r="N147" s="46">
        <v>31.95</v>
      </c>
      <c r="O147" s="16">
        <v>8.9999999999999998E-4</v>
      </c>
      <c r="P147" s="16">
        <f>N147/סיכום!$B$42</f>
        <v>3.4154194647065486E-5</v>
      </c>
    </row>
    <row r="148" spans="1:16">
      <c r="A148" s="7" t="s">
        <v>368</v>
      </c>
      <c r="B148" s="7">
        <v>1095033</v>
      </c>
      <c r="C148" s="7" t="s">
        <v>369</v>
      </c>
      <c r="D148" s="7" t="s">
        <v>200</v>
      </c>
      <c r="E148" s="32" t="s">
        <v>1598</v>
      </c>
      <c r="F148" s="32">
        <v>0</v>
      </c>
      <c r="G148" s="32">
        <v>0</v>
      </c>
      <c r="H148" s="32">
        <v>3.97</v>
      </c>
      <c r="I148" s="7" t="s">
        <v>23</v>
      </c>
      <c r="J148" s="16">
        <v>0.06</v>
      </c>
      <c r="K148" s="16">
        <v>2.3800000000000002E-2</v>
      </c>
      <c r="L148" s="46">
        <v>83104.86</v>
      </c>
      <c r="M148" s="46">
        <v>137.61000000000001</v>
      </c>
      <c r="N148" s="46">
        <v>114.36</v>
      </c>
      <c r="O148" s="16">
        <v>1.5E-3</v>
      </c>
      <c r="P148" s="16">
        <f>N148/סיכום!$B$42</f>
        <v>1.2224956807005974E-4</v>
      </c>
    </row>
    <row r="149" spans="1:16">
      <c r="A149" s="7" t="s">
        <v>370</v>
      </c>
      <c r="B149" s="7">
        <v>6430102</v>
      </c>
      <c r="C149" s="7" t="s">
        <v>371</v>
      </c>
      <c r="D149" s="7" t="s">
        <v>364</v>
      </c>
      <c r="E149" s="32" t="s">
        <v>1598</v>
      </c>
      <c r="F149" s="32">
        <v>0</v>
      </c>
      <c r="G149" s="32">
        <v>0</v>
      </c>
      <c r="H149" s="32">
        <v>0.57999999999999996</v>
      </c>
      <c r="I149" s="7" t="s">
        <v>23</v>
      </c>
      <c r="J149" s="16">
        <v>4.1599999999999998E-2</v>
      </c>
      <c r="K149" s="16">
        <v>4.7999999999999996E-3</v>
      </c>
      <c r="L149" s="46">
        <v>684603.18</v>
      </c>
      <c r="M149" s="46">
        <v>106.74</v>
      </c>
      <c r="N149" s="46">
        <v>730.75</v>
      </c>
      <c r="O149" s="16">
        <v>5.4999999999999997E-3</v>
      </c>
      <c r="P149" s="16">
        <f>N149/סיכום!$B$42</f>
        <v>7.8116362248335227E-4</v>
      </c>
    </row>
    <row r="150" spans="1:16">
      <c r="A150" s="7" t="s">
        <v>372</v>
      </c>
      <c r="B150" s="7">
        <v>7560154</v>
      </c>
      <c r="C150" s="7" t="str">
        <f>+A150</f>
        <v>פטרוכימים אגח 1</v>
      </c>
      <c r="D150" s="7" t="s">
        <v>346</v>
      </c>
      <c r="E150" s="32" t="s">
        <v>1598</v>
      </c>
      <c r="F150" s="32">
        <v>0</v>
      </c>
      <c r="G150" s="32">
        <v>0</v>
      </c>
      <c r="H150" s="32">
        <v>0</v>
      </c>
      <c r="I150" s="7" t="s">
        <v>23</v>
      </c>
      <c r="J150" s="51">
        <v>0</v>
      </c>
      <c r="K150" s="51">
        <v>0</v>
      </c>
      <c r="L150" s="46">
        <v>5414.08</v>
      </c>
      <c r="M150" s="46">
        <v>1</v>
      </c>
      <c r="N150" s="46">
        <v>0.05</v>
      </c>
      <c r="O150" s="16">
        <v>0</v>
      </c>
      <c r="P150" s="16">
        <f>N150/סיכום!$B$42</f>
        <v>5.3449443892121262E-8</v>
      </c>
    </row>
    <row r="151" spans="1:16" ht="13.5" thickBot="1">
      <c r="A151" s="6" t="s">
        <v>373</v>
      </c>
      <c r="B151" s="6"/>
      <c r="C151" s="6"/>
      <c r="D151" s="6"/>
      <c r="E151" s="6"/>
      <c r="F151" s="6"/>
      <c r="G151" s="6"/>
      <c r="H151" s="54">
        <v>4.12</v>
      </c>
      <c r="I151" s="6"/>
      <c r="J151" s="17"/>
      <c r="K151" s="17">
        <v>1.7500000000000002E-2</v>
      </c>
      <c r="L151" s="40">
        <f>SUM(L20:L150)</f>
        <v>67008819.659999996</v>
      </c>
      <c r="M151" s="39"/>
      <c r="N151" s="40">
        <f>SUM(N20:N150)</f>
        <v>79022.989999999991</v>
      </c>
      <c r="O151" s="17"/>
      <c r="P151" s="18">
        <f>SUM(P20:P150)</f>
        <v>8.4474697403853188E-2</v>
      </c>
    </row>
    <row r="152" spans="1:16" ht="13.5" thickTop="1"/>
    <row r="153" spans="1:16">
      <c r="A153" s="6" t="s">
        <v>374</v>
      </c>
      <c r="B153" s="6"/>
      <c r="C153" s="6"/>
      <c r="D153" s="6"/>
      <c r="E153" s="6"/>
      <c r="F153" s="6"/>
      <c r="G153" s="6"/>
      <c r="H153" s="54"/>
      <c r="I153" s="6"/>
      <c r="J153" s="17"/>
      <c r="K153" s="17"/>
      <c r="L153" s="39"/>
      <c r="M153" s="39"/>
      <c r="N153" s="39"/>
      <c r="O153" s="17"/>
      <c r="P153" s="17"/>
    </row>
    <row r="154" spans="1:16">
      <c r="A154" s="7" t="s">
        <v>375</v>
      </c>
      <c r="B154" s="7">
        <v>2310100</v>
      </c>
      <c r="C154" s="7" t="s">
        <v>166</v>
      </c>
      <c r="D154" s="7" t="s">
        <v>167</v>
      </c>
      <c r="E154" s="7" t="s">
        <v>22</v>
      </c>
      <c r="F154" s="7" t="s">
        <v>168</v>
      </c>
      <c r="G154" s="32">
        <v>0</v>
      </c>
      <c r="H154" s="32">
        <v>0.28999999999999998</v>
      </c>
      <c r="I154" s="7" t="s">
        <v>23</v>
      </c>
      <c r="J154" s="16">
        <v>5.5500000000000001E-2</v>
      </c>
      <c r="K154" s="16">
        <v>2.5999999999999999E-3</v>
      </c>
      <c r="L154" s="46">
        <v>10500</v>
      </c>
      <c r="M154" s="46">
        <v>105.47</v>
      </c>
      <c r="N154" s="46">
        <v>11.07</v>
      </c>
      <c r="O154" s="16">
        <v>0</v>
      </c>
      <c r="P154" s="16">
        <f>N154/סיכום!$B$42</f>
        <v>1.1833706877715648E-5</v>
      </c>
    </row>
    <row r="155" spans="1:16">
      <c r="A155" s="7" t="s">
        <v>376</v>
      </c>
      <c r="B155" s="7">
        <v>2310175</v>
      </c>
      <c r="C155" s="7" t="s">
        <v>377</v>
      </c>
      <c r="D155" s="7" t="s">
        <v>167</v>
      </c>
      <c r="E155" s="7" t="s">
        <v>22</v>
      </c>
      <c r="F155" s="7" t="s">
        <v>168</v>
      </c>
      <c r="G155" s="32">
        <v>0</v>
      </c>
      <c r="H155" s="32">
        <v>0</v>
      </c>
      <c r="I155" s="7" t="s">
        <v>23</v>
      </c>
      <c r="J155" s="51">
        <v>0</v>
      </c>
      <c r="K155" s="51">
        <v>0</v>
      </c>
      <c r="L155" s="46">
        <v>761200</v>
      </c>
      <c r="M155" s="46">
        <v>97.63</v>
      </c>
      <c r="N155" s="46">
        <v>743.16</v>
      </c>
      <c r="O155" s="16">
        <v>8.0000000000000004E-4</v>
      </c>
      <c r="P155" s="16">
        <f>N155/סיכום!$B$42</f>
        <v>7.9442977445737673E-4</v>
      </c>
    </row>
    <row r="156" spans="1:16">
      <c r="A156" s="7" t="s">
        <v>378</v>
      </c>
      <c r="B156" s="7">
        <v>1940485</v>
      </c>
      <c r="C156" s="7" t="s">
        <v>173</v>
      </c>
      <c r="D156" s="7" t="s">
        <v>167</v>
      </c>
      <c r="E156" s="7" t="s">
        <v>22</v>
      </c>
      <c r="F156" s="7" t="s">
        <v>174</v>
      </c>
      <c r="G156" s="32">
        <v>0</v>
      </c>
      <c r="H156" s="32">
        <v>2.73</v>
      </c>
      <c r="I156" s="7" t="s">
        <v>23</v>
      </c>
      <c r="J156" s="16">
        <v>5.8999999999999997E-2</v>
      </c>
      <c r="K156" s="16">
        <v>1.35E-2</v>
      </c>
      <c r="L156" s="46">
        <v>43715</v>
      </c>
      <c r="M156" s="46">
        <v>113.45</v>
      </c>
      <c r="N156" s="46">
        <v>49.59</v>
      </c>
      <c r="O156" s="16">
        <v>0</v>
      </c>
      <c r="P156" s="16">
        <f>N156/סיכום!$B$42</f>
        <v>5.3011158452205869E-5</v>
      </c>
    </row>
    <row r="157" spans="1:16">
      <c r="A157" s="7" t="s">
        <v>379</v>
      </c>
      <c r="B157" s="7">
        <v>1940493</v>
      </c>
      <c r="C157" s="7" t="s">
        <v>173</v>
      </c>
      <c r="D157" s="7" t="s">
        <v>167</v>
      </c>
      <c r="E157" s="7" t="s">
        <v>22</v>
      </c>
      <c r="F157" s="7" t="s">
        <v>174</v>
      </c>
      <c r="G157" s="32">
        <v>0</v>
      </c>
      <c r="H157" s="32">
        <v>3.33</v>
      </c>
      <c r="I157" s="7" t="s">
        <v>23</v>
      </c>
      <c r="J157" s="16">
        <v>1.771E-2</v>
      </c>
      <c r="K157" s="16">
        <v>4.5999999999999999E-3</v>
      </c>
      <c r="L157" s="46">
        <v>65000</v>
      </c>
      <c r="M157" s="46">
        <v>104.6</v>
      </c>
      <c r="N157" s="46">
        <v>67.989999999999995</v>
      </c>
      <c r="O157" s="16">
        <v>1E-4</v>
      </c>
      <c r="P157" s="16">
        <f>N157/סיכום!$B$42</f>
        <v>7.2680553804506487E-5</v>
      </c>
    </row>
    <row r="158" spans="1:16">
      <c r="A158" s="7" t="s">
        <v>380</v>
      </c>
      <c r="B158" s="7">
        <v>1119635</v>
      </c>
      <c r="C158" s="7" t="s">
        <v>381</v>
      </c>
      <c r="D158" s="7" t="s">
        <v>382</v>
      </c>
      <c r="E158" s="7" t="s">
        <v>180</v>
      </c>
      <c r="F158" s="7" t="s">
        <v>209</v>
      </c>
      <c r="G158" s="32">
        <v>0</v>
      </c>
      <c r="H158" s="32">
        <v>2.86</v>
      </c>
      <c r="I158" s="7" t="s">
        <v>23</v>
      </c>
      <c r="J158" s="16">
        <v>4.8399999999999999E-2</v>
      </c>
      <c r="K158" s="16">
        <v>1.43E-2</v>
      </c>
      <c r="L158" s="46">
        <v>1.06</v>
      </c>
      <c r="M158" s="46">
        <v>109.95</v>
      </c>
      <c r="N158" s="46">
        <v>0</v>
      </c>
      <c r="O158" s="16">
        <v>0</v>
      </c>
      <c r="P158" s="16">
        <f>N158/סיכום!$B$42</f>
        <v>0</v>
      </c>
    </row>
    <row r="159" spans="1:16">
      <c r="A159" s="7" t="s">
        <v>383</v>
      </c>
      <c r="B159" s="7">
        <v>6040281</v>
      </c>
      <c r="C159" s="7" t="s">
        <v>182</v>
      </c>
      <c r="D159" s="7" t="s">
        <v>167</v>
      </c>
      <c r="E159" s="7" t="s">
        <v>180</v>
      </c>
      <c r="F159" s="7" t="s">
        <v>174</v>
      </c>
      <c r="G159" s="32">
        <v>0</v>
      </c>
      <c r="H159" s="32">
        <v>2.06</v>
      </c>
      <c r="I159" s="7" t="s">
        <v>23</v>
      </c>
      <c r="J159" s="16">
        <v>5.3999999999999999E-2</v>
      </c>
      <c r="K159" s="16">
        <v>1.17E-2</v>
      </c>
      <c r="L159" s="46">
        <v>768342</v>
      </c>
      <c r="M159" s="46">
        <v>113.45</v>
      </c>
      <c r="N159" s="46">
        <v>871.68</v>
      </c>
      <c r="O159" s="16">
        <v>2.9999999999999997E-4</v>
      </c>
      <c r="P159" s="16">
        <f>N159/סיכום!$B$42</f>
        <v>9.3181622503768513E-4</v>
      </c>
    </row>
    <row r="160" spans="1:16">
      <c r="A160" s="7" t="s">
        <v>384</v>
      </c>
      <c r="B160" s="7">
        <v>1940410</v>
      </c>
      <c r="C160" s="7" t="s">
        <v>173</v>
      </c>
      <c r="D160" s="7" t="s">
        <v>167</v>
      </c>
      <c r="E160" s="7" t="s">
        <v>180</v>
      </c>
      <c r="F160" s="7" t="s">
        <v>174</v>
      </c>
      <c r="G160" s="32">
        <v>0</v>
      </c>
      <c r="H160" s="32">
        <v>3.46</v>
      </c>
      <c r="I160" s="7" t="s">
        <v>23</v>
      </c>
      <c r="J160" s="16">
        <v>6.0999999999999999E-2</v>
      </c>
      <c r="K160" s="16">
        <v>1.8200000000000001E-2</v>
      </c>
      <c r="L160" s="46">
        <v>48021</v>
      </c>
      <c r="M160" s="46">
        <v>116.83</v>
      </c>
      <c r="N160" s="46">
        <v>56.1</v>
      </c>
      <c r="O160" s="16">
        <v>0</v>
      </c>
      <c r="P160" s="16">
        <f>N160/סיכום!$B$42</f>
        <v>5.9970276046960054E-5</v>
      </c>
    </row>
    <row r="161" spans="1:16">
      <c r="A161" s="7" t="s">
        <v>385</v>
      </c>
      <c r="B161" s="7">
        <v>1940550</v>
      </c>
      <c r="C161" s="7" t="s">
        <v>173</v>
      </c>
      <c r="D161" s="7" t="s">
        <v>167</v>
      </c>
      <c r="E161" s="7" t="s">
        <v>180</v>
      </c>
      <c r="F161" s="7" t="s">
        <v>168</v>
      </c>
      <c r="G161" s="32">
        <v>0</v>
      </c>
      <c r="H161" s="32">
        <v>5.9</v>
      </c>
      <c r="I161" s="7" t="s">
        <v>23</v>
      </c>
      <c r="J161" s="16">
        <v>6.5000000000000002E-2</v>
      </c>
      <c r="K161" s="16">
        <v>2.52E-2</v>
      </c>
      <c r="L161" s="46">
        <v>150000</v>
      </c>
      <c r="M161" s="46">
        <v>125.49</v>
      </c>
      <c r="N161" s="46">
        <v>188.24</v>
      </c>
      <c r="O161" s="16">
        <v>6.9999999999999999E-4</v>
      </c>
      <c r="P161" s="16">
        <f>N161/סיכום!$B$42</f>
        <v>2.0122646636505813E-4</v>
      </c>
    </row>
    <row r="162" spans="1:16">
      <c r="A162" s="7" t="s">
        <v>386</v>
      </c>
      <c r="B162" s="7">
        <v>4160107</v>
      </c>
      <c r="C162" s="7" t="s">
        <v>387</v>
      </c>
      <c r="D162" s="7" t="s">
        <v>200</v>
      </c>
      <c r="E162" s="7" t="s">
        <v>192</v>
      </c>
      <c r="F162" s="7" t="s">
        <v>168</v>
      </c>
      <c r="G162" s="32">
        <v>0</v>
      </c>
      <c r="H162" s="32">
        <v>1.62</v>
      </c>
      <c r="I162" s="7" t="s">
        <v>23</v>
      </c>
      <c r="J162" s="16">
        <v>5.2499999999999998E-2</v>
      </c>
      <c r="K162" s="16">
        <v>1.6799999999999999E-2</v>
      </c>
      <c r="L162" s="46">
        <v>49885.75</v>
      </c>
      <c r="M162" s="46">
        <v>107.55</v>
      </c>
      <c r="N162" s="46">
        <v>53.65</v>
      </c>
      <c r="O162" s="16">
        <v>5.0000000000000001E-4</v>
      </c>
      <c r="P162" s="16">
        <f>N162/סיכום!$B$42</f>
        <v>5.7351253296246113E-5</v>
      </c>
    </row>
    <row r="163" spans="1:16">
      <c r="A163" s="7" t="s">
        <v>388</v>
      </c>
      <c r="B163" s="7">
        <v>1133131</v>
      </c>
      <c r="C163" s="7" t="s">
        <v>389</v>
      </c>
      <c r="D163" s="7" t="s">
        <v>382</v>
      </c>
      <c r="E163" s="7" t="s">
        <v>192</v>
      </c>
      <c r="F163" s="7" t="s">
        <v>168</v>
      </c>
      <c r="G163" s="32">
        <v>0</v>
      </c>
      <c r="H163" s="32">
        <v>7.14</v>
      </c>
      <c r="I163" s="7" t="s">
        <v>23</v>
      </c>
      <c r="J163" s="16">
        <v>1.1209E-2</v>
      </c>
      <c r="K163" s="16">
        <v>9.1999999999999998E-3</v>
      </c>
      <c r="L163" s="46">
        <v>284450</v>
      </c>
      <c r="M163" s="46">
        <v>101.53</v>
      </c>
      <c r="N163" s="46">
        <v>288.8</v>
      </c>
      <c r="O163" s="16">
        <v>5.9999999999999995E-4</v>
      </c>
      <c r="P163" s="16">
        <f>N163/סיכום!$B$42</f>
        <v>3.087239879208924E-4</v>
      </c>
    </row>
    <row r="164" spans="1:16">
      <c r="A164" s="7" t="s">
        <v>390</v>
      </c>
      <c r="B164" s="7">
        <v>7590144</v>
      </c>
      <c r="C164" s="7" t="s">
        <v>218</v>
      </c>
      <c r="D164" s="7" t="s">
        <v>200</v>
      </c>
      <c r="E164" s="7" t="s">
        <v>206</v>
      </c>
      <c r="F164" s="7" t="s">
        <v>174</v>
      </c>
      <c r="G164" s="32">
        <v>0</v>
      </c>
      <c r="H164" s="32">
        <v>1.3</v>
      </c>
      <c r="I164" s="7" t="s">
        <v>23</v>
      </c>
      <c r="J164" s="16">
        <v>6.4100000000000004E-2</v>
      </c>
      <c r="K164" s="16">
        <v>1.12E-2</v>
      </c>
      <c r="L164" s="46">
        <v>143904</v>
      </c>
      <c r="M164" s="46">
        <v>108.03</v>
      </c>
      <c r="N164" s="46">
        <v>155.46</v>
      </c>
      <c r="O164" s="16">
        <v>4.0000000000000002E-4</v>
      </c>
      <c r="P164" s="16">
        <f>N164/סיכום!$B$42</f>
        <v>1.6618501094938344E-4</v>
      </c>
    </row>
    <row r="165" spans="1:16">
      <c r="A165" s="7" t="s">
        <v>391</v>
      </c>
      <c r="B165" s="7">
        <v>1260421</v>
      </c>
      <c r="C165" s="7" t="s">
        <v>221</v>
      </c>
      <c r="D165" s="7" t="s">
        <v>200</v>
      </c>
      <c r="E165" s="7" t="s">
        <v>206</v>
      </c>
      <c r="F165" s="7" t="s">
        <v>174</v>
      </c>
      <c r="G165" s="32">
        <v>0</v>
      </c>
      <c r="H165" s="32">
        <v>2.23</v>
      </c>
      <c r="I165" s="7" t="s">
        <v>23</v>
      </c>
      <c r="J165" s="16">
        <v>9.5469999999999999E-3</v>
      </c>
      <c r="K165" s="16">
        <v>9.5999999999999992E-3</v>
      </c>
      <c r="L165" s="46">
        <v>22653</v>
      </c>
      <c r="M165" s="46">
        <v>100</v>
      </c>
      <c r="N165" s="46">
        <v>22.65</v>
      </c>
      <c r="O165" s="16">
        <v>0</v>
      </c>
      <c r="P165" s="16">
        <f>N165/סיכום!$B$42</f>
        <v>2.4212598083130931E-5</v>
      </c>
    </row>
    <row r="166" spans="1:16">
      <c r="A166" s="7" t="s">
        <v>392</v>
      </c>
      <c r="B166" s="7">
        <v>1260405</v>
      </c>
      <c r="C166" s="7" t="s">
        <v>221</v>
      </c>
      <c r="D166" s="7" t="s">
        <v>200</v>
      </c>
      <c r="E166" s="7" t="s">
        <v>206</v>
      </c>
      <c r="F166" s="7" t="s">
        <v>174</v>
      </c>
      <c r="G166" s="32">
        <v>0</v>
      </c>
      <c r="H166" s="32">
        <v>0.99</v>
      </c>
      <c r="I166" s="7" t="s">
        <v>23</v>
      </c>
      <c r="J166" s="16">
        <v>6.4000000000000001E-2</v>
      </c>
      <c r="K166" s="16">
        <v>1.41E-2</v>
      </c>
      <c r="L166" s="46">
        <v>40603</v>
      </c>
      <c r="M166" s="46">
        <v>108.09</v>
      </c>
      <c r="N166" s="46">
        <v>43.89</v>
      </c>
      <c r="O166" s="16">
        <v>1E-4</v>
      </c>
      <c r="P166" s="16">
        <f>N166/סיכום!$B$42</f>
        <v>4.6917921848504045E-5</v>
      </c>
    </row>
    <row r="167" spans="1:16">
      <c r="A167" s="7" t="s">
        <v>393</v>
      </c>
      <c r="B167" s="7">
        <v>7480031</v>
      </c>
      <c r="C167" s="7" t="s">
        <v>226</v>
      </c>
      <c r="D167" s="7" t="s">
        <v>167</v>
      </c>
      <c r="E167" s="7" t="s">
        <v>206</v>
      </c>
      <c r="F167" s="7" t="s">
        <v>174</v>
      </c>
      <c r="G167" s="32">
        <v>0</v>
      </c>
      <c r="H167" s="32">
        <v>2.1</v>
      </c>
      <c r="I167" s="7" t="s">
        <v>23</v>
      </c>
      <c r="J167" s="16">
        <v>6.0999999999999999E-2</v>
      </c>
      <c r="K167" s="16">
        <v>1.35E-2</v>
      </c>
      <c r="L167" s="46">
        <v>174042.4</v>
      </c>
      <c r="M167" s="46">
        <v>112.04</v>
      </c>
      <c r="N167" s="46">
        <v>195</v>
      </c>
      <c r="O167" s="16">
        <v>2.9999999999999997E-4</v>
      </c>
      <c r="P167" s="16">
        <f>N167/סיכום!$B$42</f>
        <v>2.0845283117927293E-4</v>
      </c>
    </row>
    <row r="168" spans="1:16">
      <c r="A168" s="7" t="s">
        <v>394</v>
      </c>
      <c r="B168" s="7">
        <v>7480064</v>
      </c>
      <c r="C168" s="7" t="s">
        <v>226</v>
      </c>
      <c r="D168" s="7" t="s">
        <v>167</v>
      </c>
      <c r="E168" s="7" t="s">
        <v>206</v>
      </c>
      <c r="F168" s="7" t="s">
        <v>174</v>
      </c>
      <c r="G168" s="32">
        <v>0</v>
      </c>
      <c r="H168" s="32">
        <v>0.69</v>
      </c>
      <c r="I168" s="7" t="s">
        <v>23</v>
      </c>
      <c r="J168" s="16">
        <v>6.8000000000000005E-2</v>
      </c>
      <c r="K168" s="16">
        <v>1.01E-2</v>
      </c>
      <c r="L168" s="46">
        <v>16666.669999999998</v>
      </c>
      <c r="M168" s="46">
        <v>106.06</v>
      </c>
      <c r="N168" s="46">
        <v>17.68</v>
      </c>
      <c r="O168" s="16">
        <v>0</v>
      </c>
      <c r="P168" s="16">
        <f>N168/סיכום!$B$42</f>
        <v>1.8899723360254077E-5</v>
      </c>
    </row>
    <row r="169" spans="1:16">
      <c r="A169" s="7" t="s">
        <v>395</v>
      </c>
      <c r="B169" s="7">
        <v>1120138</v>
      </c>
      <c r="C169" s="7" t="s">
        <v>236</v>
      </c>
      <c r="D169" s="7" t="s">
        <v>196</v>
      </c>
      <c r="E169" s="7" t="s">
        <v>206</v>
      </c>
      <c r="F169" s="7" t="s">
        <v>174</v>
      </c>
      <c r="G169" s="32">
        <v>0</v>
      </c>
      <c r="H169" s="32">
        <v>4.43</v>
      </c>
      <c r="I169" s="7" t="s">
        <v>23</v>
      </c>
      <c r="J169" s="16">
        <v>5.7000000000000002E-2</v>
      </c>
      <c r="K169" s="16">
        <v>3.8199999999999998E-2</v>
      </c>
      <c r="L169" s="46">
        <v>306269</v>
      </c>
      <c r="M169" s="46">
        <v>111.1</v>
      </c>
      <c r="N169" s="46">
        <v>340.26</v>
      </c>
      <c r="O169" s="16">
        <v>4.0000000000000002E-4</v>
      </c>
      <c r="P169" s="16">
        <f>N169/סיכום!$B$42</f>
        <v>3.6373415557466361E-4</v>
      </c>
    </row>
    <row r="170" spans="1:16">
      <c r="A170" s="7" t="s">
        <v>396</v>
      </c>
      <c r="B170" s="7">
        <v>1114073</v>
      </c>
      <c r="C170" s="7" t="s">
        <v>397</v>
      </c>
      <c r="D170" s="7" t="s">
        <v>269</v>
      </c>
      <c r="E170" s="7" t="s">
        <v>206</v>
      </c>
      <c r="F170" s="7" t="s">
        <v>168</v>
      </c>
      <c r="G170" s="32">
        <v>0</v>
      </c>
      <c r="H170" s="32">
        <v>3.74</v>
      </c>
      <c r="I170" s="7" t="s">
        <v>23</v>
      </c>
      <c r="J170" s="16">
        <v>2.3002000000000002E-2</v>
      </c>
      <c r="K170" s="16">
        <v>1.54E-2</v>
      </c>
      <c r="L170" s="46">
        <v>120036</v>
      </c>
      <c r="M170" s="46">
        <v>103.5</v>
      </c>
      <c r="N170" s="46">
        <v>124.24</v>
      </c>
      <c r="O170" s="16">
        <v>0</v>
      </c>
      <c r="P170" s="16">
        <f>N170/סיכום!$B$42</f>
        <v>1.328111781831429E-4</v>
      </c>
    </row>
    <row r="171" spans="1:16">
      <c r="A171" s="7" t="s">
        <v>398</v>
      </c>
      <c r="B171" s="7">
        <v>1120807</v>
      </c>
      <c r="C171" s="7" t="s">
        <v>244</v>
      </c>
      <c r="D171" s="7" t="s">
        <v>196</v>
      </c>
      <c r="E171" s="7" t="s">
        <v>206</v>
      </c>
      <c r="F171" s="7" t="s">
        <v>174</v>
      </c>
      <c r="G171" s="32">
        <v>0</v>
      </c>
      <c r="H171" s="32">
        <v>4.5599999999999996</v>
      </c>
      <c r="I171" s="7" t="s">
        <v>23</v>
      </c>
      <c r="J171" s="16">
        <v>0.06</v>
      </c>
      <c r="K171" s="16">
        <v>3.9800000000000002E-2</v>
      </c>
      <c r="L171" s="46">
        <v>215</v>
      </c>
      <c r="M171" s="46">
        <v>111.14</v>
      </c>
      <c r="N171" s="46">
        <v>0.24</v>
      </c>
      <c r="O171" s="16">
        <v>0</v>
      </c>
      <c r="P171" s="16">
        <f>N171/סיכום!$B$42</f>
        <v>2.5655733068218204E-7</v>
      </c>
    </row>
    <row r="172" spans="1:16">
      <c r="A172" s="7" t="s">
        <v>399</v>
      </c>
      <c r="B172" s="7">
        <v>1118843</v>
      </c>
      <c r="C172" s="7" t="s">
        <v>246</v>
      </c>
      <c r="D172" s="7" t="s">
        <v>191</v>
      </c>
      <c r="E172" s="7" t="s">
        <v>206</v>
      </c>
      <c r="F172" s="7" t="s">
        <v>168</v>
      </c>
      <c r="G172" s="32">
        <v>0</v>
      </c>
      <c r="H172" s="32">
        <v>1.47</v>
      </c>
      <c r="I172" s="7" t="s">
        <v>23</v>
      </c>
      <c r="J172" s="16">
        <v>5.5E-2</v>
      </c>
      <c r="K172" s="16">
        <v>1.8700000000000001E-2</v>
      </c>
      <c r="L172" s="46">
        <v>283865.25</v>
      </c>
      <c r="M172" s="46">
        <v>105.33</v>
      </c>
      <c r="N172" s="46">
        <v>299</v>
      </c>
      <c r="O172" s="16">
        <v>5.0000000000000001E-4</v>
      </c>
      <c r="P172" s="16">
        <f>N172/סיכום!$B$42</f>
        <v>3.1962767447488513E-4</v>
      </c>
    </row>
    <row r="173" spans="1:16">
      <c r="A173" s="7" t="s">
        <v>400</v>
      </c>
      <c r="B173" s="7">
        <v>1121854</v>
      </c>
      <c r="C173" s="7" t="s">
        <v>208</v>
      </c>
      <c r="D173" s="7" t="s">
        <v>167</v>
      </c>
      <c r="E173" s="7" t="s">
        <v>254</v>
      </c>
      <c r="F173" s="7" t="s">
        <v>209</v>
      </c>
      <c r="G173" s="32">
        <v>0</v>
      </c>
      <c r="H173" s="32">
        <v>4.29</v>
      </c>
      <c r="I173" s="7" t="s">
        <v>23</v>
      </c>
      <c r="J173" s="16">
        <v>1.4706E-2</v>
      </c>
      <c r="K173" s="16">
        <v>8.0999999999999996E-3</v>
      </c>
      <c r="L173" s="46">
        <v>104743</v>
      </c>
      <c r="M173" s="46">
        <v>103.01</v>
      </c>
      <c r="N173" s="46">
        <v>107.9</v>
      </c>
      <c r="O173" s="16">
        <v>2.0000000000000001E-4</v>
      </c>
      <c r="P173" s="16">
        <f>N173/סיכום!$B$42</f>
        <v>1.1534389991919768E-4</v>
      </c>
    </row>
    <row r="174" spans="1:16">
      <c r="A174" s="7" t="s">
        <v>401</v>
      </c>
      <c r="B174" s="7">
        <v>1101013</v>
      </c>
      <c r="C174" s="7" t="s">
        <v>208</v>
      </c>
      <c r="D174" s="7" t="s">
        <v>167</v>
      </c>
      <c r="E174" s="7" t="s">
        <v>254</v>
      </c>
      <c r="F174" s="7" t="s">
        <v>209</v>
      </c>
      <c r="G174" s="32">
        <v>0</v>
      </c>
      <c r="H174" s="32">
        <v>1.02</v>
      </c>
      <c r="I174" s="7" t="s">
        <v>23</v>
      </c>
      <c r="J174" s="16">
        <v>6.2E-2</v>
      </c>
      <c r="K174" s="16">
        <v>1.17E-2</v>
      </c>
      <c r="L174" s="46">
        <v>2965.33</v>
      </c>
      <c r="M174" s="46">
        <v>108.01</v>
      </c>
      <c r="N174" s="46">
        <v>3.2</v>
      </c>
      <c r="O174" s="16">
        <v>0</v>
      </c>
      <c r="P174" s="16">
        <f>N174/סיכום!$B$42</f>
        <v>3.4207644090957608E-6</v>
      </c>
    </row>
    <row r="175" spans="1:16">
      <c r="A175" s="7" t="s">
        <v>402</v>
      </c>
      <c r="B175" s="7">
        <v>1115385</v>
      </c>
      <c r="C175" s="7" t="s">
        <v>315</v>
      </c>
      <c r="D175" s="7" t="s">
        <v>269</v>
      </c>
      <c r="E175" s="7" t="s">
        <v>254</v>
      </c>
      <c r="F175" s="7" t="s">
        <v>209</v>
      </c>
      <c r="G175" s="32">
        <v>0</v>
      </c>
      <c r="H175" s="32">
        <v>0.17</v>
      </c>
      <c r="I175" s="7" t="s">
        <v>23</v>
      </c>
      <c r="J175" s="16">
        <v>5.5E-2</v>
      </c>
      <c r="K175" s="16">
        <v>1.2500000000000001E-2</v>
      </c>
      <c r="L175" s="46">
        <v>41442.019999999997</v>
      </c>
      <c r="M175" s="46">
        <v>102.53</v>
      </c>
      <c r="N175" s="46">
        <v>42.49</v>
      </c>
      <c r="O175" s="16">
        <v>2.9999999999999997E-4</v>
      </c>
      <c r="P175" s="16">
        <f>N175/סיכום!$B$42</f>
        <v>4.5421337419524651E-5</v>
      </c>
    </row>
    <row r="176" spans="1:16">
      <c r="A176" s="7" t="s">
        <v>403</v>
      </c>
      <c r="B176" s="7">
        <v>5760202</v>
      </c>
      <c r="C176" s="7" t="s">
        <v>268</v>
      </c>
      <c r="D176" s="7" t="s">
        <v>269</v>
      </c>
      <c r="E176" s="7" t="s">
        <v>254</v>
      </c>
      <c r="F176" s="7" t="s">
        <v>168</v>
      </c>
      <c r="G176" s="32">
        <v>0</v>
      </c>
      <c r="H176" s="32">
        <v>1.47</v>
      </c>
      <c r="I176" s="7" t="s">
        <v>23</v>
      </c>
      <c r="J176" s="16">
        <v>0.06</v>
      </c>
      <c r="K176" s="16">
        <v>1.5599999999999999E-2</v>
      </c>
      <c r="L176" s="46">
        <v>54147</v>
      </c>
      <c r="M176" s="46">
        <v>106.53</v>
      </c>
      <c r="N176" s="46">
        <v>57.68</v>
      </c>
      <c r="O176" s="16">
        <v>1E-4</v>
      </c>
      <c r="P176" s="16">
        <f>N176/סיכום!$B$42</f>
        <v>6.1659278473951093E-5</v>
      </c>
    </row>
    <row r="177" spans="1:16">
      <c r="A177" s="7" t="s">
        <v>404</v>
      </c>
      <c r="B177" s="7">
        <v>1121201</v>
      </c>
      <c r="C177" s="7" t="s">
        <v>272</v>
      </c>
      <c r="D177" s="7" t="s">
        <v>167</v>
      </c>
      <c r="E177" s="7" t="s">
        <v>254</v>
      </c>
      <c r="F177" s="7" t="s">
        <v>168</v>
      </c>
      <c r="G177" s="32">
        <v>0</v>
      </c>
      <c r="H177" s="32">
        <v>2.14</v>
      </c>
      <c r="I177" s="7" t="s">
        <v>23</v>
      </c>
      <c r="J177" s="16">
        <v>1.2706E-2</v>
      </c>
      <c r="K177" s="16">
        <v>7.1000000000000004E-3</v>
      </c>
      <c r="L177" s="46">
        <v>688724</v>
      </c>
      <c r="M177" s="46">
        <v>101.31</v>
      </c>
      <c r="N177" s="46">
        <v>697.75</v>
      </c>
      <c r="O177" s="16">
        <v>1.9E-3</v>
      </c>
      <c r="P177" s="16">
        <f>N177/סיכום!$B$42</f>
        <v>7.4588698951455219E-4</v>
      </c>
    </row>
    <row r="178" spans="1:16">
      <c r="A178" s="7" t="s">
        <v>405</v>
      </c>
      <c r="B178" s="7">
        <v>1113661</v>
      </c>
      <c r="C178" s="7" t="s">
        <v>280</v>
      </c>
      <c r="D178" s="7" t="s">
        <v>191</v>
      </c>
      <c r="E178" s="7" t="s">
        <v>254</v>
      </c>
      <c r="F178" s="7" t="s">
        <v>168</v>
      </c>
      <c r="G178" s="32">
        <v>0</v>
      </c>
      <c r="H178" s="32">
        <v>1</v>
      </c>
      <c r="I178" s="7" t="s">
        <v>23</v>
      </c>
      <c r="J178" s="16">
        <v>6.25E-2</v>
      </c>
      <c r="K178" s="16">
        <v>1.95E-2</v>
      </c>
      <c r="L178" s="46">
        <v>89436.25</v>
      </c>
      <c r="M178" s="46">
        <v>107.28</v>
      </c>
      <c r="N178" s="46">
        <v>95.95</v>
      </c>
      <c r="O178" s="16">
        <v>2.9999999999999997E-4</v>
      </c>
      <c r="P178" s="16">
        <f>N178/סיכום!$B$42</f>
        <v>1.0256948282898071E-4</v>
      </c>
    </row>
    <row r="179" spans="1:16">
      <c r="A179" s="7" t="s">
        <v>406</v>
      </c>
      <c r="B179" s="7">
        <v>1126002</v>
      </c>
      <c r="C179" s="7" t="s">
        <v>280</v>
      </c>
      <c r="D179" s="7" t="s">
        <v>191</v>
      </c>
      <c r="E179" s="7" t="s">
        <v>254</v>
      </c>
      <c r="F179" s="7" t="s">
        <v>168</v>
      </c>
      <c r="G179" s="32">
        <v>0</v>
      </c>
      <c r="H179" s="32">
        <v>2.63</v>
      </c>
      <c r="I179" s="7" t="s">
        <v>23</v>
      </c>
      <c r="J179" s="16">
        <v>6.9900000000000004E-2</v>
      </c>
      <c r="K179" s="16">
        <v>2.87E-2</v>
      </c>
      <c r="L179" s="46">
        <v>316404</v>
      </c>
      <c r="M179" s="46">
        <v>110.96</v>
      </c>
      <c r="N179" s="46">
        <v>351.08</v>
      </c>
      <c r="O179" s="16">
        <v>1.1000000000000001E-3</v>
      </c>
      <c r="P179" s="16">
        <f>N179/סיכום!$B$42</f>
        <v>3.7530061523291861E-4</v>
      </c>
    </row>
    <row r="180" spans="1:16">
      <c r="A180" s="7" t="s">
        <v>407</v>
      </c>
      <c r="B180" s="7">
        <v>1126007</v>
      </c>
      <c r="C180" s="7" t="s">
        <v>280</v>
      </c>
      <c r="D180" s="7" t="s">
        <v>191</v>
      </c>
      <c r="E180" s="7" t="s">
        <v>254</v>
      </c>
      <c r="F180" s="7" t="s">
        <v>168</v>
      </c>
      <c r="G180" s="32">
        <v>0</v>
      </c>
      <c r="H180" s="32">
        <v>0</v>
      </c>
      <c r="I180" s="7" t="s">
        <v>23</v>
      </c>
      <c r="J180" s="51">
        <v>0</v>
      </c>
      <c r="K180" s="51">
        <v>0</v>
      </c>
      <c r="L180" s="46">
        <v>11058.31</v>
      </c>
      <c r="M180" s="46">
        <v>100</v>
      </c>
      <c r="N180" s="46">
        <v>11.06</v>
      </c>
      <c r="O180" s="51">
        <v>0</v>
      </c>
      <c r="P180" s="16">
        <f>N180/סיכום!$B$42</f>
        <v>1.1823016988937223E-5</v>
      </c>
    </row>
    <row r="181" spans="1:16">
      <c r="A181" s="7" t="s">
        <v>408</v>
      </c>
      <c r="B181" s="7">
        <v>1132836</v>
      </c>
      <c r="C181" s="7" t="s">
        <v>280</v>
      </c>
      <c r="D181" s="7" t="s">
        <v>285</v>
      </c>
      <c r="E181" s="7" t="s">
        <v>254</v>
      </c>
      <c r="F181" s="7" t="s">
        <v>168</v>
      </c>
      <c r="G181" s="32">
        <v>0</v>
      </c>
      <c r="H181" s="32">
        <v>5.84</v>
      </c>
      <c r="I181" s="7" t="s">
        <v>23</v>
      </c>
      <c r="J181" s="16">
        <v>4.1399999999999999E-2</v>
      </c>
      <c r="K181" s="16">
        <v>5.6399999999999999E-2</v>
      </c>
      <c r="L181" s="46">
        <v>377000</v>
      </c>
      <c r="M181" s="46">
        <v>92.07</v>
      </c>
      <c r="N181" s="46">
        <v>347.1</v>
      </c>
      <c r="O181" s="16">
        <v>6.9999999999999999E-4</v>
      </c>
      <c r="P181" s="16">
        <f>N181/סיכום!$B$42</f>
        <v>3.7104603949910585E-4</v>
      </c>
    </row>
    <row r="182" spans="1:16">
      <c r="A182" s="7" t="s">
        <v>409</v>
      </c>
      <c r="B182" s="7">
        <v>1132831</v>
      </c>
      <c r="C182" s="7" t="s">
        <v>280</v>
      </c>
      <c r="D182" s="7" t="s">
        <v>285</v>
      </c>
      <c r="E182" s="7" t="s">
        <v>254</v>
      </c>
      <c r="F182" s="7" t="s">
        <v>168</v>
      </c>
      <c r="G182" s="32">
        <v>0</v>
      </c>
      <c r="H182" s="32">
        <v>0</v>
      </c>
      <c r="I182" s="7" t="s">
        <v>23</v>
      </c>
      <c r="J182" s="51">
        <v>0</v>
      </c>
      <c r="K182" s="51">
        <v>0</v>
      </c>
      <c r="L182" s="46">
        <v>7803.9</v>
      </c>
      <c r="M182" s="46">
        <v>100</v>
      </c>
      <c r="N182" s="46">
        <v>7.8</v>
      </c>
      <c r="O182" s="51">
        <v>0</v>
      </c>
      <c r="P182" s="16">
        <f>N182/סיכום!$B$42</f>
        <v>8.338113247170917E-6</v>
      </c>
    </row>
    <row r="183" spans="1:16">
      <c r="A183" s="7" t="s">
        <v>410</v>
      </c>
      <c r="B183" s="7">
        <v>1126317</v>
      </c>
      <c r="C183" s="7" t="s">
        <v>411</v>
      </c>
      <c r="D183" s="7" t="s">
        <v>412</v>
      </c>
      <c r="E183" s="7" t="s">
        <v>293</v>
      </c>
      <c r="F183" s="7" t="s">
        <v>168</v>
      </c>
      <c r="G183" s="32">
        <v>0</v>
      </c>
      <c r="H183" s="32">
        <v>1.93</v>
      </c>
      <c r="I183" s="7" t="s">
        <v>23</v>
      </c>
      <c r="J183" s="16">
        <v>6.3E-2</v>
      </c>
      <c r="K183" s="16">
        <v>1.8700000000000001E-2</v>
      </c>
      <c r="L183" s="46">
        <v>518929</v>
      </c>
      <c r="M183" s="46">
        <v>108.62</v>
      </c>
      <c r="N183" s="46">
        <v>563.66</v>
      </c>
      <c r="O183" s="16">
        <v>1.4E-3</v>
      </c>
      <c r="P183" s="16">
        <f>N183/סיכום!$B$42</f>
        <v>6.0254627088466141E-4</v>
      </c>
    </row>
    <row r="184" spans="1:16">
      <c r="A184" s="7" t="s">
        <v>413</v>
      </c>
      <c r="B184" s="7">
        <v>7770167</v>
      </c>
      <c r="C184" s="7" t="s">
        <v>322</v>
      </c>
      <c r="D184" s="7" t="s">
        <v>323</v>
      </c>
      <c r="E184" s="7" t="s">
        <v>293</v>
      </c>
      <c r="F184" s="7" t="s">
        <v>168</v>
      </c>
      <c r="G184" s="32">
        <v>0</v>
      </c>
      <c r="H184" s="32">
        <v>1.08</v>
      </c>
      <c r="I184" s="7" t="s">
        <v>23</v>
      </c>
      <c r="J184" s="16">
        <v>5.45E-2</v>
      </c>
      <c r="K184" s="16">
        <v>1.54E-2</v>
      </c>
      <c r="L184" s="46">
        <v>173295.51</v>
      </c>
      <c r="M184" s="46">
        <v>106.4</v>
      </c>
      <c r="N184" s="46">
        <v>184.39</v>
      </c>
      <c r="O184" s="16">
        <v>8.0000000000000004E-4</v>
      </c>
      <c r="P184" s="16">
        <f>N184/סיכום!$B$42</f>
        <v>1.9711085918536477E-4</v>
      </c>
    </row>
    <row r="185" spans="1:16">
      <c r="A185" s="7" t="s">
        <v>414</v>
      </c>
      <c r="B185" s="7">
        <v>1123421</v>
      </c>
      <c r="C185" s="7" t="s">
        <v>332</v>
      </c>
      <c r="D185" s="7" t="s">
        <v>333</v>
      </c>
      <c r="E185" s="7" t="s">
        <v>326</v>
      </c>
      <c r="F185" s="7" t="s">
        <v>209</v>
      </c>
      <c r="G185" s="32">
        <v>0</v>
      </c>
      <c r="H185" s="32">
        <v>0.56999999999999995</v>
      </c>
      <c r="I185" s="7" t="s">
        <v>23</v>
      </c>
      <c r="J185" s="16">
        <v>1.6500000000000001E-2</v>
      </c>
      <c r="K185" s="16">
        <v>9.5999999999999992E-3</v>
      </c>
      <c r="L185" s="46">
        <v>8246</v>
      </c>
      <c r="M185" s="46">
        <v>100.48</v>
      </c>
      <c r="N185" s="46">
        <v>8.2899999999999991</v>
      </c>
      <c r="O185" s="16">
        <v>2.0000000000000001E-4</v>
      </c>
      <c r="P185" s="16">
        <f>N185/סיכום!$B$42</f>
        <v>8.8619177973137045E-6</v>
      </c>
    </row>
    <row r="186" spans="1:16">
      <c r="A186" s="7" t="s">
        <v>415</v>
      </c>
      <c r="B186" s="7">
        <v>1132562</v>
      </c>
      <c r="C186" s="7" t="s">
        <v>332</v>
      </c>
      <c r="D186" s="7" t="s">
        <v>333</v>
      </c>
      <c r="E186" s="7" t="s">
        <v>326</v>
      </c>
      <c r="F186" s="7" t="s">
        <v>209</v>
      </c>
      <c r="G186" s="32">
        <v>0</v>
      </c>
      <c r="H186" s="32">
        <v>3.03</v>
      </c>
      <c r="I186" s="7" t="s">
        <v>23</v>
      </c>
      <c r="J186" s="16">
        <v>3.3000000000000002E-2</v>
      </c>
      <c r="K186" s="16">
        <v>3.4099999999999998E-2</v>
      </c>
      <c r="L186" s="46">
        <v>383258.08</v>
      </c>
      <c r="M186" s="46">
        <v>100.21</v>
      </c>
      <c r="N186" s="46">
        <v>384.06</v>
      </c>
      <c r="O186" s="16">
        <v>6.9999999999999999E-4</v>
      </c>
      <c r="P186" s="16">
        <f>N186/סיכום!$B$42</f>
        <v>4.1055586842416185E-4</v>
      </c>
    </row>
    <row r="187" spans="1:16">
      <c r="A187" s="7" t="s">
        <v>416</v>
      </c>
      <c r="B187" s="7">
        <v>3710167</v>
      </c>
      <c r="C187" s="7" t="s">
        <v>417</v>
      </c>
      <c r="D187" s="7" t="s">
        <v>323</v>
      </c>
      <c r="E187" s="7" t="s">
        <v>326</v>
      </c>
      <c r="F187" s="7" t="s">
        <v>209</v>
      </c>
      <c r="G187" s="32">
        <v>0</v>
      </c>
      <c r="H187" s="32">
        <v>0.42</v>
      </c>
      <c r="I187" s="7" t="s">
        <v>23</v>
      </c>
      <c r="J187" s="16">
        <v>3.0700000000000002E-2</v>
      </c>
      <c r="K187" s="16">
        <v>1.4999999999999999E-2</v>
      </c>
      <c r="L187" s="46">
        <v>5000</v>
      </c>
      <c r="M187" s="46">
        <v>100.9</v>
      </c>
      <c r="N187" s="46">
        <v>5.04</v>
      </c>
      <c r="O187" s="16">
        <v>4.0000000000000002E-4</v>
      </c>
      <c r="P187" s="16">
        <f>N187/סיכום!$B$42</f>
        <v>5.3877039443258231E-6</v>
      </c>
    </row>
    <row r="188" spans="1:16">
      <c r="A188" s="7" t="s">
        <v>418</v>
      </c>
      <c r="B188" s="7">
        <v>6320097</v>
      </c>
      <c r="C188" s="7" t="s">
        <v>419</v>
      </c>
      <c r="D188" s="7" t="s">
        <v>420</v>
      </c>
      <c r="E188" s="7" t="s">
        <v>326</v>
      </c>
      <c r="F188" s="7" t="s">
        <v>168</v>
      </c>
      <c r="G188" s="32">
        <v>0</v>
      </c>
      <c r="H188" s="32">
        <v>1.39</v>
      </c>
      <c r="I188" s="7" t="s">
        <v>23</v>
      </c>
      <c r="J188" s="16">
        <v>5.8500000000000003E-2</v>
      </c>
      <c r="K188" s="16">
        <v>1.7299999999999999E-2</v>
      </c>
      <c r="L188" s="46">
        <v>30000</v>
      </c>
      <c r="M188" s="46">
        <v>106.21</v>
      </c>
      <c r="N188" s="46">
        <v>31.86</v>
      </c>
      <c r="O188" s="16">
        <v>1E-4</v>
      </c>
      <c r="P188" s="16">
        <f>N188/סיכום!$B$42</f>
        <v>3.4057985648059667E-5</v>
      </c>
    </row>
    <row r="189" spans="1:16">
      <c r="A189" s="7" t="s">
        <v>421</v>
      </c>
      <c r="B189" s="7">
        <v>7980162</v>
      </c>
      <c r="C189" s="7" t="s">
        <v>422</v>
      </c>
      <c r="D189" s="7" t="s">
        <v>269</v>
      </c>
      <c r="E189" s="7" t="s">
        <v>423</v>
      </c>
      <c r="F189" s="7" t="s">
        <v>168</v>
      </c>
      <c r="G189" s="32">
        <v>0</v>
      </c>
      <c r="H189" s="32">
        <v>1.68</v>
      </c>
      <c r="I189" s="7" t="s">
        <v>23</v>
      </c>
      <c r="J189" s="16">
        <v>6.6000000000000003E-2</v>
      </c>
      <c r="K189" s="16">
        <v>0.17319999999999999</v>
      </c>
      <c r="L189" s="46">
        <v>28571.45</v>
      </c>
      <c r="M189" s="46">
        <v>87.71</v>
      </c>
      <c r="N189" s="46">
        <v>25.06</v>
      </c>
      <c r="O189" s="16">
        <v>1E-4</v>
      </c>
      <c r="P189" s="16">
        <f>N189/סיכום!$B$42</f>
        <v>2.6788861278731174E-5</v>
      </c>
    </row>
    <row r="190" spans="1:16">
      <c r="A190" s="7" t="s">
        <v>424</v>
      </c>
      <c r="B190" s="7">
        <v>5650106</v>
      </c>
      <c r="C190" s="7" t="s">
        <v>363</v>
      </c>
      <c r="D190" s="7" t="s">
        <v>364</v>
      </c>
      <c r="E190" s="32" t="s">
        <v>1598</v>
      </c>
      <c r="F190" s="32">
        <v>0</v>
      </c>
      <c r="G190" s="32">
        <v>0</v>
      </c>
      <c r="H190" s="32">
        <v>0.9</v>
      </c>
      <c r="I190" s="7" t="s">
        <v>23</v>
      </c>
      <c r="J190" s="16">
        <v>7.1900000000000006E-2</v>
      </c>
      <c r="K190" s="16">
        <v>1.6799999999999999E-2</v>
      </c>
      <c r="L190" s="46">
        <v>18000</v>
      </c>
      <c r="M190" s="46">
        <v>108.25</v>
      </c>
      <c r="N190" s="46">
        <v>19.48</v>
      </c>
      <c r="O190" s="16">
        <v>1E-4</v>
      </c>
      <c r="P190" s="16">
        <f>N190/סיכום!$B$42</f>
        <v>2.0823903340370443E-5</v>
      </c>
    </row>
    <row r="191" spans="1:16">
      <c r="A191" s="7" t="s">
        <v>376</v>
      </c>
      <c r="B191" s="7">
        <v>2310167</v>
      </c>
      <c r="C191" s="7" t="s">
        <v>377</v>
      </c>
      <c r="D191" s="7" t="s">
        <v>167</v>
      </c>
      <c r="E191" s="32" t="s">
        <v>1598</v>
      </c>
      <c r="F191" s="32">
        <v>0</v>
      </c>
      <c r="G191" s="32">
        <v>0</v>
      </c>
      <c r="H191" s="32">
        <v>0</v>
      </c>
      <c r="I191" s="7" t="s">
        <v>23</v>
      </c>
      <c r="J191" s="51">
        <v>0</v>
      </c>
      <c r="K191" s="51">
        <v>0</v>
      </c>
      <c r="L191" s="46">
        <v>716000</v>
      </c>
      <c r="M191" s="46">
        <v>95.75</v>
      </c>
      <c r="N191" s="46">
        <v>685.57</v>
      </c>
      <c r="O191" s="16">
        <v>1.6000000000000001E-3</v>
      </c>
      <c r="P191" s="16">
        <f>N191/סיכום!$B$42</f>
        <v>7.3286670498243158E-4</v>
      </c>
    </row>
    <row r="192" spans="1:16">
      <c r="A192" s="7" t="s">
        <v>425</v>
      </c>
      <c r="B192" s="7">
        <v>1135920</v>
      </c>
      <c r="C192" s="7" t="s">
        <v>426</v>
      </c>
      <c r="D192" s="7" t="s">
        <v>196</v>
      </c>
      <c r="E192" s="32" t="s">
        <v>1598</v>
      </c>
      <c r="F192" s="32">
        <v>0</v>
      </c>
      <c r="G192" s="32">
        <v>0</v>
      </c>
      <c r="H192" s="32">
        <v>0</v>
      </c>
      <c r="I192" s="7" t="s">
        <v>23</v>
      </c>
      <c r="J192" s="51">
        <v>0</v>
      </c>
      <c r="K192" s="51">
        <v>0</v>
      </c>
      <c r="L192" s="46">
        <v>1581000</v>
      </c>
      <c r="M192" s="46">
        <v>99.2</v>
      </c>
      <c r="N192" s="46">
        <v>1568.35</v>
      </c>
      <c r="O192" s="16">
        <v>5.3E-3</v>
      </c>
      <c r="P192" s="16">
        <f>N192/סיכום!$B$42</f>
        <v>1.6765487065641676E-3</v>
      </c>
    </row>
    <row r="193" spans="1:16" ht="13.5" thickBot="1">
      <c r="A193" s="6" t="s">
        <v>427</v>
      </c>
      <c r="B193" s="6"/>
      <c r="C193" s="6"/>
      <c r="D193" s="6"/>
      <c r="E193" s="6"/>
      <c r="F193" s="6"/>
      <c r="G193" s="6"/>
      <c r="H193" s="54">
        <v>2.87</v>
      </c>
      <c r="I193" s="6"/>
      <c r="J193" s="17"/>
      <c r="K193" s="17">
        <v>2.0500000000000001E-2</v>
      </c>
      <c r="L193" s="40">
        <f>SUM(L154:L192)</f>
        <v>8445392.9800000004</v>
      </c>
      <c r="M193" s="39"/>
      <c r="N193" s="40">
        <f>SUM(N154:N192)</f>
        <v>8726.4699999999993</v>
      </c>
      <c r="O193" s="17"/>
      <c r="P193" s="18">
        <f>SUM(P154:P192)</f>
        <v>9.3284993728255886E-3</v>
      </c>
    </row>
    <row r="194" spans="1:16" ht="13.5" thickTop="1"/>
    <row r="195" spans="1:16">
      <c r="A195" s="6" t="s">
        <v>428</v>
      </c>
      <c r="B195" s="6"/>
      <c r="C195" s="6"/>
      <c r="D195" s="6"/>
      <c r="E195" s="6"/>
      <c r="F195" s="6"/>
      <c r="G195" s="6"/>
      <c r="H195" s="54"/>
      <c r="I195" s="6"/>
      <c r="J195" s="17"/>
      <c r="K195" s="17"/>
      <c r="L195" s="39"/>
      <c r="M195" s="39"/>
      <c r="N195" s="39"/>
      <c r="O195" s="17"/>
      <c r="P195" s="17"/>
    </row>
    <row r="196" spans="1:16" ht="13.5" thickBot="1">
      <c r="A196" s="6" t="s">
        <v>429</v>
      </c>
      <c r="B196" s="6"/>
      <c r="C196" s="6"/>
      <c r="D196" s="6"/>
      <c r="E196" s="6"/>
      <c r="F196" s="6"/>
      <c r="G196" s="6"/>
      <c r="H196" s="54"/>
      <c r="I196" s="6"/>
      <c r="J196" s="17"/>
      <c r="K196" s="17"/>
      <c r="L196" s="40">
        <v>0</v>
      </c>
      <c r="M196" s="39"/>
      <c r="N196" s="40">
        <v>0</v>
      </c>
      <c r="O196" s="17"/>
      <c r="P196" s="18">
        <f>N196/סיכום!$B$42</f>
        <v>0</v>
      </c>
    </row>
    <row r="197" spans="1:16" ht="13.5" thickTop="1"/>
    <row r="198" spans="1:16">
      <c r="A198" s="6" t="s">
        <v>430</v>
      </c>
      <c r="B198" s="6"/>
      <c r="C198" s="6"/>
      <c r="D198" s="6"/>
      <c r="E198" s="6"/>
      <c r="F198" s="6"/>
      <c r="G198" s="6"/>
      <c r="H198" s="54"/>
      <c r="I198" s="6"/>
      <c r="J198" s="17"/>
      <c r="K198" s="17"/>
      <c r="L198" s="39"/>
      <c r="M198" s="39"/>
      <c r="N198" s="39"/>
      <c r="O198" s="17"/>
      <c r="P198" s="17"/>
    </row>
    <row r="199" spans="1:16" ht="13.5" thickBot="1">
      <c r="A199" s="6" t="s">
        <v>431</v>
      </c>
      <c r="B199" s="6"/>
      <c r="C199" s="6"/>
      <c r="D199" s="6"/>
      <c r="E199" s="6"/>
      <c r="F199" s="6"/>
      <c r="G199" s="6"/>
      <c r="H199" s="54"/>
      <c r="I199" s="6"/>
      <c r="J199" s="17"/>
      <c r="K199" s="17"/>
      <c r="L199" s="40">
        <v>0</v>
      </c>
      <c r="M199" s="39"/>
      <c r="N199" s="40">
        <v>0</v>
      </c>
      <c r="O199" s="17"/>
      <c r="P199" s="18">
        <f>N199/סיכום!$B$42</f>
        <v>0</v>
      </c>
    </row>
    <row r="200" spans="1:16" ht="13.5" thickTop="1"/>
    <row r="201" spans="1:16" ht="13.5" thickBot="1">
      <c r="A201" s="4" t="s">
        <v>432</v>
      </c>
      <c r="B201" s="4"/>
      <c r="C201" s="4"/>
      <c r="D201" s="4"/>
      <c r="E201" s="4"/>
      <c r="F201" s="4"/>
      <c r="G201" s="4"/>
      <c r="H201" s="26">
        <v>4.03</v>
      </c>
      <c r="I201" s="4"/>
      <c r="J201" s="19"/>
      <c r="K201" s="19">
        <v>1.77E-2</v>
      </c>
      <c r="L201" s="41">
        <f>SUM(L151+L193)</f>
        <v>75454212.640000001</v>
      </c>
      <c r="M201" s="37"/>
      <c r="N201" s="41">
        <f>SUM(N151+N193)</f>
        <v>87749.459999999992</v>
      </c>
      <c r="O201" s="19"/>
      <c r="P201" s="20">
        <f>SUM(P151+P193)</f>
        <v>9.3803196776678782E-2</v>
      </c>
    </row>
    <row r="202" spans="1:16" ht="13.5" thickTop="1"/>
    <row r="204" spans="1:16">
      <c r="A204" s="4" t="s">
        <v>433</v>
      </c>
      <c r="B204" s="4"/>
      <c r="C204" s="4"/>
      <c r="D204" s="4"/>
      <c r="E204" s="4"/>
      <c r="F204" s="4"/>
      <c r="G204" s="4"/>
      <c r="H204" s="26"/>
      <c r="I204" s="4"/>
      <c r="J204" s="19"/>
      <c r="K204" s="19"/>
      <c r="L204" s="37"/>
      <c r="M204" s="37"/>
      <c r="N204" s="37"/>
      <c r="O204" s="19"/>
      <c r="P204" s="19"/>
    </row>
    <row r="205" spans="1:16">
      <c r="A205" s="6" t="s">
        <v>434</v>
      </c>
      <c r="B205" s="6"/>
      <c r="C205" s="6"/>
      <c r="D205" s="6"/>
      <c r="E205" s="6"/>
      <c r="F205" s="6"/>
      <c r="G205" s="6"/>
      <c r="H205" s="54"/>
      <c r="I205" s="6"/>
      <c r="J205" s="17"/>
      <c r="K205" s="17"/>
      <c r="L205" s="39"/>
      <c r="M205" s="39"/>
      <c r="N205" s="39"/>
      <c r="O205" s="17"/>
      <c r="P205" s="17"/>
    </row>
    <row r="206" spans="1:16" ht="13.5" thickBot="1">
      <c r="A206" s="6" t="s">
        <v>435</v>
      </c>
      <c r="B206" s="6"/>
      <c r="C206" s="6"/>
      <c r="D206" s="6"/>
      <c r="E206" s="6"/>
      <c r="F206" s="6"/>
      <c r="G206" s="6"/>
      <c r="H206" s="54"/>
      <c r="I206" s="6"/>
      <c r="J206" s="17"/>
      <c r="K206" s="17"/>
      <c r="L206" s="40">
        <v>0</v>
      </c>
      <c r="M206" s="39"/>
      <c r="N206" s="40">
        <v>0</v>
      </c>
      <c r="O206" s="17"/>
      <c r="P206" s="18">
        <f>N206/סיכום!$B$42</f>
        <v>0</v>
      </c>
    </row>
    <row r="207" spans="1:16" ht="13.5" thickTop="1"/>
    <row r="208" spans="1:16">
      <c r="A208" s="6" t="s">
        <v>436</v>
      </c>
      <c r="B208" s="6"/>
      <c r="C208" s="6"/>
      <c r="D208" s="6"/>
      <c r="E208" s="6"/>
      <c r="F208" s="6"/>
      <c r="G208" s="6"/>
      <c r="H208" s="54"/>
      <c r="I208" s="6"/>
      <c r="J208" s="17"/>
      <c r="K208" s="17"/>
      <c r="L208" s="39"/>
      <c r="M208" s="39"/>
      <c r="N208" s="39"/>
      <c r="O208" s="17"/>
      <c r="P208" s="17"/>
    </row>
    <row r="209" spans="1:16">
      <c r="A209" s="7" t="s">
        <v>437</v>
      </c>
      <c r="B209" s="7" t="s">
        <v>438</v>
      </c>
      <c r="C209" s="7" t="s">
        <v>439</v>
      </c>
      <c r="D209" s="7" t="s">
        <v>167</v>
      </c>
      <c r="E209" s="7" t="s">
        <v>293</v>
      </c>
      <c r="F209" s="7" t="s">
        <v>440</v>
      </c>
      <c r="G209" s="32">
        <v>0</v>
      </c>
      <c r="H209" s="32">
        <v>0</v>
      </c>
      <c r="I209" s="7" t="s">
        <v>28</v>
      </c>
      <c r="J209" s="51">
        <v>0</v>
      </c>
      <c r="K209" s="51">
        <v>0</v>
      </c>
      <c r="L209" s="46">
        <v>929359.2</v>
      </c>
      <c r="M209" s="46">
        <v>106.25</v>
      </c>
      <c r="N209" s="46">
        <v>987.47</v>
      </c>
      <c r="O209" s="16">
        <v>8.0000000000000004E-4</v>
      </c>
      <c r="P209" s="16">
        <f>N209/סיכום!$B$42</f>
        <v>1.0555944472030597E-3</v>
      </c>
    </row>
    <row r="210" spans="1:16">
      <c r="A210" s="7" t="s">
        <v>441</v>
      </c>
      <c r="B210" s="7" t="s">
        <v>442</v>
      </c>
      <c r="C210" s="7" t="s">
        <v>443</v>
      </c>
      <c r="D210" s="7" t="s">
        <v>196</v>
      </c>
      <c r="E210" s="7" t="s">
        <v>293</v>
      </c>
      <c r="F210" s="7" t="s">
        <v>440</v>
      </c>
      <c r="G210" s="32">
        <v>0</v>
      </c>
      <c r="H210" s="32">
        <v>17.02</v>
      </c>
      <c r="I210" s="7" t="s">
        <v>34</v>
      </c>
      <c r="J210" s="16">
        <v>4.2500000000000003E-2</v>
      </c>
      <c r="K210" s="16">
        <v>4.6399999999999997E-2</v>
      </c>
      <c r="L210" s="46">
        <v>742493</v>
      </c>
      <c r="M210" s="46">
        <v>94.46</v>
      </c>
      <c r="N210" s="46">
        <v>701.37</v>
      </c>
      <c r="O210" s="16">
        <v>6.9999999999999999E-4</v>
      </c>
      <c r="P210" s="16">
        <f>N210/סיכום!$B$42</f>
        <v>7.4975672925234175E-4</v>
      </c>
    </row>
    <row r="211" spans="1:16">
      <c r="A211" s="7" t="s">
        <v>444</v>
      </c>
      <c r="B211" s="7" t="s">
        <v>445</v>
      </c>
      <c r="C211" s="7" t="s">
        <v>446</v>
      </c>
      <c r="D211" s="7" t="s">
        <v>167</v>
      </c>
      <c r="E211" s="7" t="s">
        <v>326</v>
      </c>
      <c r="F211" s="7" t="s">
        <v>440</v>
      </c>
      <c r="G211" s="32">
        <v>0</v>
      </c>
      <c r="H211" s="32">
        <v>0</v>
      </c>
      <c r="I211" s="7" t="s">
        <v>28</v>
      </c>
      <c r="J211" s="51">
        <v>0</v>
      </c>
      <c r="K211" s="51">
        <v>0</v>
      </c>
      <c r="L211" s="46">
        <v>929359.2</v>
      </c>
      <c r="M211" s="46">
        <v>102.4</v>
      </c>
      <c r="N211" s="46">
        <v>951.66</v>
      </c>
      <c r="O211" s="16">
        <v>4.0000000000000002E-4</v>
      </c>
      <c r="P211" s="16">
        <f>N211/סיכום!$B$42</f>
        <v>1.0173139554875224E-3</v>
      </c>
    </row>
    <row r="212" spans="1:16">
      <c r="A212" s="7" t="s">
        <v>447</v>
      </c>
      <c r="B212" s="7" t="s">
        <v>448</v>
      </c>
      <c r="C212" s="7" t="s">
        <v>449</v>
      </c>
      <c r="D212" s="7" t="s">
        <v>450</v>
      </c>
      <c r="E212" s="7" t="s">
        <v>326</v>
      </c>
      <c r="F212" s="7" t="s">
        <v>440</v>
      </c>
      <c r="G212" s="32">
        <v>0</v>
      </c>
      <c r="H212" s="32">
        <v>7.42</v>
      </c>
      <c r="I212" s="7" t="s">
        <v>34</v>
      </c>
      <c r="J212" s="16">
        <v>3.5000000000000003E-2</v>
      </c>
      <c r="K212" s="16">
        <v>3.7699999999999997E-2</v>
      </c>
      <c r="L212" s="46">
        <v>742493</v>
      </c>
      <c r="M212" s="46">
        <v>99.13</v>
      </c>
      <c r="N212" s="46">
        <v>736.03</v>
      </c>
      <c r="O212" s="16">
        <v>2.9999999999999997E-4</v>
      </c>
      <c r="P212" s="16">
        <f>N212/סיכום!$B$42</f>
        <v>7.8680788375836027E-4</v>
      </c>
    </row>
    <row r="213" spans="1:16">
      <c r="A213" s="7" t="s">
        <v>451</v>
      </c>
      <c r="B213" s="7" t="s">
        <v>452</v>
      </c>
      <c r="C213" s="7" t="s">
        <v>453</v>
      </c>
      <c r="D213" s="7" t="s">
        <v>454</v>
      </c>
      <c r="E213" s="7" t="s">
        <v>326</v>
      </c>
      <c r="F213" s="7" t="s">
        <v>440</v>
      </c>
      <c r="G213" s="32">
        <v>0</v>
      </c>
      <c r="H213" s="32">
        <v>7.34</v>
      </c>
      <c r="I213" s="7" t="s">
        <v>34</v>
      </c>
      <c r="J213" s="16">
        <v>0.04</v>
      </c>
      <c r="K213" s="16">
        <v>3.8399999999999997E-2</v>
      </c>
      <c r="L213" s="46">
        <v>222371</v>
      </c>
      <c r="M213" s="46">
        <v>102.71</v>
      </c>
      <c r="N213" s="46">
        <v>228.41</v>
      </c>
      <c r="O213" s="16">
        <v>0</v>
      </c>
      <c r="P213" s="16">
        <f>N213/סיכום!$B$42</f>
        <v>2.4416774958798835E-4</v>
      </c>
    </row>
    <row r="214" spans="1:16">
      <c r="A214" s="7" t="s">
        <v>455</v>
      </c>
      <c r="B214" s="7" t="s">
        <v>456</v>
      </c>
      <c r="C214" s="7" t="s">
        <v>457</v>
      </c>
      <c r="D214" s="7" t="s">
        <v>458</v>
      </c>
      <c r="E214" s="7" t="s">
        <v>326</v>
      </c>
      <c r="F214" s="7" t="s">
        <v>440</v>
      </c>
      <c r="G214" s="32">
        <v>0</v>
      </c>
      <c r="H214" s="32">
        <v>8.1300000000000008</v>
      </c>
      <c r="I214" s="7" t="s">
        <v>34</v>
      </c>
      <c r="J214" s="16">
        <v>4.1250000000000002E-2</v>
      </c>
      <c r="K214" s="16">
        <v>3.6600000000000001E-2</v>
      </c>
      <c r="L214" s="46">
        <v>463587</v>
      </c>
      <c r="M214" s="46">
        <v>105.02</v>
      </c>
      <c r="N214" s="46">
        <v>486.86</v>
      </c>
      <c r="O214" s="16">
        <v>1E-4</v>
      </c>
      <c r="P214" s="16">
        <f>N214/סיכום!$B$42</f>
        <v>5.2044792506636319E-4</v>
      </c>
    </row>
    <row r="215" spans="1:16">
      <c r="A215" s="7" t="s">
        <v>459</v>
      </c>
      <c r="B215" s="7" t="s">
        <v>460</v>
      </c>
      <c r="C215" s="7" t="s">
        <v>461</v>
      </c>
      <c r="D215" s="7" t="s">
        <v>458</v>
      </c>
      <c r="E215" s="7" t="s">
        <v>342</v>
      </c>
      <c r="F215" s="7" t="s">
        <v>440</v>
      </c>
      <c r="G215" s="32">
        <v>0</v>
      </c>
      <c r="H215" s="32">
        <v>6.9</v>
      </c>
      <c r="I215" s="7" t="s">
        <v>34</v>
      </c>
      <c r="J215" s="16">
        <v>3.3750000000000002E-2</v>
      </c>
      <c r="K215" s="16">
        <v>3.8399999999999997E-2</v>
      </c>
      <c r="L215" s="46">
        <v>927174</v>
      </c>
      <c r="M215" s="46">
        <v>97.63</v>
      </c>
      <c r="N215" s="46">
        <v>905.15</v>
      </c>
      <c r="O215" s="16">
        <v>1E-4</v>
      </c>
      <c r="P215" s="16">
        <f>N215/סיכום!$B$42</f>
        <v>9.6759528277907123E-4</v>
      </c>
    </row>
    <row r="216" spans="1:16">
      <c r="A216" s="7" t="s">
        <v>462</v>
      </c>
      <c r="B216" s="7" t="s">
        <v>463</v>
      </c>
      <c r="C216" s="7" t="s">
        <v>464</v>
      </c>
      <c r="D216" s="7" t="s">
        <v>167</v>
      </c>
      <c r="E216" s="7" t="s">
        <v>342</v>
      </c>
      <c r="F216" s="7" t="s">
        <v>440</v>
      </c>
      <c r="G216" s="32">
        <v>0</v>
      </c>
      <c r="H216" s="32">
        <v>7.23</v>
      </c>
      <c r="I216" s="7" t="s">
        <v>34</v>
      </c>
      <c r="J216" s="16">
        <v>4.2500000000000003E-2</v>
      </c>
      <c r="K216" s="16">
        <v>4.3099999999999999E-2</v>
      </c>
      <c r="L216" s="46">
        <v>41459</v>
      </c>
      <c r="M216" s="46">
        <v>103.89</v>
      </c>
      <c r="N216" s="46">
        <v>43.07</v>
      </c>
      <c r="O216" s="16">
        <v>0</v>
      </c>
      <c r="P216" s="16">
        <f>N216/סיכום!$B$42</f>
        <v>4.6041350968673254E-5</v>
      </c>
    </row>
    <row r="217" spans="1:16">
      <c r="A217" s="7" t="s">
        <v>465</v>
      </c>
      <c r="B217" s="7" t="s">
        <v>466</v>
      </c>
      <c r="C217" s="7" t="s">
        <v>467</v>
      </c>
      <c r="D217" s="7" t="s">
        <v>468</v>
      </c>
      <c r="E217" s="7" t="s">
        <v>342</v>
      </c>
      <c r="F217" s="7" t="s">
        <v>440</v>
      </c>
      <c r="G217" s="32">
        <v>0</v>
      </c>
      <c r="H217" s="32">
        <v>34.020000000000003</v>
      </c>
      <c r="I217" s="7" t="s">
        <v>34</v>
      </c>
      <c r="J217" s="16">
        <v>6.5000000000000002E-2</v>
      </c>
      <c r="K217" s="16">
        <v>6.6500000000000004E-2</v>
      </c>
      <c r="L217" s="46">
        <v>942250</v>
      </c>
      <c r="M217" s="46">
        <v>101.5</v>
      </c>
      <c r="N217" s="46">
        <v>956.4</v>
      </c>
      <c r="O217" s="16">
        <v>2.9999999999999997E-4</v>
      </c>
      <c r="P217" s="16">
        <f>N217/סיכום!$B$42</f>
        <v>1.0223809627684954E-3</v>
      </c>
    </row>
    <row r="218" spans="1:16">
      <c r="A218" s="7" t="s">
        <v>469</v>
      </c>
      <c r="B218" s="7" t="s">
        <v>470</v>
      </c>
      <c r="C218" s="7" t="s">
        <v>471</v>
      </c>
      <c r="D218" s="7" t="s">
        <v>162</v>
      </c>
      <c r="E218" s="7" t="s">
        <v>342</v>
      </c>
      <c r="F218" s="7" t="s">
        <v>440</v>
      </c>
      <c r="G218" s="32">
        <v>0</v>
      </c>
      <c r="H218" s="32">
        <v>7.03</v>
      </c>
      <c r="I218" s="7" t="s">
        <v>34</v>
      </c>
      <c r="J218" s="16">
        <v>6.3750000000000001E-2</v>
      </c>
      <c r="K218" s="16">
        <v>5.4800000000000001E-2</v>
      </c>
      <c r="L218" s="46">
        <v>701034</v>
      </c>
      <c r="M218" s="46">
        <v>109.01</v>
      </c>
      <c r="N218" s="46">
        <v>764.22</v>
      </c>
      <c r="O218" s="16">
        <v>2.0000000000000001E-4</v>
      </c>
      <c r="P218" s="16">
        <f>N218/סיכום!$B$42</f>
        <v>8.1694268022473827E-4</v>
      </c>
    </row>
    <row r="219" spans="1:16">
      <c r="A219" s="7" t="s">
        <v>472</v>
      </c>
      <c r="B219" s="7" t="s">
        <v>473</v>
      </c>
      <c r="C219" s="7" t="s">
        <v>474</v>
      </c>
      <c r="D219" s="7" t="s">
        <v>475</v>
      </c>
      <c r="E219" s="7" t="s">
        <v>476</v>
      </c>
      <c r="F219" s="7" t="s">
        <v>440</v>
      </c>
      <c r="G219" s="32">
        <v>0</v>
      </c>
      <c r="H219" s="32">
        <v>15.82</v>
      </c>
      <c r="I219" s="7" t="s">
        <v>34</v>
      </c>
      <c r="J219" s="16">
        <v>5.2499999999999998E-2</v>
      </c>
      <c r="K219" s="16">
        <v>5.28E-2</v>
      </c>
      <c r="L219" s="46">
        <v>342979</v>
      </c>
      <c r="M219" s="46">
        <v>102.83</v>
      </c>
      <c r="N219" s="46">
        <v>352.67</v>
      </c>
      <c r="O219" s="16">
        <v>0</v>
      </c>
      <c r="P219" s="16">
        <f>N219/סיכום!$B$42</f>
        <v>3.7700030754868812E-4</v>
      </c>
    </row>
    <row r="220" spans="1:16">
      <c r="A220" s="7" t="s">
        <v>477</v>
      </c>
      <c r="B220" s="7" t="s">
        <v>478</v>
      </c>
      <c r="C220" s="7" t="s">
        <v>479</v>
      </c>
      <c r="D220" s="7" t="s">
        <v>162</v>
      </c>
      <c r="E220" s="7" t="s">
        <v>476</v>
      </c>
      <c r="F220" s="7" t="s">
        <v>440</v>
      </c>
      <c r="G220" s="32">
        <v>0</v>
      </c>
      <c r="H220" s="32">
        <v>6.15</v>
      </c>
      <c r="I220" s="7" t="s">
        <v>34</v>
      </c>
      <c r="J220" s="16">
        <v>5.5E-2</v>
      </c>
      <c r="K220" s="16">
        <v>4.24E-2</v>
      </c>
      <c r="L220" s="46">
        <v>523891</v>
      </c>
      <c r="M220" s="46">
        <v>108.99</v>
      </c>
      <c r="N220" s="46">
        <v>571</v>
      </c>
      <c r="O220" s="16">
        <v>2.9999999999999997E-4</v>
      </c>
      <c r="P220" s="16">
        <f>N220/סיכום!$B$42</f>
        <v>6.1039264924802477E-4</v>
      </c>
    </row>
    <row r="221" spans="1:16">
      <c r="A221" s="7" t="s">
        <v>480</v>
      </c>
      <c r="B221" s="7" t="s">
        <v>481</v>
      </c>
      <c r="C221" s="7" t="s">
        <v>482</v>
      </c>
      <c r="D221" s="7" t="s">
        <v>483</v>
      </c>
      <c r="E221" s="7" t="s">
        <v>476</v>
      </c>
      <c r="F221" s="7" t="s">
        <v>440</v>
      </c>
      <c r="G221" s="32">
        <v>0</v>
      </c>
      <c r="H221" s="32">
        <v>8.51</v>
      </c>
      <c r="I221" s="7" t="s">
        <v>34</v>
      </c>
      <c r="J221" s="51">
        <v>0</v>
      </c>
      <c r="K221" s="16">
        <v>-2.7000000000000001E-3</v>
      </c>
      <c r="L221" s="46">
        <v>467356</v>
      </c>
      <c r="M221" s="46">
        <v>102.43</v>
      </c>
      <c r="N221" s="46">
        <v>478.69</v>
      </c>
      <c r="O221" s="16">
        <v>4.0000000000000002E-4</v>
      </c>
      <c r="P221" s="16">
        <f>N221/סיכום!$B$42</f>
        <v>5.1171428593439056E-4</v>
      </c>
    </row>
    <row r="222" spans="1:16">
      <c r="A222" s="7" t="s">
        <v>484</v>
      </c>
      <c r="B222" s="7" t="s">
        <v>485</v>
      </c>
      <c r="C222" s="7" t="s">
        <v>486</v>
      </c>
      <c r="D222" s="7" t="s">
        <v>487</v>
      </c>
      <c r="E222" s="7" t="s">
        <v>476</v>
      </c>
      <c r="F222" s="7" t="s">
        <v>440</v>
      </c>
      <c r="G222" s="32">
        <v>0</v>
      </c>
      <c r="H222" s="32">
        <v>7.63</v>
      </c>
      <c r="I222" s="7" t="s">
        <v>34</v>
      </c>
      <c r="J222" s="16">
        <v>4.65E-2</v>
      </c>
      <c r="K222" s="16">
        <v>4.6699999999999998E-2</v>
      </c>
      <c r="L222" s="46">
        <v>584195</v>
      </c>
      <c r="M222" s="46">
        <v>101</v>
      </c>
      <c r="N222" s="46">
        <v>590.03</v>
      </c>
      <c r="O222" s="16">
        <v>1E-4</v>
      </c>
      <c r="P222" s="16">
        <f>N222/סיכום!$B$42</f>
        <v>6.307355075933661E-4</v>
      </c>
    </row>
    <row r="223" spans="1:16">
      <c r="A223" s="7" t="s">
        <v>488</v>
      </c>
      <c r="B223" s="7" t="s">
        <v>489</v>
      </c>
      <c r="C223" s="7" t="s">
        <v>490</v>
      </c>
      <c r="D223" s="7" t="s">
        <v>491</v>
      </c>
      <c r="E223" s="7" t="s">
        <v>476</v>
      </c>
      <c r="F223" s="7" t="s">
        <v>440</v>
      </c>
      <c r="G223" s="32">
        <v>0</v>
      </c>
      <c r="H223" s="32">
        <v>0</v>
      </c>
      <c r="I223" s="7" t="s">
        <v>44</v>
      </c>
      <c r="J223" s="51">
        <v>0</v>
      </c>
      <c r="K223" s="51">
        <v>0</v>
      </c>
      <c r="L223" s="46">
        <v>527431.80000000005</v>
      </c>
      <c r="M223" s="46">
        <v>114.53</v>
      </c>
      <c r="N223" s="46">
        <v>604.04999999999995</v>
      </c>
      <c r="O223" s="16">
        <v>2.9999999999999997E-4</v>
      </c>
      <c r="P223" s="16">
        <f>N223/סיכום!$B$42</f>
        <v>6.4572273166071687E-4</v>
      </c>
    </row>
    <row r="224" spans="1:16">
      <c r="A224" s="7" t="s">
        <v>492</v>
      </c>
      <c r="B224" s="7" t="s">
        <v>493</v>
      </c>
      <c r="C224" s="7" t="s">
        <v>494</v>
      </c>
      <c r="D224" s="7" t="s">
        <v>454</v>
      </c>
      <c r="E224" s="7" t="s">
        <v>476</v>
      </c>
      <c r="F224" s="7" t="s">
        <v>440</v>
      </c>
      <c r="G224" s="32">
        <v>0</v>
      </c>
      <c r="H224" s="32">
        <v>6.87</v>
      </c>
      <c r="I224" s="7" t="s">
        <v>34</v>
      </c>
      <c r="J224" s="51">
        <v>0</v>
      </c>
      <c r="K224" s="16">
        <v>-9.1000000000000004E-3</v>
      </c>
      <c r="L224" s="46">
        <v>489970</v>
      </c>
      <c r="M224" s="46">
        <v>106.94</v>
      </c>
      <c r="N224" s="46">
        <v>523.98</v>
      </c>
      <c r="O224" s="16">
        <v>1E-4</v>
      </c>
      <c r="P224" s="16">
        <f>N224/סיכום!$B$42</f>
        <v>5.6012879221187402E-4</v>
      </c>
    </row>
    <row r="225" spans="1:16">
      <c r="A225" s="7" t="s">
        <v>495</v>
      </c>
      <c r="B225" s="7" t="s">
        <v>496</v>
      </c>
      <c r="C225" s="7" t="s">
        <v>494</v>
      </c>
      <c r="D225" s="7" t="s">
        <v>454</v>
      </c>
      <c r="E225" s="7" t="s">
        <v>476</v>
      </c>
      <c r="F225" s="7" t="s">
        <v>440</v>
      </c>
      <c r="G225" s="32">
        <v>0</v>
      </c>
      <c r="H225" s="32">
        <v>6.8</v>
      </c>
      <c r="I225" s="7" t="s">
        <v>34</v>
      </c>
      <c r="J225" s="16">
        <v>4.1000000000000002E-2</v>
      </c>
      <c r="K225" s="16">
        <v>4.0500000000000001E-2</v>
      </c>
      <c r="L225" s="46">
        <v>889484</v>
      </c>
      <c r="M225" s="46">
        <v>101.05</v>
      </c>
      <c r="N225" s="46">
        <v>898.8</v>
      </c>
      <c r="O225" s="16">
        <v>1E-4</v>
      </c>
      <c r="P225" s="16">
        <f>N225/סיכום!$B$42</f>
        <v>9.608072034047718E-4</v>
      </c>
    </row>
    <row r="226" spans="1:16">
      <c r="A226" s="7" t="s">
        <v>497</v>
      </c>
      <c r="B226" s="7" t="s">
        <v>498</v>
      </c>
      <c r="C226" s="7" t="s">
        <v>499</v>
      </c>
      <c r="D226" s="7" t="s">
        <v>483</v>
      </c>
      <c r="E226" s="7" t="s">
        <v>476</v>
      </c>
      <c r="F226" s="7" t="s">
        <v>440</v>
      </c>
      <c r="G226" s="32">
        <v>0</v>
      </c>
      <c r="H226" s="32">
        <v>6.69</v>
      </c>
      <c r="I226" s="7" t="s">
        <v>34</v>
      </c>
      <c r="J226" s="16">
        <v>3.5000000000000003E-2</v>
      </c>
      <c r="K226" s="16">
        <v>4.3799999999999999E-2</v>
      </c>
      <c r="L226" s="46">
        <v>584195</v>
      </c>
      <c r="M226" s="46">
        <v>95.74</v>
      </c>
      <c r="N226" s="46">
        <v>559.32000000000005</v>
      </c>
      <c r="O226" s="16">
        <v>2.9999999999999997E-4</v>
      </c>
      <c r="P226" s="16">
        <f>N226/סיכום!$B$42</f>
        <v>5.9790685915482534E-4</v>
      </c>
    </row>
    <row r="227" spans="1:16">
      <c r="A227" s="7" t="s">
        <v>500</v>
      </c>
      <c r="B227" s="7" t="s">
        <v>501</v>
      </c>
      <c r="C227" s="7" t="s">
        <v>502</v>
      </c>
      <c r="D227" s="7" t="s">
        <v>167</v>
      </c>
      <c r="E227" s="7" t="s">
        <v>476</v>
      </c>
      <c r="F227" s="7" t="s">
        <v>440</v>
      </c>
      <c r="G227" s="32">
        <v>0</v>
      </c>
      <c r="H227" s="32">
        <v>34.520000000000003</v>
      </c>
      <c r="I227" s="7" t="s">
        <v>34</v>
      </c>
      <c r="J227" s="16">
        <v>5.2499999999999998E-2</v>
      </c>
      <c r="K227" s="16">
        <v>5.33E-2</v>
      </c>
      <c r="L227" s="46">
        <v>742493</v>
      </c>
      <c r="M227" s="46">
        <v>98.89</v>
      </c>
      <c r="N227" s="46">
        <v>734.22</v>
      </c>
      <c r="O227" s="16">
        <v>1E-3</v>
      </c>
      <c r="P227" s="16">
        <f>N227/סיכום!$B$42</f>
        <v>7.8487301388946548E-4</v>
      </c>
    </row>
    <row r="228" spans="1:16">
      <c r="A228" s="7" t="s">
        <v>503</v>
      </c>
      <c r="B228" s="7" t="s">
        <v>504</v>
      </c>
      <c r="C228" s="7" t="s">
        <v>505</v>
      </c>
      <c r="D228" s="7" t="s">
        <v>167</v>
      </c>
      <c r="E228" s="7" t="s">
        <v>476</v>
      </c>
      <c r="F228" s="7" t="s">
        <v>440</v>
      </c>
      <c r="G228" s="32">
        <v>0</v>
      </c>
      <c r="H228" s="32">
        <v>7.04</v>
      </c>
      <c r="I228" s="7" t="s">
        <v>34</v>
      </c>
      <c r="J228" s="16">
        <v>0.04</v>
      </c>
      <c r="K228" s="16">
        <v>3.9600000000000003E-2</v>
      </c>
      <c r="L228" s="46">
        <v>271368</v>
      </c>
      <c r="M228" s="46">
        <v>104.31</v>
      </c>
      <c r="N228" s="46">
        <v>283.06</v>
      </c>
      <c r="O228" s="16">
        <v>1E-4</v>
      </c>
      <c r="P228" s="16">
        <f>N228/סיכום!$B$42</f>
        <v>3.0258799176207686E-4</v>
      </c>
    </row>
    <row r="229" spans="1:16">
      <c r="A229" s="7" t="s">
        <v>506</v>
      </c>
      <c r="B229" s="7" t="s">
        <v>507</v>
      </c>
      <c r="C229" s="7" t="s">
        <v>508</v>
      </c>
      <c r="D229" s="7" t="s">
        <v>458</v>
      </c>
      <c r="E229" s="7" t="s">
        <v>351</v>
      </c>
      <c r="F229" s="7" t="s">
        <v>440</v>
      </c>
      <c r="G229" s="32">
        <v>0</v>
      </c>
      <c r="H229" s="32">
        <v>10.58</v>
      </c>
      <c r="I229" s="7" t="s">
        <v>34</v>
      </c>
      <c r="J229" s="16">
        <v>1.0005999999999999E-2</v>
      </c>
      <c r="K229" s="16">
        <v>2.0500000000000001E-2</v>
      </c>
      <c r="L229" s="46">
        <v>474894</v>
      </c>
      <c r="M229" s="46">
        <v>89.7</v>
      </c>
      <c r="N229" s="46">
        <v>425.96</v>
      </c>
      <c r="O229" s="16">
        <v>2.9999999999999997E-4</v>
      </c>
      <c r="P229" s="16">
        <f>N229/סיכום!$B$42</f>
        <v>4.5534650240575944E-4</v>
      </c>
    </row>
    <row r="230" spans="1:16">
      <c r="A230" s="7" t="s">
        <v>509</v>
      </c>
      <c r="B230" s="7" t="s">
        <v>510</v>
      </c>
      <c r="C230" s="7" t="s">
        <v>511</v>
      </c>
      <c r="D230" s="7" t="s">
        <v>167</v>
      </c>
      <c r="E230" s="7" t="s">
        <v>351</v>
      </c>
      <c r="F230" s="7" t="s">
        <v>440</v>
      </c>
      <c r="G230" s="32">
        <v>0</v>
      </c>
      <c r="H230" s="32">
        <v>7.56</v>
      </c>
      <c r="I230" s="7" t="s">
        <v>34</v>
      </c>
      <c r="J230" s="16">
        <v>4.2999999999999997E-2</v>
      </c>
      <c r="K230" s="16">
        <v>4.3999999999999997E-2</v>
      </c>
      <c r="L230" s="46">
        <v>927174</v>
      </c>
      <c r="M230" s="46">
        <v>101.04</v>
      </c>
      <c r="N230" s="46">
        <v>936.79</v>
      </c>
      <c r="O230" s="16">
        <v>1E-4</v>
      </c>
      <c r="P230" s="16">
        <f>N230/סיכום!$B$42</f>
        <v>1.0014180908740056E-3</v>
      </c>
    </row>
    <row r="231" spans="1:16">
      <c r="A231" s="7" t="s">
        <v>512</v>
      </c>
      <c r="B231" s="7" t="s">
        <v>513</v>
      </c>
      <c r="C231" s="7" t="s">
        <v>514</v>
      </c>
      <c r="D231" s="7" t="s">
        <v>515</v>
      </c>
      <c r="E231" s="7" t="s">
        <v>351</v>
      </c>
      <c r="F231" s="7" t="s">
        <v>440</v>
      </c>
      <c r="G231" s="32">
        <v>0</v>
      </c>
      <c r="H231" s="32">
        <v>7.9</v>
      </c>
      <c r="I231" s="7" t="s">
        <v>34</v>
      </c>
      <c r="J231" s="16">
        <v>3.95E-2</v>
      </c>
      <c r="K231" s="16">
        <v>4.7300000000000002E-2</v>
      </c>
      <c r="L231" s="46">
        <v>742493</v>
      </c>
      <c r="M231" s="46">
        <v>95.31</v>
      </c>
      <c r="N231" s="46">
        <v>707.68</v>
      </c>
      <c r="O231" s="16">
        <v>4.0000000000000002E-4</v>
      </c>
      <c r="P231" s="16">
        <f>N231/סיכום!$B$42</f>
        <v>7.5650204907152748E-4</v>
      </c>
    </row>
    <row r="232" spans="1:16">
      <c r="A232" s="7" t="s">
        <v>516</v>
      </c>
      <c r="B232" s="7" t="s">
        <v>517</v>
      </c>
      <c r="C232" s="7" t="s">
        <v>518</v>
      </c>
      <c r="D232" s="7" t="s">
        <v>458</v>
      </c>
      <c r="E232" s="7" t="s">
        <v>351</v>
      </c>
      <c r="F232" s="7" t="s">
        <v>440</v>
      </c>
      <c r="G232" s="32">
        <v>0</v>
      </c>
      <c r="H232" s="32">
        <v>2.2200000000000002</v>
      </c>
      <c r="I232" s="7" t="s">
        <v>34</v>
      </c>
      <c r="J232" s="16">
        <v>7.8289999999999992E-3</v>
      </c>
      <c r="K232" s="16">
        <v>-0.11559999999999999</v>
      </c>
      <c r="L232" s="46">
        <v>1055320</v>
      </c>
      <c r="M232" s="46">
        <v>78.08</v>
      </c>
      <c r="N232" s="46">
        <v>824</v>
      </c>
      <c r="O232" s="16">
        <v>5.0000000000000001E-4</v>
      </c>
      <c r="P232" s="16">
        <f>N232/סיכום!$B$42</f>
        <v>8.8084683534215842E-4</v>
      </c>
    </row>
    <row r="233" spans="1:16">
      <c r="A233" s="7" t="s">
        <v>519</v>
      </c>
      <c r="B233" s="7" t="s">
        <v>520</v>
      </c>
      <c r="C233" s="7" t="s">
        <v>521</v>
      </c>
      <c r="D233" s="7" t="s">
        <v>458</v>
      </c>
      <c r="E233" s="7" t="s">
        <v>351</v>
      </c>
      <c r="F233" s="7" t="s">
        <v>440</v>
      </c>
      <c r="G233" s="32">
        <v>0</v>
      </c>
      <c r="H233" s="32">
        <v>7.59</v>
      </c>
      <c r="I233" s="7" t="s">
        <v>34</v>
      </c>
      <c r="J233" s="16">
        <v>0.04</v>
      </c>
      <c r="K233" s="16">
        <v>4.19E-2</v>
      </c>
      <c r="L233" s="46">
        <v>934712</v>
      </c>
      <c r="M233" s="46">
        <v>100.49</v>
      </c>
      <c r="N233" s="46">
        <v>939.26</v>
      </c>
      <c r="O233" s="16">
        <v>2.9999999999999997E-4</v>
      </c>
      <c r="P233" s="16">
        <f>N233/סיכום!$B$42</f>
        <v>1.0040584934022762E-3</v>
      </c>
    </row>
    <row r="234" spans="1:16">
      <c r="A234" s="7" t="s">
        <v>522</v>
      </c>
      <c r="B234" s="7" t="s">
        <v>523</v>
      </c>
      <c r="C234" s="7" t="s">
        <v>524</v>
      </c>
      <c r="D234" s="7" t="str">
        <f>+C234</f>
        <v>CNALN</v>
      </c>
      <c r="E234" s="7" t="s">
        <v>351</v>
      </c>
      <c r="F234" s="7" t="s">
        <v>440</v>
      </c>
      <c r="G234" s="32">
        <v>0</v>
      </c>
      <c r="H234" s="32">
        <v>59.82</v>
      </c>
      <c r="I234" s="7" t="s">
        <v>44</v>
      </c>
      <c r="J234" s="16">
        <v>5.2499999999999998E-2</v>
      </c>
      <c r="K234" s="16">
        <v>5.2699999999999997E-2</v>
      </c>
      <c r="L234" s="46">
        <v>758553.59999999998</v>
      </c>
      <c r="M234" s="46">
        <v>98.95</v>
      </c>
      <c r="N234" s="46">
        <v>750.59</v>
      </c>
      <c r="O234" s="16">
        <v>2.9999999999999997E-4</v>
      </c>
      <c r="P234" s="16">
        <f>N234/סיכום!$B$42</f>
        <v>8.0237236181974602E-4</v>
      </c>
    </row>
    <row r="235" spans="1:16">
      <c r="A235" s="7" t="s">
        <v>525</v>
      </c>
      <c r="B235" s="7" t="s">
        <v>526</v>
      </c>
      <c r="C235" s="7" t="s">
        <v>527</v>
      </c>
      <c r="D235" s="7" t="s">
        <v>528</v>
      </c>
      <c r="E235" s="7" t="s">
        <v>351</v>
      </c>
      <c r="F235" s="7" t="s">
        <v>440</v>
      </c>
      <c r="G235" s="32">
        <v>0</v>
      </c>
      <c r="H235" s="32">
        <v>7.94</v>
      </c>
      <c r="I235" s="7" t="s">
        <v>34</v>
      </c>
      <c r="J235" s="16">
        <v>4.2500000000000003E-2</v>
      </c>
      <c r="K235" s="16">
        <v>4.7699999999999999E-2</v>
      </c>
      <c r="L235" s="46">
        <v>742493</v>
      </c>
      <c r="M235" s="46">
        <v>97.73</v>
      </c>
      <c r="N235" s="46">
        <v>725.66</v>
      </c>
      <c r="O235" s="16">
        <v>2.9999999999999997E-4</v>
      </c>
      <c r="P235" s="16">
        <f>N235/סיכום!$B$42</f>
        <v>7.7572246909513422E-4</v>
      </c>
    </row>
    <row r="236" spans="1:16">
      <c r="A236" s="7" t="s">
        <v>529</v>
      </c>
      <c r="B236" s="7" t="s">
        <v>530</v>
      </c>
      <c r="C236" s="7" t="s">
        <v>531</v>
      </c>
      <c r="D236" s="7" t="s">
        <v>532</v>
      </c>
      <c r="E236" s="7" t="s">
        <v>351</v>
      </c>
      <c r="F236" s="7" t="s">
        <v>440</v>
      </c>
      <c r="G236" s="32">
        <v>0</v>
      </c>
      <c r="H236" s="32">
        <v>5.95</v>
      </c>
      <c r="I236" s="7" t="s">
        <v>34</v>
      </c>
      <c r="J236" s="16">
        <v>5.1499999999999997E-2</v>
      </c>
      <c r="K236" s="16">
        <v>4.5900000000000003E-2</v>
      </c>
      <c r="L236" s="46">
        <v>425897</v>
      </c>
      <c r="M236" s="46">
        <v>103.83</v>
      </c>
      <c r="N236" s="46">
        <v>442.19</v>
      </c>
      <c r="O236" s="16">
        <v>2.0000000000000001E-4</v>
      </c>
      <c r="P236" s="16">
        <f>N236/סיכום!$B$42</f>
        <v>4.7269619189314199E-4</v>
      </c>
    </row>
    <row r="237" spans="1:16">
      <c r="A237" s="7" t="s">
        <v>533</v>
      </c>
      <c r="B237" s="7" t="s">
        <v>534</v>
      </c>
      <c r="C237" s="7" t="s">
        <v>535</v>
      </c>
      <c r="D237" s="7" t="s">
        <v>167</v>
      </c>
      <c r="E237" s="7" t="s">
        <v>351</v>
      </c>
      <c r="F237" s="7" t="s">
        <v>440</v>
      </c>
      <c r="G237" s="32">
        <v>0</v>
      </c>
      <c r="H237" s="32">
        <v>0</v>
      </c>
      <c r="I237" s="7" t="s">
        <v>34</v>
      </c>
      <c r="J237" s="51">
        <v>0</v>
      </c>
      <c r="K237" s="51">
        <v>0</v>
      </c>
      <c r="L237" s="46">
        <v>738724</v>
      </c>
      <c r="M237" s="46">
        <v>102.72</v>
      </c>
      <c r="N237" s="46">
        <v>758.85</v>
      </c>
      <c r="O237" s="16">
        <v>1E-4</v>
      </c>
      <c r="P237" s="16">
        <f>N237/סיכום!$B$42</f>
        <v>8.1120220995072447E-4</v>
      </c>
    </row>
    <row r="238" spans="1:16">
      <c r="A238" s="7" t="s">
        <v>536</v>
      </c>
      <c r="B238" s="7" t="s">
        <v>537</v>
      </c>
      <c r="C238" s="7" t="s">
        <v>538</v>
      </c>
      <c r="D238" s="7" t="s">
        <v>468</v>
      </c>
      <c r="E238" s="7" t="s">
        <v>351</v>
      </c>
      <c r="F238" s="7" t="s">
        <v>440</v>
      </c>
      <c r="G238" s="32">
        <v>0</v>
      </c>
      <c r="H238" s="32">
        <v>32.79</v>
      </c>
      <c r="I238" s="7" t="s">
        <v>39</v>
      </c>
      <c r="J238" s="51">
        <v>0</v>
      </c>
      <c r="K238" s="16">
        <v>-1.1000000000000001E-3</v>
      </c>
      <c r="L238" s="46">
        <v>459914.6</v>
      </c>
      <c r="M238" s="46">
        <v>103.91</v>
      </c>
      <c r="N238" s="46">
        <v>477.88</v>
      </c>
      <c r="O238" s="16">
        <v>1E-4</v>
      </c>
      <c r="P238" s="16">
        <f>N238/סיכום!$B$42</f>
        <v>5.1084840494333814E-4</v>
      </c>
    </row>
    <row r="239" spans="1:16">
      <c r="A239" s="7" t="s">
        <v>539</v>
      </c>
      <c r="B239" s="7" t="s">
        <v>540</v>
      </c>
      <c r="C239" s="7" t="s">
        <v>541</v>
      </c>
      <c r="D239" s="7" t="s">
        <v>542</v>
      </c>
      <c r="E239" s="7" t="s">
        <v>351</v>
      </c>
      <c r="F239" s="7" t="s">
        <v>440</v>
      </c>
      <c r="G239" s="32">
        <v>0</v>
      </c>
      <c r="H239" s="32">
        <v>34.520000000000003</v>
      </c>
      <c r="I239" s="7" t="s">
        <v>34</v>
      </c>
      <c r="J239" s="16">
        <v>1.9094E-2</v>
      </c>
      <c r="K239" s="16">
        <v>1.9300000000000001E-2</v>
      </c>
      <c r="L239" s="46">
        <v>738724</v>
      </c>
      <c r="M239" s="46">
        <v>101.07</v>
      </c>
      <c r="N239" s="46">
        <v>746.65</v>
      </c>
      <c r="O239" s="16">
        <v>2.0000000000000001E-4</v>
      </c>
      <c r="P239" s="16">
        <f>N239/סיכום!$B$42</f>
        <v>7.9816054564104679E-4</v>
      </c>
    </row>
    <row r="240" spans="1:16">
      <c r="A240" s="7" t="s">
        <v>543</v>
      </c>
      <c r="B240" s="7" t="s">
        <v>544</v>
      </c>
      <c r="C240" s="7" t="s">
        <v>545</v>
      </c>
      <c r="D240" s="7" t="s">
        <v>475</v>
      </c>
      <c r="E240" s="7" t="s">
        <v>351</v>
      </c>
      <c r="F240" s="7" t="s">
        <v>440</v>
      </c>
      <c r="G240" s="32">
        <v>0</v>
      </c>
      <c r="H240" s="32">
        <v>14.91</v>
      </c>
      <c r="I240" s="7" t="s">
        <v>34</v>
      </c>
      <c r="J240" s="16">
        <v>7.0000000000000007E-2</v>
      </c>
      <c r="K240" s="16">
        <v>6.7599999999999993E-2</v>
      </c>
      <c r="L240" s="46">
        <v>606809</v>
      </c>
      <c r="M240" s="46">
        <v>106.62</v>
      </c>
      <c r="N240" s="46">
        <v>646.98</v>
      </c>
      <c r="O240" s="16">
        <v>2.0000000000000001E-4</v>
      </c>
      <c r="P240" s="16">
        <f>N240/סיכום!$B$42</f>
        <v>6.9161442418649226E-4</v>
      </c>
    </row>
    <row r="241" spans="1:16">
      <c r="A241" s="7" t="s">
        <v>546</v>
      </c>
      <c r="B241" s="7" t="s">
        <v>547</v>
      </c>
      <c r="C241" s="7" t="s">
        <v>548</v>
      </c>
      <c r="D241" s="7" t="s">
        <v>162</v>
      </c>
      <c r="E241" s="7" t="s">
        <v>351</v>
      </c>
      <c r="F241" s="7" t="s">
        <v>440</v>
      </c>
      <c r="G241" s="32">
        <v>0</v>
      </c>
      <c r="H241" s="32">
        <v>6.32</v>
      </c>
      <c r="I241" s="7" t="s">
        <v>34</v>
      </c>
      <c r="J241" s="16">
        <v>4.1250000000000002E-2</v>
      </c>
      <c r="K241" s="16">
        <v>5.4300000000000001E-2</v>
      </c>
      <c r="L241" s="46">
        <v>459818</v>
      </c>
      <c r="M241" s="46">
        <v>93.22</v>
      </c>
      <c r="N241" s="46">
        <v>428.63</v>
      </c>
      <c r="O241" s="16">
        <v>1E-4</v>
      </c>
      <c r="P241" s="16">
        <f>N241/סיכום!$B$42</f>
        <v>4.582007027095987E-4</v>
      </c>
    </row>
    <row r="242" spans="1:16">
      <c r="A242" s="7" t="s">
        <v>549</v>
      </c>
      <c r="B242" s="7" t="s">
        <v>550</v>
      </c>
      <c r="C242" s="7" t="s">
        <v>551</v>
      </c>
      <c r="D242" s="7" t="s">
        <v>162</v>
      </c>
      <c r="E242" s="7" t="s">
        <v>351</v>
      </c>
      <c r="F242" s="7" t="s">
        <v>440</v>
      </c>
      <c r="G242" s="32">
        <v>0</v>
      </c>
      <c r="H242" s="32">
        <v>7.93</v>
      </c>
      <c r="I242" s="7" t="s">
        <v>34</v>
      </c>
      <c r="J242" s="16">
        <v>4.7500000000000001E-2</v>
      </c>
      <c r="K242" s="16">
        <v>5.0500000000000003E-2</v>
      </c>
      <c r="L242" s="46">
        <v>1292767</v>
      </c>
      <c r="M242" s="46">
        <v>102.5</v>
      </c>
      <c r="N242" s="46">
        <v>1325.13</v>
      </c>
      <c r="O242" s="16">
        <v>2.9999999999999997E-4</v>
      </c>
      <c r="P242" s="16">
        <f>N242/סיכום!$B$42</f>
        <v>1.4165492316953331E-3</v>
      </c>
    </row>
    <row r="243" spans="1:16">
      <c r="A243" s="7" t="s">
        <v>552</v>
      </c>
      <c r="B243" s="7" t="s">
        <v>553</v>
      </c>
      <c r="C243" s="7" t="s">
        <v>554</v>
      </c>
      <c r="D243" s="7" t="s">
        <v>450</v>
      </c>
      <c r="E243" s="7" t="s">
        <v>351</v>
      </c>
      <c r="F243" s="7" t="s">
        <v>440</v>
      </c>
      <c r="G243" s="32">
        <v>0</v>
      </c>
      <c r="H243" s="32">
        <v>7.93</v>
      </c>
      <c r="I243" s="7" t="s">
        <v>34</v>
      </c>
      <c r="J243" s="16">
        <v>3.7499999999999999E-2</v>
      </c>
      <c r="K243" s="16">
        <v>4.3900000000000002E-2</v>
      </c>
      <c r="L243" s="46">
        <v>452280</v>
      </c>
      <c r="M243" s="46">
        <v>98.72</v>
      </c>
      <c r="N243" s="46">
        <v>446.5</v>
      </c>
      <c r="O243" s="16">
        <v>2.0000000000000001E-4</v>
      </c>
      <c r="P243" s="16">
        <f>N243/סיכום!$B$42</f>
        <v>4.7730353395664289E-4</v>
      </c>
    </row>
    <row r="244" spans="1:16">
      <c r="A244" s="7" t="s">
        <v>555</v>
      </c>
      <c r="B244" s="7" t="s">
        <v>556</v>
      </c>
      <c r="C244" s="7" t="s">
        <v>557</v>
      </c>
      <c r="D244" s="7" t="s">
        <v>454</v>
      </c>
      <c r="E244" s="7" t="s">
        <v>558</v>
      </c>
      <c r="F244" s="7" t="s">
        <v>440</v>
      </c>
      <c r="G244" s="32">
        <v>0</v>
      </c>
      <c r="H244" s="32">
        <v>12.91</v>
      </c>
      <c r="I244" s="7" t="s">
        <v>34</v>
      </c>
      <c r="J244" s="16">
        <v>4.2959999999999998E-2</v>
      </c>
      <c r="K244" s="16">
        <v>5.04E-2</v>
      </c>
      <c r="L244" s="46">
        <v>1206080</v>
      </c>
      <c r="M244" s="46">
        <v>95.24</v>
      </c>
      <c r="N244" s="46">
        <v>1148.6500000000001</v>
      </c>
      <c r="O244" s="16">
        <v>2.0000000000000001E-4</v>
      </c>
      <c r="P244" s="16">
        <f>N244/סיכום!$B$42</f>
        <v>1.2278940745337019E-3</v>
      </c>
    </row>
    <row r="245" spans="1:16">
      <c r="A245" s="7" t="s">
        <v>559</v>
      </c>
      <c r="B245" s="7" t="s">
        <v>560</v>
      </c>
      <c r="C245" s="7" t="s">
        <v>561</v>
      </c>
      <c r="D245" s="7" t="s">
        <v>562</v>
      </c>
      <c r="E245" s="7" t="s">
        <v>558</v>
      </c>
      <c r="F245" s="7" t="s">
        <v>440</v>
      </c>
      <c r="G245" s="32">
        <v>0</v>
      </c>
      <c r="H245" s="32">
        <v>0</v>
      </c>
      <c r="I245" s="7" t="s">
        <v>34</v>
      </c>
      <c r="J245" s="51">
        <v>0</v>
      </c>
      <c r="K245" s="51">
        <v>0</v>
      </c>
      <c r="L245" s="46">
        <v>293982</v>
      </c>
      <c r="M245" s="46">
        <v>106.92</v>
      </c>
      <c r="N245" s="46">
        <v>314.32</v>
      </c>
      <c r="O245" s="16">
        <v>1E-4</v>
      </c>
      <c r="P245" s="16">
        <f>N245/סיכום!$B$42</f>
        <v>3.3600458408343108E-4</v>
      </c>
    </row>
    <row r="246" spans="1:16">
      <c r="A246" s="7" t="s">
        <v>563</v>
      </c>
      <c r="B246" s="7" t="s">
        <v>564</v>
      </c>
      <c r="C246" s="7" t="s">
        <v>565</v>
      </c>
      <c r="D246" s="7" t="s">
        <v>566</v>
      </c>
      <c r="E246" s="7" t="s">
        <v>558</v>
      </c>
      <c r="F246" s="7" t="s">
        <v>440</v>
      </c>
      <c r="G246" s="32">
        <v>0</v>
      </c>
      <c r="H246" s="32">
        <v>7.2</v>
      </c>
      <c r="I246" s="7" t="s">
        <v>34</v>
      </c>
      <c r="J246" s="16">
        <v>5.3030000000000001E-2</v>
      </c>
      <c r="K246" s="16">
        <v>5.28E-2</v>
      </c>
      <c r="L246" s="46">
        <v>516353</v>
      </c>
      <c r="M246" s="46">
        <v>101.07</v>
      </c>
      <c r="N246" s="46">
        <v>521.86</v>
      </c>
      <c r="O246" s="16">
        <v>1E-4</v>
      </c>
      <c r="P246" s="16">
        <f>N246/סיכום!$B$42</f>
        <v>5.57862535790848E-4</v>
      </c>
    </row>
    <row r="247" spans="1:16">
      <c r="A247" s="7" t="s">
        <v>567</v>
      </c>
      <c r="B247" s="7" t="s">
        <v>568</v>
      </c>
      <c r="C247" s="7" t="s">
        <v>569</v>
      </c>
      <c r="D247" s="7" t="s">
        <v>475</v>
      </c>
      <c r="E247" s="7" t="s">
        <v>558</v>
      </c>
      <c r="F247" s="7" t="s">
        <v>440</v>
      </c>
      <c r="G247" s="32">
        <v>0</v>
      </c>
      <c r="H247" s="32">
        <v>33.61</v>
      </c>
      <c r="I247" s="7" t="s">
        <v>44</v>
      </c>
      <c r="J247" s="16">
        <v>4.8500000000000001E-2</v>
      </c>
      <c r="K247" s="16">
        <v>4.9399999999999999E-2</v>
      </c>
      <c r="L247" s="46">
        <v>1120051.8</v>
      </c>
      <c r="M247" s="46">
        <v>101.95</v>
      </c>
      <c r="N247" s="46">
        <v>1141.8499999999999</v>
      </c>
      <c r="O247" s="16">
        <v>5.0000000000000001E-4</v>
      </c>
      <c r="P247" s="16">
        <f>N247/סיכום!$B$42</f>
        <v>1.2206249501643732E-3</v>
      </c>
    </row>
    <row r="248" spans="1:16">
      <c r="A248" s="7" t="s">
        <v>570</v>
      </c>
      <c r="B248" s="7" t="s">
        <v>571</v>
      </c>
      <c r="C248" s="7" t="s">
        <v>572</v>
      </c>
      <c r="D248" s="7" t="s">
        <v>532</v>
      </c>
      <c r="E248" s="7" t="s">
        <v>573</v>
      </c>
      <c r="F248" s="7" t="s">
        <v>440</v>
      </c>
      <c r="G248" s="32">
        <v>0</v>
      </c>
      <c r="H248" s="32">
        <v>7.94</v>
      </c>
      <c r="I248" s="7" t="s">
        <v>34</v>
      </c>
      <c r="J248" s="16">
        <v>4.4499999999999998E-2</v>
      </c>
      <c r="K248" s="16">
        <v>4.4400000000000002E-2</v>
      </c>
      <c r="L248" s="46">
        <v>697265</v>
      </c>
      <c r="M248" s="46">
        <v>101.62</v>
      </c>
      <c r="N248" s="46">
        <v>708.59</v>
      </c>
      <c r="O248" s="16">
        <v>4.0000000000000002E-4</v>
      </c>
      <c r="P248" s="16">
        <f>N248/סיכום!$B$42</f>
        <v>7.5747482895036414E-4</v>
      </c>
    </row>
    <row r="249" spans="1:16">
      <c r="A249" s="7" t="s">
        <v>574</v>
      </c>
      <c r="B249" s="7" t="s">
        <v>575</v>
      </c>
      <c r="C249" s="7" t="s">
        <v>576</v>
      </c>
      <c r="D249" s="7" t="s">
        <v>458</v>
      </c>
      <c r="E249" s="7" t="s">
        <v>573</v>
      </c>
      <c r="F249" s="7" t="s">
        <v>440</v>
      </c>
      <c r="G249" s="32">
        <v>0</v>
      </c>
      <c r="H249" s="32">
        <v>11.09</v>
      </c>
      <c r="I249" s="7" t="s">
        <v>34</v>
      </c>
      <c r="J249" s="16">
        <v>7.8750000000000001E-2</v>
      </c>
      <c r="K249" s="16">
        <v>7.2900000000000006E-2</v>
      </c>
      <c r="L249" s="46">
        <v>354286</v>
      </c>
      <c r="M249" s="46">
        <v>100.45</v>
      </c>
      <c r="N249" s="46">
        <v>355.88</v>
      </c>
      <c r="O249" s="16">
        <v>1E-4</v>
      </c>
      <c r="P249" s="16">
        <f>N249/סיכום!$B$42</f>
        <v>3.8043176184656227E-4</v>
      </c>
    </row>
    <row r="250" spans="1:16">
      <c r="A250" s="7" t="s">
        <v>577</v>
      </c>
      <c r="B250" s="7" t="s">
        <v>578</v>
      </c>
      <c r="C250" s="7" t="s">
        <v>579</v>
      </c>
      <c r="D250" s="7" t="s">
        <v>580</v>
      </c>
      <c r="E250" s="32" t="s">
        <v>1598</v>
      </c>
      <c r="F250" s="32">
        <v>0</v>
      </c>
      <c r="G250" s="32">
        <v>0</v>
      </c>
      <c r="H250" s="32">
        <v>4.8499999999999996</v>
      </c>
      <c r="I250" s="7" t="s">
        <v>39</v>
      </c>
      <c r="J250" s="16">
        <v>0.03</v>
      </c>
      <c r="K250" s="16">
        <v>1.9599999999999999E-2</v>
      </c>
      <c r="L250" s="46">
        <v>620251.80000000005</v>
      </c>
      <c r="M250" s="46">
        <v>105.56</v>
      </c>
      <c r="N250" s="46">
        <v>654.75</v>
      </c>
      <c r="O250" s="16">
        <v>2.9999999999999997E-4</v>
      </c>
      <c r="P250" s="16">
        <f>N250/סיכום!$B$42</f>
        <v>6.9992046776732794E-4</v>
      </c>
    </row>
    <row r="251" spans="1:16">
      <c r="A251" s="7" t="s">
        <v>581</v>
      </c>
      <c r="B251" s="7" t="s">
        <v>582</v>
      </c>
      <c r="C251" s="7" t="s">
        <v>583</v>
      </c>
      <c r="D251" s="7" t="s">
        <v>584</v>
      </c>
      <c r="E251" s="32" t="s">
        <v>1598</v>
      </c>
      <c r="F251" s="32">
        <v>0</v>
      </c>
      <c r="G251" s="32">
        <v>0</v>
      </c>
      <c r="H251" s="32">
        <v>4.54</v>
      </c>
      <c r="I251" s="7" t="s">
        <v>44</v>
      </c>
      <c r="J251" s="16">
        <v>0.02</v>
      </c>
      <c r="K251" s="16">
        <v>2.4E-2</v>
      </c>
      <c r="L251" s="46">
        <v>468169.8</v>
      </c>
      <c r="M251" s="46">
        <v>98.76</v>
      </c>
      <c r="N251" s="46">
        <v>462.34</v>
      </c>
      <c r="O251" s="16">
        <v>6.9999999999999999E-4</v>
      </c>
      <c r="P251" s="16">
        <f>N251/סיכום!$B$42</f>
        <v>4.9423631778166687E-4</v>
      </c>
    </row>
    <row r="252" spans="1:16" ht="13.5" thickBot="1">
      <c r="A252" s="6" t="s">
        <v>585</v>
      </c>
      <c r="B252" s="6"/>
      <c r="C252" s="6"/>
      <c r="D252" s="6"/>
      <c r="E252" s="6"/>
      <c r="F252" s="6"/>
      <c r="G252" s="6"/>
      <c r="H252" s="54">
        <v>14.01</v>
      </c>
      <c r="I252" s="6"/>
      <c r="J252" s="17"/>
      <c r="K252" s="17">
        <v>3.7199999999999997E-2</v>
      </c>
      <c r="L252" s="40">
        <f>SUM(L209:L251)</f>
        <v>28151954.800000004</v>
      </c>
      <c r="M252" s="39"/>
      <c r="N252" s="40">
        <f>SUM(N209:N251)</f>
        <v>28247.449999999997</v>
      </c>
      <c r="O252" s="17"/>
      <c r="P252" s="18">
        <f>SUM(P209:P251)</f>
        <v>3.0196209877410014E-2</v>
      </c>
    </row>
    <row r="253" spans="1:16" ht="13.5" thickTop="1"/>
    <row r="254" spans="1:16" ht="13.5" thickBot="1">
      <c r="A254" s="4" t="s">
        <v>586</v>
      </c>
      <c r="B254" s="4"/>
      <c r="C254" s="4"/>
      <c r="D254" s="4"/>
      <c r="E254" s="4"/>
      <c r="F254" s="4"/>
      <c r="G254" s="4"/>
      <c r="H254" s="26">
        <v>14.01</v>
      </c>
      <c r="I254" s="4"/>
      <c r="J254" s="19"/>
      <c r="K254" s="19">
        <v>3.7199999999999997E-2</v>
      </c>
      <c r="L254" s="41">
        <f>SUM(L252)</f>
        <v>28151954.800000004</v>
      </c>
      <c r="M254" s="37"/>
      <c r="N254" s="41">
        <f>SUM(N252)</f>
        <v>28247.449999999997</v>
      </c>
      <c r="O254" s="19"/>
      <c r="P254" s="20">
        <f>SUM(P252)</f>
        <v>3.0196209877410014E-2</v>
      </c>
    </row>
    <row r="255" spans="1:16" ht="13.5" thickTop="1"/>
    <row r="257" spans="1:16" ht="13.5" thickBot="1">
      <c r="A257" s="4" t="s">
        <v>587</v>
      </c>
      <c r="B257" s="4"/>
      <c r="C257" s="4"/>
      <c r="D257" s="4"/>
      <c r="E257" s="4"/>
      <c r="F257" s="4"/>
      <c r="G257" s="4"/>
      <c r="H257" s="26">
        <v>6.28</v>
      </c>
      <c r="I257" s="4"/>
      <c r="J257" s="19"/>
      <c r="K257" s="19">
        <v>2.2100000000000002E-2</v>
      </c>
      <c r="L257" s="41">
        <f>SUM(L201+L254)</f>
        <v>103606167.44</v>
      </c>
      <c r="M257" s="37"/>
      <c r="N257" s="41">
        <f>SUM(N201+N254)</f>
        <v>115996.90999999999</v>
      </c>
      <c r="O257" s="19"/>
      <c r="P257" s="20">
        <f>SUM(P201+P254)</f>
        <v>0.12399940665408879</v>
      </c>
    </row>
    <row r="258" spans="1:16" ht="13.5" thickTop="1"/>
    <row r="260" spans="1:16">
      <c r="A260" s="7" t="s">
        <v>77</v>
      </c>
      <c r="B260" s="7"/>
      <c r="C260" s="7"/>
      <c r="D260" s="7"/>
      <c r="E260" s="7"/>
      <c r="F260" s="7"/>
      <c r="G260" s="7"/>
      <c r="H260" s="32"/>
      <c r="I260" s="7"/>
      <c r="J260" s="16"/>
      <c r="K260" s="16"/>
      <c r="L260" s="46"/>
      <c r="M260" s="46"/>
      <c r="N260" s="46"/>
      <c r="O260" s="16"/>
      <c r="P260" s="16"/>
    </row>
    <row r="264" spans="1:16">
      <c r="A264" s="2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7"/>
  <sheetViews>
    <sheetView rightToLeft="1" workbookViewId="0">
      <selection activeCell="A25" sqref="A25"/>
    </sheetView>
  </sheetViews>
  <sheetFormatPr defaultColWidth="9.140625" defaultRowHeight="12.75"/>
  <cols>
    <col min="1" max="1" width="36.7109375" customWidth="1"/>
    <col min="2" max="2" width="16.7109375" customWidth="1"/>
    <col min="3" max="3" width="35.7109375" customWidth="1"/>
    <col min="4" max="4" width="46.7109375" customWidth="1"/>
    <col min="5" max="5" width="13.7109375" customWidth="1"/>
    <col min="6" max="6" width="15.7109375" style="52" customWidth="1"/>
    <col min="7" max="8" width="12.7109375" style="52" customWidth="1"/>
    <col min="9" max="9" width="24.7109375" style="47" customWidth="1"/>
    <col min="10" max="10" width="20.7109375" style="47" customWidth="1"/>
  </cols>
  <sheetData>
    <row r="2" spans="1:10" ht="18">
      <c r="A2" s="1" t="s">
        <v>0</v>
      </c>
    </row>
    <row r="4" spans="1:10" ht="18">
      <c r="A4" s="1" t="s">
        <v>588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142</v>
      </c>
      <c r="E11" s="4" t="s">
        <v>9</v>
      </c>
      <c r="F11" s="26" t="s">
        <v>82</v>
      </c>
      <c r="G11" s="26" t="s">
        <v>83</v>
      </c>
      <c r="H11" s="26" t="s">
        <v>12</v>
      </c>
      <c r="I11" s="19" t="s">
        <v>84</v>
      </c>
      <c r="J11" s="19" t="s">
        <v>13</v>
      </c>
    </row>
    <row r="12" spans="1:10">
      <c r="A12" s="5"/>
      <c r="B12" s="5"/>
      <c r="C12" s="5"/>
      <c r="D12" s="5"/>
      <c r="E12" s="5"/>
      <c r="F12" s="53" t="s">
        <v>87</v>
      </c>
      <c r="G12" s="53" t="s">
        <v>88</v>
      </c>
      <c r="H12" s="53" t="s">
        <v>15</v>
      </c>
      <c r="I12" s="48" t="s">
        <v>14</v>
      </c>
      <c r="J12" s="48" t="s">
        <v>14</v>
      </c>
    </row>
    <row r="15" spans="1:10">
      <c r="A15" s="4" t="s">
        <v>589</v>
      </c>
      <c r="B15" s="4"/>
      <c r="C15" s="4"/>
      <c r="D15" s="4"/>
      <c r="E15" s="4"/>
      <c r="F15" s="26"/>
      <c r="G15" s="26"/>
      <c r="H15" s="26"/>
      <c r="I15" s="19"/>
      <c r="J15" s="19"/>
    </row>
    <row r="18" spans="1:10">
      <c r="A18" s="4" t="s">
        <v>590</v>
      </c>
      <c r="B18" s="4"/>
      <c r="C18" s="4"/>
      <c r="D18" s="4"/>
      <c r="E18" s="4"/>
      <c r="F18" s="26"/>
      <c r="G18" s="26"/>
      <c r="H18" s="26"/>
      <c r="I18" s="19"/>
      <c r="J18" s="19"/>
    </row>
    <row r="19" spans="1:10">
      <c r="A19" s="6" t="s">
        <v>591</v>
      </c>
      <c r="B19" s="6"/>
      <c r="C19" s="6"/>
      <c r="D19" s="6"/>
      <c r="E19" s="6"/>
      <c r="F19" s="54"/>
      <c r="G19" s="54"/>
      <c r="H19" s="54"/>
      <c r="I19" s="17"/>
      <c r="J19" s="17"/>
    </row>
    <row r="20" spans="1:10">
      <c r="A20" s="7" t="s">
        <v>592</v>
      </c>
      <c r="B20" s="7">
        <v>593038</v>
      </c>
      <c r="C20" s="7" t="s">
        <v>593</v>
      </c>
      <c r="D20" s="7" t="s">
        <v>167</v>
      </c>
      <c r="E20" s="7" t="s">
        <v>23</v>
      </c>
      <c r="F20" s="32">
        <v>22032</v>
      </c>
      <c r="G20" s="32">
        <v>5379</v>
      </c>
      <c r="H20" s="32">
        <v>1185.0999999999999</v>
      </c>
      <c r="I20" s="16">
        <v>2.0000000000000001E-4</v>
      </c>
      <c r="J20" s="16">
        <f>H20/סיכום!$B$42</f>
        <v>1.2668587191310581E-3</v>
      </c>
    </row>
    <row r="21" spans="1:10">
      <c r="A21" s="7" t="s">
        <v>594</v>
      </c>
      <c r="B21" s="7">
        <v>691212</v>
      </c>
      <c r="C21" s="7" t="s">
        <v>595</v>
      </c>
      <c r="D21" s="7" t="s">
        <v>167</v>
      </c>
      <c r="E21" s="7" t="s">
        <v>23</v>
      </c>
      <c r="F21" s="32">
        <v>280000</v>
      </c>
      <c r="G21" s="32">
        <v>724.5</v>
      </c>
      <c r="H21" s="32">
        <v>2028.6</v>
      </c>
      <c r="I21" s="16">
        <v>2.9999999999999997E-4</v>
      </c>
      <c r="J21" s="16">
        <f>H21/סיכום!$B$42</f>
        <v>2.1685508375911436E-3</v>
      </c>
    </row>
    <row r="22" spans="1:10">
      <c r="A22" s="7" t="s">
        <v>596</v>
      </c>
      <c r="B22" s="7">
        <v>604611</v>
      </c>
      <c r="C22" s="7" t="s">
        <v>182</v>
      </c>
      <c r="D22" s="7" t="s">
        <v>167</v>
      </c>
      <c r="E22" s="7" t="s">
        <v>23</v>
      </c>
      <c r="F22" s="32">
        <v>367200</v>
      </c>
      <c r="G22" s="32">
        <v>1596</v>
      </c>
      <c r="H22" s="32">
        <v>5860.51</v>
      </c>
      <c r="I22" s="16">
        <v>2.0000000000000001E-4</v>
      </c>
      <c r="J22" s="16">
        <f>H22/סיכום!$B$42</f>
        <v>6.2648200084843121E-3</v>
      </c>
    </row>
    <row r="23" spans="1:10">
      <c r="A23" s="7" t="s">
        <v>597</v>
      </c>
      <c r="B23" s="7">
        <v>695437</v>
      </c>
      <c r="C23" s="7" t="s">
        <v>253</v>
      </c>
      <c r="D23" s="7" t="s">
        <v>167</v>
      </c>
      <c r="E23" s="7" t="s">
        <v>23</v>
      </c>
      <c r="F23" s="32">
        <v>22000</v>
      </c>
      <c r="G23" s="32">
        <v>4681</v>
      </c>
      <c r="H23" s="32">
        <v>1029.82</v>
      </c>
      <c r="I23" s="16">
        <v>1E-4</v>
      </c>
      <c r="J23" s="16">
        <f>H23/סיכום!$B$42</f>
        <v>1.1008661261796863E-3</v>
      </c>
    </row>
    <row r="24" spans="1:10">
      <c r="A24" s="7" t="s">
        <v>47</v>
      </c>
      <c r="B24" s="7">
        <v>662577</v>
      </c>
      <c r="C24" s="7" t="s">
        <v>598</v>
      </c>
      <c r="D24" s="7" t="s">
        <v>167</v>
      </c>
      <c r="E24" s="7" t="s">
        <v>23</v>
      </c>
      <c r="F24" s="32">
        <v>259050</v>
      </c>
      <c r="G24" s="32">
        <v>2033</v>
      </c>
      <c r="H24" s="32">
        <v>5266.49</v>
      </c>
      <c r="I24" s="16">
        <v>2.0000000000000001E-4</v>
      </c>
      <c r="J24" s="16">
        <f>H24/סיכום!$B$42</f>
        <v>5.6298192352683537E-3</v>
      </c>
    </row>
    <row r="25" spans="1:10">
      <c r="A25" s="7" t="s">
        <v>599</v>
      </c>
      <c r="B25" s="7">
        <v>126011</v>
      </c>
      <c r="C25" s="7" t="s">
        <v>221</v>
      </c>
      <c r="D25" s="7" t="s">
        <v>200</v>
      </c>
      <c r="E25" s="7" t="s">
        <v>23</v>
      </c>
      <c r="F25" s="32">
        <v>12610</v>
      </c>
      <c r="G25" s="32">
        <v>4500</v>
      </c>
      <c r="H25" s="32">
        <v>567.45000000000005</v>
      </c>
      <c r="I25" s="16">
        <v>1E-4</v>
      </c>
      <c r="J25" s="16">
        <f>H25/סיכום!$B$42</f>
        <v>6.0659773873168428E-4</v>
      </c>
    </row>
    <row r="26" spans="1:10">
      <c r="A26" s="7" t="s">
        <v>600</v>
      </c>
      <c r="B26" s="7">
        <v>126016</v>
      </c>
      <c r="C26" s="7" t="s">
        <v>221</v>
      </c>
      <c r="D26" s="7" t="s">
        <v>200</v>
      </c>
      <c r="E26" s="7" t="s">
        <v>23</v>
      </c>
      <c r="F26" s="32">
        <v>5800.6</v>
      </c>
      <c r="G26" s="32">
        <v>100</v>
      </c>
      <c r="H26" s="32">
        <v>5.8</v>
      </c>
      <c r="I26" s="16">
        <v>0</v>
      </c>
      <c r="J26" s="16">
        <f>H26/סיכום!$B$42</f>
        <v>6.2001354914860659E-6</v>
      </c>
    </row>
    <row r="27" spans="1:10">
      <c r="A27" s="7" t="s">
        <v>601</v>
      </c>
      <c r="B27" s="7">
        <v>1119478</v>
      </c>
      <c r="C27" s="7" t="s">
        <v>602</v>
      </c>
      <c r="D27" s="7" t="s">
        <v>200</v>
      </c>
      <c r="E27" s="7" t="s">
        <v>23</v>
      </c>
      <c r="F27" s="32">
        <v>7691</v>
      </c>
      <c r="G27" s="32">
        <v>15070</v>
      </c>
      <c r="H27" s="32">
        <v>1159.03</v>
      </c>
      <c r="I27" s="16">
        <v>1E-4</v>
      </c>
      <c r="J27" s="16">
        <f>H27/סיכום!$B$42</f>
        <v>1.238990179085706E-3</v>
      </c>
    </row>
    <row r="28" spans="1:10">
      <c r="A28" s="7" t="s">
        <v>603</v>
      </c>
      <c r="B28" s="7">
        <v>1081082</v>
      </c>
      <c r="C28" s="7" t="s">
        <v>604</v>
      </c>
      <c r="D28" s="7" t="s">
        <v>605</v>
      </c>
      <c r="E28" s="7" t="s">
        <v>23</v>
      </c>
      <c r="F28" s="32">
        <v>12325</v>
      </c>
      <c r="G28" s="32">
        <v>15830</v>
      </c>
      <c r="H28" s="32">
        <v>1951.05</v>
      </c>
      <c r="I28" s="16">
        <v>2.0000000000000001E-4</v>
      </c>
      <c r="J28" s="16">
        <f>H28/סיכום!$B$42</f>
        <v>2.0856507501144637E-3</v>
      </c>
    </row>
    <row r="29" spans="1:10">
      <c r="A29" s="7" t="s">
        <v>606</v>
      </c>
      <c r="B29" s="7">
        <v>746016</v>
      </c>
      <c r="C29" s="7" t="s">
        <v>607</v>
      </c>
      <c r="D29" s="7" t="s">
        <v>605</v>
      </c>
      <c r="E29" s="7" t="s">
        <v>23</v>
      </c>
      <c r="F29" s="32">
        <v>12623</v>
      </c>
      <c r="G29" s="32">
        <v>6118</v>
      </c>
      <c r="H29" s="32">
        <v>772.28</v>
      </c>
      <c r="I29" s="16">
        <v>1E-4</v>
      </c>
      <c r="J29" s="16">
        <f>H29/סיכום!$B$42</f>
        <v>8.2555873058014814E-4</v>
      </c>
    </row>
    <row r="30" spans="1:10">
      <c r="A30" s="7" t="s">
        <v>608</v>
      </c>
      <c r="B30" s="7">
        <v>629014</v>
      </c>
      <c r="C30" s="7" t="s">
        <v>609</v>
      </c>
      <c r="D30" s="7" t="s">
        <v>346</v>
      </c>
      <c r="E30" s="7" t="s">
        <v>23</v>
      </c>
      <c r="F30" s="32">
        <v>20125</v>
      </c>
      <c r="G30" s="32">
        <v>22320</v>
      </c>
      <c r="H30" s="32">
        <v>4491.8999999999996</v>
      </c>
      <c r="I30" s="16">
        <v>0</v>
      </c>
      <c r="J30" s="16">
        <f>H30/סיכום!$B$42</f>
        <v>4.8017911403803893E-3</v>
      </c>
    </row>
    <row r="31" spans="1:10">
      <c r="A31" s="7" t="s">
        <v>610</v>
      </c>
      <c r="B31" s="7">
        <v>281014</v>
      </c>
      <c r="C31" s="7" t="s">
        <v>611</v>
      </c>
      <c r="D31" s="7" t="s">
        <v>346</v>
      </c>
      <c r="E31" s="7" t="s">
        <v>23</v>
      </c>
      <c r="F31" s="32">
        <v>123500</v>
      </c>
      <c r="G31" s="32">
        <v>2637</v>
      </c>
      <c r="H31" s="32">
        <v>3256.7</v>
      </c>
      <c r="I31" s="16">
        <v>1E-4</v>
      </c>
      <c r="J31" s="16">
        <f>H31/סיכום!$B$42</f>
        <v>3.4813760784694263E-3</v>
      </c>
    </row>
    <row r="32" spans="1:10">
      <c r="A32" s="7" t="s">
        <v>612</v>
      </c>
      <c r="B32" s="7">
        <v>1130699</v>
      </c>
      <c r="C32" s="7" t="s">
        <v>613</v>
      </c>
      <c r="D32" s="7" t="s">
        <v>346</v>
      </c>
      <c r="E32" s="7" t="s">
        <v>23</v>
      </c>
      <c r="F32" s="32">
        <v>4830</v>
      </c>
      <c r="G32" s="32">
        <v>69820</v>
      </c>
      <c r="H32" s="32">
        <v>3372.31</v>
      </c>
      <c r="I32" s="16">
        <v>0</v>
      </c>
      <c r="J32" s="16">
        <f>H32/סיכום!$B$42</f>
        <v>3.604961882636789E-3</v>
      </c>
    </row>
    <row r="33" spans="1:10">
      <c r="A33" s="7" t="s">
        <v>614</v>
      </c>
      <c r="B33" s="7">
        <v>576017</v>
      </c>
      <c r="C33" s="7" t="s">
        <v>268</v>
      </c>
      <c r="D33" s="7" t="s">
        <v>269</v>
      </c>
      <c r="E33" s="7" t="s">
        <v>23</v>
      </c>
      <c r="F33" s="32">
        <v>1</v>
      </c>
      <c r="G33" s="32">
        <v>133100</v>
      </c>
      <c r="H33" s="32">
        <v>1.33</v>
      </c>
      <c r="I33" s="16">
        <v>0</v>
      </c>
      <c r="J33" s="16">
        <f>H33/סיכום!$B$42</f>
        <v>1.4217552075304257E-6</v>
      </c>
    </row>
    <row r="34" spans="1:10">
      <c r="A34" s="7" t="s">
        <v>615</v>
      </c>
      <c r="B34" s="7">
        <v>1100007</v>
      </c>
      <c r="C34" s="7" t="s">
        <v>397</v>
      </c>
      <c r="D34" s="7" t="s">
        <v>269</v>
      </c>
      <c r="E34" s="7" t="s">
        <v>23</v>
      </c>
      <c r="F34" s="32">
        <v>2540</v>
      </c>
      <c r="G34" s="32">
        <v>59550</v>
      </c>
      <c r="H34" s="32">
        <v>1512.57</v>
      </c>
      <c r="I34" s="16">
        <v>2.0000000000000001E-4</v>
      </c>
      <c r="J34" s="16">
        <f>H34/סיכום!$B$42</f>
        <v>1.616920506958117E-3</v>
      </c>
    </row>
    <row r="35" spans="1:10">
      <c r="A35" s="7" t="s">
        <v>616</v>
      </c>
      <c r="B35" s="7">
        <v>1134139</v>
      </c>
      <c r="C35" s="7" t="s">
        <v>617</v>
      </c>
      <c r="D35" s="7" t="s">
        <v>269</v>
      </c>
      <c r="E35" s="7" t="s">
        <v>23</v>
      </c>
      <c r="F35" s="32">
        <v>7</v>
      </c>
      <c r="G35" s="32">
        <v>7540</v>
      </c>
      <c r="H35" s="32">
        <v>0.53</v>
      </c>
      <c r="I35" s="16">
        <v>0</v>
      </c>
      <c r="J35" s="16">
        <f>H35/סיכום!$B$42</f>
        <v>5.6656410525648542E-7</v>
      </c>
    </row>
    <row r="36" spans="1:10">
      <c r="A36" s="7" t="s">
        <v>618</v>
      </c>
      <c r="B36" s="7">
        <v>273011</v>
      </c>
      <c r="C36" s="7" t="s">
        <v>619</v>
      </c>
      <c r="D36" s="7" t="s">
        <v>620</v>
      </c>
      <c r="E36" s="7" t="s">
        <v>23</v>
      </c>
      <c r="F36" s="32">
        <v>6119</v>
      </c>
      <c r="G36" s="32">
        <v>24000</v>
      </c>
      <c r="H36" s="32">
        <v>1468.56</v>
      </c>
      <c r="I36" s="16">
        <v>1E-4</v>
      </c>
      <c r="J36" s="16">
        <f>H36/סיכום!$B$42</f>
        <v>1.5698743064442721E-3</v>
      </c>
    </row>
    <row r="37" spans="1:10">
      <c r="A37" s="7" t="s">
        <v>621</v>
      </c>
      <c r="B37" s="7">
        <v>1134402</v>
      </c>
      <c r="C37" s="7" t="s">
        <v>622</v>
      </c>
      <c r="D37" s="7" t="s">
        <v>623</v>
      </c>
      <c r="E37" s="7" t="s">
        <v>23</v>
      </c>
      <c r="F37" s="32">
        <v>8742.0400000000009</v>
      </c>
      <c r="G37" s="32">
        <v>14120</v>
      </c>
      <c r="H37" s="32">
        <v>1234.3800000000001</v>
      </c>
      <c r="I37" s="16">
        <v>2.0000000000000001E-4</v>
      </c>
      <c r="J37" s="16">
        <f>H37/סיכום!$B$42</f>
        <v>1.3195384910311329E-3</v>
      </c>
    </row>
    <row r="38" spans="1:10" ht="13.5" thickBot="1">
      <c r="A38" s="6" t="s">
        <v>624</v>
      </c>
      <c r="B38" s="6"/>
      <c r="C38" s="6"/>
      <c r="D38" s="6"/>
      <c r="E38" s="6"/>
      <c r="F38" s="55">
        <f>SUM(F20:F37)</f>
        <v>1167195.6400000001</v>
      </c>
      <c r="G38" s="54"/>
      <c r="H38" s="55">
        <f>SUM(H20:H37)</f>
        <v>35164.409999999996</v>
      </c>
      <c r="I38" s="17"/>
      <c r="J38" s="18">
        <f>SUM(J20:J37)</f>
        <v>3.7590363185890957E-2</v>
      </c>
    </row>
    <row r="39" spans="1:10" ht="13.5" thickTop="1"/>
    <row r="40" spans="1:10">
      <c r="A40" s="6" t="s">
        <v>625</v>
      </c>
      <c r="B40" s="6"/>
      <c r="C40" s="6"/>
      <c r="D40" s="6"/>
      <c r="E40" s="6"/>
      <c r="F40" s="54"/>
      <c r="G40" s="54"/>
      <c r="H40" s="54"/>
      <c r="I40" s="17"/>
      <c r="J40" s="17"/>
    </row>
    <row r="41" spans="1:10">
      <c r="A41" s="7" t="s">
        <v>626</v>
      </c>
      <c r="B41" s="7">
        <v>763011</v>
      </c>
      <c r="C41" s="7" t="s">
        <v>627</v>
      </c>
      <c r="D41" s="7" t="s">
        <v>167</v>
      </c>
      <c r="E41" s="7" t="s">
        <v>23</v>
      </c>
      <c r="F41" s="32">
        <v>8688.64</v>
      </c>
      <c r="G41" s="32">
        <v>6253</v>
      </c>
      <c r="H41" s="32">
        <v>543.29999999999995</v>
      </c>
      <c r="I41" s="16">
        <v>2.0000000000000001E-4</v>
      </c>
      <c r="J41" s="16">
        <f>H41/סיכום!$B$42</f>
        <v>5.8078165733178963E-4</v>
      </c>
    </row>
    <row r="42" spans="1:10">
      <c r="A42" s="7" t="s">
        <v>628</v>
      </c>
      <c r="B42" s="7">
        <v>763016</v>
      </c>
      <c r="C42" s="7" t="s">
        <v>627</v>
      </c>
      <c r="D42" s="7" t="s">
        <v>167</v>
      </c>
      <c r="E42" s="7" t="s">
        <v>23</v>
      </c>
      <c r="F42" s="32">
        <v>6372</v>
      </c>
      <c r="G42" s="32">
        <v>100</v>
      </c>
      <c r="H42" s="32">
        <v>6.37</v>
      </c>
      <c r="I42" s="16">
        <v>0</v>
      </c>
      <c r="J42" s="16">
        <f>H42/סיכום!$B$42</f>
        <v>6.809459151856249E-6</v>
      </c>
    </row>
    <row r="43" spans="1:10">
      <c r="A43" s="7" t="s">
        <v>629</v>
      </c>
      <c r="B43" s="7">
        <v>1129501</v>
      </c>
      <c r="C43" s="7" t="s">
        <v>630</v>
      </c>
      <c r="D43" s="7" t="s">
        <v>196</v>
      </c>
      <c r="E43" s="7" t="s">
        <v>23</v>
      </c>
      <c r="F43" s="32">
        <v>184</v>
      </c>
      <c r="G43" s="32">
        <v>16850</v>
      </c>
      <c r="H43" s="32">
        <v>31</v>
      </c>
      <c r="I43" s="16">
        <v>0</v>
      </c>
      <c r="J43" s="16">
        <f>H43/סיכום!$B$42</f>
        <v>3.3138655213115182E-5</v>
      </c>
    </row>
    <row r="44" spans="1:10">
      <c r="A44" s="7" t="s">
        <v>631</v>
      </c>
      <c r="B44" s="7">
        <v>777037</v>
      </c>
      <c r="C44" s="7" t="s">
        <v>322</v>
      </c>
      <c r="D44" s="7" t="s">
        <v>323</v>
      </c>
      <c r="E44" s="7" t="s">
        <v>23</v>
      </c>
      <c r="F44" s="32">
        <v>19859</v>
      </c>
      <c r="G44" s="32">
        <v>894.2</v>
      </c>
      <c r="H44" s="32">
        <v>177.58</v>
      </c>
      <c r="I44" s="16">
        <v>1E-4</v>
      </c>
      <c r="J44" s="16">
        <f>H44/סיכום!$B$42</f>
        <v>1.8983104492725788E-4</v>
      </c>
    </row>
    <row r="45" spans="1:10">
      <c r="A45" s="7" t="s">
        <v>632</v>
      </c>
      <c r="B45" s="7">
        <v>390013</v>
      </c>
      <c r="C45" s="7" t="s">
        <v>205</v>
      </c>
      <c r="D45" s="7" t="s">
        <v>200</v>
      </c>
      <c r="E45" s="7" t="s">
        <v>23</v>
      </c>
      <c r="F45" s="32">
        <v>14000</v>
      </c>
      <c r="G45" s="32">
        <v>2842</v>
      </c>
      <c r="H45" s="32">
        <v>397.88</v>
      </c>
      <c r="I45" s="16">
        <v>1E-4</v>
      </c>
      <c r="J45" s="16">
        <f>H45/סיכום!$B$42</f>
        <v>4.2532929471594415E-4</v>
      </c>
    </row>
    <row r="46" spans="1:10">
      <c r="A46" s="7" t="s">
        <v>633</v>
      </c>
      <c r="B46" s="7">
        <v>1091354</v>
      </c>
      <c r="C46" s="7" t="s">
        <v>337</v>
      </c>
      <c r="D46" s="7" t="s">
        <v>200</v>
      </c>
      <c r="E46" s="7" t="s">
        <v>23</v>
      </c>
      <c r="F46" s="32">
        <v>17106</v>
      </c>
      <c r="G46" s="32">
        <v>5588</v>
      </c>
      <c r="H46" s="32">
        <v>955.88</v>
      </c>
      <c r="I46" s="16">
        <v>5.9999999999999995E-4</v>
      </c>
      <c r="J46" s="16">
        <f>H46/סיכום!$B$42</f>
        <v>1.0218250885520174E-3</v>
      </c>
    </row>
    <row r="47" spans="1:10">
      <c r="A47" s="7" t="s">
        <v>634</v>
      </c>
      <c r="B47" s="7">
        <v>251017</v>
      </c>
      <c r="C47" s="7" t="s">
        <v>292</v>
      </c>
      <c r="D47" s="7" t="s">
        <v>200</v>
      </c>
      <c r="E47" s="7" t="s">
        <v>23</v>
      </c>
      <c r="F47" s="32">
        <v>80450</v>
      </c>
      <c r="G47" s="32">
        <v>1020</v>
      </c>
      <c r="H47" s="32">
        <v>820.59</v>
      </c>
      <c r="I47" s="16">
        <v>1E-3</v>
      </c>
      <c r="J47" s="16">
        <f>H47/סיכום!$B$42</f>
        <v>8.7720158326871575E-4</v>
      </c>
    </row>
    <row r="48" spans="1:10">
      <c r="A48" s="7" t="s">
        <v>635</v>
      </c>
      <c r="B48" s="7">
        <v>759019</v>
      </c>
      <c r="C48" s="7" t="s">
        <v>218</v>
      </c>
      <c r="D48" s="7" t="s">
        <v>200</v>
      </c>
      <c r="E48" s="7" t="s">
        <v>23</v>
      </c>
      <c r="F48" s="32">
        <v>1125</v>
      </c>
      <c r="G48" s="32">
        <v>114100</v>
      </c>
      <c r="H48" s="32">
        <v>1283.6300000000001</v>
      </c>
      <c r="I48" s="16">
        <v>5.9999999999999995E-4</v>
      </c>
      <c r="J48" s="16">
        <f>H48/סיכום!$B$42</f>
        <v>1.3721861932648725E-3</v>
      </c>
    </row>
    <row r="49" spans="1:10">
      <c r="A49" s="7" t="s">
        <v>636</v>
      </c>
      <c r="B49" s="7">
        <v>699017</v>
      </c>
      <c r="C49" s="7" t="s">
        <v>312</v>
      </c>
      <c r="D49" s="7" t="s">
        <v>200</v>
      </c>
      <c r="E49" s="7" t="s">
        <v>23</v>
      </c>
      <c r="F49" s="32">
        <v>900</v>
      </c>
      <c r="G49" s="32">
        <v>26960</v>
      </c>
      <c r="H49" s="32">
        <v>242.64</v>
      </c>
      <c r="I49" s="16">
        <v>1E-4</v>
      </c>
      <c r="J49" s="16">
        <f>H49/סיכום!$B$42</f>
        <v>2.5937946131968602E-4</v>
      </c>
    </row>
    <row r="50" spans="1:10">
      <c r="A50" s="7" t="s">
        <v>637</v>
      </c>
      <c r="B50" s="7">
        <v>1081215</v>
      </c>
      <c r="C50" s="7" t="s">
        <v>199</v>
      </c>
      <c r="D50" s="7" t="s">
        <v>200</v>
      </c>
      <c r="E50" s="7" t="s">
        <v>23</v>
      </c>
      <c r="F50" s="32">
        <v>23070</v>
      </c>
      <c r="G50" s="32">
        <v>5492</v>
      </c>
      <c r="H50" s="32">
        <v>1267</v>
      </c>
      <c r="I50" s="16">
        <v>4.0000000000000002E-4</v>
      </c>
      <c r="J50" s="16">
        <f>H50/סיכום!$B$42</f>
        <v>1.3544089082263527E-3</v>
      </c>
    </row>
    <row r="51" spans="1:10">
      <c r="A51" s="7" t="s">
        <v>638</v>
      </c>
      <c r="B51" s="7">
        <v>1098920</v>
      </c>
      <c r="C51" s="7" t="s">
        <v>249</v>
      </c>
      <c r="D51" s="7" t="s">
        <v>200</v>
      </c>
      <c r="E51" s="7" t="s">
        <v>23</v>
      </c>
      <c r="F51" s="32">
        <v>56000</v>
      </c>
      <c r="G51" s="32">
        <v>1073</v>
      </c>
      <c r="H51" s="32">
        <v>600.88</v>
      </c>
      <c r="I51" s="16">
        <v>2.9999999999999997E-4</v>
      </c>
      <c r="J51" s="16">
        <f>H51/סיכום!$B$42</f>
        <v>6.4233403691795648E-4</v>
      </c>
    </row>
    <row r="52" spans="1:10">
      <c r="A52" s="7" t="s">
        <v>639</v>
      </c>
      <c r="B52" s="7">
        <v>1081942</v>
      </c>
      <c r="C52" s="7" t="s">
        <v>290</v>
      </c>
      <c r="D52" s="7" t="s">
        <v>200</v>
      </c>
      <c r="E52" s="7" t="s">
        <v>23</v>
      </c>
      <c r="F52" s="32">
        <v>68047</v>
      </c>
      <c r="G52" s="32">
        <v>848</v>
      </c>
      <c r="H52" s="32">
        <v>577.04</v>
      </c>
      <c r="I52" s="16">
        <v>2.0000000000000001E-4</v>
      </c>
      <c r="J52" s="16">
        <f>H52/סיכום!$B$42</f>
        <v>6.1684934207019307E-4</v>
      </c>
    </row>
    <row r="53" spans="1:10">
      <c r="A53" s="7" t="s">
        <v>640</v>
      </c>
      <c r="B53" s="7">
        <v>627034</v>
      </c>
      <c r="C53" s="7" t="s">
        <v>641</v>
      </c>
      <c r="D53" s="7" t="s">
        <v>642</v>
      </c>
      <c r="E53" s="7" t="s">
        <v>23</v>
      </c>
      <c r="F53" s="32">
        <v>8402</v>
      </c>
      <c r="G53" s="32">
        <v>12210</v>
      </c>
      <c r="H53" s="32">
        <v>1025.8800000000001</v>
      </c>
      <c r="I53" s="16">
        <v>2.9999999999999997E-4</v>
      </c>
      <c r="J53" s="16">
        <f>H53/סיכום!$B$42</f>
        <v>1.0966543100009874E-3</v>
      </c>
    </row>
    <row r="54" spans="1:10">
      <c r="A54" s="7" t="s">
        <v>643</v>
      </c>
      <c r="B54" s="7">
        <v>2590248</v>
      </c>
      <c r="C54" s="7" t="s">
        <v>345</v>
      </c>
      <c r="D54" s="7" t="s">
        <v>346</v>
      </c>
      <c r="E54" s="7" t="s">
        <v>23</v>
      </c>
      <c r="F54" s="32">
        <v>318007.48</v>
      </c>
      <c r="G54" s="32">
        <v>135.69999999999999</v>
      </c>
      <c r="H54" s="32">
        <v>431.54</v>
      </c>
      <c r="I54" s="16">
        <v>1E-4</v>
      </c>
      <c r="J54" s="16">
        <f>H54/סיכום!$B$42</f>
        <v>4.6131146034412019E-4</v>
      </c>
    </row>
    <row r="55" spans="1:10">
      <c r="A55" s="7" t="s">
        <v>644</v>
      </c>
      <c r="B55" s="7">
        <v>1081603</v>
      </c>
      <c r="C55" s="7" t="s">
        <v>645</v>
      </c>
      <c r="D55" s="7" t="s">
        <v>346</v>
      </c>
      <c r="E55" s="7" t="s">
        <v>23</v>
      </c>
      <c r="F55" s="32">
        <v>6402</v>
      </c>
      <c r="G55" s="32">
        <v>12810</v>
      </c>
      <c r="H55" s="32">
        <v>820.1</v>
      </c>
      <c r="I55" s="16">
        <v>6.9999999999999999E-4</v>
      </c>
      <c r="J55" s="16">
        <f>H55/סיכום!$B$42</f>
        <v>8.7667777871857299E-4</v>
      </c>
    </row>
    <row r="56" spans="1:10">
      <c r="A56" s="7" t="s">
        <v>646</v>
      </c>
      <c r="B56" s="7">
        <v>1101534</v>
      </c>
      <c r="C56" s="7" t="s">
        <v>280</v>
      </c>
      <c r="D56" s="7" t="s">
        <v>191</v>
      </c>
      <c r="E56" s="7" t="s">
        <v>23</v>
      </c>
      <c r="F56" s="32">
        <v>1095</v>
      </c>
      <c r="G56" s="32">
        <v>1509</v>
      </c>
      <c r="H56" s="32">
        <v>16.52</v>
      </c>
      <c r="I56" s="16">
        <v>0</v>
      </c>
      <c r="J56" s="16">
        <f>H56/סיכום!$B$42</f>
        <v>1.7659696261956864E-5</v>
      </c>
    </row>
    <row r="57" spans="1:10">
      <c r="A57" s="7" t="s">
        <v>647</v>
      </c>
      <c r="B57" s="7">
        <v>1083484</v>
      </c>
      <c r="C57" s="7" t="s">
        <v>246</v>
      </c>
      <c r="D57" s="7" t="s">
        <v>191</v>
      </c>
      <c r="E57" s="7" t="s">
        <v>23</v>
      </c>
      <c r="F57" s="32">
        <v>1778</v>
      </c>
      <c r="G57" s="32">
        <v>1046</v>
      </c>
      <c r="H57" s="32">
        <v>18.600000000000001</v>
      </c>
      <c r="I57" s="16">
        <v>0</v>
      </c>
      <c r="J57" s="16">
        <f>H57/סיכום!$B$42</f>
        <v>1.9883193127869111E-5</v>
      </c>
    </row>
    <row r="58" spans="1:10">
      <c r="A58" s="7" t="s">
        <v>648</v>
      </c>
      <c r="B58" s="7">
        <v>445015</v>
      </c>
      <c r="C58" s="7" t="s">
        <v>649</v>
      </c>
      <c r="D58" s="7" t="s">
        <v>382</v>
      </c>
      <c r="E58" s="7" t="s">
        <v>23</v>
      </c>
      <c r="F58" s="32">
        <v>52054</v>
      </c>
      <c r="G58" s="32">
        <v>2082</v>
      </c>
      <c r="H58" s="32">
        <v>1083.76</v>
      </c>
      <c r="I58" s="16">
        <v>8.9999999999999998E-4</v>
      </c>
      <c r="J58" s="16">
        <f>H58/סיכום!$B$42</f>
        <v>1.1585273862505067E-3</v>
      </c>
    </row>
    <row r="59" spans="1:10" ht="13.5" thickBot="1">
      <c r="A59" s="6" t="s">
        <v>650</v>
      </c>
      <c r="B59" s="6"/>
      <c r="C59" s="6"/>
      <c r="D59" s="6"/>
      <c r="E59" s="6"/>
      <c r="F59" s="55">
        <f>SUM(F41:F58)</f>
        <v>683540.12</v>
      </c>
      <c r="G59" s="54"/>
      <c r="H59" s="55">
        <f>SUM(H41:H58)</f>
        <v>10300.190000000002</v>
      </c>
      <c r="I59" s="17"/>
      <c r="J59" s="18">
        <f>SUM(J41:J58)</f>
        <v>1.1010788549663772E-2</v>
      </c>
    </row>
    <row r="60" spans="1:10" ht="13.5" thickTop="1"/>
    <row r="61" spans="1:10">
      <c r="A61" s="6" t="s">
        <v>651</v>
      </c>
      <c r="B61" s="6"/>
      <c r="C61" s="6"/>
      <c r="D61" s="6"/>
      <c r="E61" s="6"/>
      <c r="F61" s="54"/>
      <c r="G61" s="54"/>
      <c r="H61" s="54"/>
      <c r="I61" s="17"/>
      <c r="J61" s="17"/>
    </row>
    <row r="62" spans="1:10">
      <c r="A62" s="7" t="s">
        <v>652</v>
      </c>
      <c r="B62" s="7">
        <v>1080753</v>
      </c>
      <c r="C62" s="7" t="s">
        <v>653</v>
      </c>
      <c r="D62" s="7" t="s">
        <v>323</v>
      </c>
      <c r="E62" s="7" t="s">
        <v>23</v>
      </c>
      <c r="F62" s="32">
        <v>26084</v>
      </c>
      <c r="G62" s="32">
        <v>2385</v>
      </c>
      <c r="H62" s="32">
        <v>622.1</v>
      </c>
      <c r="I62" s="16">
        <v>2.5999999999999999E-3</v>
      </c>
      <c r="J62" s="16">
        <f>H62/סיכום!$B$42</f>
        <v>6.6501798090577279E-4</v>
      </c>
    </row>
    <row r="63" spans="1:10">
      <c r="A63" s="7" t="s">
        <v>654</v>
      </c>
      <c r="B63" s="7">
        <v>1094283</v>
      </c>
      <c r="C63" s="7" t="s">
        <v>655</v>
      </c>
      <c r="D63" s="7" t="s">
        <v>323</v>
      </c>
      <c r="E63" s="7" t="s">
        <v>23</v>
      </c>
      <c r="F63" s="32">
        <v>3499</v>
      </c>
      <c r="G63" s="32">
        <v>996.9</v>
      </c>
      <c r="H63" s="32">
        <v>34.880000000000003</v>
      </c>
      <c r="I63" s="16">
        <v>2.9999999999999997E-4</v>
      </c>
      <c r="J63" s="16">
        <f>H63/סיכום!$B$42</f>
        <v>3.7286332059143794E-5</v>
      </c>
    </row>
    <row r="64" spans="1:10">
      <c r="A64" s="7" t="s">
        <v>656</v>
      </c>
      <c r="B64" s="7">
        <v>354019</v>
      </c>
      <c r="C64" s="7" t="s">
        <v>657</v>
      </c>
      <c r="D64" s="7" t="s">
        <v>323</v>
      </c>
      <c r="E64" s="7" t="s">
        <v>23</v>
      </c>
      <c r="F64" s="32">
        <v>3790</v>
      </c>
      <c r="G64" s="32">
        <v>1450</v>
      </c>
      <c r="H64" s="32">
        <v>54.95</v>
      </c>
      <c r="I64" s="16">
        <v>5.0000000000000001E-4</v>
      </c>
      <c r="J64" s="16">
        <f>H64/סיכום!$B$42</f>
        <v>5.8740938837441271E-5</v>
      </c>
    </row>
    <row r="65" spans="1:10">
      <c r="A65" s="7" t="s">
        <v>658</v>
      </c>
      <c r="B65" s="7">
        <v>314013</v>
      </c>
      <c r="C65" s="7" t="s">
        <v>658</v>
      </c>
      <c r="D65" s="7" t="s">
        <v>333</v>
      </c>
      <c r="E65" s="7" t="s">
        <v>23</v>
      </c>
      <c r="F65" s="32">
        <v>1971</v>
      </c>
      <c r="G65" s="32">
        <v>13400</v>
      </c>
      <c r="H65" s="32">
        <v>264.11</v>
      </c>
      <c r="I65" s="16">
        <v>4.0000000000000002E-4</v>
      </c>
      <c r="J65" s="16">
        <f>H65/סיכום!$B$42</f>
        <v>2.8233065252696293E-4</v>
      </c>
    </row>
    <row r="66" spans="1:10">
      <c r="A66" s="7" t="s">
        <v>659</v>
      </c>
      <c r="B66" s="7">
        <v>415018</v>
      </c>
      <c r="C66" s="7" t="s">
        <v>366</v>
      </c>
      <c r="D66" s="7" t="s">
        <v>200</v>
      </c>
      <c r="E66" s="7" t="s">
        <v>23</v>
      </c>
      <c r="F66" s="32">
        <v>7988</v>
      </c>
      <c r="G66" s="32">
        <v>12.2</v>
      </c>
      <c r="H66" s="32">
        <v>0.97</v>
      </c>
      <c r="I66" s="16">
        <v>2.0000000000000001E-4</v>
      </c>
      <c r="J66" s="16">
        <f>H66/סיכום!$B$42</f>
        <v>1.0369192115071524E-6</v>
      </c>
    </row>
    <row r="67" spans="1:10">
      <c r="A67" s="7" t="s">
        <v>310</v>
      </c>
      <c r="B67" s="7">
        <v>1104488</v>
      </c>
      <c r="C67" s="7" t="s">
        <v>310</v>
      </c>
      <c r="D67" s="7" t="s">
        <v>200</v>
      </c>
      <c r="E67" s="7" t="s">
        <v>23</v>
      </c>
      <c r="F67" s="32">
        <v>56594</v>
      </c>
      <c r="G67" s="32">
        <v>1680</v>
      </c>
      <c r="H67" s="32">
        <v>950.78</v>
      </c>
      <c r="I67" s="16">
        <v>2.3999999999999998E-3</v>
      </c>
      <c r="J67" s="16">
        <f>H67/סיכום!$B$42</f>
        <v>1.0163732452750211E-3</v>
      </c>
    </row>
    <row r="68" spans="1:10">
      <c r="A68" s="7" t="s">
        <v>660</v>
      </c>
      <c r="B68" s="7">
        <v>1109644</v>
      </c>
      <c r="C68" s="7" t="s">
        <v>661</v>
      </c>
      <c r="D68" s="7" t="s">
        <v>200</v>
      </c>
      <c r="E68" s="7" t="s">
        <v>23</v>
      </c>
      <c r="F68" s="32">
        <v>272800</v>
      </c>
      <c r="G68" s="32">
        <v>600</v>
      </c>
      <c r="H68" s="32">
        <v>1636.8</v>
      </c>
      <c r="I68" s="16">
        <v>1.9E-3</v>
      </c>
      <c r="J68" s="16">
        <f>H68/סיכום!$B$42</f>
        <v>1.7497209952524815E-3</v>
      </c>
    </row>
    <row r="69" spans="1:10">
      <c r="A69" s="7" t="s">
        <v>662</v>
      </c>
      <c r="B69" s="7">
        <v>1109917</v>
      </c>
      <c r="C69" s="7" t="s">
        <v>353</v>
      </c>
      <c r="D69" s="7" t="s">
        <v>200</v>
      </c>
      <c r="E69" s="7" t="s">
        <v>23</v>
      </c>
      <c r="F69" s="32">
        <v>18070.47</v>
      </c>
      <c r="G69" s="32">
        <v>16.100000000000001</v>
      </c>
      <c r="H69" s="32">
        <v>2.91</v>
      </c>
      <c r="I69" s="16">
        <v>0</v>
      </c>
      <c r="J69" s="16">
        <f>H69/סיכום!$B$42</f>
        <v>3.1107576345214574E-6</v>
      </c>
    </row>
    <row r="70" spans="1:10">
      <c r="A70" s="7" t="s">
        <v>663</v>
      </c>
      <c r="B70" s="7">
        <v>528018</v>
      </c>
      <c r="C70" s="7" t="s">
        <v>664</v>
      </c>
      <c r="D70" s="7" t="s">
        <v>605</v>
      </c>
      <c r="E70" s="7" t="s">
        <v>23</v>
      </c>
      <c r="F70" s="32">
        <v>8840</v>
      </c>
      <c r="G70" s="32">
        <v>4160</v>
      </c>
      <c r="H70" s="32">
        <v>367.74</v>
      </c>
      <c r="I70" s="16">
        <v>8.9999999999999998E-4</v>
      </c>
      <c r="J70" s="16">
        <f>H70/סיכום!$B$42</f>
        <v>3.9310996993777348E-4</v>
      </c>
    </row>
    <row r="71" spans="1:10">
      <c r="A71" s="7" t="s">
        <v>665</v>
      </c>
      <c r="B71" s="7">
        <v>168013</v>
      </c>
      <c r="C71" s="7" t="s">
        <v>666</v>
      </c>
      <c r="D71" s="7" t="s">
        <v>605</v>
      </c>
      <c r="E71" s="7" t="s">
        <v>23</v>
      </c>
      <c r="F71" s="32">
        <v>2500</v>
      </c>
      <c r="G71" s="32">
        <v>23990</v>
      </c>
      <c r="H71" s="32">
        <v>599.75</v>
      </c>
      <c r="I71" s="16">
        <v>6.9999999999999999E-4</v>
      </c>
      <c r="J71" s="16">
        <f>H71/סיכום!$B$42</f>
        <v>6.411260794859945E-4</v>
      </c>
    </row>
    <row r="72" spans="1:10">
      <c r="A72" s="7" t="s">
        <v>667</v>
      </c>
      <c r="B72" s="7">
        <v>399014</v>
      </c>
      <c r="C72" s="7" t="s">
        <v>668</v>
      </c>
      <c r="D72" s="7" t="s">
        <v>642</v>
      </c>
      <c r="E72" s="7" t="s">
        <v>23</v>
      </c>
      <c r="F72" s="32">
        <v>18845</v>
      </c>
      <c r="G72" s="32">
        <v>2150</v>
      </c>
      <c r="H72" s="32">
        <v>405.17</v>
      </c>
      <c r="I72" s="16">
        <v>2.8E-3</v>
      </c>
      <c r="J72" s="16">
        <f>H72/סיכום!$B$42</f>
        <v>4.3312222363541545E-4</v>
      </c>
    </row>
    <row r="73" spans="1:10">
      <c r="A73" s="7" t="s">
        <v>669</v>
      </c>
      <c r="B73" s="7">
        <v>315010</v>
      </c>
      <c r="C73" s="7" t="s">
        <v>670</v>
      </c>
      <c r="D73" s="7" t="s">
        <v>642</v>
      </c>
      <c r="E73" s="7" t="s">
        <v>23</v>
      </c>
      <c r="F73" s="32">
        <v>9002</v>
      </c>
      <c r="G73" s="32">
        <v>6980</v>
      </c>
      <c r="H73" s="32">
        <v>628.34</v>
      </c>
      <c r="I73" s="16">
        <v>1E-3</v>
      </c>
      <c r="J73" s="16">
        <f>H73/סיכום!$B$42</f>
        <v>6.7168847150350956E-4</v>
      </c>
    </row>
    <row r="74" spans="1:10">
      <c r="A74" s="7" t="s">
        <v>671</v>
      </c>
      <c r="B74" s="7">
        <v>1080324</v>
      </c>
      <c r="C74" s="7" t="s">
        <v>672</v>
      </c>
      <c r="D74" s="7" t="s">
        <v>673</v>
      </c>
      <c r="E74" s="7" t="s">
        <v>23</v>
      </c>
      <c r="F74" s="32">
        <v>22908</v>
      </c>
      <c r="G74" s="32">
        <v>3391</v>
      </c>
      <c r="H74" s="32">
        <v>776.81</v>
      </c>
      <c r="I74" s="16">
        <v>1.6000000000000001E-3</v>
      </c>
      <c r="J74" s="16">
        <f>H74/סיכום!$B$42</f>
        <v>8.3040125019677425E-4</v>
      </c>
    </row>
    <row r="75" spans="1:10">
      <c r="A75" s="7" t="s">
        <v>674</v>
      </c>
      <c r="B75" s="7">
        <v>384016</v>
      </c>
      <c r="C75" s="7" t="s">
        <v>675</v>
      </c>
      <c r="D75" s="7" t="s">
        <v>673</v>
      </c>
      <c r="E75" s="7" t="s">
        <v>23</v>
      </c>
      <c r="F75" s="32">
        <v>62246</v>
      </c>
      <c r="G75" s="32">
        <v>1259</v>
      </c>
      <c r="H75" s="32">
        <v>783.68</v>
      </c>
      <c r="I75" s="16">
        <v>2E-3</v>
      </c>
      <c r="J75" s="16">
        <f>H75/סיכום!$B$42</f>
        <v>8.377452037875517E-4</v>
      </c>
    </row>
    <row r="76" spans="1:10">
      <c r="A76" s="7" t="s">
        <v>676</v>
      </c>
      <c r="B76" s="7">
        <v>797035</v>
      </c>
      <c r="C76" s="7" t="s">
        <v>677</v>
      </c>
      <c r="D76" s="7" t="s">
        <v>673</v>
      </c>
      <c r="E76" s="7" t="s">
        <v>23</v>
      </c>
      <c r="F76" s="32">
        <v>3552</v>
      </c>
      <c r="G76" s="32">
        <v>29920</v>
      </c>
      <c r="H76" s="32">
        <v>1062.76</v>
      </c>
      <c r="I76" s="16">
        <v>1.2999999999999999E-3</v>
      </c>
      <c r="J76" s="16">
        <f>H76/סיכום!$B$42</f>
        <v>1.1360786198158159E-3</v>
      </c>
    </row>
    <row r="77" spans="1:10">
      <c r="A77" s="7" t="s">
        <v>678</v>
      </c>
      <c r="B77" s="7">
        <v>1091651</v>
      </c>
      <c r="C77" s="7" t="s">
        <v>679</v>
      </c>
      <c r="D77" s="7" t="s">
        <v>680</v>
      </c>
      <c r="E77" s="7" t="s">
        <v>23</v>
      </c>
      <c r="F77" s="32">
        <v>5000</v>
      </c>
      <c r="G77" s="32">
        <v>3378</v>
      </c>
      <c r="H77" s="32">
        <v>168.9</v>
      </c>
      <c r="I77" s="16">
        <v>2.0000000000000001E-4</v>
      </c>
      <c r="J77" s="16">
        <f>H77/סיכום!$B$42</f>
        <v>1.8055222146758562E-4</v>
      </c>
    </row>
    <row r="78" spans="1:10">
      <c r="A78" s="7" t="s">
        <v>681</v>
      </c>
      <c r="B78" s="7">
        <v>568014</v>
      </c>
      <c r="C78" s="7" t="s">
        <v>681</v>
      </c>
      <c r="D78" s="7" t="s">
        <v>680</v>
      </c>
      <c r="E78" s="7" t="s">
        <v>23</v>
      </c>
      <c r="F78" s="32">
        <v>1956</v>
      </c>
      <c r="G78" s="32">
        <v>4191</v>
      </c>
      <c r="H78" s="32">
        <v>81.98</v>
      </c>
      <c r="I78" s="16">
        <v>2.0000000000000001E-4</v>
      </c>
      <c r="J78" s="16">
        <f>H78/סיכום!$B$42</f>
        <v>8.7635708205522028E-5</v>
      </c>
    </row>
    <row r="79" spans="1:10">
      <c r="A79" s="7" t="s">
        <v>682</v>
      </c>
      <c r="B79" s="7">
        <v>813014</v>
      </c>
      <c r="C79" s="7" t="s">
        <v>683</v>
      </c>
      <c r="D79" s="7" t="s">
        <v>346</v>
      </c>
      <c r="E79" s="7" t="s">
        <v>23</v>
      </c>
      <c r="F79" s="32">
        <v>5035</v>
      </c>
      <c r="G79" s="32">
        <v>16110</v>
      </c>
      <c r="H79" s="32">
        <v>811.14</v>
      </c>
      <c r="I79" s="16">
        <v>4.0000000000000002E-4</v>
      </c>
      <c r="J79" s="16">
        <f>H79/סיכום!$B$42</f>
        <v>8.6709963837310478E-4</v>
      </c>
    </row>
    <row r="80" spans="1:10">
      <c r="A80" s="7" t="s">
        <v>684</v>
      </c>
      <c r="B80" s="7">
        <v>756015</v>
      </c>
      <c r="C80" s="7" t="s">
        <v>685</v>
      </c>
      <c r="D80" s="7" t="s">
        <v>346</v>
      </c>
      <c r="E80" s="7" t="s">
        <v>23</v>
      </c>
      <c r="F80" s="32">
        <v>617.95000000000005</v>
      </c>
      <c r="G80" s="32">
        <v>1</v>
      </c>
      <c r="H80" s="32">
        <v>0.01</v>
      </c>
      <c r="I80" s="16">
        <v>0</v>
      </c>
      <c r="J80" s="16">
        <f>H80/סיכום!$B$42</f>
        <v>1.0689888778424252E-8</v>
      </c>
    </row>
    <row r="81" spans="1:10">
      <c r="A81" s="7" t="s">
        <v>686</v>
      </c>
      <c r="B81" s="7">
        <v>1080456</v>
      </c>
      <c r="C81" s="7" t="s">
        <v>687</v>
      </c>
      <c r="D81" s="7" t="s">
        <v>346</v>
      </c>
      <c r="E81" s="7" t="s">
        <v>23</v>
      </c>
      <c r="F81" s="32">
        <v>14992</v>
      </c>
      <c r="G81" s="32">
        <v>2616</v>
      </c>
      <c r="H81" s="32">
        <v>392.19</v>
      </c>
      <c r="I81" s="16">
        <v>1.9E-3</v>
      </c>
      <c r="J81" s="16">
        <f>H81/סיכום!$B$42</f>
        <v>4.1924674800102073E-4</v>
      </c>
    </row>
    <row r="82" spans="1:10">
      <c r="A82" s="7" t="s">
        <v>688</v>
      </c>
      <c r="B82" s="7">
        <v>1123355</v>
      </c>
      <c r="C82" s="7" t="s">
        <v>689</v>
      </c>
      <c r="D82" s="7" t="s">
        <v>269</v>
      </c>
      <c r="E82" s="7" t="s">
        <v>23</v>
      </c>
      <c r="F82" s="32">
        <v>5152.24</v>
      </c>
      <c r="G82" s="32">
        <v>234</v>
      </c>
      <c r="H82" s="32">
        <v>12.06</v>
      </c>
      <c r="I82" s="16">
        <v>0</v>
      </c>
      <c r="J82" s="16">
        <f>H82/סיכום!$B$42</f>
        <v>1.2892005866779648E-5</v>
      </c>
    </row>
    <row r="83" spans="1:10">
      <c r="A83" s="7" t="s">
        <v>690</v>
      </c>
      <c r="B83" s="7">
        <v>382010</v>
      </c>
      <c r="C83" s="7" t="s">
        <v>691</v>
      </c>
      <c r="D83" s="7" t="s">
        <v>382</v>
      </c>
      <c r="E83" s="7" t="s">
        <v>23</v>
      </c>
      <c r="F83" s="32">
        <v>80008</v>
      </c>
      <c r="G83" s="32">
        <v>818.6</v>
      </c>
      <c r="H83" s="32">
        <v>654.95000000000005</v>
      </c>
      <c r="I83" s="16">
        <v>1.5E-3</v>
      </c>
      <c r="J83" s="16">
        <f>H83/סיכום!$B$42</f>
        <v>7.0013426554289642E-4</v>
      </c>
    </row>
    <row r="84" spans="1:10">
      <c r="A84" s="7" t="s">
        <v>692</v>
      </c>
      <c r="B84" s="7">
        <v>477018</v>
      </c>
      <c r="C84" s="7" t="s">
        <v>693</v>
      </c>
      <c r="D84" s="7" t="s">
        <v>382</v>
      </c>
      <c r="E84" s="7" t="s">
        <v>23</v>
      </c>
      <c r="F84" s="32">
        <v>12434</v>
      </c>
      <c r="G84" s="32">
        <v>1470</v>
      </c>
      <c r="H84" s="32">
        <v>182.78</v>
      </c>
      <c r="I84" s="16">
        <v>1.1000000000000001E-3</v>
      </c>
      <c r="J84" s="16">
        <f>H84/סיכום!$B$42</f>
        <v>1.9538978709203849E-4</v>
      </c>
    </row>
    <row r="85" spans="1:10">
      <c r="A85" s="7" t="s">
        <v>694</v>
      </c>
      <c r="B85" s="7">
        <v>578013</v>
      </c>
      <c r="C85" s="7" t="s">
        <v>695</v>
      </c>
      <c r="D85" s="7" t="s">
        <v>696</v>
      </c>
      <c r="E85" s="7" t="s">
        <v>23</v>
      </c>
      <c r="F85" s="32">
        <v>7000</v>
      </c>
      <c r="G85" s="32">
        <v>8685</v>
      </c>
      <c r="H85" s="32">
        <v>607.95000000000005</v>
      </c>
      <c r="I85" s="16">
        <v>1.5E-3</v>
      </c>
      <c r="J85" s="16">
        <f>H85/סיכום!$B$42</f>
        <v>6.4989178828430251E-4</v>
      </c>
    </row>
    <row r="86" spans="1:10" ht="13.5" thickBot="1">
      <c r="A86" s="6" t="s">
        <v>697</v>
      </c>
      <c r="B86" s="6"/>
      <c r="C86" s="6"/>
      <c r="D86" s="6"/>
      <c r="E86" s="6"/>
      <c r="F86" s="55">
        <f>SUM(F62:F85)</f>
        <v>650884.65999999992</v>
      </c>
      <c r="G86" s="54"/>
      <c r="H86" s="55">
        <f>SUM(H62:H85)</f>
        <v>11103.710000000001</v>
      </c>
      <c r="I86" s="17"/>
      <c r="J86" s="18">
        <f>SUM(J62:J85)</f>
        <v>1.1869742492787714E-2</v>
      </c>
    </row>
    <row r="87" spans="1:10" ht="13.5" thickTop="1"/>
    <row r="88" spans="1:10">
      <c r="A88" s="6" t="s">
        <v>698</v>
      </c>
      <c r="B88" s="6"/>
      <c r="C88" s="6"/>
      <c r="D88" s="6"/>
      <c r="E88" s="6"/>
      <c r="F88" s="54"/>
      <c r="G88" s="54"/>
      <c r="H88" s="54"/>
      <c r="I88" s="17"/>
      <c r="J88" s="17"/>
    </row>
    <row r="89" spans="1:10" ht="13.5" thickBot="1">
      <c r="A89" s="6" t="s">
        <v>699</v>
      </c>
      <c r="B89" s="6"/>
      <c r="C89" s="6"/>
      <c r="D89" s="6"/>
      <c r="E89" s="6"/>
      <c r="F89" s="55">
        <v>0</v>
      </c>
      <c r="G89" s="54"/>
      <c r="H89" s="55">
        <v>0</v>
      </c>
      <c r="I89" s="17"/>
      <c r="J89" s="18">
        <f>H89/סיכום!$B$42</f>
        <v>0</v>
      </c>
    </row>
    <row r="90" spans="1:10" ht="13.5" thickTop="1"/>
    <row r="91" spans="1:10">
      <c r="A91" s="6" t="s">
        <v>700</v>
      </c>
      <c r="B91" s="6"/>
      <c r="C91" s="6"/>
      <c r="D91" s="6"/>
      <c r="E91" s="6"/>
      <c r="F91" s="54"/>
      <c r="G91" s="54"/>
      <c r="H91" s="54"/>
      <c r="I91" s="17"/>
      <c r="J91" s="17"/>
    </row>
    <row r="92" spans="1:10" ht="13.5" thickBot="1">
      <c r="A92" s="6" t="s">
        <v>701</v>
      </c>
      <c r="B92" s="6"/>
      <c r="C92" s="6"/>
      <c r="D92" s="6"/>
      <c r="E92" s="6"/>
      <c r="F92" s="55">
        <v>0</v>
      </c>
      <c r="G92" s="54"/>
      <c r="H92" s="55">
        <v>0</v>
      </c>
      <c r="I92" s="17"/>
      <c r="J92" s="18">
        <f>H92/סיכום!$B$42</f>
        <v>0</v>
      </c>
    </row>
    <row r="93" spans="1:10" ht="13.5" thickTop="1"/>
    <row r="94" spans="1:10" ht="13.5" thickBot="1">
      <c r="A94" s="4" t="s">
        <v>702</v>
      </c>
      <c r="B94" s="4"/>
      <c r="C94" s="4"/>
      <c r="D94" s="4"/>
      <c r="E94" s="4"/>
      <c r="F94" s="56">
        <f>SUM(F38+F59+F86)</f>
        <v>2501620.42</v>
      </c>
      <c r="G94" s="26"/>
      <c r="H94" s="56">
        <f>SUM(H38+H59+H86)</f>
        <v>56568.31</v>
      </c>
      <c r="I94" s="19"/>
      <c r="J94" s="20">
        <f>SUM(J38+J59+J86)</f>
        <v>6.0470894228342446E-2</v>
      </c>
    </row>
    <row r="95" spans="1:10" ht="13.5" thickTop="1"/>
    <row r="97" spans="1:10">
      <c r="A97" s="4" t="s">
        <v>703</v>
      </c>
      <c r="B97" s="4"/>
      <c r="C97" s="4"/>
      <c r="D97" s="4"/>
      <c r="E97" s="4"/>
      <c r="F97" s="26"/>
      <c r="G97" s="26"/>
      <c r="H97" s="26"/>
      <c r="I97" s="19"/>
      <c r="J97" s="19"/>
    </row>
    <row r="98" spans="1:10">
      <c r="A98" s="6" t="s">
        <v>704</v>
      </c>
      <c r="B98" s="6"/>
      <c r="C98" s="6"/>
      <c r="D98" s="6"/>
      <c r="E98" s="6"/>
      <c r="F98" s="54"/>
      <c r="G98" s="54"/>
      <c r="H98" s="54"/>
      <c r="I98" s="17"/>
      <c r="J98" s="17"/>
    </row>
    <row r="99" spans="1:10">
      <c r="A99" s="7" t="s">
        <v>705</v>
      </c>
      <c r="B99" s="7" t="s">
        <v>706</v>
      </c>
      <c r="C99" s="7" t="s">
        <v>705</v>
      </c>
      <c r="D99" s="7" t="s">
        <v>200</v>
      </c>
      <c r="E99" s="7" t="s">
        <v>44</v>
      </c>
      <c r="F99" s="32">
        <v>133985.46</v>
      </c>
      <c r="G99" s="32">
        <v>245</v>
      </c>
      <c r="H99" s="32">
        <v>328.26</v>
      </c>
      <c r="I99" s="16">
        <v>0.13109999999999999</v>
      </c>
      <c r="J99" s="16">
        <f>H99/סיכום!$B$42</f>
        <v>3.5090628904055452E-4</v>
      </c>
    </row>
    <row r="100" spans="1:10">
      <c r="A100" s="7" t="s">
        <v>707</v>
      </c>
      <c r="B100" s="7" t="s">
        <v>708</v>
      </c>
      <c r="C100" s="7" t="s">
        <v>709</v>
      </c>
      <c r="D100" s="7" t="s">
        <v>710</v>
      </c>
      <c r="E100" s="7" t="s">
        <v>34</v>
      </c>
      <c r="F100" s="32">
        <v>7756.6</v>
      </c>
      <c r="G100" s="32">
        <v>6170</v>
      </c>
      <c r="H100" s="32">
        <v>478.58</v>
      </c>
      <c r="I100" s="16">
        <v>0</v>
      </c>
      <c r="J100" s="16">
        <f>H100/סיכום!$B$42</f>
        <v>5.115966971578279E-4</v>
      </c>
    </row>
    <row r="101" spans="1:10">
      <c r="A101" s="7" t="s">
        <v>711</v>
      </c>
      <c r="B101" s="7" t="s">
        <v>712</v>
      </c>
      <c r="C101" s="7" t="s">
        <v>713</v>
      </c>
      <c r="D101" s="7" t="s">
        <v>710</v>
      </c>
      <c r="E101" s="7" t="s">
        <v>34</v>
      </c>
      <c r="F101" s="32">
        <v>5152.22</v>
      </c>
      <c r="G101" s="32">
        <v>4307</v>
      </c>
      <c r="H101" s="32">
        <v>221.91</v>
      </c>
      <c r="I101" s="16">
        <v>0</v>
      </c>
      <c r="J101" s="16">
        <f>H101/סיכום!$B$42</f>
        <v>2.3721932188201257E-4</v>
      </c>
    </row>
    <row r="102" spans="1:10">
      <c r="A102" s="7" t="s">
        <v>714</v>
      </c>
      <c r="B102" s="7" t="s">
        <v>715</v>
      </c>
      <c r="C102" s="7" t="s">
        <v>716</v>
      </c>
      <c r="D102" s="7" t="s">
        <v>710</v>
      </c>
      <c r="E102" s="7" t="s">
        <v>34</v>
      </c>
      <c r="F102" s="32">
        <v>3731.31</v>
      </c>
      <c r="G102" s="32">
        <v>8619</v>
      </c>
      <c r="H102" s="32">
        <v>321.60000000000002</v>
      </c>
      <c r="I102" s="16">
        <v>0</v>
      </c>
      <c r="J102" s="16">
        <f>H102/סיכום!$B$42</f>
        <v>3.4378682311412396E-4</v>
      </c>
    </row>
    <row r="103" spans="1:10">
      <c r="A103" s="7" t="s">
        <v>717</v>
      </c>
      <c r="B103" s="7" t="s">
        <v>715</v>
      </c>
      <c r="C103" s="7" t="s">
        <v>716</v>
      </c>
      <c r="D103" s="7" t="s">
        <v>710</v>
      </c>
      <c r="E103" s="7" t="s">
        <v>34</v>
      </c>
      <c r="F103" s="32">
        <v>1865.65</v>
      </c>
      <c r="G103" s="32">
        <v>1</v>
      </c>
      <c r="H103" s="32">
        <v>1.87</v>
      </c>
      <c r="I103" s="16">
        <v>0</v>
      </c>
      <c r="J103" s="16">
        <f>H103/סיכום!$B$42</f>
        <v>1.9990092015653353E-6</v>
      </c>
    </row>
    <row r="104" spans="1:10">
      <c r="A104" s="7" t="s">
        <v>718</v>
      </c>
      <c r="B104" s="7" t="s">
        <v>719</v>
      </c>
      <c r="C104" s="7" t="s">
        <v>720</v>
      </c>
      <c r="D104" s="7" t="s">
        <v>721</v>
      </c>
      <c r="E104" s="7" t="s">
        <v>34</v>
      </c>
      <c r="F104" s="32">
        <v>58777.56</v>
      </c>
      <c r="G104" s="32">
        <v>698</v>
      </c>
      <c r="H104" s="32">
        <v>410.27</v>
      </c>
      <c r="I104" s="16">
        <v>0</v>
      </c>
      <c r="J104" s="16">
        <f>H104/סיכום!$B$42</f>
        <v>4.3857406691241176E-4</v>
      </c>
    </row>
    <row r="105" spans="1:10">
      <c r="A105" s="7" t="s">
        <v>722</v>
      </c>
      <c r="B105" s="7" t="s">
        <v>723</v>
      </c>
      <c r="C105" s="7" t="s">
        <v>724</v>
      </c>
      <c r="D105" s="7" t="s">
        <v>532</v>
      </c>
      <c r="E105" s="7" t="s">
        <v>34</v>
      </c>
      <c r="F105" s="32">
        <v>2057.87</v>
      </c>
      <c r="G105" s="32">
        <v>8762</v>
      </c>
      <c r="H105" s="32">
        <v>180.31</v>
      </c>
      <c r="I105" s="16">
        <v>0</v>
      </c>
      <c r="J105" s="16">
        <f>H105/סיכום!$B$42</f>
        <v>1.9274938456376769E-4</v>
      </c>
    </row>
    <row r="106" spans="1:10">
      <c r="A106" s="7" t="s">
        <v>725</v>
      </c>
      <c r="B106" s="7" t="s">
        <v>726</v>
      </c>
      <c r="C106" s="7" t="s">
        <v>727</v>
      </c>
      <c r="D106" s="7" t="s">
        <v>728</v>
      </c>
      <c r="E106" s="7" t="s">
        <v>34</v>
      </c>
      <c r="F106" s="32">
        <v>4409.7299999999996</v>
      </c>
      <c r="G106" s="32">
        <v>5684</v>
      </c>
      <c r="H106" s="32">
        <v>250.65</v>
      </c>
      <c r="I106" s="16">
        <v>0</v>
      </c>
      <c r="J106" s="16">
        <f>H106/סיכום!$B$42</f>
        <v>2.6794206223120388E-4</v>
      </c>
    </row>
    <row r="107" spans="1:10">
      <c r="A107" s="7" t="s">
        <v>729</v>
      </c>
      <c r="B107" s="7" t="s">
        <v>730</v>
      </c>
      <c r="C107" s="7" t="s">
        <v>729</v>
      </c>
      <c r="D107" s="7" t="s">
        <v>728</v>
      </c>
      <c r="E107" s="7" t="s">
        <v>34</v>
      </c>
      <c r="F107" s="32">
        <v>8487.7900000000009</v>
      </c>
      <c r="G107" s="32">
        <v>3333</v>
      </c>
      <c r="H107" s="32">
        <v>282.89999999999998</v>
      </c>
      <c r="I107" s="16">
        <v>0</v>
      </c>
      <c r="J107" s="16">
        <f>H107/סיכום!$B$42</f>
        <v>3.0241695354162209E-4</v>
      </c>
    </row>
    <row r="108" spans="1:10">
      <c r="A108" s="7" t="s">
        <v>731</v>
      </c>
      <c r="B108" s="7" t="s">
        <v>732</v>
      </c>
      <c r="C108" s="7" t="s">
        <v>733</v>
      </c>
      <c r="D108" s="7" t="s">
        <v>734</v>
      </c>
      <c r="E108" s="7" t="s">
        <v>44</v>
      </c>
      <c r="F108" s="32">
        <v>545832.65</v>
      </c>
      <c r="G108" s="32">
        <v>152.5</v>
      </c>
      <c r="H108" s="32">
        <v>832.39</v>
      </c>
      <c r="I108" s="16">
        <v>2.9999999999999997E-4</v>
      </c>
      <c r="J108" s="16">
        <f>H108/סיכום!$B$42</f>
        <v>8.8981565202725637E-4</v>
      </c>
    </row>
    <row r="109" spans="1:10">
      <c r="A109" s="7" t="s">
        <v>735</v>
      </c>
      <c r="B109" s="7" t="s">
        <v>736</v>
      </c>
      <c r="C109" s="7" t="s">
        <v>735</v>
      </c>
      <c r="D109" s="7" t="s">
        <v>734</v>
      </c>
      <c r="E109" s="7" t="s">
        <v>34</v>
      </c>
      <c r="F109" s="32">
        <v>6109.55</v>
      </c>
      <c r="G109" s="32">
        <v>5257</v>
      </c>
      <c r="H109" s="32">
        <v>321.18</v>
      </c>
      <c r="I109" s="16">
        <v>0</v>
      </c>
      <c r="J109" s="16">
        <f>H109/סיכום!$B$42</f>
        <v>3.4333784778543017E-4</v>
      </c>
    </row>
    <row r="110" spans="1:10">
      <c r="A110" s="7" t="s">
        <v>737</v>
      </c>
      <c r="B110" s="7" t="s">
        <v>738</v>
      </c>
      <c r="C110" s="7" t="s">
        <v>737</v>
      </c>
      <c r="D110" s="7" t="s">
        <v>562</v>
      </c>
      <c r="E110" s="7" t="s">
        <v>34</v>
      </c>
      <c r="F110" s="32">
        <v>501.28</v>
      </c>
      <c r="G110" s="32">
        <v>115137</v>
      </c>
      <c r="H110" s="32">
        <v>577.16</v>
      </c>
      <c r="I110" s="16">
        <v>0</v>
      </c>
      <c r="J110" s="16">
        <f>H110/סיכום!$B$42</f>
        <v>6.1697762073553415E-4</v>
      </c>
    </row>
    <row r="111" spans="1:10">
      <c r="A111" s="7" t="s">
        <v>739</v>
      </c>
      <c r="B111" s="7" t="s">
        <v>740</v>
      </c>
      <c r="C111" s="7" t="s">
        <v>741</v>
      </c>
      <c r="D111" s="7" t="s">
        <v>562</v>
      </c>
      <c r="E111" s="7" t="s">
        <v>34</v>
      </c>
      <c r="F111" s="32">
        <v>3983.83</v>
      </c>
      <c r="G111" s="32">
        <v>6617</v>
      </c>
      <c r="H111" s="32">
        <v>263.61</v>
      </c>
      <c r="I111" s="16">
        <v>0</v>
      </c>
      <c r="J111" s="16">
        <f>H111/סיכום!$B$42</f>
        <v>2.8179615808804175E-4</v>
      </c>
    </row>
    <row r="112" spans="1:10">
      <c r="A112" s="7" t="s">
        <v>742</v>
      </c>
      <c r="B112" s="7" t="s">
        <v>743</v>
      </c>
      <c r="C112" s="7" t="s">
        <v>744</v>
      </c>
      <c r="D112" s="7" t="s">
        <v>745</v>
      </c>
      <c r="E112" s="7" t="s">
        <v>34</v>
      </c>
      <c r="F112" s="32">
        <v>3395.87</v>
      </c>
      <c r="G112" s="32">
        <v>8894</v>
      </c>
      <c r="H112" s="32">
        <v>302.02999999999997</v>
      </c>
      <c r="I112" s="16">
        <v>0</v>
      </c>
      <c r="J112" s="16">
        <f>H112/סיכום!$B$42</f>
        <v>3.2286671077474765E-4</v>
      </c>
    </row>
    <row r="113" spans="1:10">
      <c r="A113" s="7" t="s">
        <v>746</v>
      </c>
      <c r="B113" s="7" t="s">
        <v>747</v>
      </c>
      <c r="C113" s="7" t="s">
        <v>748</v>
      </c>
      <c r="D113" s="7" t="s">
        <v>745</v>
      </c>
      <c r="E113" s="7" t="s">
        <v>34</v>
      </c>
      <c r="F113" s="32">
        <v>3011.43</v>
      </c>
      <c r="G113" s="32">
        <v>8938</v>
      </c>
      <c r="H113" s="32">
        <v>269.16000000000003</v>
      </c>
      <c r="I113" s="16">
        <v>0</v>
      </c>
      <c r="J113" s="16">
        <f>H113/סיכום!$B$42</f>
        <v>2.8772904636006723E-4</v>
      </c>
    </row>
    <row r="114" spans="1:10">
      <c r="A114" s="7" t="s">
        <v>749</v>
      </c>
      <c r="B114" s="7" t="s">
        <v>750</v>
      </c>
      <c r="C114" s="7" t="s">
        <v>751</v>
      </c>
      <c r="D114" s="7" t="s">
        <v>752</v>
      </c>
      <c r="E114" s="7" t="s">
        <v>34</v>
      </c>
      <c r="F114" s="32">
        <v>2197.33</v>
      </c>
      <c r="G114" s="32">
        <v>30346</v>
      </c>
      <c r="H114" s="32">
        <v>666.8</v>
      </c>
      <c r="I114" s="16">
        <v>0</v>
      </c>
      <c r="J114" s="16">
        <f>H114/סיכום!$B$42</f>
        <v>7.1280178374532905E-4</v>
      </c>
    </row>
    <row r="115" spans="1:10">
      <c r="A115" s="7" t="s">
        <v>753</v>
      </c>
      <c r="B115" s="7" t="s">
        <v>754</v>
      </c>
      <c r="C115" s="7" t="s">
        <v>753</v>
      </c>
      <c r="D115" s="7" t="s">
        <v>752</v>
      </c>
      <c r="E115" s="7" t="s">
        <v>34</v>
      </c>
      <c r="F115" s="32">
        <v>5649.73</v>
      </c>
      <c r="G115" s="32">
        <v>11708</v>
      </c>
      <c r="H115" s="32">
        <v>661.47</v>
      </c>
      <c r="I115" s="16">
        <v>0</v>
      </c>
      <c r="J115" s="16">
        <f>H115/סיכום!$B$42</f>
        <v>7.0710407302642905E-4</v>
      </c>
    </row>
    <row r="116" spans="1:10">
      <c r="A116" s="7" t="s">
        <v>755</v>
      </c>
      <c r="B116" s="7" t="s">
        <v>756</v>
      </c>
      <c r="C116" s="7" t="s">
        <v>757</v>
      </c>
      <c r="D116" s="7" t="s">
        <v>752</v>
      </c>
      <c r="E116" s="7" t="s">
        <v>34</v>
      </c>
      <c r="F116" s="32">
        <v>4485.1099999999997</v>
      </c>
      <c r="G116" s="32">
        <v>1385</v>
      </c>
      <c r="H116" s="32">
        <v>62.12</v>
      </c>
      <c r="I116" s="16">
        <v>1E-4</v>
      </c>
      <c r="J116" s="16">
        <f>H116/סיכום!$B$42</f>
        <v>6.6405589091571448E-5</v>
      </c>
    </row>
    <row r="117" spans="1:10">
      <c r="A117" s="7" t="s">
        <v>758</v>
      </c>
      <c r="B117" s="7" t="s">
        <v>759</v>
      </c>
      <c r="C117" s="7" t="s">
        <v>760</v>
      </c>
      <c r="D117" s="7" t="s">
        <v>752</v>
      </c>
      <c r="E117" s="7" t="s">
        <v>34</v>
      </c>
      <c r="F117" s="32">
        <v>9626.0300000000007</v>
      </c>
      <c r="G117" s="32">
        <v>3353</v>
      </c>
      <c r="H117" s="32">
        <v>322.76</v>
      </c>
      <c r="I117" s="16">
        <v>0</v>
      </c>
      <c r="J117" s="16">
        <f>H117/סיכום!$B$42</f>
        <v>3.4502685021242115E-4</v>
      </c>
    </row>
    <row r="118" spans="1:10">
      <c r="A118" s="7" t="s">
        <v>761</v>
      </c>
      <c r="B118" s="7" t="s">
        <v>762</v>
      </c>
      <c r="C118" s="7" t="s">
        <v>761</v>
      </c>
      <c r="D118" s="7" t="s">
        <v>752</v>
      </c>
      <c r="E118" s="7" t="s">
        <v>34</v>
      </c>
      <c r="F118" s="32">
        <v>75.38</v>
      </c>
      <c r="G118" s="32">
        <v>24149</v>
      </c>
      <c r="H118" s="32">
        <v>18.2</v>
      </c>
      <c r="I118" s="16">
        <v>0</v>
      </c>
      <c r="J118" s="16">
        <f>H118/סיכום!$B$42</f>
        <v>1.9455597576732139E-5</v>
      </c>
    </row>
    <row r="119" spans="1:10">
      <c r="A119" s="7" t="s">
        <v>521</v>
      </c>
      <c r="B119" s="7" t="s">
        <v>763</v>
      </c>
      <c r="C119" s="7" t="s">
        <v>521</v>
      </c>
      <c r="D119" s="7" t="s">
        <v>458</v>
      </c>
      <c r="E119" s="7" t="s">
        <v>34</v>
      </c>
      <c r="F119" s="32">
        <v>11661.29</v>
      </c>
      <c r="G119" s="32">
        <v>5524</v>
      </c>
      <c r="H119" s="32">
        <v>644.16999999999996</v>
      </c>
      <c r="I119" s="16">
        <v>0</v>
      </c>
      <c r="J119" s="16">
        <f>H119/סיכום!$B$42</f>
        <v>6.88610565439755E-4</v>
      </c>
    </row>
    <row r="120" spans="1:10">
      <c r="A120" s="7" t="s">
        <v>511</v>
      </c>
      <c r="B120" s="7" t="s">
        <v>764</v>
      </c>
      <c r="C120" s="7" t="s">
        <v>511</v>
      </c>
      <c r="D120" s="7" t="s">
        <v>454</v>
      </c>
      <c r="E120" s="7" t="s">
        <v>34</v>
      </c>
      <c r="F120" s="32">
        <v>40181.31</v>
      </c>
      <c r="G120" s="32">
        <v>1702</v>
      </c>
      <c r="H120" s="32">
        <v>683.89</v>
      </c>
      <c r="I120" s="16">
        <v>0</v>
      </c>
      <c r="J120" s="16">
        <f>H120/סיכום!$B$42</f>
        <v>7.3107080366765619E-4</v>
      </c>
    </row>
    <row r="121" spans="1:10">
      <c r="A121" s="7" t="s">
        <v>765</v>
      </c>
      <c r="B121" s="7" t="s">
        <v>766</v>
      </c>
      <c r="C121" s="7" t="s">
        <v>767</v>
      </c>
      <c r="D121" s="7" t="s">
        <v>468</v>
      </c>
      <c r="E121" s="7" t="s">
        <v>34</v>
      </c>
      <c r="F121" s="32">
        <v>6874.66</v>
      </c>
      <c r="G121" s="32">
        <v>6182</v>
      </c>
      <c r="H121" s="32">
        <v>424.99</v>
      </c>
      <c r="I121" s="16">
        <v>0</v>
      </c>
      <c r="J121" s="16">
        <f>H121/סיכום!$B$42</f>
        <v>4.5430958319425229E-4</v>
      </c>
    </row>
    <row r="122" spans="1:10">
      <c r="A122" s="7" t="s">
        <v>768</v>
      </c>
      <c r="B122" s="7" t="s">
        <v>769</v>
      </c>
      <c r="C122" s="7" t="s">
        <v>770</v>
      </c>
      <c r="D122" s="7" t="s">
        <v>584</v>
      </c>
      <c r="E122" s="7" t="s">
        <v>39</v>
      </c>
      <c r="F122" s="32">
        <v>46628.59</v>
      </c>
      <c r="G122" s="32">
        <v>1557.5</v>
      </c>
      <c r="H122" s="32">
        <v>726.24</v>
      </c>
      <c r="I122" s="16">
        <v>1E-4</v>
      </c>
      <c r="J122" s="16">
        <f>H122/סיכום!$B$42</f>
        <v>7.763424826442829E-4</v>
      </c>
    </row>
    <row r="123" spans="1:10">
      <c r="A123" s="7" t="s">
        <v>771</v>
      </c>
      <c r="B123" s="7" t="s">
        <v>769</v>
      </c>
      <c r="C123" s="7" t="s">
        <v>770</v>
      </c>
      <c r="D123" s="7" t="s">
        <v>584</v>
      </c>
      <c r="E123" s="7" t="s">
        <v>39</v>
      </c>
      <c r="F123" s="32">
        <v>7926.85</v>
      </c>
      <c r="G123" s="32">
        <v>1</v>
      </c>
      <c r="H123" s="32">
        <v>7.93</v>
      </c>
      <c r="I123" s="16">
        <v>0</v>
      </c>
      <c r="J123" s="16">
        <f>H123/סיכום!$B$42</f>
        <v>8.4770818012904324E-6</v>
      </c>
    </row>
    <row r="124" spans="1:10">
      <c r="A124" s="7" t="s">
        <v>772</v>
      </c>
      <c r="B124" s="7" t="s">
        <v>773</v>
      </c>
      <c r="C124" s="7" t="s">
        <v>774</v>
      </c>
      <c r="D124" s="7" t="s">
        <v>450</v>
      </c>
      <c r="E124" s="7" t="s">
        <v>34</v>
      </c>
      <c r="F124" s="32">
        <v>3181.04</v>
      </c>
      <c r="G124" s="32">
        <v>19908</v>
      </c>
      <c r="H124" s="32">
        <v>633.28</v>
      </c>
      <c r="I124" s="16">
        <v>0</v>
      </c>
      <c r="J124" s="16">
        <f>H124/סיכום!$B$42</f>
        <v>6.7696927656005104E-4</v>
      </c>
    </row>
    <row r="125" spans="1:10">
      <c r="A125" s="7" t="s">
        <v>775</v>
      </c>
      <c r="B125" s="7" t="s">
        <v>776</v>
      </c>
      <c r="C125" s="7" t="s">
        <v>775</v>
      </c>
      <c r="D125" s="7" t="s">
        <v>450</v>
      </c>
      <c r="E125" s="7" t="s">
        <v>34</v>
      </c>
      <c r="F125" s="32">
        <v>5924.87</v>
      </c>
      <c r="G125" s="32">
        <v>6024</v>
      </c>
      <c r="H125" s="32">
        <v>356.91</v>
      </c>
      <c r="I125" s="16">
        <v>0</v>
      </c>
      <c r="J125" s="16">
        <f>H125/סיכום!$B$42</f>
        <v>3.8153282039074001E-4</v>
      </c>
    </row>
    <row r="126" spans="1:10">
      <c r="A126" s="7" t="s">
        <v>777</v>
      </c>
      <c r="B126" s="7" t="s">
        <v>778</v>
      </c>
      <c r="C126" s="7" t="s">
        <v>779</v>
      </c>
      <c r="D126" s="7" t="s">
        <v>450</v>
      </c>
      <c r="E126" s="7" t="s">
        <v>34</v>
      </c>
      <c r="F126" s="32">
        <v>7519.16</v>
      </c>
      <c r="G126" s="32">
        <v>8576.5</v>
      </c>
      <c r="H126" s="32">
        <v>644.88</v>
      </c>
      <c r="I126" s="16">
        <v>0</v>
      </c>
      <c r="J126" s="16">
        <f>H126/סיכום!$B$42</f>
        <v>6.8936954754302319E-4</v>
      </c>
    </row>
    <row r="127" spans="1:10">
      <c r="A127" s="7" t="s">
        <v>780</v>
      </c>
      <c r="B127" s="7" t="s">
        <v>781</v>
      </c>
      <c r="C127" s="7" t="s">
        <v>782</v>
      </c>
      <c r="D127" s="7" t="s">
        <v>450</v>
      </c>
      <c r="E127" s="7" t="s">
        <v>34</v>
      </c>
      <c r="F127" s="32">
        <v>1643.96</v>
      </c>
      <c r="G127" s="32">
        <v>52051</v>
      </c>
      <c r="H127" s="32">
        <v>855.7</v>
      </c>
      <c r="I127" s="16">
        <v>0</v>
      </c>
      <c r="J127" s="16">
        <f>H127/סיכום!$B$42</f>
        <v>9.1473378276976333E-4</v>
      </c>
    </row>
    <row r="128" spans="1:10">
      <c r="A128" s="7" t="s">
        <v>780</v>
      </c>
      <c r="B128" s="7" t="s">
        <v>783</v>
      </c>
      <c r="C128" s="7" t="s">
        <v>784</v>
      </c>
      <c r="D128" s="7" t="s">
        <v>450</v>
      </c>
      <c r="E128" s="7" t="s">
        <v>34</v>
      </c>
      <c r="F128" s="32">
        <v>410.82</v>
      </c>
      <c r="G128" s="32">
        <v>54004</v>
      </c>
      <c r="H128" s="32">
        <v>221.86</v>
      </c>
      <c r="I128" s="16">
        <v>0</v>
      </c>
      <c r="J128" s="16">
        <f>H128/סיכום!$B$42</f>
        <v>2.3716587243812048E-4</v>
      </c>
    </row>
    <row r="129" spans="1:10">
      <c r="A129" s="7" t="s">
        <v>785</v>
      </c>
      <c r="B129" s="7" t="s">
        <v>786</v>
      </c>
      <c r="C129" s="7" t="s">
        <v>787</v>
      </c>
      <c r="D129" s="7" t="s">
        <v>450</v>
      </c>
      <c r="E129" s="7" t="s">
        <v>34</v>
      </c>
      <c r="F129" s="32">
        <v>9584.57</v>
      </c>
      <c r="G129" s="32">
        <v>6715</v>
      </c>
      <c r="H129" s="32">
        <v>643.6</v>
      </c>
      <c r="I129" s="16">
        <v>0</v>
      </c>
      <c r="J129" s="16">
        <f>H129/סיכום!$B$42</f>
        <v>6.8800124177938486E-4</v>
      </c>
    </row>
    <row r="130" spans="1:10">
      <c r="A130" s="7" t="s">
        <v>788</v>
      </c>
      <c r="B130" s="7" t="s">
        <v>789</v>
      </c>
      <c r="C130" s="7" t="s">
        <v>790</v>
      </c>
      <c r="D130" s="7" t="s">
        <v>450</v>
      </c>
      <c r="E130" s="7" t="s">
        <v>34</v>
      </c>
      <c r="F130" s="32">
        <v>2310.4</v>
      </c>
      <c r="G130" s="32">
        <v>8574</v>
      </c>
      <c r="H130" s="32">
        <v>198.09</v>
      </c>
      <c r="I130" s="16">
        <v>0</v>
      </c>
      <c r="J130" s="16">
        <f>H130/סיכום!$B$42</f>
        <v>2.1175600681180601E-4</v>
      </c>
    </row>
    <row r="131" spans="1:10">
      <c r="A131" s="7" t="s">
        <v>791</v>
      </c>
      <c r="B131" s="7" t="s">
        <v>792</v>
      </c>
      <c r="C131" s="7" t="s">
        <v>793</v>
      </c>
      <c r="D131" s="7" t="s">
        <v>450</v>
      </c>
      <c r="E131" s="7" t="s">
        <v>34</v>
      </c>
      <c r="F131" s="32">
        <v>13353.57</v>
      </c>
      <c r="G131" s="32">
        <v>3929</v>
      </c>
      <c r="H131" s="32">
        <v>524.66</v>
      </c>
      <c r="I131" s="16">
        <v>0</v>
      </c>
      <c r="J131" s="16">
        <f>H131/סיכום!$B$42</f>
        <v>5.6085570464880683E-4</v>
      </c>
    </row>
    <row r="132" spans="1:10">
      <c r="A132" s="7" t="s">
        <v>794</v>
      </c>
      <c r="B132" s="7" t="s">
        <v>795</v>
      </c>
      <c r="C132" s="7" t="str">
        <f>+A132</f>
        <v>APPLE INC</v>
      </c>
      <c r="D132" s="7" t="s">
        <v>796</v>
      </c>
      <c r="E132" s="7" t="s">
        <v>34</v>
      </c>
      <c r="F132" s="32">
        <v>5073.07</v>
      </c>
      <c r="G132" s="32">
        <v>12542.5</v>
      </c>
      <c r="H132" s="32">
        <v>636.29</v>
      </c>
      <c r="I132" s="16">
        <v>0</v>
      </c>
      <c r="J132" s="16">
        <f>H132/סיכום!$B$42</f>
        <v>6.8018693308235676E-4</v>
      </c>
    </row>
    <row r="133" spans="1:10">
      <c r="A133" s="7" t="s">
        <v>797</v>
      </c>
      <c r="B133" s="7" t="s">
        <v>798</v>
      </c>
      <c r="C133" s="7" t="s">
        <v>799</v>
      </c>
      <c r="D133" s="7" t="s">
        <v>796</v>
      </c>
      <c r="E133" s="7" t="s">
        <v>34</v>
      </c>
      <c r="F133" s="32">
        <v>5710.03</v>
      </c>
      <c r="G133" s="32">
        <v>6263</v>
      </c>
      <c r="H133" s="32">
        <v>357.62</v>
      </c>
      <c r="I133" s="16">
        <v>0</v>
      </c>
      <c r="J133" s="16">
        <f>H133/סיכום!$B$42</f>
        <v>3.8229180249400814E-4</v>
      </c>
    </row>
    <row r="134" spans="1:10">
      <c r="A134" s="7" t="s">
        <v>800</v>
      </c>
      <c r="B134" s="7" t="s">
        <v>801</v>
      </c>
      <c r="C134" s="7" t="s">
        <v>802</v>
      </c>
      <c r="D134" s="7" t="s">
        <v>487</v>
      </c>
      <c r="E134" s="7" t="s">
        <v>34</v>
      </c>
      <c r="F134" s="32">
        <v>557.80999999999995</v>
      </c>
      <c r="G134" s="32">
        <v>57050</v>
      </c>
      <c r="H134" s="32">
        <v>318.23</v>
      </c>
      <c r="I134" s="16">
        <v>0</v>
      </c>
      <c r="J134" s="16">
        <f>H134/סיכום!$B$42</f>
        <v>3.4018433059579498E-4</v>
      </c>
    </row>
    <row r="135" spans="1:10">
      <c r="A135" s="7" t="s">
        <v>803</v>
      </c>
      <c r="B135" s="7" t="s">
        <v>804</v>
      </c>
      <c r="C135" s="7" t="s">
        <v>805</v>
      </c>
      <c r="D135" s="7" t="s">
        <v>566</v>
      </c>
      <c r="E135" s="7" t="s">
        <v>34</v>
      </c>
      <c r="F135" s="32">
        <v>15705.42</v>
      </c>
      <c r="G135" s="32">
        <v>2220</v>
      </c>
      <c r="H135" s="32">
        <v>348.66</v>
      </c>
      <c r="I135" s="16">
        <v>1E-4</v>
      </c>
      <c r="J135" s="16">
        <f>H135/סיכום!$B$42</f>
        <v>3.7271366214853999E-4</v>
      </c>
    </row>
    <row r="136" spans="1:10">
      <c r="A136" s="7" t="s">
        <v>806</v>
      </c>
      <c r="B136" s="7" t="s">
        <v>807</v>
      </c>
      <c r="C136" s="7" t="s">
        <v>808</v>
      </c>
      <c r="D136" s="7" t="s">
        <v>809</v>
      </c>
      <c r="E136" s="7" t="s">
        <v>34</v>
      </c>
      <c r="F136" s="32">
        <v>14823.48</v>
      </c>
      <c r="G136" s="32">
        <v>6719</v>
      </c>
      <c r="H136" s="32">
        <v>995.99</v>
      </c>
      <c r="I136" s="16">
        <v>0</v>
      </c>
      <c r="J136" s="16">
        <f>H136/סיכום!$B$42</f>
        <v>1.0647022324422771E-3</v>
      </c>
    </row>
    <row r="137" spans="1:10" ht="13.5" thickBot="1">
      <c r="A137" s="6" t="s">
        <v>810</v>
      </c>
      <c r="B137" s="6"/>
      <c r="C137" s="6"/>
      <c r="D137" s="6"/>
      <c r="E137" s="6"/>
      <c r="F137" s="55">
        <f>SUM(F99:F136)</f>
        <v>1010163.2800000001</v>
      </c>
      <c r="G137" s="54"/>
      <c r="H137" s="55">
        <f>SUM(H99:H136)</f>
        <v>15996.220000000001</v>
      </c>
      <c r="I137" s="17"/>
      <c r="J137" s="18">
        <f>SUM(J99:J136)</f>
        <v>1.7099781267520563E-2</v>
      </c>
    </row>
    <row r="138" spans="1:10" ht="13.5" thickTop="1"/>
    <row r="139" spans="1:10">
      <c r="A139" s="6" t="s">
        <v>811</v>
      </c>
      <c r="B139" s="6"/>
      <c r="C139" s="6"/>
      <c r="D139" s="6"/>
      <c r="E139" s="6"/>
      <c r="F139" s="54"/>
      <c r="G139" s="54"/>
      <c r="H139" s="54"/>
      <c r="I139" s="17"/>
      <c r="J139" s="17"/>
    </row>
    <row r="140" spans="1:10">
      <c r="A140" s="7" t="s">
        <v>812</v>
      </c>
      <c r="B140" s="7" t="s">
        <v>813</v>
      </c>
      <c r="C140" s="7" t="s">
        <v>814</v>
      </c>
      <c r="D140" s="7" t="s">
        <v>333</v>
      </c>
      <c r="E140" s="7" t="s">
        <v>34</v>
      </c>
      <c r="F140" s="32">
        <v>212.35</v>
      </c>
      <c r="G140" s="32">
        <v>0</v>
      </c>
      <c r="H140" s="32">
        <v>0</v>
      </c>
      <c r="I140" s="16"/>
      <c r="J140" s="16">
        <f>H140/סיכום!$B$42</f>
        <v>0</v>
      </c>
    </row>
    <row r="141" spans="1:10">
      <c r="A141" s="7" t="s">
        <v>815</v>
      </c>
      <c r="B141" s="7" t="s">
        <v>816</v>
      </c>
      <c r="C141" s="7" t="s">
        <v>817</v>
      </c>
      <c r="D141" s="7" t="s">
        <v>491</v>
      </c>
      <c r="E141" s="7" t="s">
        <v>39</v>
      </c>
      <c r="F141" s="32">
        <v>421940</v>
      </c>
      <c r="G141" s="32">
        <v>116.07</v>
      </c>
      <c r="H141" s="32">
        <v>489.74</v>
      </c>
      <c r="I141" s="16">
        <v>1E-3</v>
      </c>
      <c r="J141" s="16">
        <f>H141/סיכום!$B$42</f>
        <v>5.235266130345493E-4</v>
      </c>
    </row>
    <row r="142" spans="1:10">
      <c r="A142" s="7" t="s">
        <v>818</v>
      </c>
      <c r="B142" s="7" t="s">
        <v>819</v>
      </c>
      <c r="C142" s="7" t="s">
        <v>820</v>
      </c>
      <c r="D142" s="7" t="s">
        <v>821</v>
      </c>
      <c r="E142" s="7" t="s">
        <v>34</v>
      </c>
      <c r="F142" s="32">
        <v>2630.76</v>
      </c>
      <c r="G142" s="32">
        <v>8741</v>
      </c>
      <c r="H142" s="32">
        <v>229.95</v>
      </c>
      <c r="I142" s="16">
        <v>0</v>
      </c>
      <c r="J142" s="16">
        <f>H142/סיכום!$B$42</f>
        <v>2.4581399245986565E-4</v>
      </c>
    </row>
    <row r="143" spans="1:10">
      <c r="A143" s="7" t="s">
        <v>822</v>
      </c>
      <c r="B143" s="7" t="s">
        <v>823</v>
      </c>
      <c r="C143" s="7" t="s">
        <v>824</v>
      </c>
      <c r="D143" s="7" t="s">
        <v>752</v>
      </c>
      <c r="E143" s="7" t="s">
        <v>34</v>
      </c>
      <c r="F143" s="32">
        <v>4217.51</v>
      </c>
      <c r="G143" s="32">
        <v>5693</v>
      </c>
      <c r="H143" s="32">
        <v>240.1</v>
      </c>
      <c r="I143" s="16">
        <v>0</v>
      </c>
      <c r="J143" s="16">
        <f>H143/סיכום!$B$42</f>
        <v>2.5666422956996632E-4</v>
      </c>
    </row>
    <row r="144" spans="1:10">
      <c r="A144" s="7" t="s">
        <v>825</v>
      </c>
      <c r="B144" s="7" t="s">
        <v>823</v>
      </c>
      <c r="C144" s="7" t="s">
        <v>824</v>
      </c>
      <c r="D144" s="7" t="s">
        <v>752</v>
      </c>
      <c r="E144" s="7" t="s">
        <v>34</v>
      </c>
      <c r="F144" s="32">
        <v>1423.4</v>
      </c>
      <c r="G144" s="32">
        <v>1</v>
      </c>
      <c r="H144" s="32">
        <v>1.42</v>
      </c>
      <c r="I144" s="16">
        <v>0</v>
      </c>
      <c r="J144" s="16">
        <f>H144/סיכום!$B$42</f>
        <v>1.5179642065362437E-6</v>
      </c>
    </row>
    <row r="145" spans="1:10" ht="13.5" thickBot="1">
      <c r="A145" s="6" t="s">
        <v>826</v>
      </c>
      <c r="B145" s="6"/>
      <c r="C145" s="6"/>
      <c r="D145" s="6"/>
      <c r="E145" s="6"/>
      <c r="F145" s="55">
        <f>SUM(F140:F144)</f>
        <v>430424.02</v>
      </c>
      <c r="G145" s="54"/>
      <c r="H145" s="55">
        <f>SUM(H140:H144)</f>
        <v>961.21</v>
      </c>
      <c r="I145" s="17"/>
      <c r="J145" s="18">
        <f>SUM(J140:J144)</f>
        <v>1.0275227992709174E-3</v>
      </c>
    </row>
    <row r="146" spans="1:10" ht="13.5" thickTop="1"/>
    <row r="147" spans="1:10" ht="13.5" thickBot="1">
      <c r="A147" s="4" t="s">
        <v>827</v>
      </c>
      <c r="B147" s="4"/>
      <c r="C147" s="4"/>
      <c r="D147" s="4"/>
      <c r="E147" s="4"/>
      <c r="F147" s="56">
        <f>SUM(F137+F145)</f>
        <v>1440587.3000000003</v>
      </c>
      <c r="G147" s="26"/>
      <c r="H147" s="56">
        <f>SUM(H137+H145)</f>
        <v>16957.43</v>
      </c>
      <c r="I147" s="19"/>
      <c r="J147" s="20">
        <f>SUM(J137+J145)</f>
        <v>1.8127304066791479E-2</v>
      </c>
    </row>
    <row r="148" spans="1:10" ht="13.5" thickTop="1"/>
    <row r="150" spans="1:10" ht="13.5" thickBot="1">
      <c r="A150" s="4" t="s">
        <v>828</v>
      </c>
      <c r="B150" s="4"/>
      <c r="C150" s="4"/>
      <c r="D150" s="4"/>
      <c r="E150" s="4"/>
      <c r="F150" s="56">
        <f>SUM(F94+F147)</f>
        <v>3942207.72</v>
      </c>
      <c r="G150" s="26"/>
      <c r="H150" s="56">
        <f>SUM(H94+H147)</f>
        <v>73525.739999999991</v>
      </c>
      <c r="I150" s="19"/>
      <c r="J150" s="20">
        <f>SUM(J94+J147)</f>
        <v>7.8598198295133925E-2</v>
      </c>
    </row>
    <row r="151" spans="1:10" ht="13.5" thickTop="1"/>
    <row r="153" spans="1:10">
      <c r="A153" s="7" t="s">
        <v>77</v>
      </c>
      <c r="B153" s="7"/>
      <c r="C153" s="7"/>
      <c r="D153" s="7"/>
      <c r="E153" s="7"/>
      <c r="F153" s="32"/>
      <c r="G153" s="32"/>
      <c r="H153" s="32"/>
      <c r="I153" s="16"/>
      <c r="J153" s="16"/>
    </row>
    <row r="157" spans="1:10">
      <c r="A157" s="2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8"/>
  <sheetViews>
    <sheetView rightToLeft="1" topLeftCell="B76" workbookViewId="0">
      <selection activeCell="J29" sqref="J29"/>
    </sheetView>
  </sheetViews>
  <sheetFormatPr defaultColWidth="9.140625" defaultRowHeight="12.75"/>
  <cols>
    <col min="1" max="1" width="46.7109375" customWidth="1"/>
    <col min="2" max="2" width="15.7109375" customWidth="1"/>
    <col min="3" max="3" width="36.7109375" customWidth="1"/>
    <col min="4" max="4" width="13.7109375" customWidth="1"/>
    <col min="5" max="5" width="15.7109375" style="52" customWidth="1"/>
    <col min="6" max="6" width="11.7109375" style="52" customWidth="1"/>
    <col min="7" max="7" width="13.7109375" style="52" customWidth="1"/>
    <col min="8" max="8" width="24.7109375" style="47" customWidth="1"/>
    <col min="9" max="9" width="20.7109375" style="47" customWidth="1"/>
  </cols>
  <sheetData>
    <row r="2" spans="1:9" ht="18">
      <c r="A2" s="1" t="s">
        <v>0</v>
      </c>
    </row>
    <row r="4" spans="1:9" ht="18">
      <c r="A4" s="1" t="s">
        <v>829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26" t="s">
        <v>82</v>
      </c>
      <c r="F11" s="26" t="s">
        <v>83</v>
      </c>
      <c r="G11" s="26" t="s">
        <v>12</v>
      </c>
      <c r="H11" s="19" t="s">
        <v>84</v>
      </c>
      <c r="I11" s="19" t="s">
        <v>13</v>
      </c>
    </row>
    <row r="12" spans="1:9">
      <c r="A12" s="5"/>
      <c r="B12" s="5"/>
      <c r="C12" s="5"/>
      <c r="D12" s="5"/>
      <c r="E12" s="53" t="s">
        <v>87</v>
      </c>
      <c r="F12" s="53" t="s">
        <v>88</v>
      </c>
      <c r="G12" s="53" t="s">
        <v>15</v>
      </c>
      <c r="H12" s="48" t="s">
        <v>14</v>
      </c>
      <c r="I12" s="48" t="s">
        <v>14</v>
      </c>
    </row>
    <row r="15" spans="1:9">
      <c r="A15" s="4" t="s">
        <v>830</v>
      </c>
      <c r="B15" s="4"/>
      <c r="C15" s="4"/>
      <c r="D15" s="4"/>
      <c r="E15" s="26"/>
      <c r="F15" s="26"/>
      <c r="G15" s="26"/>
      <c r="H15" s="19"/>
      <c r="I15" s="19"/>
    </row>
    <row r="18" spans="1:9">
      <c r="A18" s="4" t="s">
        <v>831</v>
      </c>
      <c r="B18" s="4"/>
      <c r="C18" s="4"/>
      <c r="D18" s="4"/>
      <c r="E18" s="26"/>
      <c r="F18" s="26"/>
      <c r="G18" s="26"/>
      <c r="H18" s="19"/>
      <c r="I18" s="19"/>
    </row>
    <row r="19" spans="1:9">
      <c r="A19" s="6" t="s">
        <v>832</v>
      </c>
      <c r="B19" s="6"/>
      <c r="C19" s="6"/>
      <c r="D19" s="6"/>
      <c r="E19" s="54"/>
      <c r="F19" s="54"/>
      <c r="G19" s="54"/>
      <c r="H19" s="17"/>
      <c r="I19" s="17"/>
    </row>
    <row r="20" spans="1:9">
      <c r="A20" s="7" t="s">
        <v>833</v>
      </c>
      <c r="B20" s="7">
        <v>1097815</v>
      </c>
      <c r="C20" s="7" t="s">
        <v>834</v>
      </c>
      <c r="D20" s="7" t="s">
        <v>23</v>
      </c>
      <c r="E20" s="32">
        <v>223612</v>
      </c>
      <c r="F20" s="32">
        <v>1420</v>
      </c>
      <c r="G20" s="32">
        <v>3175.29</v>
      </c>
      <c r="H20" s="16">
        <v>1.9E-3</v>
      </c>
      <c r="I20" s="16">
        <f>G20/סיכום!$B$42</f>
        <v>3.3943496939242744E-3</v>
      </c>
    </row>
    <row r="21" spans="1:9">
      <c r="A21" s="7" t="s">
        <v>835</v>
      </c>
      <c r="B21" s="7">
        <v>1113752</v>
      </c>
      <c r="C21" s="7" t="s">
        <v>836</v>
      </c>
      <c r="D21" s="7" t="s">
        <v>23</v>
      </c>
      <c r="E21" s="32">
        <v>8368</v>
      </c>
      <c r="F21" s="32">
        <v>1397</v>
      </c>
      <c r="G21" s="32">
        <v>116.9</v>
      </c>
      <c r="H21" s="16">
        <v>1E-4</v>
      </c>
      <c r="I21" s="16">
        <f>G21/סיכום!$B$42</f>
        <v>1.249647998197795E-4</v>
      </c>
    </row>
    <row r="22" spans="1:9">
      <c r="A22" s="7" t="s">
        <v>837</v>
      </c>
      <c r="B22" s="7">
        <v>1113703</v>
      </c>
      <c r="C22" s="7" t="s">
        <v>836</v>
      </c>
      <c r="D22" s="7" t="s">
        <v>23</v>
      </c>
      <c r="E22" s="32">
        <v>20264</v>
      </c>
      <c r="F22" s="32">
        <v>1653</v>
      </c>
      <c r="G22" s="32">
        <v>334.96</v>
      </c>
      <c r="H22" s="16">
        <v>2.0000000000000001E-4</v>
      </c>
      <c r="I22" s="16">
        <f>G22/סיכום!$B$42</f>
        <v>3.5806851452209872E-4</v>
      </c>
    </row>
    <row r="23" spans="1:9">
      <c r="A23" s="7" t="s">
        <v>838</v>
      </c>
      <c r="B23" s="7">
        <v>1113745</v>
      </c>
      <c r="C23" s="7" t="s">
        <v>836</v>
      </c>
      <c r="D23" s="7" t="s">
        <v>23</v>
      </c>
      <c r="E23" s="32">
        <v>65000</v>
      </c>
      <c r="F23" s="32">
        <v>809.3</v>
      </c>
      <c r="G23" s="32">
        <v>526.04</v>
      </c>
      <c r="H23" s="16">
        <v>2.9999999999999997E-4</v>
      </c>
      <c r="I23" s="16">
        <f>G23/סיכום!$B$42</f>
        <v>5.6233090930022929E-4</v>
      </c>
    </row>
    <row r="24" spans="1:9">
      <c r="A24" s="7" t="s">
        <v>839</v>
      </c>
      <c r="B24" s="7">
        <v>1113232</v>
      </c>
      <c r="C24" s="7" t="s">
        <v>836</v>
      </c>
      <c r="D24" s="7" t="s">
        <v>23</v>
      </c>
      <c r="E24" s="32">
        <v>1441459</v>
      </c>
      <c r="F24" s="32">
        <v>1423</v>
      </c>
      <c r="G24" s="32">
        <v>20511.96</v>
      </c>
      <c r="H24" s="16">
        <v>7.0000000000000001E-3</v>
      </c>
      <c r="I24" s="16">
        <f>G24/סיכום!$B$42</f>
        <v>2.1927057102748712E-2</v>
      </c>
    </row>
    <row r="25" spans="1:9">
      <c r="A25" s="7" t="s">
        <v>840</v>
      </c>
      <c r="B25" s="7">
        <v>1096486</v>
      </c>
      <c r="C25" s="7" t="s">
        <v>841</v>
      </c>
      <c r="D25" s="7" t="s">
        <v>23</v>
      </c>
      <c r="E25" s="32">
        <v>940000</v>
      </c>
      <c r="F25" s="32">
        <v>788.5</v>
      </c>
      <c r="G25" s="32">
        <v>7411.9</v>
      </c>
      <c r="H25" s="16">
        <v>1.1999999999999999E-3</v>
      </c>
      <c r="I25" s="16">
        <f>G25/סיכום!$B$42</f>
        <v>7.9232386636802713E-3</v>
      </c>
    </row>
    <row r="26" spans="1:9">
      <c r="A26" s="7" t="s">
        <v>842</v>
      </c>
      <c r="B26" s="7">
        <v>1125327</v>
      </c>
      <c r="C26" s="7" t="s">
        <v>841</v>
      </c>
      <c r="D26" s="7" t="s">
        <v>23</v>
      </c>
      <c r="E26" s="32">
        <v>453211</v>
      </c>
      <c r="F26" s="32">
        <v>1418</v>
      </c>
      <c r="G26" s="32">
        <v>6426.53</v>
      </c>
      <c r="H26" s="16">
        <v>1.8E-3</v>
      </c>
      <c r="I26" s="16">
        <f>G26/סיכום!$B$42</f>
        <v>6.869889093120681E-3</v>
      </c>
    </row>
    <row r="27" spans="1:9">
      <c r="A27" s="7" t="s">
        <v>843</v>
      </c>
      <c r="B27" s="7">
        <v>1125319</v>
      </c>
      <c r="C27" s="7" t="s">
        <v>841</v>
      </c>
      <c r="D27" s="7" t="s">
        <v>23</v>
      </c>
      <c r="E27" s="32">
        <v>3114</v>
      </c>
      <c r="F27" s="32">
        <v>1653</v>
      </c>
      <c r="G27" s="32">
        <v>51.47</v>
      </c>
      <c r="H27" s="16">
        <v>0</v>
      </c>
      <c r="I27" s="16">
        <f>G27/סיכום!$B$42</f>
        <v>5.5020857542549623E-5</v>
      </c>
    </row>
    <row r="28" spans="1:9">
      <c r="A28" s="7" t="s">
        <v>844</v>
      </c>
      <c r="B28" s="7">
        <v>1117266</v>
      </c>
      <c r="C28" s="7" t="s">
        <v>845</v>
      </c>
      <c r="D28" s="7" t="s">
        <v>23</v>
      </c>
      <c r="E28" s="32">
        <v>15425</v>
      </c>
      <c r="F28" s="32">
        <v>14180</v>
      </c>
      <c r="G28" s="32">
        <v>2187.2600000000002</v>
      </c>
      <c r="H28" s="16">
        <v>2.0000000000000001E-4</v>
      </c>
      <c r="I28" s="16">
        <f>G28/סיכום!$B$42</f>
        <v>2.3381566129496234E-3</v>
      </c>
    </row>
    <row r="29" spans="1:9">
      <c r="A29" s="7" t="s">
        <v>846</v>
      </c>
      <c r="B29" s="7">
        <v>1095702</v>
      </c>
      <c r="C29" s="7" t="s">
        <v>847</v>
      </c>
      <c r="D29" s="7" t="s">
        <v>23</v>
      </c>
      <c r="E29" s="32">
        <v>60640</v>
      </c>
      <c r="F29" s="32">
        <v>1372</v>
      </c>
      <c r="G29" s="32">
        <v>831.98</v>
      </c>
      <c r="H29" s="16">
        <v>5.0000000000000001E-4</v>
      </c>
      <c r="I29" s="16">
        <f>G29/סיכום!$B$42</f>
        <v>8.89377366587341E-4</v>
      </c>
    </row>
    <row r="30" spans="1:9">
      <c r="A30" s="7" t="s">
        <v>848</v>
      </c>
      <c r="B30" s="7">
        <v>1091818</v>
      </c>
      <c r="C30" s="7" t="s">
        <v>847</v>
      </c>
      <c r="D30" s="7" t="s">
        <v>23</v>
      </c>
      <c r="E30" s="32">
        <v>134143</v>
      </c>
      <c r="F30" s="32">
        <v>14190</v>
      </c>
      <c r="G30" s="32">
        <v>19034.89</v>
      </c>
      <c r="H30" s="16">
        <v>3.2000000000000002E-3</v>
      </c>
      <c r="I30" s="16">
        <f>G30/סיכום!$B$42</f>
        <v>2.0348085700954002E-2</v>
      </c>
    </row>
    <row r="31" spans="1:9">
      <c r="A31" s="7" t="s">
        <v>849</v>
      </c>
      <c r="B31" s="7">
        <v>1091826</v>
      </c>
      <c r="C31" s="7" t="s">
        <v>847</v>
      </c>
      <c r="D31" s="7" t="s">
        <v>23</v>
      </c>
      <c r="E31" s="32">
        <v>1764</v>
      </c>
      <c r="F31" s="32">
        <v>1653</v>
      </c>
      <c r="G31" s="32">
        <v>29.16</v>
      </c>
      <c r="H31" s="16">
        <v>0</v>
      </c>
      <c r="I31" s="16">
        <f>G31/סיכום!$B$42</f>
        <v>3.1171715677885122E-5</v>
      </c>
    </row>
    <row r="32" spans="1:9" ht="13.5" thickBot="1">
      <c r="A32" s="6" t="s">
        <v>850</v>
      </c>
      <c r="B32" s="6"/>
      <c r="C32" s="6"/>
      <c r="D32" s="6"/>
      <c r="E32" s="55">
        <f>SUM(E20:E31)</f>
        <v>3367000</v>
      </c>
      <c r="F32" s="54"/>
      <c r="G32" s="55">
        <f>SUM(G20:G31)</f>
        <v>60638.340000000011</v>
      </c>
      <c r="H32" s="17"/>
      <c r="I32" s="18">
        <f>SUM(I20:I31)</f>
        <v>6.4821711030827442E-2</v>
      </c>
    </row>
    <row r="33" spans="1:9" ht="13.5" thickTop="1"/>
    <row r="34" spans="1:9">
      <c r="A34" s="6" t="s">
        <v>851</v>
      </c>
      <c r="B34" s="6"/>
      <c r="C34" s="6"/>
      <c r="D34" s="6"/>
      <c r="E34" s="54"/>
      <c r="F34" s="54"/>
      <c r="G34" s="54"/>
      <c r="H34" s="17"/>
      <c r="I34" s="17"/>
    </row>
    <row r="35" spans="1:9">
      <c r="A35" s="7" t="s">
        <v>852</v>
      </c>
      <c r="B35" s="7">
        <v>1101823</v>
      </c>
      <c r="C35" s="7" t="s">
        <v>834</v>
      </c>
      <c r="D35" s="7" t="s">
        <v>23</v>
      </c>
      <c r="E35" s="32">
        <v>51000</v>
      </c>
      <c r="F35" s="32">
        <v>3511</v>
      </c>
      <c r="G35" s="32">
        <v>1790.61</v>
      </c>
      <c r="H35" s="16">
        <v>3.2000000000000002E-3</v>
      </c>
      <c r="I35" s="16">
        <f>G35/סיכום!$B$42</f>
        <v>1.9141421745534249E-3</v>
      </c>
    </row>
    <row r="36" spans="1:9">
      <c r="A36" s="7" t="s">
        <v>853</v>
      </c>
      <c r="B36" s="7">
        <v>1107556</v>
      </c>
      <c r="C36" s="7" t="s">
        <v>834</v>
      </c>
      <c r="D36" s="7" t="s">
        <v>23</v>
      </c>
      <c r="E36" s="32">
        <v>2285</v>
      </c>
      <c r="F36" s="32">
        <v>2074</v>
      </c>
      <c r="G36" s="32">
        <v>47.39</v>
      </c>
      <c r="H36" s="16">
        <v>1E-4</v>
      </c>
      <c r="I36" s="16">
        <f>G36/סיכום!$B$42</f>
        <v>5.0659382920952532E-5</v>
      </c>
    </row>
    <row r="37" spans="1:9">
      <c r="A37" s="7" t="s">
        <v>854</v>
      </c>
      <c r="B37" s="7">
        <v>1116441</v>
      </c>
      <c r="C37" s="7" t="s">
        <v>836</v>
      </c>
      <c r="D37" s="7" t="s">
        <v>23</v>
      </c>
      <c r="E37" s="32">
        <v>479</v>
      </c>
      <c r="F37" s="32">
        <v>822.3</v>
      </c>
      <c r="G37" s="32">
        <v>3.94</v>
      </c>
      <c r="H37" s="16">
        <v>0</v>
      </c>
      <c r="I37" s="16">
        <f>G37/סיכום!$B$42</f>
        <v>4.2118161786991555E-6</v>
      </c>
    </row>
    <row r="38" spans="1:9">
      <c r="A38" s="7" t="s">
        <v>855</v>
      </c>
      <c r="B38" s="7">
        <v>1133255</v>
      </c>
      <c r="C38" s="7" t="s">
        <v>856</v>
      </c>
      <c r="D38" s="7" t="s">
        <v>23</v>
      </c>
      <c r="E38" s="32">
        <v>7140</v>
      </c>
      <c r="F38" s="32">
        <v>5280</v>
      </c>
      <c r="G38" s="32">
        <v>376.99</v>
      </c>
      <c r="H38" s="16">
        <v>5.9999999999999995E-4</v>
      </c>
      <c r="I38" s="16">
        <f>G38/סיכום!$B$42</f>
        <v>4.0299811705781592E-4</v>
      </c>
    </row>
    <row r="39" spans="1:9">
      <c r="A39" s="7" t="s">
        <v>857</v>
      </c>
      <c r="B39" s="7">
        <v>1117399</v>
      </c>
      <c r="C39" s="7" t="s">
        <v>856</v>
      </c>
      <c r="D39" s="7" t="s">
        <v>23</v>
      </c>
      <c r="E39" s="32">
        <v>83880</v>
      </c>
      <c r="F39" s="32">
        <v>8371</v>
      </c>
      <c r="G39" s="32">
        <v>7021.59</v>
      </c>
      <c r="H39" s="16">
        <v>2.5000000000000001E-3</v>
      </c>
      <c r="I39" s="16">
        <f>G39/סיכום!$B$42</f>
        <v>7.5060016147695946E-3</v>
      </c>
    </row>
    <row r="40" spans="1:9">
      <c r="A40" s="7" t="s">
        <v>858</v>
      </c>
      <c r="B40" s="7">
        <v>1129964</v>
      </c>
      <c r="C40" s="7" t="s">
        <v>856</v>
      </c>
      <c r="D40" s="7" t="s">
        <v>23</v>
      </c>
      <c r="E40" s="32">
        <v>47813</v>
      </c>
      <c r="F40" s="32">
        <v>3995</v>
      </c>
      <c r="G40" s="32">
        <v>1910.13</v>
      </c>
      <c r="H40" s="16">
        <v>1.5E-3</v>
      </c>
      <c r="I40" s="16">
        <f>G40/סיכום!$B$42</f>
        <v>2.0419077252331517E-3</v>
      </c>
    </row>
    <row r="41" spans="1:9">
      <c r="A41" s="7" t="s">
        <v>859</v>
      </c>
      <c r="B41" s="7">
        <v>1130004</v>
      </c>
      <c r="C41" s="7" t="s">
        <v>856</v>
      </c>
      <c r="D41" s="7" t="s">
        <v>23</v>
      </c>
      <c r="E41" s="32">
        <v>7820</v>
      </c>
      <c r="F41" s="32">
        <v>19240</v>
      </c>
      <c r="G41" s="32">
        <v>1504.57</v>
      </c>
      <c r="H41" s="16">
        <v>3.5999999999999999E-3</v>
      </c>
      <c r="I41" s="16">
        <f>G41/סיכום!$B$42</f>
        <v>1.6083685959353776E-3</v>
      </c>
    </row>
    <row r="42" spans="1:9">
      <c r="A42" s="7" t="s">
        <v>860</v>
      </c>
      <c r="B42" s="7">
        <v>1129972</v>
      </c>
      <c r="C42" s="7" t="s">
        <v>856</v>
      </c>
      <c r="D42" s="7" t="s">
        <v>23</v>
      </c>
      <c r="E42" s="32">
        <v>8797</v>
      </c>
      <c r="F42" s="32">
        <v>9159</v>
      </c>
      <c r="G42" s="32">
        <v>805.72</v>
      </c>
      <c r="H42" s="16">
        <v>1.2999999999999999E-3</v>
      </c>
      <c r="I42" s="16">
        <f>G42/סיכום!$B$42</f>
        <v>8.6130571865519886E-4</v>
      </c>
    </row>
    <row r="43" spans="1:9">
      <c r="A43" s="7" t="s">
        <v>861</v>
      </c>
      <c r="B43" s="7">
        <v>1131291</v>
      </c>
      <c r="C43" s="7" t="s">
        <v>856</v>
      </c>
      <c r="D43" s="7" t="s">
        <v>23</v>
      </c>
      <c r="E43" s="32">
        <v>15674</v>
      </c>
      <c r="F43" s="32">
        <v>2860</v>
      </c>
      <c r="G43" s="32">
        <v>448.28</v>
      </c>
      <c r="H43" s="16">
        <v>5.0000000000000001E-4</v>
      </c>
      <c r="I43" s="16">
        <f>G43/סיכום!$B$42</f>
        <v>4.7920633415920235E-4</v>
      </c>
    </row>
    <row r="44" spans="1:9">
      <c r="A44" s="7" t="s">
        <v>862</v>
      </c>
      <c r="B44" s="7">
        <v>1120187</v>
      </c>
      <c r="C44" s="7" t="s">
        <v>856</v>
      </c>
      <c r="D44" s="7" t="s">
        <v>23</v>
      </c>
      <c r="E44" s="32">
        <v>4568</v>
      </c>
      <c r="F44" s="32">
        <v>4897</v>
      </c>
      <c r="G44" s="32">
        <v>223.69</v>
      </c>
      <c r="H44" s="16">
        <v>2.0000000000000001E-4</v>
      </c>
      <c r="I44" s="16">
        <f>G44/סיכום!$B$42</f>
        <v>2.3912212208457211E-4</v>
      </c>
    </row>
    <row r="45" spans="1:9">
      <c r="A45" s="7" t="s">
        <v>863</v>
      </c>
      <c r="B45" s="7">
        <v>1116060</v>
      </c>
      <c r="C45" s="7" t="s">
        <v>856</v>
      </c>
      <c r="D45" s="7" t="s">
        <v>23</v>
      </c>
      <c r="E45" s="32">
        <v>1744</v>
      </c>
      <c r="F45" s="32">
        <v>23050</v>
      </c>
      <c r="G45" s="32">
        <v>401.99</v>
      </c>
      <c r="H45" s="16">
        <v>2.9999999999999997E-4</v>
      </c>
      <c r="I45" s="16">
        <f>G45/סיכום!$B$42</f>
        <v>4.2972283900387652E-4</v>
      </c>
    </row>
    <row r="46" spans="1:9">
      <c r="A46" s="7" t="s">
        <v>864</v>
      </c>
      <c r="B46" s="7">
        <v>1097625</v>
      </c>
      <c r="C46" s="7" t="s">
        <v>845</v>
      </c>
      <c r="D46" s="7" t="s">
        <v>23</v>
      </c>
      <c r="E46" s="32">
        <v>3751</v>
      </c>
      <c r="F46" s="32">
        <v>2690</v>
      </c>
      <c r="G46" s="32">
        <v>100.9</v>
      </c>
      <c r="H46" s="16">
        <v>1E-4</v>
      </c>
      <c r="I46" s="16">
        <f>G46/סיכום!$B$42</f>
        <v>1.0786097777430071E-4</v>
      </c>
    </row>
    <row r="47" spans="1:9">
      <c r="A47" s="7" t="s">
        <v>865</v>
      </c>
      <c r="B47" s="7">
        <v>1116904</v>
      </c>
      <c r="C47" s="7" t="s">
        <v>845</v>
      </c>
      <c r="D47" s="7" t="s">
        <v>23</v>
      </c>
      <c r="E47" s="32">
        <v>335</v>
      </c>
      <c r="F47" s="32">
        <v>15880</v>
      </c>
      <c r="G47" s="32">
        <v>53.2</v>
      </c>
      <c r="H47" s="16">
        <v>0</v>
      </c>
      <c r="I47" s="16">
        <f>G47/סיכום!$B$42</f>
        <v>5.6870208301217023E-5</v>
      </c>
    </row>
    <row r="48" spans="1:9">
      <c r="A48" s="7" t="s">
        <v>866</v>
      </c>
      <c r="B48" s="7">
        <v>1095728</v>
      </c>
      <c r="C48" s="7" t="s">
        <v>847</v>
      </c>
      <c r="D48" s="7" t="s">
        <v>23</v>
      </c>
      <c r="E48" s="32">
        <v>35000</v>
      </c>
      <c r="F48" s="32">
        <v>8361</v>
      </c>
      <c r="G48" s="32">
        <v>2926.35</v>
      </c>
      <c r="H48" s="16">
        <v>2.0999999999999999E-3</v>
      </c>
      <c r="I48" s="16">
        <f>G48/סיכום!$B$42</f>
        <v>3.128235602674181E-3</v>
      </c>
    </row>
    <row r="49" spans="1:9">
      <c r="A49" s="7" t="s">
        <v>867</v>
      </c>
      <c r="B49" s="7">
        <v>1135649</v>
      </c>
      <c r="C49" s="7" t="s">
        <v>868</v>
      </c>
      <c r="D49" s="7" t="s">
        <v>23</v>
      </c>
      <c r="E49" s="32">
        <v>5995</v>
      </c>
      <c r="F49" s="32">
        <v>9277.7800000000007</v>
      </c>
      <c r="G49" s="32">
        <v>556.20000000000005</v>
      </c>
      <c r="H49" s="16">
        <v>1.6000000000000001E-3</v>
      </c>
      <c r="I49" s="16">
        <f>G49/סיכום!$B$42</f>
        <v>5.9457161385595696E-4</v>
      </c>
    </row>
    <row r="50" spans="1:9">
      <c r="A50" s="7" t="s">
        <v>869</v>
      </c>
      <c r="B50" s="7">
        <v>1118785</v>
      </c>
      <c r="C50" s="7" t="s">
        <v>870</v>
      </c>
      <c r="D50" s="7" t="s">
        <v>23</v>
      </c>
      <c r="E50" s="32">
        <v>1204</v>
      </c>
      <c r="F50" s="32">
        <v>2271</v>
      </c>
      <c r="G50" s="32">
        <v>27.34</v>
      </c>
      <c r="H50" s="16">
        <v>0</v>
      </c>
      <c r="I50" s="16">
        <f>G50/סיכום!$B$42</f>
        <v>2.9226155920211906E-5</v>
      </c>
    </row>
    <row r="51" spans="1:9" ht="13.5" thickBot="1">
      <c r="A51" s="6" t="s">
        <v>871</v>
      </c>
      <c r="B51" s="6"/>
      <c r="C51" s="6"/>
      <c r="D51" s="6"/>
      <c r="E51" s="55">
        <f>SUM(E35:E50)</f>
        <v>277485</v>
      </c>
      <c r="F51" s="54"/>
      <c r="G51" s="55">
        <f>SUM(G35:G50)</f>
        <v>18198.890000000003</v>
      </c>
      <c r="H51" s="17"/>
      <c r="I51" s="18">
        <f>SUM(I35:I50)</f>
        <v>1.9454410999077739E-2</v>
      </c>
    </row>
    <row r="52" spans="1:9" ht="13.5" thickTop="1"/>
    <row r="53" spans="1:9">
      <c r="A53" s="6" t="s">
        <v>872</v>
      </c>
      <c r="B53" s="6"/>
      <c r="C53" s="6"/>
      <c r="D53" s="6"/>
      <c r="E53" s="54"/>
      <c r="F53" s="54"/>
      <c r="G53" s="54"/>
      <c r="H53" s="17"/>
      <c r="I53" s="17"/>
    </row>
    <row r="54" spans="1:9">
      <c r="A54" s="7" t="s">
        <v>873</v>
      </c>
      <c r="B54" s="7">
        <v>1113760</v>
      </c>
      <c r="C54" s="7" t="s">
        <v>836</v>
      </c>
      <c r="D54" s="7" t="s">
        <v>23</v>
      </c>
      <c r="E54" s="32">
        <v>265474</v>
      </c>
      <c r="F54" s="32">
        <v>295.61</v>
      </c>
      <c r="G54" s="32">
        <v>784.77</v>
      </c>
      <c r="H54" s="16">
        <v>1.8E-3</v>
      </c>
      <c r="I54" s="16">
        <f>G54/סיכום!$B$42</f>
        <v>8.3891040166439999E-4</v>
      </c>
    </row>
    <row r="55" spans="1:9">
      <c r="A55" s="7" t="s">
        <v>874</v>
      </c>
      <c r="B55" s="7">
        <v>1116292</v>
      </c>
      <c r="C55" s="7" t="s">
        <v>836</v>
      </c>
      <c r="D55" s="7" t="s">
        <v>23</v>
      </c>
      <c r="E55" s="32">
        <v>113284</v>
      </c>
      <c r="F55" s="32">
        <v>324.08</v>
      </c>
      <c r="G55" s="32">
        <v>367.13</v>
      </c>
      <c r="H55" s="16">
        <v>8.9999999999999998E-4</v>
      </c>
      <c r="I55" s="16">
        <f>G55/סיכום!$B$42</f>
        <v>3.9245788672228959E-4</v>
      </c>
    </row>
    <row r="56" spans="1:9">
      <c r="A56" s="7" t="s">
        <v>875</v>
      </c>
      <c r="B56" s="7">
        <v>1101443</v>
      </c>
      <c r="C56" s="7" t="s">
        <v>841</v>
      </c>
      <c r="D56" s="7" t="s">
        <v>23</v>
      </c>
      <c r="E56" s="32">
        <v>158995</v>
      </c>
      <c r="F56" s="32">
        <v>308.83</v>
      </c>
      <c r="G56" s="32">
        <v>491.02</v>
      </c>
      <c r="H56" s="16">
        <v>1E-4</v>
      </c>
      <c r="I56" s="16">
        <f>G56/סיכום!$B$42</f>
        <v>5.2489491879818763E-4</v>
      </c>
    </row>
    <row r="57" spans="1:9">
      <c r="A57" s="7" t="s">
        <v>876</v>
      </c>
      <c r="B57" s="7">
        <v>1116581</v>
      </c>
      <c r="C57" s="7" t="s">
        <v>841</v>
      </c>
      <c r="D57" s="7" t="s">
        <v>23</v>
      </c>
      <c r="E57" s="32">
        <v>82449</v>
      </c>
      <c r="F57" s="32">
        <v>323.31</v>
      </c>
      <c r="G57" s="32">
        <v>266.57</v>
      </c>
      <c r="H57" s="16">
        <v>5.9999999999999995E-4</v>
      </c>
      <c r="I57" s="16">
        <f>G57/סיכום!$B$42</f>
        <v>2.849603651664553E-4</v>
      </c>
    </row>
    <row r="58" spans="1:9">
      <c r="A58" s="7" t="s">
        <v>877</v>
      </c>
      <c r="B58" s="7">
        <v>1109420</v>
      </c>
      <c r="C58" s="7" t="s">
        <v>856</v>
      </c>
      <c r="D58" s="7" t="s">
        <v>23</v>
      </c>
      <c r="E58" s="32">
        <v>96509</v>
      </c>
      <c r="F58" s="32">
        <v>3022.11</v>
      </c>
      <c r="G58" s="32">
        <v>2916.61</v>
      </c>
      <c r="H58" s="16">
        <v>1.6000000000000001E-3</v>
      </c>
      <c r="I58" s="16">
        <f>G58/סיכום!$B$42</f>
        <v>3.117823651003996E-3</v>
      </c>
    </row>
    <row r="59" spans="1:9">
      <c r="A59" s="7" t="s">
        <v>878</v>
      </c>
      <c r="B59" s="7">
        <v>1116326</v>
      </c>
      <c r="C59" s="7" t="s">
        <v>856</v>
      </c>
      <c r="D59" s="7" t="s">
        <v>23</v>
      </c>
      <c r="E59" s="32">
        <v>1770000</v>
      </c>
      <c r="F59" s="32">
        <v>324.83999999999997</v>
      </c>
      <c r="G59" s="32">
        <v>5749.67</v>
      </c>
      <c r="H59" s="16">
        <v>5.1999999999999998E-3</v>
      </c>
      <c r="I59" s="16">
        <f>G59/סיכום!$B$42</f>
        <v>6.146333281264257E-3</v>
      </c>
    </row>
    <row r="60" spans="1:9">
      <c r="A60" s="7" t="s">
        <v>879</v>
      </c>
      <c r="B60" s="7">
        <v>1128529</v>
      </c>
      <c r="C60" s="7" t="s">
        <v>856</v>
      </c>
      <c r="D60" s="7" t="s">
        <v>23</v>
      </c>
      <c r="E60" s="32">
        <v>89997</v>
      </c>
      <c r="F60" s="32">
        <v>3095.04</v>
      </c>
      <c r="G60" s="32">
        <v>2785.44</v>
      </c>
      <c r="H60" s="16">
        <v>2.7000000000000001E-3</v>
      </c>
      <c r="I60" s="16">
        <f>G60/סיכום!$B$42</f>
        <v>2.9776043798974052E-3</v>
      </c>
    </row>
    <row r="61" spans="1:9">
      <c r="A61" s="7" t="s">
        <v>880</v>
      </c>
      <c r="B61" s="7">
        <v>1101633</v>
      </c>
      <c r="C61" s="7" t="s">
        <v>845</v>
      </c>
      <c r="D61" s="7" t="s">
        <v>23</v>
      </c>
      <c r="E61" s="32">
        <v>256</v>
      </c>
      <c r="F61" s="32">
        <v>3072.29</v>
      </c>
      <c r="G61" s="32">
        <v>7.87</v>
      </c>
      <c r="H61" s="16">
        <v>0</v>
      </c>
      <c r="I61" s="16">
        <f>G61/סיכום!$B$42</f>
        <v>8.4129424686198874E-6</v>
      </c>
    </row>
    <row r="62" spans="1:9">
      <c r="A62" s="7" t="s">
        <v>881</v>
      </c>
      <c r="B62" s="7">
        <v>1109412</v>
      </c>
      <c r="C62" s="7" t="s">
        <v>856</v>
      </c>
      <c r="D62" s="7" t="s">
        <v>23</v>
      </c>
      <c r="E62" s="32">
        <v>247100</v>
      </c>
      <c r="F62" s="32">
        <v>2954.74</v>
      </c>
      <c r="G62" s="32">
        <v>7301.16</v>
      </c>
      <c r="H62" s="16">
        <v>6.6E-3</v>
      </c>
      <c r="I62" s="16">
        <f>G62/סיכום!$B$42</f>
        <v>7.8048588353480013E-3</v>
      </c>
    </row>
    <row r="63" spans="1:9">
      <c r="A63" s="7" t="s">
        <v>882</v>
      </c>
      <c r="B63" s="7">
        <v>1109370</v>
      </c>
      <c r="C63" s="7" t="s">
        <v>870</v>
      </c>
      <c r="D63" s="7" t="s">
        <v>23</v>
      </c>
      <c r="E63" s="32">
        <v>26762</v>
      </c>
      <c r="F63" s="32">
        <v>3108.6</v>
      </c>
      <c r="G63" s="32">
        <v>831.92</v>
      </c>
      <c r="H63" s="16">
        <v>2.0000000000000001E-4</v>
      </c>
      <c r="I63" s="16">
        <f>G63/סיכום!$B$42</f>
        <v>8.8931322725467035E-4</v>
      </c>
    </row>
    <row r="64" spans="1:9">
      <c r="A64" s="7" t="s">
        <v>883</v>
      </c>
      <c r="B64" s="7">
        <v>1109354</v>
      </c>
      <c r="C64" s="7" t="s">
        <v>870</v>
      </c>
      <c r="D64" s="7" t="s">
        <v>23</v>
      </c>
      <c r="E64" s="32">
        <v>4122</v>
      </c>
      <c r="F64" s="32">
        <v>2980.53</v>
      </c>
      <c r="G64" s="32">
        <v>122.86</v>
      </c>
      <c r="H64" s="16">
        <v>0</v>
      </c>
      <c r="I64" s="16">
        <f>G64/סיכום!$B$42</f>
        <v>1.3133597353172036E-4</v>
      </c>
    </row>
    <row r="65" spans="1:9">
      <c r="A65" s="7" t="s">
        <v>884</v>
      </c>
      <c r="B65" s="7">
        <v>1116250</v>
      </c>
      <c r="C65" s="7" t="s">
        <v>868</v>
      </c>
      <c r="D65" s="7" t="s">
        <v>23</v>
      </c>
      <c r="E65" s="32">
        <v>2774</v>
      </c>
      <c r="F65" s="32">
        <v>3247.18</v>
      </c>
      <c r="G65" s="32">
        <v>90.08</v>
      </c>
      <c r="H65" s="16">
        <v>1E-4</v>
      </c>
      <c r="I65" s="16">
        <f>G65/סיכום!$B$42</f>
        <v>9.6294518116045669E-5</v>
      </c>
    </row>
    <row r="66" spans="1:9">
      <c r="A66" s="7" t="s">
        <v>885</v>
      </c>
      <c r="B66" s="7">
        <v>1128453</v>
      </c>
      <c r="C66" s="7" t="s">
        <v>834</v>
      </c>
      <c r="D66" s="7" t="s">
        <v>23</v>
      </c>
      <c r="E66" s="32">
        <v>15895</v>
      </c>
      <c r="F66" s="32">
        <v>3098.7</v>
      </c>
      <c r="G66" s="32">
        <v>492.54</v>
      </c>
      <c r="H66" s="16">
        <v>4.0000000000000002E-4</v>
      </c>
      <c r="I66" s="16">
        <f>G66/סיכום!$B$42</f>
        <v>5.2651978189250813E-4</v>
      </c>
    </row>
    <row r="67" spans="1:9" ht="13.5" thickBot="1">
      <c r="A67" s="6" t="s">
        <v>886</v>
      </c>
      <c r="B67" s="6"/>
      <c r="C67" s="6"/>
      <c r="D67" s="6"/>
      <c r="E67" s="55">
        <f>SUM(E54:E66)</f>
        <v>2873617</v>
      </c>
      <c r="F67" s="54"/>
      <c r="G67" s="55">
        <f>SUM(G54:G66)</f>
        <v>22207.640000000003</v>
      </c>
      <c r="H67" s="17"/>
      <c r="I67" s="18">
        <f>SUM(I54:I66)</f>
        <v>2.3739720163128558E-2</v>
      </c>
    </row>
    <row r="68" spans="1:9" ht="13.5" thickTop="1"/>
    <row r="69" spans="1:9">
      <c r="A69" s="6" t="s">
        <v>887</v>
      </c>
      <c r="B69" s="6"/>
      <c r="C69" s="6"/>
      <c r="D69" s="6"/>
      <c r="E69" s="54"/>
      <c r="F69" s="54"/>
      <c r="G69" s="54"/>
      <c r="H69" s="17"/>
      <c r="I69" s="17"/>
    </row>
    <row r="70" spans="1:9" ht="13.5" thickBot="1">
      <c r="A70" s="6" t="s">
        <v>888</v>
      </c>
      <c r="B70" s="6"/>
      <c r="C70" s="6"/>
      <c r="D70" s="6"/>
      <c r="E70" s="55">
        <v>0</v>
      </c>
      <c r="F70" s="54"/>
      <c r="G70" s="55">
        <v>0</v>
      </c>
      <c r="H70" s="17"/>
      <c r="I70" s="18">
        <f>G70/סיכום!$B$42</f>
        <v>0</v>
      </c>
    </row>
    <row r="71" spans="1:9" ht="13.5" thickTop="1"/>
    <row r="72" spans="1:9">
      <c r="A72" s="6" t="s">
        <v>889</v>
      </c>
      <c r="B72" s="6"/>
      <c r="C72" s="6"/>
      <c r="D72" s="6"/>
      <c r="E72" s="54"/>
      <c r="F72" s="54"/>
      <c r="G72" s="54"/>
      <c r="H72" s="17"/>
      <c r="I72" s="17"/>
    </row>
    <row r="73" spans="1:9" ht="13.5" thickBot="1">
      <c r="A73" s="6" t="s">
        <v>890</v>
      </c>
      <c r="B73" s="6"/>
      <c r="C73" s="6"/>
      <c r="D73" s="6"/>
      <c r="E73" s="55">
        <v>0</v>
      </c>
      <c r="F73" s="54"/>
      <c r="G73" s="55">
        <v>0</v>
      </c>
      <c r="H73" s="17"/>
      <c r="I73" s="18">
        <f>G73/סיכום!$B$42</f>
        <v>0</v>
      </c>
    </row>
    <row r="74" spans="1:9" ht="13.5" thickTop="1"/>
    <row r="75" spans="1:9">
      <c r="A75" s="6" t="s">
        <v>891</v>
      </c>
      <c r="B75" s="6"/>
      <c r="C75" s="6"/>
      <c r="D75" s="6"/>
      <c r="E75" s="54"/>
      <c r="F75" s="54"/>
      <c r="G75" s="54"/>
      <c r="H75" s="17"/>
      <c r="I75" s="17"/>
    </row>
    <row r="76" spans="1:9" ht="13.5" thickBot="1">
      <c r="A76" s="6" t="s">
        <v>892</v>
      </c>
      <c r="B76" s="6"/>
      <c r="C76" s="6"/>
      <c r="D76" s="6"/>
      <c r="E76" s="55">
        <v>0</v>
      </c>
      <c r="F76" s="54"/>
      <c r="G76" s="55">
        <v>0</v>
      </c>
      <c r="H76" s="17"/>
      <c r="I76" s="18">
        <f>G76/סיכום!$B$42</f>
        <v>0</v>
      </c>
    </row>
    <row r="77" spans="1:9" ht="13.5" thickTop="1"/>
    <row r="78" spans="1:9" ht="13.5" thickBot="1">
      <c r="A78" s="4" t="s">
        <v>893</v>
      </c>
      <c r="B78" s="4"/>
      <c r="C78" s="4"/>
      <c r="D78" s="4"/>
      <c r="E78" s="56">
        <f>SUM(E32+E51+E67)</f>
        <v>6518102</v>
      </c>
      <c r="F78" s="26"/>
      <c r="G78" s="56">
        <f>SUM(G32+G51+G67)</f>
        <v>101044.87000000001</v>
      </c>
      <c r="H78" s="19"/>
      <c r="I78" s="20">
        <f>SUM(I32+I51+I67)</f>
        <v>0.10801584219303374</v>
      </c>
    </row>
    <row r="79" spans="1:9" ht="13.5" thickTop="1"/>
    <row r="81" spans="1:9">
      <c r="A81" s="4" t="s">
        <v>894</v>
      </c>
      <c r="B81" s="4"/>
      <c r="C81" s="4"/>
      <c r="D81" s="4"/>
      <c r="E81" s="26"/>
      <c r="F81" s="26"/>
      <c r="G81" s="26"/>
      <c r="H81" s="19"/>
      <c r="I81" s="19"/>
    </row>
    <row r="82" spans="1:9">
      <c r="A82" s="6" t="s">
        <v>895</v>
      </c>
      <c r="B82" s="6"/>
      <c r="C82" s="6"/>
      <c r="D82" s="6"/>
      <c r="E82" s="54"/>
      <c r="F82" s="54"/>
      <c r="G82" s="54"/>
      <c r="H82" s="17"/>
      <c r="I82" s="17"/>
    </row>
    <row r="83" spans="1:9">
      <c r="A83" s="7" t="s">
        <v>896</v>
      </c>
      <c r="B83" s="7" t="s">
        <v>897</v>
      </c>
      <c r="C83" s="7" t="s">
        <v>898</v>
      </c>
      <c r="D83" s="7" t="s">
        <v>34</v>
      </c>
      <c r="E83" s="32">
        <v>3953.68</v>
      </c>
      <c r="F83" s="32">
        <v>7648</v>
      </c>
      <c r="G83" s="32">
        <v>302.38</v>
      </c>
      <c r="H83" s="16">
        <v>0</v>
      </c>
      <c r="I83" s="16">
        <f>G83/סיכום!$B$42</f>
        <v>3.2324085688199253E-4</v>
      </c>
    </row>
    <row r="84" spans="1:9">
      <c r="A84" s="7" t="s">
        <v>899</v>
      </c>
      <c r="B84" s="7" t="s">
        <v>900</v>
      </c>
      <c r="C84" s="7" t="s">
        <v>901</v>
      </c>
      <c r="D84" s="7" t="s">
        <v>39</v>
      </c>
      <c r="E84" s="32">
        <v>46253.06</v>
      </c>
      <c r="F84" s="32">
        <v>9710</v>
      </c>
      <c r="G84" s="32">
        <v>4491.17</v>
      </c>
      <c r="H84" s="16">
        <v>2.0000000000000001E-4</v>
      </c>
      <c r="I84" s="16">
        <f>G84/סיכום!$B$42</f>
        <v>4.8010107784995648E-3</v>
      </c>
    </row>
    <row r="85" spans="1:9">
      <c r="A85" s="7" t="s">
        <v>902</v>
      </c>
      <c r="B85" s="7" t="s">
        <v>903</v>
      </c>
      <c r="C85" s="7" t="s">
        <v>904</v>
      </c>
      <c r="D85" s="7" t="s">
        <v>34</v>
      </c>
      <c r="E85" s="32">
        <v>62060.35</v>
      </c>
      <c r="F85" s="32">
        <v>2606</v>
      </c>
      <c r="G85" s="32">
        <v>1617.29</v>
      </c>
      <c r="H85" s="16">
        <v>2.9999999999999997E-4</v>
      </c>
      <c r="I85" s="16">
        <f>G85/סיכום!$B$42</f>
        <v>1.728865022245776E-3</v>
      </c>
    </row>
    <row r="86" spans="1:9">
      <c r="A86" s="7" t="s">
        <v>905</v>
      </c>
      <c r="B86" s="7" t="s">
        <v>906</v>
      </c>
      <c r="C86" s="7" t="s">
        <v>907</v>
      </c>
      <c r="D86" s="7" t="s">
        <v>34</v>
      </c>
      <c r="E86" s="32">
        <v>41376.080000000002</v>
      </c>
      <c r="F86" s="32">
        <v>7516</v>
      </c>
      <c r="G86" s="32">
        <v>3109.83</v>
      </c>
      <c r="H86" s="16">
        <v>1E-4</v>
      </c>
      <c r="I86" s="16">
        <f>G86/סיכום!$B$42</f>
        <v>3.3243736819807091E-3</v>
      </c>
    </row>
    <row r="87" spans="1:9">
      <c r="A87" s="7" t="s">
        <v>908</v>
      </c>
      <c r="B87" s="7" t="s">
        <v>909</v>
      </c>
      <c r="C87" s="7" t="s">
        <v>910</v>
      </c>
      <c r="D87" s="7" t="s">
        <v>34</v>
      </c>
      <c r="E87" s="32">
        <v>133301.99</v>
      </c>
      <c r="F87" s="32">
        <v>2438</v>
      </c>
      <c r="G87" s="32">
        <v>3249.9</v>
      </c>
      <c r="H87" s="16">
        <v>0</v>
      </c>
      <c r="I87" s="16">
        <f>G87/סיכום!$B$42</f>
        <v>3.4741069541000978E-3</v>
      </c>
    </row>
    <row r="88" spans="1:9">
      <c r="A88" s="7" t="s">
        <v>911</v>
      </c>
      <c r="B88" s="7" t="s">
        <v>912</v>
      </c>
      <c r="C88" s="7" t="s">
        <v>913</v>
      </c>
      <c r="D88" s="7" t="s">
        <v>34</v>
      </c>
      <c r="E88" s="32">
        <v>16979.349999999999</v>
      </c>
      <c r="F88" s="32">
        <v>7980</v>
      </c>
      <c r="G88" s="32">
        <v>1354.95</v>
      </c>
      <c r="H88" s="16">
        <v>0</v>
      </c>
      <c r="I88" s="16">
        <f>G88/סיכום!$B$42</f>
        <v>1.448426480032594E-3</v>
      </c>
    </row>
    <row r="89" spans="1:9">
      <c r="A89" s="7" t="s">
        <v>914</v>
      </c>
      <c r="B89" s="7" t="s">
        <v>915</v>
      </c>
      <c r="C89" s="7" t="s">
        <v>916</v>
      </c>
      <c r="D89" s="7" t="s">
        <v>34</v>
      </c>
      <c r="E89" s="32">
        <v>18415.330000000002</v>
      </c>
      <c r="F89" s="32">
        <v>7439</v>
      </c>
      <c r="G89" s="32">
        <v>1369.92</v>
      </c>
      <c r="H89" s="16">
        <v>0</v>
      </c>
      <c r="I89" s="16">
        <f>G89/סיכום!$B$42</f>
        <v>1.4644292435338953E-3</v>
      </c>
    </row>
    <row r="90" spans="1:9">
      <c r="A90" s="7" t="s">
        <v>917</v>
      </c>
      <c r="B90" s="7" t="s">
        <v>918</v>
      </c>
      <c r="C90" s="7" t="s">
        <v>919</v>
      </c>
      <c r="D90" s="7" t="s">
        <v>34</v>
      </c>
      <c r="E90" s="32">
        <v>2280.2399999999998</v>
      </c>
      <c r="F90" s="32">
        <v>5406</v>
      </c>
      <c r="G90" s="32">
        <v>123.27</v>
      </c>
      <c r="H90" s="16">
        <v>0</v>
      </c>
      <c r="I90" s="16">
        <f>G90/סיכום!$B$42</f>
        <v>1.3177425897163575E-4</v>
      </c>
    </row>
    <row r="91" spans="1:9">
      <c r="A91" s="7" t="s">
        <v>920</v>
      </c>
      <c r="B91" s="7" t="s">
        <v>921</v>
      </c>
      <c r="C91" s="7" t="s">
        <v>922</v>
      </c>
      <c r="D91" s="7" t="s">
        <v>34</v>
      </c>
      <c r="E91" s="32">
        <v>50911.65</v>
      </c>
      <c r="F91" s="32">
        <v>2986</v>
      </c>
      <c r="G91" s="32">
        <v>1520.22</v>
      </c>
      <c r="H91" s="16">
        <v>5.0000000000000001E-4</v>
      </c>
      <c r="I91" s="16">
        <f>G91/סיכום!$B$42</f>
        <v>1.6250982718736117E-3</v>
      </c>
    </row>
    <row r="92" spans="1:9">
      <c r="A92" s="7" t="s">
        <v>923</v>
      </c>
      <c r="B92" s="7" t="s">
        <v>924</v>
      </c>
      <c r="C92" s="7" t="s">
        <v>925</v>
      </c>
      <c r="D92" s="7" t="s">
        <v>34</v>
      </c>
      <c r="E92" s="32">
        <v>157076.84</v>
      </c>
      <c r="F92" s="32">
        <v>1281</v>
      </c>
      <c r="G92" s="32">
        <v>2012.15</v>
      </c>
      <c r="H92" s="16">
        <v>1E-4</v>
      </c>
      <c r="I92" s="16">
        <f>G92/סיכום!$B$42</f>
        <v>2.1509659705506359E-3</v>
      </c>
    </row>
    <row r="93" spans="1:9">
      <c r="A93" s="7" t="s">
        <v>926</v>
      </c>
      <c r="B93" s="7" t="s">
        <v>924</v>
      </c>
      <c r="C93" s="7" t="s">
        <v>925</v>
      </c>
      <c r="D93" s="7" t="s">
        <v>34</v>
      </c>
      <c r="E93" s="32">
        <v>7738.55</v>
      </c>
      <c r="F93" s="32">
        <v>376.9</v>
      </c>
      <c r="G93" s="32">
        <v>7.74</v>
      </c>
      <c r="H93" s="51">
        <v>0</v>
      </c>
      <c r="I93" s="16">
        <f>G93/סיכום!$B$42</f>
        <v>8.2739739145003719E-6</v>
      </c>
    </row>
    <row r="94" spans="1:9">
      <c r="A94" s="7" t="s">
        <v>927</v>
      </c>
      <c r="B94" s="7" t="s">
        <v>928</v>
      </c>
      <c r="C94" s="7" t="s">
        <v>929</v>
      </c>
      <c r="D94" s="7" t="s">
        <v>34</v>
      </c>
      <c r="E94" s="32">
        <v>38711.4</v>
      </c>
      <c r="F94" s="32">
        <v>6300</v>
      </c>
      <c r="G94" s="32">
        <v>2438.8200000000002</v>
      </c>
      <c r="H94" s="16">
        <v>2.0000000000000001E-4</v>
      </c>
      <c r="I94" s="16">
        <f>G94/סיכום!$B$42</f>
        <v>2.6070714550596639E-3</v>
      </c>
    </row>
    <row r="95" spans="1:9">
      <c r="A95" s="7" t="s">
        <v>930</v>
      </c>
      <c r="B95" s="7" t="s">
        <v>928</v>
      </c>
      <c r="C95" s="7" t="s">
        <v>929</v>
      </c>
      <c r="D95" s="7" t="s">
        <v>34</v>
      </c>
      <c r="E95" s="32">
        <v>11768.78</v>
      </c>
      <c r="F95" s="32">
        <v>376.9</v>
      </c>
      <c r="G95" s="32">
        <v>11.77</v>
      </c>
      <c r="H95" s="51">
        <v>0</v>
      </c>
      <c r="I95" s="16">
        <f>G95/סיכום!$B$42</f>
        <v>1.2581999092205345E-5</v>
      </c>
    </row>
    <row r="96" spans="1:9">
      <c r="A96" s="7" t="s">
        <v>931</v>
      </c>
      <c r="B96" s="7" t="s">
        <v>932</v>
      </c>
      <c r="C96" s="7" t="s">
        <v>929</v>
      </c>
      <c r="D96" s="7" t="s">
        <v>34</v>
      </c>
      <c r="E96" s="32">
        <v>50911.65</v>
      </c>
      <c r="F96" s="32">
        <v>3026</v>
      </c>
      <c r="G96" s="32">
        <v>1540.59</v>
      </c>
      <c r="H96" s="16">
        <v>2.0000000000000001E-4</v>
      </c>
      <c r="I96" s="16">
        <f>G96/סיכום!$B$42</f>
        <v>1.6468735753152619E-3</v>
      </c>
    </row>
    <row r="97" spans="1:9">
      <c r="A97" s="7" t="s">
        <v>933</v>
      </c>
      <c r="B97" s="7" t="s">
        <v>932</v>
      </c>
      <c r="C97" s="7" t="s">
        <v>929</v>
      </c>
      <c r="D97" s="7" t="s">
        <v>34</v>
      </c>
      <c r="E97" s="32">
        <v>4847.6899999999996</v>
      </c>
      <c r="F97" s="32">
        <v>376.9</v>
      </c>
      <c r="G97" s="32">
        <v>4.8499999999999996</v>
      </c>
      <c r="H97" s="51">
        <v>0</v>
      </c>
      <c r="I97" s="16">
        <f>G97/סיכום!$B$42</f>
        <v>5.1845960575357618E-6</v>
      </c>
    </row>
    <row r="98" spans="1:9">
      <c r="A98" s="7" t="s">
        <v>934</v>
      </c>
      <c r="B98" s="7" t="s">
        <v>935</v>
      </c>
      <c r="C98" s="7" t="s">
        <v>936</v>
      </c>
      <c r="D98" s="7" t="s">
        <v>34</v>
      </c>
      <c r="E98" s="32">
        <v>2962.43</v>
      </c>
      <c r="F98" s="32">
        <v>2569</v>
      </c>
      <c r="G98" s="32">
        <v>76.099999999999994</v>
      </c>
      <c r="H98" s="16">
        <v>1E-4</v>
      </c>
      <c r="I98" s="16">
        <f>G98/סיכום!$B$42</f>
        <v>8.1350053603808552E-5</v>
      </c>
    </row>
    <row r="99" spans="1:9">
      <c r="A99" s="7" t="s">
        <v>937</v>
      </c>
      <c r="B99" s="7" t="s">
        <v>935</v>
      </c>
      <c r="C99" s="7" t="s">
        <v>936</v>
      </c>
      <c r="D99" s="7" t="s">
        <v>34</v>
      </c>
      <c r="E99" s="32">
        <v>697.68</v>
      </c>
      <c r="F99" s="32">
        <v>376.94</v>
      </c>
      <c r="G99" s="32">
        <v>0.7</v>
      </c>
      <c r="H99" s="51">
        <v>0</v>
      </c>
      <c r="I99" s="16">
        <f>G99/סיכום!$B$42</f>
        <v>7.4829221448969762E-7</v>
      </c>
    </row>
    <row r="100" spans="1:9">
      <c r="A100" s="7" t="s">
        <v>938</v>
      </c>
      <c r="B100" s="7" t="s">
        <v>939</v>
      </c>
      <c r="C100" s="7" t="s">
        <v>940</v>
      </c>
      <c r="D100" s="7" t="s">
        <v>34</v>
      </c>
      <c r="E100" s="32">
        <v>8695.08</v>
      </c>
      <c r="F100" s="32">
        <v>5511</v>
      </c>
      <c r="G100" s="32">
        <v>479.19</v>
      </c>
      <c r="H100" s="16">
        <v>0</v>
      </c>
      <c r="I100" s="16">
        <f>G100/סיכום!$B$42</f>
        <v>5.1224878037331174E-4</v>
      </c>
    </row>
    <row r="101" spans="1:9">
      <c r="A101" s="7" t="s">
        <v>941</v>
      </c>
      <c r="B101" s="7" t="s">
        <v>942</v>
      </c>
      <c r="C101" s="7" t="s">
        <v>943</v>
      </c>
      <c r="D101" s="7" t="s">
        <v>34</v>
      </c>
      <c r="E101" s="32">
        <v>28667.01</v>
      </c>
      <c r="F101" s="32">
        <v>3275</v>
      </c>
      <c r="G101" s="32">
        <v>938.84</v>
      </c>
      <c r="H101" s="16">
        <v>2.0000000000000001E-4</v>
      </c>
      <c r="I101" s="16">
        <f>G101/סיכום!$B$42</f>
        <v>1.0036095180735824E-3</v>
      </c>
    </row>
    <row r="102" spans="1:9">
      <c r="A102" s="7" t="s">
        <v>944</v>
      </c>
      <c r="B102" s="7" t="s">
        <v>942</v>
      </c>
      <c r="C102" s="7" t="s">
        <v>943</v>
      </c>
      <c r="D102" s="7" t="s">
        <v>34</v>
      </c>
      <c r="E102" s="32">
        <v>17228.21</v>
      </c>
      <c r="F102" s="32">
        <v>376.9</v>
      </c>
      <c r="G102" s="32">
        <v>17.23</v>
      </c>
      <c r="H102" s="51">
        <v>0</v>
      </c>
      <c r="I102" s="16">
        <f>G102/סיכום!$B$42</f>
        <v>1.8418678365224988E-5</v>
      </c>
    </row>
    <row r="103" spans="1:9">
      <c r="A103" s="7" t="s">
        <v>945</v>
      </c>
      <c r="B103" s="7" t="s">
        <v>946</v>
      </c>
      <c r="C103" s="7" t="s">
        <v>945</v>
      </c>
      <c r="D103" s="7" t="s">
        <v>34</v>
      </c>
      <c r="E103" s="32">
        <v>16553.45</v>
      </c>
      <c r="F103" s="32">
        <v>10196</v>
      </c>
      <c r="G103" s="32">
        <v>1687.79</v>
      </c>
      <c r="H103" s="16">
        <v>1E-4</v>
      </c>
      <c r="I103" s="16">
        <f>G103/סיכום!$B$42</f>
        <v>1.8042287381336668E-3</v>
      </c>
    </row>
    <row r="104" spans="1:9">
      <c r="A104" s="7" t="s">
        <v>947</v>
      </c>
      <c r="B104" s="7" t="s">
        <v>948</v>
      </c>
      <c r="C104" s="7" t="s">
        <v>949</v>
      </c>
      <c r="D104" s="7" t="s">
        <v>34</v>
      </c>
      <c r="E104" s="32">
        <v>56173.18</v>
      </c>
      <c r="F104" s="32">
        <v>2573</v>
      </c>
      <c r="G104" s="32">
        <v>1445.34</v>
      </c>
      <c r="H104" s="16">
        <v>1.4E-3</v>
      </c>
      <c r="I104" s="16">
        <f>G104/סיכום!$B$42</f>
        <v>1.5450523847007709E-3</v>
      </c>
    </row>
    <row r="105" spans="1:9">
      <c r="A105" s="7" t="s">
        <v>950</v>
      </c>
      <c r="B105" s="7" t="s">
        <v>948</v>
      </c>
      <c r="C105" s="7" t="s">
        <v>949</v>
      </c>
      <c r="D105" s="7" t="s">
        <v>34</v>
      </c>
      <c r="E105" s="32">
        <v>19237.47</v>
      </c>
      <c r="F105" s="32">
        <v>376.9</v>
      </c>
      <c r="G105" s="32">
        <v>19.239999999999998</v>
      </c>
      <c r="H105" s="51">
        <v>0</v>
      </c>
      <c r="I105" s="16">
        <f>G105/סיכום!$B$42</f>
        <v>2.0567346009688259E-5</v>
      </c>
    </row>
    <row r="106" spans="1:9">
      <c r="A106" s="7" t="s">
        <v>951</v>
      </c>
      <c r="B106" s="7" t="s">
        <v>952</v>
      </c>
      <c r="C106" s="7" t="s">
        <v>953</v>
      </c>
      <c r="D106" s="7" t="s">
        <v>34</v>
      </c>
      <c r="E106" s="32">
        <v>135751.84</v>
      </c>
      <c r="F106" s="32">
        <v>2788</v>
      </c>
      <c r="G106" s="32">
        <v>3784.76</v>
      </c>
      <c r="H106" s="16">
        <v>5.0000000000000001E-4</v>
      </c>
      <c r="I106" s="16">
        <f>G106/סיכום!$B$42</f>
        <v>4.0458663453028978E-3</v>
      </c>
    </row>
    <row r="107" spans="1:9">
      <c r="A107" s="7" t="s">
        <v>954</v>
      </c>
      <c r="B107" s="7" t="s">
        <v>952</v>
      </c>
      <c r="C107" s="7" t="s">
        <v>953</v>
      </c>
      <c r="D107" s="7" t="s">
        <v>34</v>
      </c>
      <c r="E107" s="32">
        <v>51541.49</v>
      </c>
      <c r="F107" s="32">
        <v>376.9</v>
      </c>
      <c r="G107" s="32">
        <v>51.54</v>
      </c>
      <c r="H107" s="51">
        <v>0</v>
      </c>
      <c r="I107" s="16">
        <f>G107/סיכום!$B$42</f>
        <v>5.5095686763998596E-5</v>
      </c>
    </row>
    <row r="108" spans="1:9">
      <c r="A108" s="7" t="s">
        <v>955</v>
      </c>
      <c r="B108" s="7" t="s">
        <v>956</v>
      </c>
      <c r="C108" s="7" t="s">
        <v>957</v>
      </c>
      <c r="D108" s="7" t="s">
        <v>34</v>
      </c>
      <c r="E108" s="32">
        <v>17631.38</v>
      </c>
      <c r="F108" s="32">
        <v>1825</v>
      </c>
      <c r="G108" s="32">
        <v>321.77</v>
      </c>
      <c r="H108" s="16">
        <v>1E-4</v>
      </c>
      <c r="I108" s="16">
        <f>G108/סיכום!$B$42</f>
        <v>3.4396855122335716E-4</v>
      </c>
    </row>
    <row r="109" spans="1:9">
      <c r="A109" s="7" t="s">
        <v>958</v>
      </c>
      <c r="B109" s="7" t="s">
        <v>956</v>
      </c>
      <c r="C109" s="7" t="s">
        <v>957</v>
      </c>
      <c r="D109" s="7" t="s">
        <v>34</v>
      </c>
      <c r="E109" s="32">
        <v>4583.82</v>
      </c>
      <c r="F109" s="32">
        <v>376.9</v>
      </c>
      <c r="G109" s="32">
        <v>4.58</v>
      </c>
      <c r="H109" s="51">
        <v>0</v>
      </c>
      <c r="I109" s="16">
        <f>G109/סיכום!$B$42</f>
        <v>4.8959690605183073E-6</v>
      </c>
    </row>
    <row r="110" spans="1:9">
      <c r="A110" s="7" t="s">
        <v>959</v>
      </c>
      <c r="B110" s="7" t="s">
        <v>960</v>
      </c>
      <c r="C110" s="7" t="s">
        <v>961</v>
      </c>
      <c r="D110" s="7" t="s">
        <v>34</v>
      </c>
      <c r="E110" s="32">
        <v>24438.2</v>
      </c>
      <c r="F110" s="32">
        <v>1079</v>
      </c>
      <c r="G110" s="32">
        <v>263.69</v>
      </c>
      <c r="H110" s="16">
        <v>0</v>
      </c>
      <c r="I110" s="16">
        <f>G110/סיכום!$B$42</f>
        <v>2.8188167719826913E-4</v>
      </c>
    </row>
    <row r="111" spans="1:9">
      <c r="A111" s="7" t="s">
        <v>962</v>
      </c>
      <c r="B111" s="7" t="s">
        <v>963</v>
      </c>
      <c r="C111" s="7" t="s">
        <v>964</v>
      </c>
      <c r="D111" s="7" t="s">
        <v>34</v>
      </c>
      <c r="E111" s="32">
        <v>33536.559999999998</v>
      </c>
      <c r="F111" s="32">
        <v>1776</v>
      </c>
      <c r="G111" s="32">
        <v>595.61</v>
      </c>
      <c r="H111" s="16">
        <v>0</v>
      </c>
      <c r="I111" s="16">
        <f>G111/סיכום!$B$42</f>
        <v>6.3670046553172691E-4</v>
      </c>
    </row>
    <row r="112" spans="1:9">
      <c r="A112" s="7" t="s">
        <v>965</v>
      </c>
      <c r="B112" s="7" t="s">
        <v>966</v>
      </c>
      <c r="C112" s="7" t="s">
        <v>967</v>
      </c>
      <c r="D112" s="7" t="s">
        <v>34</v>
      </c>
      <c r="E112" s="32">
        <v>56131.72</v>
      </c>
      <c r="F112" s="32">
        <v>10707</v>
      </c>
      <c r="G112" s="32">
        <v>6010.02</v>
      </c>
      <c r="H112" s="16">
        <v>0</v>
      </c>
      <c r="I112" s="16">
        <f>G112/סיכום!$B$42</f>
        <v>6.4246445356105327E-3</v>
      </c>
    </row>
    <row r="113" spans="1:9">
      <c r="A113" s="7" t="s">
        <v>968</v>
      </c>
      <c r="B113" s="7" t="s">
        <v>966</v>
      </c>
      <c r="C113" s="7" t="s">
        <v>967</v>
      </c>
      <c r="D113" s="7" t="s">
        <v>34</v>
      </c>
      <c r="E113" s="32">
        <v>10699.81</v>
      </c>
      <c r="F113" s="32">
        <v>376.9</v>
      </c>
      <c r="G113" s="32">
        <v>10.7</v>
      </c>
      <c r="H113" s="51">
        <v>0</v>
      </c>
      <c r="I113" s="16">
        <f>G113/סיכום!$B$42</f>
        <v>1.1438180992913949E-5</v>
      </c>
    </row>
    <row r="114" spans="1:9">
      <c r="A114" s="7" t="s">
        <v>969</v>
      </c>
      <c r="B114" s="7" t="s">
        <v>970</v>
      </c>
      <c r="C114" s="7" t="s">
        <v>971</v>
      </c>
      <c r="D114" s="7" t="s">
        <v>34</v>
      </c>
      <c r="E114" s="32">
        <v>34900.94</v>
      </c>
      <c r="F114" s="32">
        <v>3975</v>
      </c>
      <c r="G114" s="32">
        <v>1387.31</v>
      </c>
      <c r="H114" s="16">
        <v>1.2999999999999999E-3</v>
      </c>
      <c r="I114" s="16">
        <f>G114/סיכום!$B$42</f>
        <v>1.483018960119575E-3</v>
      </c>
    </row>
    <row r="115" spans="1:9">
      <c r="A115" s="7" t="s">
        <v>972</v>
      </c>
      <c r="B115" s="7" t="s">
        <v>973</v>
      </c>
      <c r="C115" s="7" t="s">
        <v>974</v>
      </c>
      <c r="D115" s="7" t="s">
        <v>34</v>
      </c>
      <c r="E115" s="32">
        <v>73499.27</v>
      </c>
      <c r="F115" s="32">
        <v>3241</v>
      </c>
      <c r="G115" s="32">
        <v>2382.11</v>
      </c>
      <c r="H115" s="16">
        <v>2.2000000000000001E-3</v>
      </c>
      <c r="I115" s="16">
        <f>G115/סיכום!$B$42</f>
        <v>2.5464490957972197E-3</v>
      </c>
    </row>
    <row r="116" spans="1:9">
      <c r="A116" s="7" t="s">
        <v>975</v>
      </c>
      <c r="B116" s="7" t="s">
        <v>976</v>
      </c>
      <c r="C116" s="7" t="s">
        <v>977</v>
      </c>
      <c r="D116" s="7" t="s">
        <v>39</v>
      </c>
      <c r="E116" s="32">
        <v>31480.94</v>
      </c>
      <c r="F116" s="32">
        <v>6561</v>
      </c>
      <c r="G116" s="32">
        <v>2065.46</v>
      </c>
      <c r="H116" s="16">
        <v>1E-3</v>
      </c>
      <c r="I116" s="16">
        <f>G116/סיכום!$B$42</f>
        <v>2.2079537676284156E-3</v>
      </c>
    </row>
    <row r="117" spans="1:9">
      <c r="A117" s="7" t="s">
        <v>978</v>
      </c>
      <c r="B117" s="7" t="s">
        <v>979</v>
      </c>
      <c r="C117" s="7" t="s">
        <v>980</v>
      </c>
      <c r="D117" s="7" t="s">
        <v>39</v>
      </c>
      <c r="E117" s="32">
        <v>5489.44</v>
      </c>
      <c r="F117" s="32">
        <v>8759</v>
      </c>
      <c r="G117" s="32">
        <v>480.82</v>
      </c>
      <c r="H117" s="16">
        <v>6.9999999999999999E-4</v>
      </c>
      <c r="I117" s="16">
        <f>G117/סיכום!$B$42</f>
        <v>5.139912322441949E-4</v>
      </c>
    </row>
    <row r="118" spans="1:9">
      <c r="A118" s="7" t="s">
        <v>978</v>
      </c>
      <c r="B118" s="7" t="s">
        <v>981</v>
      </c>
      <c r="C118" s="7" t="s">
        <v>980</v>
      </c>
      <c r="D118" s="7" t="s">
        <v>39</v>
      </c>
      <c r="E118" s="32">
        <v>63464</v>
      </c>
      <c r="F118" s="32">
        <v>7234</v>
      </c>
      <c r="G118" s="32">
        <v>4590.99</v>
      </c>
      <c r="H118" s="16">
        <v>4.8999999999999998E-3</v>
      </c>
      <c r="I118" s="16">
        <f>G118/סיכום!$B$42</f>
        <v>4.9077172482857954E-3</v>
      </c>
    </row>
    <row r="119" spans="1:9">
      <c r="A119" s="7" t="s">
        <v>982</v>
      </c>
      <c r="B119" s="7" t="s">
        <v>983</v>
      </c>
      <c r="C119" s="7" t="s">
        <v>984</v>
      </c>
      <c r="D119" s="7" t="s">
        <v>34</v>
      </c>
      <c r="E119" s="32">
        <v>11514.3</v>
      </c>
      <c r="F119" s="32">
        <v>7621</v>
      </c>
      <c r="G119" s="32">
        <v>877.5</v>
      </c>
      <c r="H119" s="16">
        <v>0</v>
      </c>
      <c r="I119" s="16">
        <f>G119/סיכום!$B$42</f>
        <v>9.380377403067281E-4</v>
      </c>
    </row>
    <row r="120" spans="1:9">
      <c r="A120" s="7" t="s">
        <v>985</v>
      </c>
      <c r="B120" s="7" t="s">
        <v>986</v>
      </c>
      <c r="C120" s="7" t="s">
        <v>985</v>
      </c>
      <c r="D120" s="7" t="s">
        <v>34</v>
      </c>
      <c r="E120" s="32">
        <v>13444.02</v>
      </c>
      <c r="F120" s="32">
        <v>8894</v>
      </c>
      <c r="G120" s="32">
        <v>1195.71</v>
      </c>
      <c r="H120" s="16">
        <v>2.9999999999999997E-4</v>
      </c>
      <c r="I120" s="16">
        <f>G120/סיכום!$B$42</f>
        <v>1.2782006911249662E-3</v>
      </c>
    </row>
    <row r="121" spans="1:9">
      <c r="A121" s="7" t="s">
        <v>987</v>
      </c>
      <c r="B121" s="7" t="s">
        <v>986</v>
      </c>
      <c r="C121" s="7" t="s">
        <v>985</v>
      </c>
      <c r="D121" s="7" t="s">
        <v>34</v>
      </c>
      <c r="E121" s="32">
        <v>5920.35</v>
      </c>
      <c r="F121" s="32">
        <v>376.9</v>
      </c>
      <c r="G121" s="32">
        <v>5.92</v>
      </c>
      <c r="H121" s="51">
        <v>0</v>
      </c>
      <c r="I121" s="16">
        <f>G121/סיכום!$B$42</f>
        <v>6.3284141568271577E-6</v>
      </c>
    </row>
    <row r="122" spans="1:9">
      <c r="A122" s="7" t="s">
        <v>988</v>
      </c>
      <c r="B122" s="7" t="s">
        <v>989</v>
      </c>
      <c r="C122" s="7" t="s">
        <v>990</v>
      </c>
      <c r="D122" s="7" t="s">
        <v>34</v>
      </c>
      <c r="E122" s="32">
        <v>27336.560000000001</v>
      </c>
      <c r="F122" s="32">
        <v>27320</v>
      </c>
      <c r="G122" s="32">
        <v>7468.35</v>
      </c>
      <c r="H122" s="16">
        <v>1E-4</v>
      </c>
      <c r="I122" s="16">
        <f>G122/סיכום!$B$42</f>
        <v>7.9835830858344774E-3</v>
      </c>
    </row>
    <row r="123" spans="1:9">
      <c r="A123" s="7" t="s">
        <v>991</v>
      </c>
      <c r="B123" s="7" t="s">
        <v>989</v>
      </c>
      <c r="C123" s="7" t="s">
        <v>990</v>
      </c>
      <c r="D123" s="7" t="s">
        <v>34</v>
      </c>
      <c r="E123" s="32">
        <v>18937.91</v>
      </c>
      <c r="F123" s="32">
        <v>376.9</v>
      </c>
      <c r="G123" s="32">
        <v>18.940000000000001</v>
      </c>
      <c r="H123" s="51">
        <v>0</v>
      </c>
      <c r="I123" s="16">
        <f>G123/סיכום!$B$42</f>
        <v>2.0246649346335534E-5</v>
      </c>
    </row>
    <row r="124" spans="1:9">
      <c r="A124" s="7" t="s">
        <v>992</v>
      </c>
      <c r="B124" s="7" t="s">
        <v>993</v>
      </c>
      <c r="C124" s="7" t="s">
        <v>936</v>
      </c>
      <c r="D124" s="7" t="s">
        <v>34</v>
      </c>
      <c r="E124" s="32">
        <v>8095.81</v>
      </c>
      <c r="F124" s="32">
        <v>9866</v>
      </c>
      <c r="G124" s="32">
        <v>798.73</v>
      </c>
      <c r="H124" s="16">
        <v>2.0000000000000001E-4</v>
      </c>
      <c r="I124" s="16">
        <f>G124/סיכום!$B$42</f>
        <v>8.5383348639908032E-4</v>
      </c>
    </row>
    <row r="125" spans="1:9">
      <c r="A125" s="7" t="s">
        <v>994</v>
      </c>
      <c r="B125" s="7" t="s">
        <v>995</v>
      </c>
      <c r="C125" s="7" t="s">
        <v>996</v>
      </c>
      <c r="D125" s="7" t="s">
        <v>34</v>
      </c>
      <c r="E125" s="32">
        <v>33253.89</v>
      </c>
      <c r="F125" s="32">
        <v>20585</v>
      </c>
      <c r="G125" s="32">
        <v>6845.31</v>
      </c>
      <c r="H125" s="16">
        <v>0</v>
      </c>
      <c r="I125" s="16">
        <f>G125/סיכום!$B$42</f>
        <v>7.3175602553835319E-3</v>
      </c>
    </row>
    <row r="126" spans="1:9">
      <c r="A126" s="7" t="s">
        <v>997</v>
      </c>
      <c r="B126" s="7" t="s">
        <v>995</v>
      </c>
      <c r="C126" s="7" t="s">
        <v>996</v>
      </c>
      <c r="D126" s="7" t="s">
        <v>34</v>
      </c>
      <c r="E126" s="32">
        <v>25690.37</v>
      </c>
      <c r="F126" s="32">
        <v>376.9</v>
      </c>
      <c r="G126" s="32">
        <v>25.69</v>
      </c>
      <c r="H126" s="51">
        <v>0</v>
      </c>
      <c r="I126" s="16">
        <f>G126/סיכום!$B$42</f>
        <v>2.7462324271771905E-5</v>
      </c>
    </row>
    <row r="127" spans="1:9">
      <c r="A127" s="7" t="s">
        <v>998</v>
      </c>
      <c r="B127" s="7" t="s">
        <v>999</v>
      </c>
      <c r="C127" s="7" t="s">
        <v>1000</v>
      </c>
      <c r="D127" s="7" t="s">
        <v>34</v>
      </c>
      <c r="E127" s="32">
        <v>15652.66</v>
      </c>
      <c r="F127" s="32">
        <v>4760</v>
      </c>
      <c r="G127" s="32">
        <v>745.07</v>
      </c>
      <c r="H127" s="16">
        <v>0</v>
      </c>
      <c r="I127" s="16">
        <f>G127/סיכום!$B$42</f>
        <v>7.9647154321405586E-4</v>
      </c>
    </row>
    <row r="128" spans="1:9">
      <c r="A128" s="7" t="s">
        <v>1001</v>
      </c>
      <c r="B128" s="7" t="s">
        <v>1002</v>
      </c>
      <c r="C128" s="7" t="s">
        <v>1003</v>
      </c>
      <c r="D128" s="7" t="s">
        <v>34</v>
      </c>
      <c r="E128" s="32">
        <v>70095.86</v>
      </c>
      <c r="F128" s="32">
        <v>4140</v>
      </c>
      <c r="G128" s="32">
        <v>2901.97</v>
      </c>
      <c r="H128" s="16">
        <v>1E-4</v>
      </c>
      <c r="I128" s="16">
        <f>G128/סיכום!$B$42</f>
        <v>3.1021736538323825E-3</v>
      </c>
    </row>
    <row r="129" spans="1:9">
      <c r="A129" s="7" t="s">
        <v>1004</v>
      </c>
      <c r="B129" s="7" t="s">
        <v>1005</v>
      </c>
      <c r="C129" s="7" t="s">
        <v>1006</v>
      </c>
      <c r="D129" s="7" t="s">
        <v>34</v>
      </c>
      <c r="E129" s="32">
        <v>51940.59</v>
      </c>
      <c r="F129" s="32">
        <v>4088</v>
      </c>
      <c r="G129" s="32">
        <v>2123.33</v>
      </c>
      <c r="H129" s="16">
        <v>0</v>
      </c>
      <c r="I129" s="16">
        <f>G129/סיכום!$B$42</f>
        <v>2.2698161539891565E-3</v>
      </c>
    </row>
    <row r="130" spans="1:9">
      <c r="A130" s="7" t="s">
        <v>1004</v>
      </c>
      <c r="B130" s="7" t="s">
        <v>1007</v>
      </c>
      <c r="C130" s="7" t="s">
        <v>1008</v>
      </c>
      <c r="D130" s="7" t="s">
        <v>34</v>
      </c>
      <c r="E130" s="32">
        <v>139245.71</v>
      </c>
      <c r="F130" s="32">
        <v>5398</v>
      </c>
      <c r="G130" s="32">
        <v>7516.48</v>
      </c>
      <c r="H130" s="16">
        <v>2.0000000000000001E-4</v>
      </c>
      <c r="I130" s="16">
        <f>G130/סיכום!$B$42</f>
        <v>8.0350335205250315E-3</v>
      </c>
    </row>
    <row r="131" spans="1:9">
      <c r="A131" s="7" t="s">
        <v>1009</v>
      </c>
      <c r="B131" s="7" t="s">
        <v>1007</v>
      </c>
      <c r="C131" s="7" t="s">
        <v>1008</v>
      </c>
      <c r="D131" s="7" t="s">
        <v>34</v>
      </c>
      <c r="E131" s="32">
        <v>91797.69</v>
      </c>
      <c r="F131" s="32">
        <v>376.9</v>
      </c>
      <c r="G131" s="32">
        <v>91.8</v>
      </c>
      <c r="H131" s="51">
        <v>0</v>
      </c>
      <c r="I131" s="16">
        <f>G131/סיכום!$B$42</f>
        <v>9.8133178985934639E-5</v>
      </c>
    </row>
    <row r="132" spans="1:9">
      <c r="A132" s="7" t="s">
        <v>1009</v>
      </c>
      <c r="B132" s="7" t="s">
        <v>1005</v>
      </c>
      <c r="C132" s="7" t="s">
        <v>1006</v>
      </c>
      <c r="D132" s="7" t="s">
        <v>34</v>
      </c>
      <c r="E132" s="32">
        <v>15036.76</v>
      </c>
      <c r="F132" s="32">
        <v>376.9</v>
      </c>
      <c r="G132" s="32">
        <v>15.04</v>
      </c>
      <c r="H132" s="51">
        <v>0</v>
      </c>
      <c r="I132" s="16">
        <f>G132/סיכום!$B$42</f>
        <v>1.6077592722750074E-5</v>
      </c>
    </row>
    <row r="133" spans="1:9">
      <c r="A133" s="7" t="s">
        <v>1010</v>
      </c>
      <c r="B133" s="7" t="s">
        <v>1011</v>
      </c>
      <c r="C133" s="7" t="s">
        <v>1012</v>
      </c>
      <c r="D133" s="7" t="s">
        <v>34</v>
      </c>
      <c r="E133" s="32">
        <v>53026.06</v>
      </c>
      <c r="F133" s="32">
        <v>6159</v>
      </c>
      <c r="G133" s="32">
        <v>3265.88</v>
      </c>
      <c r="H133" s="16">
        <v>1E-4</v>
      </c>
      <c r="I133" s="16">
        <f>G133/סיכום!$B$42</f>
        <v>3.49118939636802E-3</v>
      </c>
    </row>
    <row r="134" spans="1:9">
      <c r="A134" s="7" t="s">
        <v>1013</v>
      </c>
      <c r="B134" s="7" t="s">
        <v>1014</v>
      </c>
      <c r="C134" s="7" t="s">
        <v>1015</v>
      </c>
      <c r="D134" s="7" t="s">
        <v>34</v>
      </c>
      <c r="E134" s="32">
        <v>69029.240000000005</v>
      </c>
      <c r="F134" s="32">
        <v>5720</v>
      </c>
      <c r="G134" s="32">
        <v>3948.47</v>
      </c>
      <c r="H134" s="16">
        <v>1E-4</v>
      </c>
      <c r="I134" s="16">
        <f>G134/סיכום!$B$42</f>
        <v>4.2208705144944807E-3</v>
      </c>
    </row>
    <row r="135" spans="1:9">
      <c r="A135" s="7" t="s">
        <v>1016</v>
      </c>
      <c r="B135" s="7" t="s">
        <v>1017</v>
      </c>
      <c r="C135" s="7" t="s">
        <v>1018</v>
      </c>
      <c r="D135" s="7" t="s">
        <v>44</v>
      </c>
      <c r="E135" s="32">
        <v>2903.84</v>
      </c>
      <c r="F135" s="32">
        <v>650.70000000000005</v>
      </c>
      <c r="G135" s="32">
        <v>18.899999999999999</v>
      </c>
      <c r="H135" s="16">
        <v>0</v>
      </c>
      <c r="I135" s="16">
        <f>G135/סיכום!$B$42</f>
        <v>2.0203889791221836E-5</v>
      </c>
    </row>
    <row r="136" spans="1:9" ht="13.5" thickBot="1">
      <c r="A136" s="6" t="s">
        <v>1019</v>
      </c>
      <c r="B136" s="6"/>
      <c r="C136" s="6"/>
      <c r="D136" s="6"/>
      <c r="E136" s="55">
        <f>SUM(E83:E135)</f>
        <v>1992872.1800000002</v>
      </c>
      <c r="F136" s="54"/>
      <c r="G136" s="55">
        <f>SUM(G83:G135)</f>
        <v>87631.73</v>
      </c>
      <c r="H136" s="17"/>
      <c r="I136" s="18">
        <f>SUM(I83:I135)</f>
        <v>9.3677344716090391E-2</v>
      </c>
    </row>
    <row r="137" spans="1:9" ht="13.5" thickTop="1"/>
    <row r="138" spans="1:9">
      <c r="A138" s="6" t="s">
        <v>1020</v>
      </c>
      <c r="B138" s="6"/>
      <c r="C138" s="6"/>
      <c r="D138" s="6"/>
      <c r="E138" s="54"/>
      <c r="F138" s="54"/>
      <c r="G138" s="54"/>
      <c r="H138" s="17"/>
      <c r="I138" s="17"/>
    </row>
    <row r="139" spans="1:9" ht="13.5" thickBot="1">
      <c r="A139" s="6" t="s">
        <v>1021</v>
      </c>
      <c r="B139" s="6"/>
      <c r="C139" s="6"/>
      <c r="D139" s="6"/>
      <c r="E139" s="55">
        <v>0</v>
      </c>
      <c r="F139" s="54"/>
      <c r="G139" s="55">
        <v>0</v>
      </c>
      <c r="H139" s="17"/>
      <c r="I139" s="18">
        <f>G139/סיכום!$B$42</f>
        <v>0</v>
      </c>
    </row>
    <row r="140" spans="1:9" ht="13.5" thickTop="1"/>
    <row r="141" spans="1:9">
      <c r="A141" s="6" t="s">
        <v>889</v>
      </c>
      <c r="B141" s="6"/>
      <c r="C141" s="6"/>
      <c r="D141" s="6"/>
      <c r="E141" s="54"/>
      <c r="F141" s="54"/>
      <c r="G141" s="54"/>
      <c r="H141" s="17"/>
      <c r="I141" s="17"/>
    </row>
    <row r="142" spans="1:9">
      <c r="A142" s="7" t="s">
        <v>1022</v>
      </c>
      <c r="B142" s="7" t="s">
        <v>1023</v>
      </c>
      <c r="C142" s="7" t="s">
        <v>1024</v>
      </c>
      <c r="D142" s="7" t="s">
        <v>34</v>
      </c>
      <c r="E142" s="32">
        <v>6693.74</v>
      </c>
      <c r="F142" s="32">
        <v>2010</v>
      </c>
      <c r="G142" s="32">
        <v>134.54</v>
      </c>
      <c r="H142" s="16">
        <v>0</v>
      </c>
      <c r="I142" s="16">
        <f>G142/סיכום!$B$42</f>
        <v>1.4382176362491989E-4</v>
      </c>
    </row>
    <row r="143" spans="1:9" ht="13.5" thickBot="1">
      <c r="A143" s="6" t="s">
        <v>890</v>
      </c>
      <c r="B143" s="6"/>
      <c r="C143" s="6"/>
      <c r="D143" s="6"/>
      <c r="E143" s="55">
        <f>SUM(E142)</f>
        <v>6693.74</v>
      </c>
      <c r="F143" s="54"/>
      <c r="G143" s="55">
        <f>SUM(G142)</f>
        <v>134.54</v>
      </c>
      <c r="H143" s="17"/>
      <c r="I143" s="18">
        <f>SUM(I142)</f>
        <v>1.4382176362491989E-4</v>
      </c>
    </row>
    <row r="144" spans="1:9" ht="13.5" thickTop="1"/>
    <row r="145" spans="1:9">
      <c r="A145" s="6" t="s">
        <v>891</v>
      </c>
      <c r="B145" s="6"/>
      <c r="C145" s="6"/>
      <c r="D145" s="6"/>
      <c r="E145" s="54"/>
      <c r="F145" s="54"/>
      <c r="G145" s="54"/>
      <c r="H145" s="17"/>
      <c r="I145" s="17"/>
    </row>
    <row r="146" spans="1:9" ht="13.5" thickBot="1">
      <c r="A146" s="6" t="s">
        <v>892</v>
      </c>
      <c r="B146" s="6"/>
      <c r="C146" s="6"/>
      <c r="D146" s="6"/>
      <c r="E146" s="55">
        <v>0</v>
      </c>
      <c r="F146" s="54"/>
      <c r="G146" s="55">
        <v>0</v>
      </c>
      <c r="H146" s="17"/>
      <c r="I146" s="18">
        <f>G146/סיכום!$B$42</f>
        <v>0</v>
      </c>
    </row>
    <row r="147" spans="1:9" ht="13.5" thickTop="1"/>
    <row r="148" spans="1:9" ht="13.5" thickBot="1">
      <c r="A148" s="4" t="s">
        <v>1025</v>
      </c>
      <c r="B148" s="4"/>
      <c r="C148" s="4"/>
      <c r="D148" s="4"/>
      <c r="E148" s="56">
        <f>SUM(E136+E143)</f>
        <v>1999565.9200000002</v>
      </c>
      <c r="F148" s="26"/>
      <c r="G148" s="56">
        <f>SUM(G136+G143)</f>
        <v>87766.26999999999</v>
      </c>
      <c r="H148" s="19"/>
      <c r="I148" s="20">
        <f>SUM(I136+I143)</f>
        <v>9.3821166479715307E-2</v>
      </c>
    </row>
    <row r="149" spans="1:9" ht="13.5" thickTop="1"/>
    <row r="151" spans="1:9" ht="13.5" thickBot="1">
      <c r="A151" s="4" t="s">
        <v>1026</v>
      </c>
      <c r="B151" s="4"/>
      <c r="C151" s="4"/>
      <c r="D151" s="4"/>
      <c r="E151" s="56">
        <f>SUM(E78+E148)</f>
        <v>8517667.9199999999</v>
      </c>
      <c r="F151" s="26"/>
      <c r="G151" s="56">
        <f>SUM(G78+G148)</f>
        <v>188811.14</v>
      </c>
      <c r="H151" s="19"/>
      <c r="I151" s="20">
        <f>SUM(I78+I148)</f>
        <v>0.20183700867274906</v>
      </c>
    </row>
    <row r="152" spans="1:9" ht="13.5" thickTop="1"/>
    <row r="154" spans="1:9">
      <c r="A154" s="7" t="s">
        <v>77</v>
      </c>
      <c r="B154" s="7"/>
      <c r="C154" s="7"/>
      <c r="D154" s="7"/>
      <c r="E154" s="32"/>
      <c r="F154" s="32"/>
      <c r="G154" s="32"/>
      <c r="H154" s="16"/>
      <c r="I154" s="16"/>
    </row>
    <row r="158" spans="1:9">
      <c r="A158" s="2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rightToLeft="1" topLeftCell="B22" workbookViewId="0">
      <selection activeCell="J51" sqref="J51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9" width="13.7109375" style="52" customWidth="1"/>
    <col min="10" max="10" width="12.7109375" style="52" customWidth="1"/>
    <col min="11" max="11" width="24.7109375" style="47" customWidth="1"/>
    <col min="12" max="12" width="20.7109375" style="47" customWidth="1"/>
  </cols>
  <sheetData>
    <row r="2" spans="1:12" ht="18">
      <c r="A2" s="1" t="s">
        <v>0</v>
      </c>
    </row>
    <row r="4" spans="1:12" ht="18">
      <c r="A4" s="1" t="s">
        <v>1027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142</v>
      </c>
      <c r="E11" s="4" t="s">
        <v>7</v>
      </c>
      <c r="F11" s="4" t="s">
        <v>8</v>
      </c>
      <c r="G11" s="4" t="s">
        <v>9</v>
      </c>
      <c r="H11" s="26" t="s">
        <v>82</v>
      </c>
      <c r="I11" s="26" t="s">
        <v>83</v>
      </c>
      <c r="J11" s="26" t="s">
        <v>12</v>
      </c>
      <c r="K11" s="19" t="s">
        <v>84</v>
      </c>
      <c r="L11" s="19" t="s">
        <v>13</v>
      </c>
    </row>
    <row r="12" spans="1:12">
      <c r="A12" s="5"/>
      <c r="B12" s="5"/>
      <c r="C12" s="5"/>
      <c r="D12" s="5"/>
      <c r="E12" s="5"/>
      <c r="F12" s="5"/>
      <c r="G12" s="5"/>
      <c r="H12" s="53" t="s">
        <v>87</v>
      </c>
      <c r="I12" s="53" t="s">
        <v>88</v>
      </c>
      <c r="J12" s="53" t="s">
        <v>15</v>
      </c>
      <c r="K12" s="48" t="s">
        <v>14</v>
      </c>
      <c r="L12" s="48" t="s">
        <v>14</v>
      </c>
    </row>
    <row r="15" spans="1:12">
      <c r="A15" s="4" t="s">
        <v>1028</v>
      </c>
      <c r="B15" s="4"/>
      <c r="C15" s="4"/>
      <c r="D15" s="4"/>
      <c r="E15" s="4"/>
      <c r="F15" s="4"/>
      <c r="G15" s="4"/>
      <c r="H15" s="26"/>
      <c r="I15" s="26"/>
      <c r="J15" s="26"/>
      <c r="K15" s="19"/>
      <c r="L15" s="19"/>
    </row>
    <row r="18" spans="1:12">
      <c r="A18" s="4" t="s">
        <v>1029</v>
      </c>
      <c r="B18" s="4"/>
      <c r="C18" s="4"/>
      <c r="D18" s="4"/>
      <c r="E18" s="4"/>
      <c r="F18" s="4"/>
      <c r="G18" s="4"/>
      <c r="H18" s="26"/>
      <c r="I18" s="26"/>
      <c r="J18" s="26"/>
      <c r="K18" s="19"/>
      <c r="L18" s="19"/>
    </row>
    <row r="19" spans="1:12">
      <c r="A19" s="6" t="s">
        <v>1030</v>
      </c>
      <c r="B19" s="6"/>
      <c r="C19" s="6"/>
      <c r="D19" s="6"/>
      <c r="E19" s="6"/>
      <c r="F19" s="6"/>
      <c r="G19" s="6"/>
      <c r="H19" s="54"/>
      <c r="I19" s="54"/>
      <c r="J19" s="54"/>
      <c r="K19" s="17"/>
      <c r="L19" s="17"/>
    </row>
    <row r="20" spans="1:12">
      <c r="A20" s="7" t="s">
        <v>1031</v>
      </c>
      <c r="B20" s="7">
        <v>61000832</v>
      </c>
      <c r="C20" s="7" t="s">
        <v>1032</v>
      </c>
      <c r="D20" s="7" t="s">
        <v>1033</v>
      </c>
      <c r="E20" s="32" t="s">
        <v>1598</v>
      </c>
      <c r="F20" s="32">
        <v>0</v>
      </c>
      <c r="G20" s="7" t="s">
        <v>34</v>
      </c>
      <c r="H20" s="32">
        <v>762</v>
      </c>
      <c r="I20" s="32">
        <v>12816.74</v>
      </c>
      <c r="J20" s="32">
        <v>368.09</v>
      </c>
      <c r="K20" s="16">
        <v>0</v>
      </c>
      <c r="L20" s="16">
        <f>J20/סיכום!$B$42</f>
        <v>3.9348411604501826E-4</v>
      </c>
    </row>
    <row r="21" spans="1:12" ht="13.5" thickBot="1">
      <c r="A21" s="6" t="s">
        <v>1034</v>
      </c>
      <c r="B21" s="6"/>
      <c r="C21" s="6"/>
      <c r="D21" s="6"/>
      <c r="E21" s="6"/>
      <c r="F21" s="6"/>
      <c r="G21" s="6"/>
      <c r="H21" s="55">
        <f>SUM(H20)</f>
        <v>762</v>
      </c>
      <c r="I21" s="54"/>
      <c r="J21" s="55">
        <f>SUM(J20)</f>
        <v>368.09</v>
      </c>
      <c r="K21" s="17"/>
      <c r="L21" s="18">
        <f>SUM(L20)</f>
        <v>3.9348411604501826E-4</v>
      </c>
    </row>
    <row r="22" spans="1:12" ht="13.5" thickTop="1"/>
    <row r="23" spans="1:12" ht="13.5" thickBot="1">
      <c r="A23" s="4" t="s">
        <v>1035</v>
      </c>
      <c r="B23" s="4"/>
      <c r="C23" s="4"/>
      <c r="D23" s="4"/>
      <c r="E23" s="4"/>
      <c r="F23" s="4"/>
      <c r="G23" s="4"/>
      <c r="H23" s="56">
        <f>SUM(H21)</f>
        <v>762</v>
      </c>
      <c r="I23" s="26"/>
      <c r="J23" s="56">
        <f>SUM(J21)</f>
        <v>368.09</v>
      </c>
      <c r="K23" s="19"/>
      <c r="L23" s="20">
        <f>SUM(L21)</f>
        <v>3.9348411604501826E-4</v>
      </c>
    </row>
    <row r="24" spans="1:12" ht="13.5" thickTop="1"/>
    <row r="26" spans="1:12">
      <c r="A26" s="4" t="s">
        <v>1036</v>
      </c>
      <c r="B26" s="4"/>
      <c r="C26" s="4"/>
      <c r="D26" s="4"/>
      <c r="E26" s="4"/>
      <c r="F26" s="4"/>
      <c r="G26" s="4"/>
      <c r="H26" s="26"/>
      <c r="I26" s="26"/>
      <c r="J26" s="26"/>
      <c r="K26" s="19"/>
      <c r="L26" s="19"/>
    </row>
    <row r="27" spans="1:12">
      <c r="A27" s="6" t="s">
        <v>1037</v>
      </c>
      <c r="B27" s="6"/>
      <c r="C27" s="6"/>
      <c r="D27" s="6"/>
      <c r="E27" s="6"/>
      <c r="F27" s="6"/>
      <c r="G27" s="6"/>
      <c r="H27" s="54"/>
      <c r="I27" s="54"/>
      <c r="J27" s="54"/>
      <c r="K27" s="17"/>
      <c r="L27" s="17"/>
    </row>
    <row r="28" spans="1:12">
      <c r="A28" s="7" t="s">
        <v>1038</v>
      </c>
      <c r="B28" s="7" t="s">
        <v>1039</v>
      </c>
      <c r="C28" s="7" t="s">
        <v>1040</v>
      </c>
      <c r="D28" s="7" t="s">
        <v>1041</v>
      </c>
      <c r="E28" s="32" t="s">
        <v>1598</v>
      </c>
      <c r="F28" s="32">
        <v>0</v>
      </c>
      <c r="G28" s="7" t="s">
        <v>39</v>
      </c>
      <c r="H28" s="32">
        <v>220.15</v>
      </c>
      <c r="I28" s="32">
        <v>105763</v>
      </c>
      <c r="J28" s="32">
        <v>982.43</v>
      </c>
      <c r="K28" s="16">
        <v>0</v>
      </c>
      <c r="L28" s="16">
        <f>J28/סיכום!$B$42</f>
        <v>1.0502067432587338E-3</v>
      </c>
    </row>
    <row r="29" spans="1:12">
      <c r="A29" s="7" t="s">
        <v>1042</v>
      </c>
      <c r="B29" s="7" t="s">
        <v>1043</v>
      </c>
      <c r="C29" s="7" t="s">
        <v>1044</v>
      </c>
      <c r="D29" s="7" t="s">
        <v>1033</v>
      </c>
      <c r="E29" s="32" t="s">
        <v>1598</v>
      </c>
      <c r="F29" s="32">
        <v>0</v>
      </c>
      <c r="G29" s="7" t="s">
        <v>34</v>
      </c>
      <c r="H29" s="32">
        <v>415</v>
      </c>
      <c r="I29" s="32">
        <v>97369</v>
      </c>
      <c r="J29" s="32">
        <v>1522.98</v>
      </c>
      <c r="K29" s="16">
        <v>0</v>
      </c>
      <c r="L29" s="16">
        <f>J29/סיכום!$B$42</f>
        <v>1.6280486811764568E-3</v>
      </c>
    </row>
    <row r="30" spans="1:12">
      <c r="A30" s="7" t="s">
        <v>1045</v>
      </c>
      <c r="B30" s="7" t="s">
        <v>1046</v>
      </c>
      <c r="C30" s="7" t="s">
        <v>1047</v>
      </c>
      <c r="D30" s="7" t="s">
        <v>1033</v>
      </c>
      <c r="E30" s="32" t="s">
        <v>1598</v>
      </c>
      <c r="F30" s="32">
        <v>0</v>
      </c>
      <c r="G30" s="7" t="s">
        <v>34</v>
      </c>
      <c r="H30" s="32">
        <v>572.96</v>
      </c>
      <c r="I30" s="32">
        <v>111226</v>
      </c>
      <c r="J30" s="32">
        <v>2401.91</v>
      </c>
      <c r="K30" s="16">
        <v>5.9999999999999995E-4</v>
      </c>
      <c r="L30" s="16">
        <f>J30/סיכום!$B$42</f>
        <v>2.5676150755784993E-3</v>
      </c>
    </row>
    <row r="31" spans="1:12">
      <c r="A31" s="7" t="s">
        <v>1048</v>
      </c>
      <c r="B31" s="7" t="s">
        <v>1049</v>
      </c>
      <c r="C31" s="7" t="s">
        <v>1050</v>
      </c>
      <c r="D31" s="7" t="s">
        <v>1033</v>
      </c>
      <c r="E31" s="32" t="s">
        <v>1598</v>
      </c>
      <c r="F31" s="32">
        <v>0</v>
      </c>
      <c r="G31" s="7" t="s">
        <v>34</v>
      </c>
      <c r="H31" s="32">
        <v>18106.37</v>
      </c>
      <c r="I31" s="32">
        <v>2750</v>
      </c>
      <c r="J31" s="32">
        <v>1876.68</v>
      </c>
      <c r="K31" s="16">
        <v>0</v>
      </c>
      <c r="L31" s="16">
        <f>J31/סיכום!$B$42</f>
        <v>2.0061500472693225E-3</v>
      </c>
    </row>
    <row r="32" spans="1:12">
      <c r="A32" s="7" t="s">
        <v>1051</v>
      </c>
      <c r="B32" s="7" t="s">
        <v>1052</v>
      </c>
      <c r="C32" s="7" t="s">
        <v>1053</v>
      </c>
      <c r="D32" s="7" t="s">
        <v>1033</v>
      </c>
      <c r="E32" s="32" t="s">
        <v>1598</v>
      </c>
      <c r="F32" s="32">
        <v>0</v>
      </c>
      <c r="G32" s="7" t="s">
        <v>34</v>
      </c>
      <c r="H32" s="32">
        <v>1756.06</v>
      </c>
      <c r="I32" s="32">
        <v>11690.3</v>
      </c>
      <c r="J32" s="32">
        <v>773.73</v>
      </c>
      <c r="K32" s="16">
        <v>6.9999999999999999E-4</v>
      </c>
      <c r="L32" s="16">
        <f>J32/סיכום!$B$42</f>
        <v>8.2710876445301967E-4</v>
      </c>
    </row>
    <row r="33" spans="1:12">
      <c r="A33" s="7" t="s">
        <v>1054</v>
      </c>
      <c r="B33" s="7" t="s">
        <v>1055</v>
      </c>
      <c r="C33" s="7" t="s">
        <v>1056</v>
      </c>
      <c r="D33" s="7" t="s">
        <v>1041</v>
      </c>
      <c r="E33" s="32" t="s">
        <v>1598</v>
      </c>
      <c r="F33" s="32">
        <v>0</v>
      </c>
      <c r="G33" s="7" t="s">
        <v>34</v>
      </c>
      <c r="H33" s="32">
        <v>9325.2900000000009</v>
      </c>
      <c r="I33" s="32">
        <v>12147</v>
      </c>
      <c r="J33" s="32">
        <v>4269.3100000000004</v>
      </c>
      <c r="K33" s="16">
        <v>1E-4</v>
      </c>
      <c r="L33" s="16">
        <f>J33/סיכום!$B$42</f>
        <v>4.5638449060614447E-3</v>
      </c>
    </row>
    <row r="34" spans="1:12">
      <c r="A34" s="7" t="s">
        <v>1057</v>
      </c>
      <c r="B34" s="7" t="s">
        <v>1058</v>
      </c>
      <c r="C34" s="7" t="s">
        <v>1059</v>
      </c>
      <c r="D34" s="7" t="s">
        <v>1033</v>
      </c>
      <c r="E34" s="32" t="s">
        <v>1598</v>
      </c>
      <c r="F34" s="32">
        <v>0</v>
      </c>
      <c r="G34" s="7" t="s">
        <v>34</v>
      </c>
      <c r="H34" s="32">
        <v>14984</v>
      </c>
      <c r="I34" s="32">
        <v>1251.4000000000001</v>
      </c>
      <c r="J34" s="32">
        <v>706.72</v>
      </c>
      <c r="K34" s="16">
        <v>5.0000000000000001E-4</v>
      </c>
      <c r="L34" s="16">
        <f>J34/סיכום!$B$42</f>
        <v>7.5547581974879882E-4</v>
      </c>
    </row>
    <row r="35" spans="1:12">
      <c r="A35" s="7" t="s">
        <v>1060</v>
      </c>
      <c r="B35" s="7" t="s">
        <v>1061</v>
      </c>
      <c r="C35" s="7" t="s">
        <v>1062</v>
      </c>
      <c r="D35" s="7" t="s">
        <v>1033</v>
      </c>
      <c r="E35" s="32" t="s">
        <v>1598</v>
      </c>
      <c r="F35" s="32">
        <v>0</v>
      </c>
      <c r="G35" s="7" t="s">
        <v>48</v>
      </c>
      <c r="H35" s="32">
        <v>983</v>
      </c>
      <c r="I35" s="32">
        <v>1032070</v>
      </c>
      <c r="J35" s="32">
        <v>312.47000000000003</v>
      </c>
      <c r="K35" s="16">
        <v>0</v>
      </c>
      <c r="L35" s="16">
        <f>J35/סיכום!$B$42</f>
        <v>3.3402695465942266E-4</v>
      </c>
    </row>
    <row r="36" spans="1:12">
      <c r="A36" s="7" t="s">
        <v>1063</v>
      </c>
      <c r="B36" s="7" t="s">
        <v>1064</v>
      </c>
      <c r="C36" s="7" t="s">
        <v>1065</v>
      </c>
      <c r="D36" s="7" t="s">
        <v>1033</v>
      </c>
      <c r="E36" s="32" t="s">
        <v>1598</v>
      </c>
      <c r="F36" s="32">
        <v>0</v>
      </c>
      <c r="G36" s="7" t="s">
        <v>34</v>
      </c>
      <c r="H36" s="32">
        <v>152269.60999999999</v>
      </c>
      <c r="I36" s="32">
        <v>1383</v>
      </c>
      <c r="J36" s="32">
        <v>2105.89</v>
      </c>
      <c r="K36" s="16">
        <v>2.0000000000000001E-4</v>
      </c>
      <c r="L36" s="16">
        <f>J36/סיכום!$B$42</f>
        <v>2.2511729879595849E-3</v>
      </c>
    </row>
    <row r="37" spans="1:12">
      <c r="A37" s="7" t="s">
        <v>1066</v>
      </c>
      <c r="B37" s="7" t="s">
        <v>1067</v>
      </c>
      <c r="C37" s="7" t="s">
        <v>1068</v>
      </c>
      <c r="D37" s="7" t="s">
        <v>830</v>
      </c>
      <c r="E37" s="32" t="s">
        <v>1598</v>
      </c>
      <c r="F37" s="32">
        <v>0</v>
      </c>
      <c r="G37" s="7" t="s">
        <v>34</v>
      </c>
      <c r="H37" s="32">
        <v>791.38</v>
      </c>
      <c r="I37" s="32">
        <v>22467</v>
      </c>
      <c r="J37" s="32">
        <v>670.13</v>
      </c>
      <c r="K37" s="16">
        <v>0</v>
      </c>
      <c r="L37" s="16">
        <f>J37/סיכום!$B$42</f>
        <v>7.1636151670854444E-4</v>
      </c>
    </row>
    <row r="38" spans="1:12">
      <c r="A38" s="7" t="s">
        <v>1069</v>
      </c>
      <c r="B38" s="7" t="s">
        <v>1070</v>
      </c>
      <c r="C38" s="7" t="s">
        <v>1071</v>
      </c>
      <c r="D38" s="7" t="s">
        <v>333</v>
      </c>
      <c r="E38" s="32" t="s">
        <v>1598</v>
      </c>
      <c r="F38" s="32">
        <v>0</v>
      </c>
      <c r="G38" s="7" t="s">
        <v>34</v>
      </c>
      <c r="H38" s="32">
        <v>22806</v>
      </c>
      <c r="I38" s="32">
        <v>2719</v>
      </c>
      <c r="J38" s="32">
        <v>2337.14</v>
      </c>
      <c r="K38" s="16">
        <v>4.0000000000000002E-4</v>
      </c>
      <c r="L38" s="16">
        <f>J38/סיכום!$B$42</f>
        <v>2.4983766659606456E-3</v>
      </c>
    </row>
    <row r="39" spans="1:12">
      <c r="A39" s="7" t="s">
        <v>1072</v>
      </c>
      <c r="B39" s="7" t="s">
        <v>1073</v>
      </c>
      <c r="C39" s="7" t="s">
        <v>1074</v>
      </c>
      <c r="D39" s="7" t="s">
        <v>1033</v>
      </c>
      <c r="E39" s="32" t="s">
        <v>1598</v>
      </c>
      <c r="F39" s="32">
        <v>0</v>
      </c>
      <c r="G39" s="7" t="s">
        <v>34</v>
      </c>
      <c r="H39" s="32">
        <v>523</v>
      </c>
      <c r="I39" s="32">
        <v>115767</v>
      </c>
      <c r="J39" s="32">
        <v>2281.98</v>
      </c>
      <c r="K39" s="16">
        <v>0</v>
      </c>
      <c r="L39" s="16">
        <f>J39/סיכום!$B$42</f>
        <v>2.4394112394588575E-3</v>
      </c>
    </row>
    <row r="40" spans="1:12">
      <c r="A40" s="7" t="s">
        <v>1075</v>
      </c>
      <c r="B40" s="7" t="s">
        <v>1076</v>
      </c>
      <c r="C40" s="7" t="s">
        <v>1077</v>
      </c>
      <c r="D40" s="7" t="s">
        <v>1033</v>
      </c>
      <c r="E40" s="32" t="s">
        <v>1598</v>
      </c>
      <c r="F40" s="32">
        <v>0</v>
      </c>
      <c r="G40" s="7" t="s">
        <v>34</v>
      </c>
      <c r="H40" s="32">
        <v>1084</v>
      </c>
      <c r="I40" s="32">
        <v>14441</v>
      </c>
      <c r="J40" s="32">
        <v>590</v>
      </c>
      <c r="K40" s="16">
        <v>0</v>
      </c>
      <c r="L40" s="16">
        <f>J40/סיכום!$B$42</f>
        <v>6.3070343792703094E-4</v>
      </c>
    </row>
    <row r="41" spans="1:12" ht="13.5" thickBot="1">
      <c r="A41" s="6" t="s">
        <v>1078</v>
      </c>
      <c r="B41" s="6"/>
      <c r="C41" s="6"/>
      <c r="D41" s="6"/>
      <c r="E41" s="6"/>
      <c r="F41" s="6"/>
      <c r="G41" s="6"/>
      <c r="H41" s="55">
        <f>SUM(H28:H40)</f>
        <v>223836.82</v>
      </c>
      <c r="I41" s="54"/>
      <c r="J41" s="55">
        <f>SUM(J28:J40)</f>
        <v>20831.37</v>
      </c>
      <c r="K41" s="17"/>
      <c r="L41" s="18">
        <f>SUM(L28:L40)</f>
        <v>2.2268502840220361E-2</v>
      </c>
    </row>
    <row r="42" spans="1:12" ht="13.5" thickTop="1"/>
    <row r="43" spans="1:12" ht="13.5" thickBot="1">
      <c r="A43" s="4" t="s">
        <v>1079</v>
      </c>
      <c r="B43" s="4"/>
      <c r="C43" s="4"/>
      <c r="D43" s="4"/>
      <c r="E43" s="4"/>
      <c r="F43" s="4"/>
      <c r="G43" s="4"/>
      <c r="H43" s="56">
        <f>SUM(H41)</f>
        <v>223836.82</v>
      </c>
      <c r="I43" s="26"/>
      <c r="J43" s="56">
        <f>SUM(J41)</f>
        <v>20831.37</v>
      </c>
      <c r="K43" s="19"/>
      <c r="L43" s="20">
        <f>SUM(L41)</f>
        <v>2.2268502840220361E-2</v>
      </c>
    </row>
    <row r="44" spans="1:12" ht="13.5" thickTop="1"/>
    <row r="46" spans="1:12" ht="13.5" thickBot="1">
      <c r="A46" s="4" t="s">
        <v>1080</v>
      </c>
      <c r="B46" s="4"/>
      <c r="C46" s="4"/>
      <c r="D46" s="4"/>
      <c r="E46" s="4"/>
      <c r="F46" s="4"/>
      <c r="G46" s="4"/>
      <c r="H46" s="56">
        <f>SUM(H23+H43)</f>
        <v>224598.82</v>
      </c>
      <c r="I46" s="26"/>
      <c r="J46" s="56">
        <f>SUM(J23+J43)</f>
        <v>21199.46</v>
      </c>
      <c r="K46" s="19"/>
      <c r="L46" s="20">
        <f>SUM(L23+L43)</f>
        <v>2.2661986956265378E-2</v>
      </c>
    </row>
    <row r="47" spans="1:12" ht="13.5" thickTop="1"/>
    <row r="49" spans="1:12">
      <c r="A49" s="7" t="s">
        <v>77</v>
      </c>
      <c r="B49" s="7"/>
      <c r="C49" s="7"/>
      <c r="D49" s="7"/>
      <c r="E49" s="7"/>
      <c r="F49" s="7"/>
      <c r="G49" s="7"/>
      <c r="H49" s="32"/>
      <c r="I49" s="32"/>
      <c r="J49" s="32"/>
      <c r="K49" s="16"/>
      <c r="L49" s="16"/>
    </row>
    <row r="53" spans="1:12">
      <c r="A53" s="2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rightToLeft="1" workbookViewId="0">
      <selection activeCell="J20" sqref="J20"/>
    </sheetView>
  </sheetViews>
  <sheetFormatPr defaultColWidth="9.140625" defaultRowHeight="12.75"/>
  <cols>
    <col min="1" max="1" width="27.7109375" customWidth="1"/>
    <col min="2" max="2" width="12.7109375" customWidth="1"/>
    <col min="3" max="3" width="22.7109375" customWidth="1"/>
    <col min="4" max="4" width="15.7109375" customWidth="1"/>
    <col min="5" max="5" width="11.7109375" customWidth="1"/>
    <col min="6" max="6" width="13.7109375" style="36" customWidth="1"/>
    <col min="7" max="7" width="9.7109375" style="36" customWidth="1"/>
    <col min="8" max="8" width="11.7109375" style="36" customWidth="1"/>
    <col min="9" max="9" width="24.7109375" style="47" customWidth="1"/>
    <col min="10" max="10" width="20.7109375" style="47" customWidth="1"/>
  </cols>
  <sheetData>
    <row r="2" spans="1:10" ht="18">
      <c r="A2" s="1" t="s">
        <v>0</v>
      </c>
    </row>
    <row r="4" spans="1:10" ht="18">
      <c r="A4" s="1" t="s">
        <v>1081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142</v>
      </c>
      <c r="E11" s="4" t="s">
        <v>9</v>
      </c>
      <c r="F11" s="37" t="s">
        <v>82</v>
      </c>
      <c r="G11" s="37" t="s">
        <v>83</v>
      </c>
      <c r="H11" s="37" t="s">
        <v>12</v>
      </c>
      <c r="I11" s="19" t="s">
        <v>84</v>
      </c>
      <c r="J11" s="19" t="s">
        <v>13</v>
      </c>
    </row>
    <row r="12" spans="1:10">
      <c r="A12" s="5"/>
      <c r="B12" s="5"/>
      <c r="C12" s="5"/>
      <c r="D12" s="5"/>
      <c r="E12" s="5"/>
      <c r="F12" s="38" t="s">
        <v>87</v>
      </c>
      <c r="G12" s="38" t="s">
        <v>88</v>
      </c>
      <c r="H12" s="38" t="s">
        <v>15</v>
      </c>
      <c r="I12" s="48" t="s">
        <v>14</v>
      </c>
      <c r="J12" s="48" t="s">
        <v>14</v>
      </c>
    </row>
    <row r="15" spans="1:10">
      <c r="A15" s="4" t="s">
        <v>1082</v>
      </c>
      <c r="B15" s="4"/>
      <c r="C15" s="4"/>
      <c r="D15" s="4"/>
      <c r="E15" s="4"/>
      <c r="F15" s="37"/>
      <c r="G15" s="37"/>
      <c r="H15" s="37"/>
      <c r="I15" s="19"/>
      <c r="J15" s="19"/>
    </row>
    <row r="18" spans="1:10">
      <c r="A18" s="4" t="s">
        <v>1083</v>
      </c>
      <c r="B18" s="4"/>
      <c r="C18" s="4"/>
      <c r="D18" s="4"/>
      <c r="E18" s="4"/>
      <c r="F18" s="37"/>
      <c r="G18" s="37"/>
      <c r="H18" s="37"/>
      <c r="I18" s="19"/>
      <c r="J18" s="19"/>
    </row>
    <row r="19" spans="1:10">
      <c r="A19" s="6" t="s">
        <v>1083</v>
      </c>
      <c r="B19" s="6"/>
      <c r="C19" s="6"/>
      <c r="D19" s="6"/>
      <c r="E19" s="6"/>
      <c r="F19" s="39"/>
      <c r="G19" s="39"/>
      <c r="H19" s="39"/>
      <c r="I19" s="17"/>
      <c r="J19" s="17"/>
    </row>
    <row r="20" spans="1:10">
      <c r="A20" s="7" t="s">
        <v>1084</v>
      </c>
      <c r="B20" s="7">
        <v>1135565</v>
      </c>
      <c r="C20" s="7" t="s">
        <v>661</v>
      </c>
      <c r="D20" s="7" t="s">
        <v>200</v>
      </c>
      <c r="E20" s="7" t="s">
        <v>23</v>
      </c>
      <c r="F20" s="46">
        <v>136400</v>
      </c>
      <c r="G20" s="46">
        <v>27.8</v>
      </c>
      <c r="H20" s="46">
        <v>37.92</v>
      </c>
      <c r="I20" s="16">
        <v>5.7000000000000002E-3</v>
      </c>
      <c r="J20" s="16">
        <f>H20/סיכום!$B$42</f>
        <v>4.0536058247784769E-5</v>
      </c>
    </row>
    <row r="21" spans="1:10" ht="13.5" thickBot="1">
      <c r="A21" s="6" t="s">
        <v>1085</v>
      </c>
      <c r="B21" s="6"/>
      <c r="C21" s="6"/>
      <c r="D21" s="6"/>
      <c r="E21" s="6"/>
      <c r="F21" s="40">
        <f>SUM(F20)</f>
        <v>136400</v>
      </c>
      <c r="G21" s="39"/>
      <c r="H21" s="40">
        <f>SUM(H20)</f>
        <v>37.92</v>
      </c>
      <c r="I21" s="17"/>
      <c r="J21" s="18">
        <f>SUM(J20)</f>
        <v>4.0536058247784769E-5</v>
      </c>
    </row>
    <row r="22" spans="1:10" ht="13.5" thickTop="1"/>
    <row r="23" spans="1:10" ht="13.5" thickBot="1">
      <c r="A23" s="4" t="s">
        <v>1085</v>
      </c>
      <c r="B23" s="4"/>
      <c r="C23" s="4"/>
      <c r="D23" s="4"/>
      <c r="E23" s="4"/>
      <c r="F23" s="41">
        <f>SUM(F21)</f>
        <v>136400</v>
      </c>
      <c r="G23" s="37"/>
      <c r="H23" s="41">
        <f>SUM(H21)</f>
        <v>37.92</v>
      </c>
      <c r="I23" s="19"/>
      <c r="J23" s="20">
        <f>SUM(J21)</f>
        <v>4.0536058247784769E-5</v>
      </c>
    </row>
    <row r="24" spans="1:10" ht="13.5" thickTop="1"/>
    <row r="26" spans="1:10">
      <c r="A26" s="4" t="s">
        <v>1086</v>
      </c>
      <c r="B26" s="4"/>
      <c r="C26" s="4"/>
      <c r="D26" s="4"/>
      <c r="E26" s="4"/>
      <c r="F26" s="37"/>
      <c r="G26" s="37"/>
      <c r="H26" s="37"/>
      <c r="I26" s="19"/>
      <c r="J26" s="19"/>
    </row>
    <row r="27" spans="1:10">
      <c r="A27" s="6" t="s">
        <v>1086</v>
      </c>
      <c r="B27" s="6"/>
      <c r="C27" s="6"/>
      <c r="D27" s="6"/>
      <c r="E27" s="6"/>
      <c r="F27" s="39"/>
      <c r="G27" s="39"/>
      <c r="H27" s="39"/>
      <c r="I27" s="17"/>
      <c r="J27" s="17"/>
    </row>
    <row r="28" spans="1:10" ht="13.5" thickBot="1">
      <c r="A28" s="6" t="s">
        <v>1087</v>
      </c>
      <c r="B28" s="6"/>
      <c r="C28" s="6"/>
      <c r="D28" s="6"/>
      <c r="E28" s="6"/>
      <c r="F28" s="40">
        <v>0</v>
      </c>
      <c r="G28" s="39"/>
      <c r="H28" s="40">
        <v>0</v>
      </c>
      <c r="I28" s="17"/>
      <c r="J28" s="18">
        <f>H28/סיכום!$B$42</f>
        <v>0</v>
      </c>
    </row>
    <row r="29" spans="1:10" ht="13.5" thickTop="1"/>
    <row r="30" spans="1:10" ht="13.5" thickBot="1">
      <c r="A30" s="4" t="s">
        <v>1087</v>
      </c>
      <c r="B30" s="4"/>
      <c r="C30" s="4"/>
      <c r="D30" s="4"/>
      <c r="E30" s="4"/>
      <c r="F30" s="41">
        <v>0</v>
      </c>
      <c r="G30" s="37"/>
      <c r="H30" s="41">
        <v>0</v>
      </c>
      <c r="I30" s="19"/>
      <c r="J30" s="20">
        <v>0</v>
      </c>
    </row>
    <row r="31" spans="1:10" ht="13.5" thickTop="1"/>
    <row r="33" spans="1:10" ht="13.5" thickBot="1">
      <c r="A33" s="4" t="s">
        <v>1088</v>
      </c>
      <c r="B33" s="4"/>
      <c r="C33" s="4"/>
      <c r="D33" s="4"/>
      <c r="E33" s="4"/>
      <c r="F33" s="41">
        <f>SUM(F23+F30)</f>
        <v>136400</v>
      </c>
      <c r="G33" s="37"/>
      <c r="H33" s="41">
        <f>SUM(H23+H30)</f>
        <v>37.92</v>
      </c>
      <c r="I33" s="19"/>
      <c r="J33" s="20">
        <f>SUM(J23+J30)</f>
        <v>4.0536058247784769E-5</v>
      </c>
    </row>
    <row r="34" spans="1:10" ht="13.5" thickTop="1"/>
    <row r="36" spans="1:10">
      <c r="A36" s="7" t="s">
        <v>77</v>
      </c>
      <c r="B36" s="7"/>
      <c r="C36" s="7"/>
      <c r="D36" s="7"/>
      <c r="E36" s="7"/>
      <c r="F36" s="46"/>
      <c r="G36" s="46"/>
      <c r="H36" s="46"/>
      <c r="I36" s="16"/>
      <c r="J36" s="16"/>
    </row>
    <row r="40" spans="1:10">
      <c r="A40" s="2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rightToLeft="1" topLeftCell="A22" workbookViewId="0">
      <selection activeCell="A24" sqref="A24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4" width="24.7109375" customWidth="1"/>
    <col min="5" max="5" width="11.7109375" customWidth="1"/>
    <col min="6" max="6" width="11.7109375" style="52" customWidth="1"/>
    <col min="7" max="7" width="12.7109375" style="52" customWidth="1"/>
    <col min="8" max="8" width="11.7109375" style="52" customWidth="1"/>
    <col min="9" max="9" width="24.7109375" style="47" customWidth="1"/>
    <col min="10" max="10" width="20.7109375" style="47" customWidth="1"/>
  </cols>
  <sheetData>
    <row r="2" spans="1:10" ht="18">
      <c r="A2" s="1" t="s">
        <v>0</v>
      </c>
    </row>
    <row r="4" spans="1:10" ht="18">
      <c r="A4" s="1" t="s">
        <v>1089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142</v>
      </c>
      <c r="E11" s="4" t="s">
        <v>9</v>
      </c>
      <c r="F11" s="26" t="s">
        <v>82</v>
      </c>
      <c r="G11" s="26" t="s">
        <v>83</v>
      </c>
      <c r="H11" s="26" t="s">
        <v>12</v>
      </c>
      <c r="I11" s="19" t="s">
        <v>84</v>
      </c>
      <c r="J11" s="19" t="s">
        <v>13</v>
      </c>
    </row>
    <row r="12" spans="1:10">
      <c r="A12" s="5"/>
      <c r="B12" s="5"/>
      <c r="C12" s="5"/>
      <c r="D12" s="5"/>
      <c r="E12" s="5"/>
      <c r="F12" s="53" t="s">
        <v>87</v>
      </c>
      <c r="G12" s="53" t="s">
        <v>88</v>
      </c>
      <c r="H12" s="53" t="s">
        <v>15</v>
      </c>
      <c r="I12" s="48" t="s">
        <v>14</v>
      </c>
      <c r="J12" s="48" t="s">
        <v>14</v>
      </c>
    </row>
    <row r="15" spans="1:10">
      <c r="A15" s="4" t="s">
        <v>1090</v>
      </c>
      <c r="B15" s="4"/>
      <c r="C15" s="4"/>
      <c r="D15" s="4"/>
      <c r="E15" s="4"/>
      <c r="F15" s="26"/>
      <c r="G15" s="26"/>
      <c r="H15" s="26"/>
      <c r="I15" s="19"/>
      <c r="J15" s="19"/>
    </row>
    <row r="18" spans="1:10">
      <c r="A18" s="4" t="s">
        <v>1091</v>
      </c>
      <c r="B18" s="4"/>
      <c r="C18" s="4"/>
      <c r="D18" s="4"/>
      <c r="E18" s="4"/>
      <c r="F18" s="26"/>
      <c r="G18" s="26"/>
      <c r="H18" s="26"/>
      <c r="I18" s="19"/>
      <c r="J18" s="19"/>
    </row>
    <row r="19" spans="1:10">
      <c r="A19" s="6" t="s">
        <v>1092</v>
      </c>
      <c r="B19" s="6"/>
      <c r="C19" s="6"/>
      <c r="D19" s="6"/>
      <c r="E19" s="6"/>
      <c r="F19" s="54"/>
      <c r="G19" s="54"/>
      <c r="H19" s="54"/>
      <c r="I19" s="17"/>
      <c r="J19" s="17"/>
    </row>
    <row r="20" spans="1:10">
      <c r="A20" s="7" t="s">
        <v>1093</v>
      </c>
      <c r="B20" s="7">
        <v>81330896</v>
      </c>
      <c r="C20" s="32">
        <v>0</v>
      </c>
      <c r="D20" s="7" t="s">
        <v>1094</v>
      </c>
      <c r="E20" s="7" t="s">
        <v>23</v>
      </c>
      <c r="F20" s="32">
        <v>10</v>
      </c>
      <c r="G20" s="32">
        <v>348200</v>
      </c>
      <c r="H20" s="32">
        <v>34.82</v>
      </c>
      <c r="I20" s="51">
        <v>0</v>
      </c>
      <c r="J20" s="16">
        <f>H20/סיכום!$B$42</f>
        <v>3.7222192726473246E-5</v>
      </c>
    </row>
    <row r="21" spans="1:10">
      <c r="A21" s="7" t="s">
        <v>1095</v>
      </c>
      <c r="B21" s="7">
        <v>81331563</v>
      </c>
      <c r="C21" s="32">
        <v>0</v>
      </c>
      <c r="D21" s="7" t="s">
        <v>1094</v>
      </c>
      <c r="E21" s="7" t="s">
        <v>23</v>
      </c>
      <c r="F21" s="32">
        <v>-10</v>
      </c>
      <c r="G21" s="32">
        <v>226000</v>
      </c>
      <c r="H21" s="32">
        <v>-22.6</v>
      </c>
      <c r="I21" s="51">
        <v>0</v>
      </c>
      <c r="J21" s="16">
        <f>H21/סיכום!$B$42</f>
        <v>-2.4159148639238813E-5</v>
      </c>
    </row>
    <row r="22" spans="1:10">
      <c r="A22" s="7" t="s">
        <v>1096</v>
      </c>
      <c r="B22" s="7">
        <v>81353682</v>
      </c>
      <c r="C22" s="32">
        <v>0</v>
      </c>
      <c r="D22" s="7" t="s">
        <v>1094</v>
      </c>
      <c r="E22" s="7" t="s">
        <v>23</v>
      </c>
      <c r="F22" s="32">
        <v>150</v>
      </c>
      <c r="G22" s="32">
        <v>114500</v>
      </c>
      <c r="H22" s="32">
        <v>171.75</v>
      </c>
      <c r="I22" s="51">
        <v>0</v>
      </c>
      <c r="J22" s="16">
        <f>H22/סיכום!$B$42</f>
        <v>1.8359883976943654E-4</v>
      </c>
    </row>
    <row r="23" spans="1:10">
      <c r="A23" s="7" t="s">
        <v>1097</v>
      </c>
      <c r="B23" s="7">
        <v>81354367</v>
      </c>
      <c r="C23" s="32">
        <v>0</v>
      </c>
      <c r="D23" s="7" t="s">
        <v>1094</v>
      </c>
      <c r="E23" s="7" t="s">
        <v>23</v>
      </c>
      <c r="F23" s="32">
        <v>-150</v>
      </c>
      <c r="G23" s="32">
        <v>491000</v>
      </c>
      <c r="H23" s="32">
        <v>-736.5</v>
      </c>
      <c r="I23" s="51">
        <v>0</v>
      </c>
      <c r="J23" s="16">
        <f>H23/סיכום!$B$42</f>
        <v>-7.8731030853094618E-4</v>
      </c>
    </row>
    <row r="24" spans="1:10" ht="13.5" thickBot="1">
      <c r="A24" s="6" t="s">
        <v>1098</v>
      </c>
      <c r="B24" s="6"/>
      <c r="C24" s="6"/>
      <c r="D24" s="6"/>
      <c r="E24" s="6"/>
      <c r="F24" s="55">
        <f>SUM(F20:F23)</f>
        <v>0</v>
      </c>
      <c r="G24" s="54"/>
      <c r="H24" s="55">
        <f>SUM(H20:H23)</f>
        <v>-552.53</v>
      </c>
      <c r="I24" s="17"/>
      <c r="J24" s="18">
        <f>SUM(J20:J23)</f>
        <v>-5.9064842467427517E-4</v>
      </c>
    </row>
    <row r="25" spans="1:10" ht="13.5" thickTop="1"/>
    <row r="26" spans="1:10">
      <c r="A26" s="6" t="s">
        <v>1099</v>
      </c>
      <c r="B26" s="6"/>
      <c r="C26" s="6"/>
      <c r="D26" s="6"/>
      <c r="E26" s="6"/>
      <c r="F26" s="54"/>
      <c r="G26" s="54"/>
      <c r="H26" s="54"/>
      <c r="I26" s="17"/>
      <c r="J26" s="17"/>
    </row>
    <row r="27" spans="1:10" ht="13.5" thickBot="1">
      <c r="A27" s="6" t="s">
        <v>1100</v>
      </c>
      <c r="B27" s="6"/>
      <c r="C27" s="6"/>
      <c r="D27" s="6"/>
      <c r="E27" s="6"/>
      <c r="F27" s="55">
        <v>0</v>
      </c>
      <c r="G27" s="54"/>
      <c r="H27" s="55">
        <v>0</v>
      </c>
      <c r="I27" s="17"/>
      <c r="J27" s="18">
        <f>H27/סיכום!$B$42</f>
        <v>0</v>
      </c>
    </row>
    <row r="28" spans="1:10" ht="13.5" thickTop="1"/>
    <row r="29" spans="1:10">
      <c r="A29" s="6" t="s">
        <v>1101</v>
      </c>
      <c r="B29" s="6"/>
      <c r="C29" s="6"/>
      <c r="D29" s="6"/>
      <c r="E29" s="6"/>
      <c r="F29" s="54"/>
      <c r="G29" s="54"/>
      <c r="H29" s="54"/>
      <c r="I29" s="17"/>
      <c r="J29" s="17"/>
    </row>
    <row r="30" spans="1:10" ht="13.5" thickBot="1">
      <c r="A30" s="6" t="s">
        <v>1102</v>
      </c>
      <c r="B30" s="6"/>
      <c r="C30" s="6"/>
      <c r="D30" s="6"/>
      <c r="E30" s="6"/>
      <c r="F30" s="55">
        <v>0</v>
      </c>
      <c r="G30" s="54"/>
      <c r="H30" s="55">
        <v>0</v>
      </c>
      <c r="I30" s="17"/>
      <c r="J30" s="18">
        <f>H30/סיכום!$B$42</f>
        <v>0</v>
      </c>
    </row>
    <row r="31" spans="1:10" ht="13.5" thickTop="1"/>
    <row r="32" spans="1:10">
      <c r="A32" s="6" t="s">
        <v>1103</v>
      </c>
      <c r="B32" s="6"/>
      <c r="C32" s="6"/>
      <c r="D32" s="6"/>
      <c r="E32" s="6"/>
      <c r="F32" s="54"/>
      <c r="G32" s="54"/>
      <c r="H32" s="54"/>
      <c r="I32" s="17"/>
      <c r="J32" s="17"/>
    </row>
    <row r="33" spans="1:10" ht="13.5" thickBot="1">
      <c r="A33" s="6" t="s">
        <v>1104</v>
      </c>
      <c r="B33" s="6"/>
      <c r="C33" s="6"/>
      <c r="D33" s="6"/>
      <c r="E33" s="6"/>
      <c r="F33" s="55">
        <v>0</v>
      </c>
      <c r="G33" s="54"/>
      <c r="H33" s="55">
        <v>0</v>
      </c>
      <c r="I33" s="17"/>
      <c r="J33" s="18">
        <f>H33/סיכום!$B$42</f>
        <v>0</v>
      </c>
    </row>
    <row r="34" spans="1:10" ht="13.5" thickTop="1"/>
    <row r="35" spans="1:10" ht="13.5" thickBot="1">
      <c r="A35" s="4" t="s">
        <v>1105</v>
      </c>
      <c r="B35" s="4"/>
      <c r="C35" s="4"/>
      <c r="D35" s="4"/>
      <c r="E35" s="4"/>
      <c r="F35" s="56">
        <f>SUM(F24)</f>
        <v>0</v>
      </c>
      <c r="G35" s="26"/>
      <c r="H35" s="56">
        <f>SUM(H24)</f>
        <v>-552.53</v>
      </c>
      <c r="I35" s="19"/>
      <c r="J35" s="20">
        <f>SUM(J24)</f>
        <v>-5.9064842467427517E-4</v>
      </c>
    </row>
    <row r="36" spans="1:10" ht="13.5" thickTop="1"/>
    <row r="38" spans="1:10">
      <c r="A38" s="4" t="s">
        <v>1106</v>
      </c>
      <c r="B38" s="4"/>
      <c r="C38" s="4"/>
      <c r="D38" s="4"/>
      <c r="E38" s="4"/>
      <c r="F38" s="26"/>
      <c r="G38" s="26"/>
      <c r="H38" s="26"/>
      <c r="I38" s="19"/>
      <c r="J38" s="19"/>
    </row>
    <row r="39" spans="1:10">
      <c r="A39" s="6" t="s">
        <v>1092</v>
      </c>
      <c r="B39" s="6"/>
      <c r="C39" s="6"/>
      <c r="D39" s="6"/>
      <c r="E39" s="6"/>
      <c r="F39" s="54"/>
      <c r="G39" s="54"/>
      <c r="H39" s="54"/>
      <c r="I39" s="17"/>
      <c r="J39" s="17"/>
    </row>
    <row r="40" spans="1:10" ht="13.5" thickBot="1">
      <c r="A40" s="6" t="s">
        <v>1098</v>
      </c>
      <c r="B40" s="6"/>
      <c r="C40" s="6"/>
      <c r="D40" s="6"/>
      <c r="E40" s="6"/>
      <c r="F40" s="55">
        <v>0</v>
      </c>
      <c r="G40" s="54"/>
      <c r="H40" s="55">
        <v>0</v>
      </c>
      <c r="I40" s="17"/>
      <c r="J40" s="18">
        <f>H40/סיכום!$B$42</f>
        <v>0</v>
      </c>
    </row>
    <row r="41" spans="1:10" ht="13.5" thickTop="1"/>
    <row r="42" spans="1:10">
      <c r="A42" s="6" t="s">
        <v>1107</v>
      </c>
      <c r="B42" s="6"/>
      <c r="C42" s="6"/>
      <c r="D42" s="6"/>
      <c r="E42" s="6"/>
      <c r="F42" s="54"/>
      <c r="G42" s="54"/>
      <c r="H42" s="54"/>
      <c r="I42" s="17"/>
      <c r="J42" s="17"/>
    </row>
    <row r="43" spans="1:10" ht="13.5" thickBot="1">
      <c r="A43" s="6" t="s">
        <v>1108</v>
      </c>
      <c r="B43" s="6"/>
      <c r="C43" s="6"/>
      <c r="D43" s="6"/>
      <c r="E43" s="6"/>
      <c r="F43" s="55">
        <v>0</v>
      </c>
      <c r="G43" s="54"/>
      <c r="H43" s="55">
        <v>0</v>
      </c>
      <c r="I43" s="17"/>
      <c r="J43" s="18">
        <f>H43/סיכום!$B$42</f>
        <v>0</v>
      </c>
    </row>
    <row r="44" spans="1:10" ht="13.5" thickTop="1"/>
    <row r="45" spans="1:10">
      <c r="A45" s="6" t="s">
        <v>1101</v>
      </c>
      <c r="B45" s="6"/>
      <c r="C45" s="6"/>
      <c r="D45" s="6"/>
      <c r="E45" s="6"/>
      <c r="F45" s="54"/>
      <c r="G45" s="54"/>
      <c r="H45" s="54"/>
      <c r="I45" s="17"/>
      <c r="J45" s="17"/>
    </row>
    <row r="46" spans="1:10" ht="13.5" thickBot="1">
      <c r="A46" s="6" t="s">
        <v>1102</v>
      </c>
      <c r="B46" s="6"/>
      <c r="C46" s="6"/>
      <c r="D46" s="6"/>
      <c r="E46" s="6"/>
      <c r="F46" s="55">
        <v>0</v>
      </c>
      <c r="G46" s="54"/>
      <c r="H46" s="55">
        <v>0</v>
      </c>
      <c r="I46" s="17"/>
      <c r="J46" s="18">
        <f>H46/סיכום!$B$42</f>
        <v>0</v>
      </c>
    </row>
    <row r="47" spans="1:10" ht="13.5" thickTop="1"/>
    <row r="48" spans="1:10">
      <c r="A48" s="6" t="s">
        <v>1109</v>
      </c>
      <c r="B48" s="6"/>
      <c r="C48" s="6"/>
      <c r="D48" s="6"/>
      <c r="E48" s="6"/>
      <c r="F48" s="54"/>
      <c r="G48" s="54"/>
      <c r="H48" s="54"/>
      <c r="I48" s="17"/>
      <c r="J48" s="17"/>
    </row>
    <row r="49" spans="1:10" ht="13.5" thickBot="1">
      <c r="A49" s="6" t="s">
        <v>1110</v>
      </c>
      <c r="B49" s="6"/>
      <c r="C49" s="6"/>
      <c r="D49" s="6"/>
      <c r="E49" s="6"/>
      <c r="F49" s="55">
        <v>0</v>
      </c>
      <c r="G49" s="54"/>
      <c r="H49" s="55">
        <v>0</v>
      </c>
      <c r="I49" s="17"/>
      <c r="J49" s="18">
        <f>H49/סיכום!$B$42</f>
        <v>0</v>
      </c>
    </row>
    <row r="50" spans="1:10" ht="13.5" thickTop="1"/>
    <row r="51" spans="1:10">
      <c r="A51" s="6" t="s">
        <v>1103</v>
      </c>
      <c r="B51" s="6"/>
      <c r="C51" s="6"/>
      <c r="D51" s="6"/>
      <c r="E51" s="6"/>
      <c r="F51" s="54"/>
      <c r="G51" s="54"/>
      <c r="H51" s="54"/>
      <c r="I51" s="17"/>
      <c r="J51" s="17"/>
    </row>
    <row r="52" spans="1:10" ht="13.5" thickBot="1">
      <c r="A52" s="6" t="s">
        <v>1104</v>
      </c>
      <c r="B52" s="6"/>
      <c r="C52" s="6"/>
      <c r="D52" s="6"/>
      <c r="E52" s="6"/>
      <c r="F52" s="55">
        <v>0</v>
      </c>
      <c r="G52" s="54"/>
      <c r="H52" s="55">
        <v>0</v>
      </c>
      <c r="I52" s="17"/>
      <c r="J52" s="18">
        <f>H52/סיכום!$B$42</f>
        <v>0</v>
      </c>
    </row>
    <row r="53" spans="1:10" ht="13.5" thickTop="1"/>
    <row r="54" spans="1:10" ht="13.5" thickBot="1">
      <c r="A54" s="4" t="s">
        <v>1111</v>
      </c>
      <c r="B54" s="4"/>
      <c r="C54" s="4"/>
      <c r="D54" s="4"/>
      <c r="E54" s="4"/>
      <c r="F54" s="56">
        <v>0</v>
      </c>
      <c r="G54" s="26"/>
      <c r="H54" s="56">
        <v>0</v>
      </c>
      <c r="I54" s="19"/>
      <c r="J54" s="20">
        <v>0</v>
      </c>
    </row>
    <row r="55" spans="1:10" ht="13.5" thickTop="1"/>
    <row r="57" spans="1:10" ht="13.5" thickBot="1">
      <c r="A57" s="4" t="s">
        <v>1112</v>
      </c>
      <c r="B57" s="4"/>
      <c r="C57" s="4"/>
      <c r="D57" s="4"/>
      <c r="E57" s="4"/>
      <c r="F57" s="56">
        <f>SUM(F35+F54)</f>
        <v>0</v>
      </c>
      <c r="G57" s="26"/>
      <c r="H57" s="56">
        <f>SUM(H35+H54)</f>
        <v>-552.53</v>
      </c>
      <c r="I57" s="19"/>
      <c r="J57" s="20">
        <f>SUM(J35+J54)</f>
        <v>-5.9064842467427517E-4</v>
      </c>
    </row>
    <row r="58" spans="1:10" ht="13.5" thickTop="1"/>
    <row r="60" spans="1:10">
      <c r="A60" s="7" t="s">
        <v>77</v>
      </c>
      <c r="B60" s="7"/>
      <c r="C60" s="7"/>
      <c r="D60" s="7"/>
      <c r="E60" s="7"/>
      <c r="F60" s="32"/>
      <c r="G60" s="32"/>
      <c r="H60" s="32"/>
      <c r="I60" s="16"/>
      <c r="J60" s="16"/>
    </row>
    <row r="64" spans="1:10">
      <c r="A64" s="2" t="s">
        <v>78</v>
      </c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A0E50A8-5051-4874-8AC6-385BA8BBC3E7}"/>
</file>

<file path=customXml/itemProps2.xml><?xml version="1.0" encoding="utf-8"?>
<ds:datastoreItem xmlns:ds="http://schemas.openxmlformats.org/officeDocument/2006/customXml" ds:itemID="{00C29186-B9A2-4F33-B540-6CCF17510469}"/>
</file>

<file path=customXml/itemProps3.xml><?xml version="1.0" encoding="utf-8"?>
<ds:datastoreItem xmlns:ds="http://schemas.openxmlformats.org/officeDocument/2006/customXml" ds:itemID="{BC6975F0-736C-4694-9A65-4072FE772B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 Lavi</dc:creator>
  <cp:lastModifiedBy>Yaniv Lavi</cp:lastModifiedBy>
  <dcterms:created xsi:type="dcterms:W3CDTF">2015-07-14T13:53:15Z</dcterms:created>
  <dcterms:modified xsi:type="dcterms:W3CDTF">2015-07-30T04:24:55Z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