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19" firstSheet="17" activeTab="13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" sheetId="22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8" r:id="rId26"/>
  </sheets>
  <calcPr calcId="145621"/>
</workbook>
</file>

<file path=xl/calcChain.xml><?xml version="1.0" encoding="utf-8"?>
<calcChain xmlns="http://schemas.openxmlformats.org/spreadsheetml/2006/main">
  <c r="J24" i="19" l="1"/>
  <c r="J25" i="19"/>
  <c r="J26" i="19"/>
  <c r="J27" i="19"/>
  <c r="J28" i="19"/>
  <c r="J29" i="19"/>
  <c r="J23" i="19"/>
  <c r="C89" i="5"/>
  <c r="I38" i="1" l="1"/>
  <c r="I31" i="1"/>
  <c r="I22" i="1"/>
  <c r="I52" i="1" s="1"/>
  <c r="I65" i="1" s="1"/>
  <c r="L55" i="2"/>
  <c r="J55" i="2"/>
  <c r="J30" i="2"/>
  <c r="J60" i="2" s="1"/>
  <c r="J73" i="2" s="1"/>
  <c r="L30" i="2"/>
  <c r="L60" i="2" s="1"/>
  <c r="L73" i="2" s="1"/>
  <c r="L192" i="4"/>
  <c r="N190" i="4"/>
  <c r="N192" i="4" s="1"/>
  <c r="L190" i="4"/>
  <c r="N139" i="4"/>
  <c r="L139" i="4"/>
  <c r="L115" i="4"/>
  <c r="L147" i="4" s="1"/>
  <c r="L195" i="4" s="1"/>
  <c r="N115" i="4"/>
  <c r="N147" i="4" s="1"/>
  <c r="N195" i="4" s="1"/>
  <c r="H100" i="5"/>
  <c r="F100" i="5"/>
  <c r="F94" i="5"/>
  <c r="F102" i="5" s="1"/>
  <c r="H94" i="5"/>
  <c r="H102" i="5" s="1"/>
  <c r="F48" i="5"/>
  <c r="H48" i="5"/>
  <c r="H39" i="5"/>
  <c r="F39" i="5"/>
  <c r="F30" i="5"/>
  <c r="F56" i="5" s="1"/>
  <c r="F105" i="5" s="1"/>
  <c r="H30" i="5"/>
  <c r="H56" i="5" s="1"/>
  <c r="H105" i="5" s="1"/>
  <c r="G140" i="6"/>
  <c r="E140" i="6"/>
  <c r="E129" i="6"/>
  <c r="G129" i="6"/>
  <c r="E55" i="6"/>
  <c r="G55" i="6"/>
  <c r="G44" i="6"/>
  <c r="G66" i="6" s="1"/>
  <c r="G143" i="6" s="1"/>
  <c r="E44" i="6"/>
  <c r="E66" i="6" s="1"/>
  <c r="E143" i="6" s="1"/>
  <c r="E30" i="6"/>
  <c r="G30" i="6"/>
  <c r="H40" i="7"/>
  <c r="H42" i="7" s="1"/>
  <c r="J42" i="7"/>
  <c r="J40" i="7"/>
  <c r="H21" i="7"/>
  <c r="H23" i="7" s="1"/>
  <c r="J21" i="7"/>
  <c r="J23" i="7" s="1"/>
  <c r="J45" i="7" s="1"/>
  <c r="L32" i="14"/>
  <c r="L45" i="14" s="1"/>
  <c r="N32" i="14"/>
  <c r="N45" i="14" s="1"/>
  <c r="L21" i="14"/>
  <c r="N21" i="14"/>
  <c r="G30" i="19"/>
  <c r="G41" i="19" s="1"/>
  <c r="G60" i="19" s="1"/>
  <c r="I30" i="19"/>
  <c r="I41" i="19" s="1"/>
  <c r="I60" i="19" s="1"/>
  <c r="N60" i="20"/>
  <c r="N63" i="20" s="1"/>
  <c r="L60" i="20"/>
  <c r="L63" i="20" s="1"/>
  <c r="L43" i="20"/>
  <c r="N43" i="20"/>
  <c r="J66" i="21"/>
  <c r="L47" i="21"/>
  <c r="L66" i="21" s="1"/>
  <c r="J47" i="21"/>
  <c r="J21" i="21"/>
  <c r="L21" i="21"/>
  <c r="M21" i="21"/>
  <c r="M47" i="21" s="1"/>
  <c r="M66" i="21" s="1"/>
  <c r="H21" i="24"/>
  <c r="H23" i="24" s="1"/>
  <c r="H33" i="24" s="1"/>
  <c r="H45" i="7" l="1"/>
  <c r="B36" i="28"/>
  <c r="B35" i="28"/>
  <c r="B34" i="28"/>
  <c r="B21" i="28"/>
  <c r="B20" i="28"/>
  <c r="B19" i="28"/>
  <c r="B18" i="28"/>
  <c r="B16" i="28"/>
  <c r="B14" i="28"/>
  <c r="B26" i="28" l="1"/>
  <c r="B15" i="28"/>
  <c r="B42" i="28" l="1"/>
  <c r="C15" i="28" s="1"/>
  <c r="P48" i="4"/>
  <c r="P64" i="4"/>
  <c r="P72" i="4"/>
  <c r="P80" i="4"/>
  <c r="P88" i="4"/>
  <c r="P104" i="4"/>
  <c r="P135" i="4"/>
  <c r="P175" i="4"/>
  <c r="J66" i="5"/>
  <c r="I54" i="6"/>
  <c r="P26" i="11"/>
  <c r="J28" i="1"/>
  <c r="N21" i="2"/>
  <c r="N29" i="2"/>
  <c r="N39" i="2"/>
  <c r="N47" i="2"/>
  <c r="P36" i="3"/>
  <c r="P26" i="4"/>
  <c r="P34" i="4"/>
  <c r="P42" i="4"/>
  <c r="P50" i="4"/>
  <c r="P58" i="4"/>
  <c r="P66" i="4"/>
  <c r="P74" i="4"/>
  <c r="P82" i="4"/>
  <c r="P90" i="4"/>
  <c r="P112" i="4"/>
  <c r="P152" i="4"/>
  <c r="P186" i="4"/>
  <c r="J79" i="5"/>
  <c r="I82" i="6"/>
  <c r="K29" i="18"/>
  <c r="J34" i="1"/>
  <c r="J50" i="1"/>
  <c r="N25" i="2"/>
  <c r="N35" i="2"/>
  <c r="N43" i="2"/>
  <c r="N51" i="2"/>
  <c r="P20" i="3"/>
  <c r="P22" i="4"/>
  <c r="P30" i="4"/>
  <c r="P38" i="4"/>
  <c r="P46" i="4"/>
  <c r="P54" i="4"/>
  <c r="P62" i="4"/>
  <c r="P70" i="4"/>
  <c r="P78" i="4"/>
  <c r="P86" i="4"/>
  <c r="P98" i="4"/>
  <c r="P127" i="4"/>
  <c r="P168" i="4"/>
  <c r="J43" i="5"/>
  <c r="I37" i="6"/>
  <c r="I128" i="6"/>
  <c r="P92" i="4"/>
  <c r="P96" i="4"/>
  <c r="P101" i="4"/>
  <c r="P108" i="4"/>
  <c r="P114" i="4"/>
  <c r="P124" i="4"/>
  <c r="P131" i="4"/>
  <c r="P138" i="4"/>
  <c r="P158" i="4"/>
  <c r="P164" i="4"/>
  <c r="P171" i="4"/>
  <c r="P180" i="4"/>
  <c r="J20" i="5"/>
  <c r="J37" i="5"/>
  <c r="J51" i="5"/>
  <c r="J71" i="5"/>
  <c r="J87" i="5"/>
  <c r="I24" i="6"/>
  <c r="I41" i="6"/>
  <c r="I74" i="6"/>
  <c r="I91" i="6"/>
  <c r="I115" i="6"/>
  <c r="J20" i="9"/>
  <c r="P20" i="13"/>
  <c r="P46" i="20"/>
  <c r="J21" i="1"/>
  <c r="J27" i="1"/>
  <c r="J37" i="1"/>
  <c r="J47" i="1"/>
  <c r="N20" i="2"/>
  <c r="N24" i="2"/>
  <c r="N28" i="2"/>
  <c r="N34" i="2"/>
  <c r="N38" i="2"/>
  <c r="N42" i="2"/>
  <c r="N46" i="2"/>
  <c r="N50" i="2"/>
  <c r="N54" i="2"/>
  <c r="N68" i="2"/>
  <c r="P29" i="3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2" i="4"/>
  <c r="P109" i="4"/>
  <c r="P119" i="4"/>
  <c r="P126" i="4"/>
  <c r="P132" i="4"/>
  <c r="P142" i="4"/>
  <c r="P159" i="4"/>
  <c r="P166" i="4"/>
  <c r="P174" i="4"/>
  <c r="P182" i="4"/>
  <c r="J24" i="5"/>
  <c r="J38" i="5"/>
  <c r="J63" i="5"/>
  <c r="J77" i="5"/>
  <c r="J89" i="5"/>
  <c r="I28" i="6"/>
  <c r="I50" i="6"/>
  <c r="I79" i="6"/>
  <c r="I96" i="6"/>
  <c r="I119" i="6"/>
  <c r="J48" i="9"/>
  <c r="J20" i="15"/>
  <c r="C32" i="28"/>
  <c r="J25" i="1"/>
  <c r="J29" i="1"/>
  <c r="J35" i="1"/>
  <c r="J41" i="1"/>
  <c r="J57" i="1"/>
  <c r="N22" i="2"/>
  <c r="N26" i="2"/>
  <c r="N36" i="2"/>
  <c r="N40" i="2"/>
  <c r="N44" i="2"/>
  <c r="N48" i="2"/>
  <c r="N52" i="2"/>
  <c r="N58" i="2"/>
  <c r="P23" i="3"/>
  <c r="P39" i="3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100" i="4"/>
  <c r="P106" i="4"/>
  <c r="P113" i="4"/>
  <c r="P122" i="4"/>
  <c r="P130" i="4"/>
  <c r="P136" i="4"/>
  <c r="P155" i="4"/>
  <c r="P163" i="4"/>
  <c r="P170" i="4"/>
  <c r="P179" i="4"/>
  <c r="P188" i="4"/>
  <c r="J29" i="5"/>
  <c r="J70" i="5"/>
  <c r="J81" i="5"/>
  <c r="I20" i="6"/>
  <c r="I38" i="6"/>
  <c r="I58" i="6"/>
  <c r="I88" i="6"/>
  <c r="I108" i="6"/>
  <c r="L28" i="7"/>
  <c r="N29" i="12"/>
  <c r="P176" i="4"/>
  <c r="P184" i="4"/>
  <c r="J23" i="5"/>
  <c r="J33" i="5"/>
  <c r="J45" i="5"/>
  <c r="J65" i="5"/>
  <c r="J74" i="5"/>
  <c r="J86" i="5"/>
  <c r="J99" i="5"/>
  <c r="I48" i="6"/>
  <c r="I72" i="6"/>
  <c r="I83" i="6"/>
  <c r="I102" i="6"/>
  <c r="I118" i="6"/>
  <c r="L33" i="7"/>
  <c r="P57" i="11"/>
  <c r="J27" i="8"/>
  <c r="M30" i="21"/>
  <c r="P105" i="4"/>
  <c r="P110" i="4"/>
  <c r="P118" i="4"/>
  <c r="P123" i="4"/>
  <c r="P128" i="4"/>
  <c r="P134" i="4"/>
  <c r="P156" i="4"/>
  <c r="P162" i="4"/>
  <c r="P167" i="4"/>
  <c r="P172" i="4"/>
  <c r="P178" i="4"/>
  <c r="P183" i="4"/>
  <c r="J25" i="5"/>
  <c r="J35" i="5"/>
  <c r="J44" i="5"/>
  <c r="J61" i="5"/>
  <c r="J69" i="5"/>
  <c r="J75" i="5"/>
  <c r="J82" i="5"/>
  <c r="J93" i="5"/>
  <c r="I23" i="6"/>
  <c r="I33" i="6"/>
  <c r="I76" i="6"/>
  <c r="I87" i="6"/>
  <c r="I98" i="6"/>
  <c r="I110" i="6"/>
  <c r="I127" i="6"/>
  <c r="L37" i="7"/>
  <c r="P29" i="11"/>
  <c r="P24" i="14"/>
  <c r="K32" i="18"/>
  <c r="I28" i="24"/>
  <c r="P187" i="4"/>
  <c r="J21" i="5"/>
  <c r="J27" i="5"/>
  <c r="J34" i="5"/>
  <c r="J47" i="5"/>
  <c r="J62" i="5"/>
  <c r="J67" i="5"/>
  <c r="J73" i="5"/>
  <c r="J78" i="5"/>
  <c r="J83" i="5"/>
  <c r="J91" i="5"/>
  <c r="I26" i="6"/>
  <c r="I36" i="6"/>
  <c r="I42" i="6"/>
  <c r="I51" i="6"/>
  <c r="I71" i="6"/>
  <c r="I78" i="6"/>
  <c r="I84" i="6"/>
  <c r="I94" i="6"/>
  <c r="I103" i="6"/>
  <c r="I112" i="6"/>
  <c r="I124" i="6"/>
  <c r="L29" i="7"/>
  <c r="J29" i="9"/>
  <c r="P54" i="11"/>
  <c r="P39" i="13"/>
  <c r="K26" i="16"/>
  <c r="J39" i="19"/>
  <c r="C40" i="28"/>
  <c r="J85" i="5"/>
  <c r="J90" i="5"/>
  <c r="J97" i="5"/>
  <c r="I22" i="6"/>
  <c r="I27" i="6"/>
  <c r="I34" i="6"/>
  <c r="I40" i="6"/>
  <c r="I47" i="6"/>
  <c r="I52" i="6"/>
  <c r="I64" i="6"/>
  <c r="I75" i="6"/>
  <c r="I80" i="6"/>
  <c r="I86" i="6"/>
  <c r="I92" i="6"/>
  <c r="I99" i="6"/>
  <c r="I107" i="6"/>
  <c r="I114" i="6"/>
  <c r="I120" i="6"/>
  <c r="I138" i="6"/>
  <c r="L36" i="7"/>
  <c r="J36" i="9"/>
  <c r="P45" i="11"/>
  <c r="N42" i="12"/>
  <c r="P27" i="14"/>
  <c r="K45" i="16"/>
  <c r="J36" i="19"/>
  <c r="M45" i="21"/>
  <c r="C30" i="28"/>
  <c r="I90" i="6"/>
  <c r="I95" i="6"/>
  <c r="I100" i="6"/>
  <c r="I106" i="6"/>
  <c r="I111" i="6"/>
  <c r="I116" i="6"/>
  <c r="I123" i="6"/>
  <c r="I135" i="6"/>
  <c r="L32" i="7"/>
  <c r="J45" i="9"/>
  <c r="P42" i="11"/>
  <c r="N26" i="12"/>
  <c r="P29" i="13"/>
  <c r="P37" i="14"/>
  <c r="K42" i="16"/>
  <c r="K48" i="18"/>
  <c r="P35" i="20"/>
  <c r="C18" i="28"/>
  <c r="C31" i="28"/>
  <c r="C21" i="28"/>
  <c r="M26" i="22"/>
  <c r="M27" i="21"/>
  <c r="P29" i="20"/>
  <c r="K45" i="18"/>
  <c r="K26" i="18"/>
  <c r="K36" i="16"/>
  <c r="J20" i="8"/>
  <c r="P36" i="14"/>
  <c r="P20" i="14"/>
  <c r="P21" i="14" s="1"/>
  <c r="P32" i="14" s="1"/>
  <c r="P26" i="13"/>
  <c r="N39" i="12"/>
  <c r="N23" i="12"/>
  <c r="P51" i="11"/>
  <c r="P35" i="11"/>
  <c r="P23" i="11"/>
  <c r="J42" i="9"/>
  <c r="J26" i="9"/>
  <c r="L39" i="7"/>
  <c r="L35" i="7"/>
  <c r="L31" i="7"/>
  <c r="I132" i="6"/>
  <c r="I126" i="6"/>
  <c r="I122" i="6"/>
  <c r="C35" i="28"/>
  <c r="C14" i="28"/>
  <c r="M58" i="21"/>
  <c r="J52" i="19"/>
  <c r="K42" i="18"/>
  <c r="K27" i="17"/>
  <c r="K29" i="16"/>
  <c r="J30" i="15"/>
  <c r="P19" i="14"/>
  <c r="P23" i="13"/>
  <c r="N32" i="12"/>
  <c r="N20" i="12"/>
  <c r="P48" i="11"/>
  <c r="P32" i="11"/>
  <c r="P20" i="11"/>
  <c r="J39" i="9"/>
  <c r="J23" i="9"/>
  <c r="L38" i="7"/>
  <c r="L34" i="7"/>
  <c r="L30" i="7"/>
  <c r="L20" i="7"/>
  <c r="L21" i="7" s="1"/>
  <c r="L23" i="7" s="1"/>
  <c r="I125" i="6"/>
  <c r="I121" i="6"/>
  <c r="I117" i="6"/>
  <c r="I113" i="6"/>
  <c r="I109" i="6"/>
  <c r="I105" i="6"/>
  <c r="I101" i="6"/>
  <c r="I97" i="6"/>
  <c r="I93" i="6"/>
  <c r="I89" i="6"/>
  <c r="I85" i="6"/>
  <c r="I81" i="6"/>
  <c r="I77" i="6"/>
  <c r="I73" i="6"/>
  <c r="I61" i="6"/>
  <c r="I53" i="6"/>
  <c r="I49" i="6"/>
  <c r="I43" i="6"/>
  <c r="I39" i="6"/>
  <c r="I35" i="6"/>
  <c r="I29" i="6"/>
  <c r="I25" i="6"/>
  <c r="I21" i="6"/>
  <c r="J98" i="5"/>
  <c r="J92" i="5"/>
  <c r="J88" i="5"/>
  <c r="J84" i="5"/>
  <c r="J80" i="5"/>
  <c r="J76" i="5"/>
  <c r="J72" i="5"/>
  <c r="J68" i="5"/>
  <c r="J64" i="5"/>
  <c r="J54" i="5"/>
  <c r="J46" i="5"/>
  <c r="J42" i="5"/>
  <c r="J36" i="5"/>
  <c r="J26" i="5"/>
  <c r="J22" i="5"/>
  <c r="P189" i="4"/>
  <c r="P185" i="4"/>
  <c r="P181" i="4"/>
  <c r="P177" i="4"/>
  <c r="P173" i="4"/>
  <c r="P169" i="4"/>
  <c r="P165" i="4"/>
  <c r="P161" i="4"/>
  <c r="P157" i="4"/>
  <c r="P145" i="4"/>
  <c r="P137" i="4"/>
  <c r="P133" i="4"/>
  <c r="P129" i="4"/>
  <c r="P125" i="4"/>
  <c r="P121" i="4"/>
  <c r="P111" i="4"/>
  <c r="P107" i="4"/>
  <c r="P103" i="4"/>
  <c r="P99" i="4"/>
  <c r="P36" i="13"/>
  <c r="P35" i="14"/>
  <c r="J27" i="15"/>
  <c r="K23" i="16"/>
  <c r="K39" i="16"/>
  <c r="K23" i="18"/>
  <c r="K39" i="18"/>
  <c r="K51" i="18"/>
  <c r="J55" i="19"/>
  <c r="P49" i="20"/>
  <c r="M42" i="21"/>
  <c r="M32" i="22"/>
  <c r="C37" i="28"/>
  <c r="C20" i="28"/>
  <c r="C38" i="28"/>
  <c r="J46" i="19"/>
  <c r="P32" i="20"/>
  <c r="P55" i="20"/>
  <c r="M39" i="21"/>
  <c r="M61" i="21"/>
  <c r="C25" i="28"/>
  <c r="C24" i="28"/>
  <c r="C27" i="28"/>
  <c r="C22" i="28"/>
  <c r="P23" i="20"/>
  <c r="P58" i="20"/>
  <c r="M33" i="21"/>
  <c r="M55" i="21"/>
  <c r="M29" i="22"/>
  <c r="C29" i="28"/>
  <c r="C36" i="28"/>
  <c r="C16" i="28"/>
  <c r="C19" i="28"/>
  <c r="C26" i="28"/>
  <c r="J33" i="19"/>
  <c r="J49" i="19"/>
  <c r="P26" i="20"/>
  <c r="P42" i="20"/>
  <c r="P43" i="20" s="1"/>
  <c r="P60" i="20" s="1"/>
  <c r="P63" i="20" s="1"/>
  <c r="P52" i="20"/>
  <c r="M24" i="21"/>
  <c r="M36" i="21"/>
  <c r="M52" i="21"/>
  <c r="M23" i="22"/>
  <c r="M39" i="22"/>
  <c r="C33" i="28"/>
  <c r="C17" i="28"/>
  <c r="C28" i="28"/>
  <c r="C39" i="28"/>
  <c r="C23" i="28"/>
  <c r="C34" i="28"/>
  <c r="P56" i="4" l="1"/>
  <c r="P40" i="4"/>
  <c r="P32" i="4"/>
  <c r="P26" i="3"/>
  <c r="J48" i="5"/>
  <c r="P24" i="4"/>
  <c r="N53" i="2"/>
  <c r="J100" i="5"/>
  <c r="J94" i="5"/>
  <c r="J39" i="5"/>
  <c r="I55" i="6"/>
  <c r="I30" i="6"/>
  <c r="N45" i="2"/>
  <c r="I44" i="6"/>
  <c r="L40" i="7"/>
  <c r="L42" i="7" s="1"/>
  <c r="L45" i="7" s="1"/>
  <c r="I104" i="6"/>
  <c r="I129" i="6" s="1"/>
  <c r="I140" i="6" s="1"/>
  <c r="I20" i="24"/>
  <c r="I21" i="24" s="1"/>
  <c r="I23" i="24" s="1"/>
  <c r="I33" i="24" s="1"/>
  <c r="J30" i="19"/>
  <c r="J41" i="19" s="1"/>
  <c r="J60" i="19" s="1"/>
  <c r="P160" i="4"/>
  <c r="P190" i="4" s="1"/>
  <c r="P192" i="4" s="1"/>
  <c r="P94" i="4"/>
  <c r="P76" i="4"/>
  <c r="P60" i="4"/>
  <c r="P44" i="4"/>
  <c r="P28" i="4"/>
  <c r="N65" i="2"/>
  <c r="N41" i="2"/>
  <c r="N33" i="2"/>
  <c r="N23" i="2"/>
  <c r="J44" i="1"/>
  <c r="J20" i="1"/>
  <c r="J22" i="1" s="1"/>
  <c r="J28" i="5"/>
  <c r="J30" i="5" s="1"/>
  <c r="P120" i="4"/>
  <c r="P139" i="4" s="1"/>
  <c r="P84" i="4"/>
  <c r="P68" i="4"/>
  <c r="P52" i="4"/>
  <c r="P36" i="4"/>
  <c r="P20" i="4"/>
  <c r="N49" i="2"/>
  <c r="N37" i="2"/>
  <c r="N27" i="2"/>
  <c r="J60" i="1"/>
  <c r="J36" i="1"/>
  <c r="J38" i="1" s="1"/>
  <c r="J26" i="1"/>
  <c r="J30" i="1"/>
  <c r="C42" i="28"/>
  <c r="J31" i="1" l="1"/>
  <c r="J52" i="1" s="1"/>
  <c r="J65" i="1" s="1"/>
  <c r="N30" i="2"/>
  <c r="N55" i="2"/>
  <c r="P115" i="4"/>
  <c r="P147" i="4" s="1"/>
  <c r="P195" i="4" s="1"/>
  <c r="J56" i="5"/>
  <c r="J102" i="5"/>
  <c r="I66" i="6"/>
  <c r="I143" i="6" s="1"/>
  <c r="N60" i="2" l="1"/>
  <c r="N73" i="2" s="1"/>
  <c r="J105" i="5"/>
</calcChain>
</file>

<file path=xl/sharedStrings.xml><?xml version="1.0" encoding="utf-8"?>
<sst xmlns="http://schemas.openxmlformats.org/spreadsheetml/2006/main" count="2923" uniqueCount="1232">
  <si>
    <t>רשימת נכסים ליום ל-30/06/2015 בחברה פסגות פנסיה -כללית</t>
  </si>
  <si>
    <t>מזומנים ושווי מזומנים</t>
  </si>
  <si>
    <t>הופק ב 17:01 14/07/2015</t>
  </si>
  <si>
    <t>תאריך פעולה אחרון: 14/07/2015, תאריך עידכון שערים: 13/07/2015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</si>
  <si>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</si>
  <si>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</si>
  <si>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</si>
  <si>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</si>
  <si>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</si>
  <si>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</si>
  <si>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</si>
  <si>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</si>
  <si>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</si>
  <si>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</si>
  <si>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</si>
  <si>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</si>
  <si>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</si>
  <si>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</si>
  <si>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</si>
  <si>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</si>
  <si>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12-00000004</t>
  </si>
  <si>
    <t>גמול</t>
  </si>
  <si>
    <t>AAA</t>
  </si>
  <si>
    <t>שקל חדש</t>
  </si>
  <si>
    <t>שקל לשלם (חיוב</t>
  </si>
  <si>
    <t>12-01111125</t>
  </si>
  <si>
    <t>סה"כ יתרות מזומנים ועו"ש בש"ח</t>
  </si>
  <si>
    <t>יתרות מזומנים ועו"ש נקובים במט"ח</t>
  </si>
  <si>
    <t>דולר אוסטרלי</t>
  </si>
  <si>
    <t>12-01000470</t>
  </si>
  <si>
    <t>דולר ניו זילנד</t>
  </si>
  <si>
    <t>12-01000587</t>
  </si>
  <si>
    <t>דולר פת"ז</t>
  </si>
  <si>
    <t>12-01000280</t>
  </si>
  <si>
    <t>דולר ארה"ב</t>
  </si>
  <si>
    <t>יורו פת"ז</t>
  </si>
  <si>
    <t>12-01000298</t>
  </si>
  <si>
    <t>אירו</t>
  </si>
  <si>
    <t>ליש"ט פת"ז</t>
  </si>
  <si>
    <t>12-01000306</t>
  </si>
  <si>
    <t>שטרלינג</t>
  </si>
  <si>
    <t>פזו מקסיקני-מזו</t>
  </si>
  <si>
    <t>12-01000868</t>
  </si>
  <si>
    <t>פזו מקסיקני</t>
  </si>
  <si>
    <t>סה"כ יתרות מזומנים ועו"ש נקובים במט"ח</t>
  </si>
  <si>
    <t>פח"ק/פר"י</t>
  </si>
  <si>
    <t>פר"י - 21894</t>
  </si>
  <si>
    <t>12-00010260</t>
  </si>
  <si>
    <t>פר"י - 21908</t>
  </si>
  <si>
    <t>12-00010340</t>
  </si>
  <si>
    <t>פר"י - 21924</t>
  </si>
  <si>
    <t>12-00010230</t>
  </si>
  <si>
    <t>פר"י - 22424</t>
  </si>
  <si>
    <t>12-00010780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</si>
  <si>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</si>
  <si>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</si>
  <si>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</si>
  <si>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</si>
  <si>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</si>
  <si>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</si>
  <si>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</si>
  <si>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</si>
  <si>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</si>
  <si>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</si>
  <si>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</si>
  <si>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</si>
  <si>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</si>
  <si>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</si>
  <si>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</si>
  <si>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</si>
  <si>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</si>
  <si>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</si>
  <si>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</si>
  <si>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</si>
  <si>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</si>
  <si>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</si>
  <si>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</si>
  <si>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</si>
  <si>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</si>
  <si>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</si>
  <si>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</si>
  <si>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</si>
  <si>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5903</t>
  </si>
  <si>
    <t>גליל 5904</t>
  </si>
  <si>
    <t>ממשל צמודה 0922</t>
  </si>
  <si>
    <t>ממשלתי צמוד 0418</t>
  </si>
  <si>
    <t>ממשלתי צמוד 0517</t>
  </si>
  <si>
    <t>ממשלתי צמוד 0536</t>
  </si>
  <si>
    <t>ממשלתי צמוד 0841</t>
  </si>
  <si>
    <t>ממשלתי צמוד 0923</t>
  </si>
  <si>
    <t>ממשלתי צמוד 1016</t>
  </si>
  <si>
    <t>ממשלתי צמוד 1019</t>
  </si>
  <si>
    <t>סה"כ ממשלתי צמוד מדד</t>
  </si>
  <si>
    <t>ממשלתי לא צמוד</t>
  </si>
  <si>
    <t>מ.ק.מ 1015</t>
  </si>
  <si>
    <t>מ.ק.מ 1115</t>
  </si>
  <si>
    <t>מ.ק.מ 116</t>
  </si>
  <si>
    <t>מ.ק.מ 1215</t>
  </si>
  <si>
    <t>מ.ק.מ 216</t>
  </si>
  <si>
    <t>מ.ק.מ 316</t>
  </si>
  <si>
    <t>מ.ק.מ 416</t>
  </si>
  <si>
    <t>מ.ק.מ 516</t>
  </si>
  <si>
    <t>מ.ק.מ 626</t>
  </si>
  <si>
    <t>מ.ק.מ 725</t>
  </si>
  <si>
    <t>מ.ק.מ 815</t>
  </si>
  <si>
    <t>מ.ק.מ 915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</si>
  <si>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</si>
  <si>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</si>
  <si>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</si>
  <si>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</si>
  <si>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</si>
  <si>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</si>
  <si>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</si>
  <si>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</si>
  <si>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1026</t>
  </si>
  <si>
    <t>ממשק0816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</si>
  <si>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</si>
  <si>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</si>
  <si>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</si>
  <si>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</si>
  <si>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</si>
  <si>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</si>
  <si>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</si>
  <si>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</si>
  <si>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</si>
  <si>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</si>
  <si>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</si>
  <si>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</si>
  <si>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</si>
  <si>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</si>
  <si>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</si>
  <si>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</si>
  <si>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</si>
  <si>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</si>
  <si>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</si>
  <si>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</si>
  <si>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</si>
  <si>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</si>
  <si>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</si>
  <si>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</si>
  <si>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</si>
  <si>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</si>
  <si>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</si>
  <si>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</si>
  <si>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</si>
  <si>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</si>
  <si>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</si>
  <si>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</si>
  <si>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</si>
  <si>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</si>
  <si>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</si>
  <si>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מזרחי הנפקות אג33</t>
  </si>
  <si>
    <t>מזרחי טפחות חברה להנפקות בעמ</t>
  </si>
  <si>
    <t>בנקים</t>
  </si>
  <si>
    <t>מעלות</t>
  </si>
  <si>
    <t>מזרחי טפחות הפ 35</t>
  </si>
  <si>
    <t>מזרחי טפחות סד'</t>
  </si>
  <si>
    <t>מזרחי טפחות סדר</t>
  </si>
  <si>
    <t>פועלים הנפקות 3</t>
  </si>
  <si>
    <t>הפועלים הנפקות בעמ</t>
  </si>
  <si>
    <t>מעלות/מידרוג</t>
  </si>
  <si>
    <t>פועלים סדרה 334</t>
  </si>
  <si>
    <t>בינלאומי הנפקות</t>
  </si>
  <si>
    <t>הבינלאומי הראשון הנפקות בעמ</t>
  </si>
  <si>
    <t>AA+</t>
  </si>
  <si>
    <t>לאומי התח נד יד</t>
  </si>
  <si>
    <t>בנק לאומי לישראל בעמ</t>
  </si>
  <si>
    <t>לאומי יב' %2.6</t>
  </si>
  <si>
    <t>לאומי מימון ח'</t>
  </si>
  <si>
    <t>מזהנ.ק30</t>
  </si>
  <si>
    <t>מזרחי הנפקות הת31</t>
  </si>
  <si>
    <t>פועלים הנפ אג10</t>
  </si>
  <si>
    <t>פועלים הנפ אג9</t>
  </si>
  <si>
    <t>פועלים הנפ הת14</t>
  </si>
  <si>
    <t>פועלים הנפ הת15</t>
  </si>
  <si>
    <t>בזק אג5</t>
  </si>
  <si>
    <t>בזק החברה הישראלית לתקשורת בעמ</t>
  </si>
  <si>
    <t>תקשורת ומדיה</t>
  </si>
  <si>
    <t>AA</t>
  </si>
  <si>
    <t>בזק סד' %3.7</t>
  </si>
  <si>
    <t>בזק סד' %3.7 לקבל</t>
  </si>
  <si>
    <t>בינל הנפ אג5</t>
  </si>
  <si>
    <t>בינלאומי הנפקות הת21</t>
  </si>
  <si>
    <t>בינלאומי הנפקות הת21 לקבל</t>
  </si>
  <si>
    <t>הראל הנפקות אג1</t>
  </si>
  <si>
    <t>הראל ביטוח מימון והנפקות בעמ</t>
  </si>
  <si>
    <t>ביטוח</t>
  </si>
  <si>
    <t>וילאר אג4</t>
  </si>
  <si>
    <t>וילאר אינטרנשיונל בעמ</t>
  </si>
  <si>
    <t>נדל"ן ובינוי</t>
  </si>
  <si>
    <t>וילאר אג6</t>
  </si>
  <si>
    <t>כללביט אג1</t>
  </si>
  <si>
    <t>כללביט מימון בעמ</t>
  </si>
  <si>
    <t>לאומי ש"ה 300</t>
  </si>
  <si>
    <t>נצבא אג5</t>
  </si>
  <si>
    <t>נצבא‎</t>
  </si>
  <si>
    <t>נצבא החזקות ו'ר</t>
  </si>
  <si>
    <t>פניקס הון הת1</t>
  </si>
  <si>
    <t>6אלחץ.ק</t>
  </si>
  <si>
    <t>אלוני-חץ נכסים והשקעות בעמ</t>
  </si>
  <si>
    <t>AA-</t>
  </si>
  <si>
    <t>אגוד הנפקות סד' ו</t>
  </si>
  <si>
    <t>אגוד הנפקות בעמ</t>
  </si>
  <si>
    <t>מידרוג</t>
  </si>
  <si>
    <t>אמות אג3</t>
  </si>
  <si>
    <t>אמות השקעות בעמ</t>
  </si>
  <si>
    <t>אמות ב' %4.8</t>
  </si>
  <si>
    <t>אמות ב' %4.8 לקבל</t>
  </si>
  <si>
    <t>גב ים אג5</t>
  </si>
  <si>
    <t>גב ים‎</t>
  </si>
  <si>
    <t>גזית אג"ח 3'</t>
  </si>
  <si>
    <t>גזית-גלוב בעמ</t>
  </si>
  <si>
    <t>גזית גלוב אג4</t>
  </si>
  <si>
    <t>דיסקונט מנפיקים הת8</t>
  </si>
  <si>
    <t>דיסקונט מנפיקים בעמ</t>
  </si>
  <si>
    <t>דסקונט מנפקים</t>
  </si>
  <si>
    <t>דסקמנ.ק4</t>
  </si>
  <si>
    <t>דקאהנ.ק7</t>
  </si>
  <si>
    <t>דקסיה ישראל הנפקות בעמ</t>
  </si>
  <si>
    <t>דקסיה הנפקות אג5</t>
  </si>
  <si>
    <t>דקסיה ישראל סד</t>
  </si>
  <si>
    <t>הראל הנפקות אג6</t>
  </si>
  <si>
    <t>פניקס הון אג2</t>
  </si>
  <si>
    <t>פרטנר אג2</t>
  </si>
  <si>
    <t>חברת פרטנר תקשורת בעמ</t>
  </si>
  <si>
    <t>פרטנר אג3</t>
  </si>
  <si>
    <t>ריט1 אג1</t>
  </si>
  <si>
    <t>ריט 1 בעמ</t>
  </si>
  <si>
    <t>ריט1 אג3</t>
  </si>
  <si>
    <t>שלטהנ.ק2</t>
  </si>
  <si>
    <t>אגוד הנפקות הת19</t>
  </si>
  <si>
    <t>A+</t>
  </si>
  <si>
    <t>אגוד הנפקות הת19 לקבל</t>
  </si>
  <si>
    <t>ביג אג3</t>
  </si>
  <si>
    <t>ביג מרכזי קניות (2004) בעמ</t>
  </si>
  <si>
    <t>בריטיש ישראל אג3</t>
  </si>
  <si>
    <t>בריטיש-ישראל השקעות בעמ</t>
  </si>
  <si>
    <t>חברה לישראל אג6</t>
  </si>
  <si>
    <t>החברה לישראל בעמ</t>
  </si>
  <si>
    <t>השקעה ואחזקות</t>
  </si>
  <si>
    <t>ירושלים הנפקות סדרה ט</t>
  </si>
  <si>
    <t>ירושלים מימון והנפקות (2005) ב</t>
  </si>
  <si>
    <t>מליסרון אג6</t>
  </si>
  <si>
    <t>מליסרון בעמ</t>
  </si>
  <si>
    <t>מליסרון אג8</t>
  </si>
  <si>
    <t>מליסרון אג8 לקבל</t>
  </si>
  <si>
    <t>מליסרון סד' ד</t>
  </si>
  <si>
    <t>מליסרון סד' ה'</t>
  </si>
  <si>
    <t>מליסרון סד' ה' לקבל</t>
  </si>
  <si>
    <t>סלקום אג4</t>
  </si>
  <si>
    <t>סלקום ישראל בעמ</t>
  </si>
  <si>
    <t>סלקום אג4 לקבל</t>
  </si>
  <si>
    <t>סלקום אגח ו</t>
  </si>
  <si>
    <t>סלקום אגח ו לקבל</t>
  </si>
  <si>
    <t>שיכון ובנוי אג"ח 5</t>
  </si>
  <si>
    <t>שיכון ובינוי בעמ</t>
  </si>
  <si>
    <t>אגוד הנפקות שה1</t>
  </si>
  <si>
    <t>A</t>
  </si>
  <si>
    <t>אלרוב נדלן אג"ח ג</t>
  </si>
  <si>
    <t>אלרוב נדלן ומלונאות בעמ</t>
  </si>
  <si>
    <t>גירון אג3</t>
  </si>
  <si>
    <t>גירון פיתוח ובניה בעמ</t>
  </si>
  <si>
    <t>דיסקונט מנפיקים שה1</t>
  </si>
  <si>
    <t>דקסיה סד' יג'</t>
  </si>
  <si>
    <t>ישפרו אג2</t>
  </si>
  <si>
    <t>ישפרו‎</t>
  </si>
  <si>
    <t>ישפרו אג2 לקבל</t>
  </si>
  <si>
    <t>נכסבנ.ק4</t>
  </si>
  <si>
    <t>נכסים ובנין‎</t>
  </si>
  <si>
    <t>נכסים ובנין אג3</t>
  </si>
  <si>
    <t>קבוצת דלק אג13</t>
  </si>
  <si>
    <t>קבוצת דלק‎</t>
  </si>
  <si>
    <t>קבוצת דלק אג22</t>
  </si>
  <si>
    <t>רבוע נדלן אג2</t>
  </si>
  <si>
    <t>רבוע כחול נדלן בעמ</t>
  </si>
  <si>
    <t>רבוע נדלן אג4</t>
  </si>
  <si>
    <t>שופרסל אג2</t>
  </si>
  <si>
    <t>שופרסל בעמ</t>
  </si>
  <si>
    <t>מסחר</t>
  </si>
  <si>
    <t>אדגר אג6</t>
  </si>
  <si>
    <t>אדגר השקעות ופיתוח בעמ</t>
  </si>
  <si>
    <t>A-</t>
  </si>
  <si>
    <t>אלבר אג11</t>
  </si>
  <si>
    <t>אלבר שירותי מימונית בעמ</t>
  </si>
  <si>
    <t>שרותים</t>
  </si>
  <si>
    <t>אלבר אג13</t>
  </si>
  <si>
    <t>אפריקה נכסים אג5</t>
  </si>
  <si>
    <t>אפריקה ישראל נכסים בעמ</t>
  </si>
  <si>
    <t>ירושלים מימון סדרה 1</t>
  </si>
  <si>
    <t>נייר חדרה אג3</t>
  </si>
  <si>
    <t>נייר חדרה בעמ</t>
  </si>
  <si>
    <t>עץ נייר ודפוס</t>
  </si>
  <si>
    <t>נייר חדרה אג3 לקבל</t>
  </si>
  <si>
    <t>אינטרנט זהב</t>
  </si>
  <si>
    <t>אינטרנט גולד - קווי זהב בעמ</t>
  </si>
  <si>
    <t>BBB+</t>
  </si>
  <si>
    <t>כלכלית אג7</t>
  </si>
  <si>
    <t>כלכלית ירושלים בעמ</t>
  </si>
  <si>
    <t>אידיבי פיתוח אג7</t>
  </si>
  <si>
    <t>אידיבי פיתוח‎</t>
  </si>
  <si>
    <t>B</t>
  </si>
  <si>
    <t>אדב.ק4 לקבל</t>
  </si>
  <si>
    <t>אידיבי חברה לאחזקות</t>
  </si>
  <si>
    <t>דלק אנרגיה אג5</t>
  </si>
  <si>
    <t>דלק מערכות אנרגיה בעמ</t>
  </si>
  <si>
    <t>חיפושי נפט וגז</t>
  </si>
  <si>
    <t>חלל תקשורת אג10</t>
  </si>
  <si>
    <t>חלל-תקשורת בעמ</t>
  </si>
  <si>
    <t>סה"כ אגרות חוב קונצרניות צמודות</t>
  </si>
  <si>
    <t>אגרות חוב קונצרניות לא צמודות</t>
  </si>
  <si>
    <t>מזרחי טפחות הנפ</t>
  </si>
  <si>
    <t>מזרחי טפחות</t>
  </si>
  <si>
    <t>אלביט מערכות אג1</t>
  </si>
  <si>
    <t>אלביט מערכות‎</t>
  </si>
  <si>
    <t>טכנולוגיה</t>
  </si>
  <si>
    <t>לאומי למימון סד</t>
  </si>
  <si>
    <t>גב ים אג7</t>
  </si>
  <si>
    <t>דיסקונט הת11</t>
  </si>
  <si>
    <t>דיסקונט‎</t>
  </si>
  <si>
    <t>דיסקונט מנפיקים הת7</t>
  </si>
  <si>
    <t>דקסיה ישראל הנפקות א</t>
  </si>
  <si>
    <t>דקסיה ישראל הנפקות א לקבל</t>
  </si>
  <si>
    <t>הראל הנפקות אג3</t>
  </si>
  <si>
    <t>פרטנר אג5</t>
  </si>
  <si>
    <t>דלק קבוצה אג15</t>
  </si>
  <si>
    <t>ירושלים הנפקות אג8</t>
  </si>
  <si>
    <t>נכסים ובנין אג7</t>
  </si>
  <si>
    <t>אבגול אג2</t>
  </si>
  <si>
    <t>אבגול תעשיות 1953 בעמ</t>
  </si>
  <si>
    <t>תעשיה</t>
  </si>
  <si>
    <t>אגוד הנפקות שה2</t>
  </si>
  <si>
    <t>אשטרום נכסים אג6</t>
  </si>
  <si>
    <t>אשטרום נכסים בעמ</t>
  </si>
  <si>
    <t>אשטרום נכסים אג6 לקבל</t>
  </si>
  <si>
    <t>שופרסל אג3</t>
  </si>
  <si>
    <t>אידיבי פתוח אג10</t>
  </si>
  <si>
    <t>מנורה מבטחיםכ.ה</t>
  </si>
  <si>
    <t>מנורה מבטחים החזקות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</si>
  <si>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</si>
  <si>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</si>
  <si>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</si>
  <si>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</si>
  <si>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</si>
  <si>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</si>
  <si>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</si>
  <si>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</si>
  <si>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</si>
  <si>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</si>
  <si>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ABNANV 4.75 19</t>
  </si>
  <si>
    <t>AU3CB0218345</t>
  </si>
  <si>
    <t>ABN AMRO</t>
  </si>
  <si>
    <t>S&amp;P</t>
  </si>
  <si>
    <t>ZURNVX 4 1/4 10</t>
  </si>
  <si>
    <t>XS1221106641</t>
  </si>
  <si>
    <t>WILLOW NO2 FOR ZURICHI</t>
  </si>
  <si>
    <t>ANZ FLOAT 6/23</t>
  </si>
  <si>
    <t>AU3FN0017612</t>
  </si>
  <si>
    <t>AUST &amp; NZ BANKING GROUP</t>
  </si>
  <si>
    <t>BIDU 3.5 11/22</t>
  </si>
  <si>
    <t>US056752AB41</t>
  </si>
  <si>
    <t>BIDU</t>
  </si>
  <si>
    <t>Software &amp; Services (4510)</t>
  </si>
  <si>
    <t>GS 4 03/24</t>
  </si>
  <si>
    <t>US38141GVM31</t>
  </si>
  <si>
    <t>GOLDMAN SACHS</t>
  </si>
  <si>
    <t>Diversified Financials (4020)</t>
  </si>
  <si>
    <t>WFC 4.125 08/23</t>
  </si>
  <si>
    <t>US94974BFN55</t>
  </si>
  <si>
    <t>WFC</t>
  </si>
  <si>
    <t>Banks (4010)</t>
  </si>
  <si>
    <t>JPM 3 3/8 05/01</t>
  </si>
  <si>
    <t>US46625HJJ05</t>
  </si>
  <si>
    <t>JPMORGAN CHASE</t>
  </si>
  <si>
    <t>NDASS 4.25 22</t>
  </si>
  <si>
    <t>US65557HAD44</t>
  </si>
  <si>
    <t>NORDEA BANK AB</t>
  </si>
  <si>
    <t>SRENVX 6 3/8 09</t>
  </si>
  <si>
    <t>XS0901578681</t>
  </si>
  <si>
    <t>AQUARIUS + INV S</t>
  </si>
  <si>
    <t>EDF 5 1/4 01/29</t>
  </si>
  <si>
    <t>USF2893TAF33</t>
  </si>
  <si>
    <t>ELEC DE FRANCE</t>
  </si>
  <si>
    <t>Utilities (5510)</t>
  </si>
  <si>
    <t>BBB</t>
  </si>
  <si>
    <t>HRB 5 1/2 11/01</t>
  </si>
  <si>
    <t>US093662AE40</t>
  </si>
  <si>
    <t>BLOCK FINANCIAL</t>
  </si>
  <si>
    <t>JNPR 4 1/2 03/1</t>
  </si>
  <si>
    <t>US48203RAG92</t>
  </si>
  <si>
    <t>JUNIPER ENTWORKS</t>
  </si>
  <si>
    <t>Information Technology (0045)</t>
  </si>
  <si>
    <t>KLAC 4.65 11/24</t>
  </si>
  <si>
    <t>US482480AE03</t>
  </si>
  <si>
    <t>KLA TENCOR</t>
  </si>
  <si>
    <t>Semiconductors (4530)</t>
  </si>
  <si>
    <t>LLOYDS 5.75  25</t>
  </si>
  <si>
    <t>XS0195762991</t>
  </si>
  <si>
    <t>LLOYDS</t>
  </si>
  <si>
    <t>אג"ח חו"ל</t>
  </si>
  <si>
    <t>MS 4.1 05/22/23</t>
  </si>
  <si>
    <t>US61747YDU64</t>
  </si>
  <si>
    <t>MORGAN STANLEY</t>
  </si>
  <si>
    <t>MSI 3 1/2 03/01</t>
  </si>
  <si>
    <t>US620076BC25</t>
  </si>
  <si>
    <t>MOTOROLA</t>
  </si>
  <si>
    <t>SHBASS 12/49</t>
  </si>
  <si>
    <t>XS1194054166</t>
  </si>
  <si>
    <t>SHBASS</t>
  </si>
  <si>
    <t>STANLN 4 07/22</t>
  </si>
  <si>
    <t>XS0803659340</t>
  </si>
  <si>
    <t>STANDARD CHART</t>
  </si>
  <si>
    <t>BAC 0 09/15/26</t>
  </si>
  <si>
    <t>US59022CAA18</t>
  </si>
  <si>
    <t>BANK OF AMERICA CORP</t>
  </si>
  <si>
    <t>BBB-</t>
  </si>
  <si>
    <t>BAC 4.2 08/24</t>
  </si>
  <si>
    <t>US06051GFH74</t>
  </si>
  <si>
    <t>BANK OF AMERICA</t>
  </si>
  <si>
    <t>BRFSBZ 3.95 23</t>
  </si>
  <si>
    <t>USP1905CAD22</t>
  </si>
  <si>
    <t>BRF SA</t>
  </si>
  <si>
    <t>Food, Beverage &amp; Tobacco (3020)</t>
  </si>
  <si>
    <t>C 0 08/25/36</t>
  </si>
  <si>
    <t>US172967DS78</t>
  </si>
  <si>
    <t>CITIGROUP</t>
  </si>
  <si>
    <t>C 4 08/05/24</t>
  </si>
  <si>
    <t>US172967HV61</t>
  </si>
  <si>
    <t>CITIGROUP INC</t>
  </si>
  <si>
    <t>CNALN 5.25 75</t>
  </si>
  <si>
    <t>XS1216019585</t>
  </si>
  <si>
    <t>CNALN</t>
  </si>
  <si>
    <t>COH 4 1/4 04/01</t>
  </si>
  <si>
    <t>US189754AA23</t>
  </si>
  <si>
    <t>COACH INC</t>
  </si>
  <si>
    <t>Consumer Durables &amp; Apparel (2520)</t>
  </si>
  <si>
    <t>EMBRBZ 5.15 06/</t>
  </si>
  <si>
    <t>US29082AAA51 BR</t>
  </si>
  <si>
    <t>EMPRESA BRAS</t>
  </si>
  <si>
    <t>Capital Goods (2010)</t>
  </si>
  <si>
    <t>HSBC 5.625 LD</t>
  </si>
  <si>
    <t>US404280AR04</t>
  </si>
  <si>
    <t>HSBC HOLDINGS</t>
  </si>
  <si>
    <t>PTTEPT 4.875 49</t>
  </si>
  <si>
    <t>USY7145PCN60</t>
  </si>
  <si>
    <t>PTT EXPLOR</t>
  </si>
  <si>
    <t>אנרגיה</t>
  </si>
  <si>
    <t>RWE 7 10/12/72</t>
  </si>
  <si>
    <t>XS0767140022</t>
  </si>
  <si>
    <t>RWE AG 8612</t>
  </si>
  <si>
    <t>SAMMIN 4 1/8 11</t>
  </si>
  <si>
    <t>USP84050AA46</t>
  </si>
  <si>
    <t>SAMARCO MINERACA</t>
  </si>
  <si>
    <t>DB 4.296 05/25</t>
  </si>
  <si>
    <t>US251525AM33</t>
  </si>
  <si>
    <t>DEUTSCHE BANK AG</t>
  </si>
  <si>
    <t>BB+</t>
  </si>
  <si>
    <t>LB 5.625 02/22</t>
  </si>
  <si>
    <t>US532716AU19</t>
  </si>
  <si>
    <t>L BARNDS</t>
  </si>
  <si>
    <t>Retailing (2550)</t>
  </si>
  <si>
    <t>VIEFP4.85 04/49</t>
  </si>
  <si>
    <t>FR0011391838</t>
  </si>
  <si>
    <t>VEOLIA ENVRNMT</t>
  </si>
  <si>
    <t>MAS 4.45 04/01/</t>
  </si>
  <si>
    <t>US574599BJ41</t>
  </si>
  <si>
    <t>MASCO CORP</t>
  </si>
  <si>
    <t>BB</t>
  </si>
  <si>
    <t>SOCGEN 7 7/8 12</t>
  </si>
  <si>
    <t>USF8586CRW49</t>
  </si>
  <si>
    <t>SOCIETE GENERALE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</si>
  <si>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</si>
  <si>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</si>
  <si>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</si>
  <si>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</si>
  <si>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</si>
  <si>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</si>
  <si>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</si>
  <si>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</si>
  <si>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</si>
  <si>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לאומי</t>
  </si>
  <si>
    <t>פועלים</t>
  </si>
  <si>
    <t>פועלים‎</t>
  </si>
  <si>
    <t>גזית גלוב</t>
  </si>
  <si>
    <t>גזית גלוב לקבל</t>
  </si>
  <si>
    <t>עזריאלי</t>
  </si>
  <si>
    <t>קבוצת עזריאלי</t>
  </si>
  <si>
    <t>פרוטרום</t>
  </si>
  <si>
    <t>פרוטרום‎</t>
  </si>
  <si>
    <t>מזון</t>
  </si>
  <si>
    <t>שטראוס עלית</t>
  </si>
  <si>
    <t>שטראוס גרופ בעמ</t>
  </si>
  <si>
    <t>פז נפט</t>
  </si>
  <si>
    <t>פז חברת הנפט בעמ</t>
  </si>
  <si>
    <t>אורמת טכנו</t>
  </si>
  <si>
    <t>אורמת טכנולוגיות</t>
  </si>
  <si>
    <t>קלינטק</t>
  </si>
  <si>
    <t>סה"כ מניות תל אביב 25</t>
  </si>
  <si>
    <t>מניות תל אביב 75</t>
  </si>
  <si>
    <t>פיבי</t>
  </si>
  <si>
    <t>פ.י.ב.י. אחזקות בעמ</t>
  </si>
  <si>
    <t>פיבי לקבל</t>
  </si>
  <si>
    <t>גב ים</t>
  </si>
  <si>
    <t>נכסים בנין</t>
  </si>
  <si>
    <t>אידיבי פתוח</t>
  </si>
  <si>
    <t>מטריקס</t>
  </si>
  <si>
    <t>מטריקס אי.טי בעמ</t>
  </si>
  <si>
    <t>סה"כ מניות תל אביב 75</t>
  </si>
  <si>
    <t>מניות מניות היתר</t>
  </si>
  <si>
    <t>דנאל כא</t>
  </si>
  <si>
    <t>מגה אור</t>
  </si>
  <si>
    <t>פמס</t>
  </si>
  <si>
    <t>מפעלי פ.מ.ס. מיגון בעמ</t>
  </si>
  <si>
    <t>אופנה והלבשה</t>
  </si>
  <si>
    <t>מרחב</t>
  </si>
  <si>
    <t>מרחב-מרכז חומרי בניה וקרמיקה ב</t>
  </si>
  <si>
    <t>מתכת ומוצרי בניה</t>
  </si>
  <si>
    <t>קליל</t>
  </si>
  <si>
    <t>קליל‎</t>
  </si>
  <si>
    <t> מץד'טפ_ למט_</t>
  </si>
  <si>
    <t>אנרגיקס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</si>
  <si>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</si>
  <si>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</si>
  <si>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</si>
  <si>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</si>
  <si>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</si>
  <si>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</si>
  <si>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</si>
  <si>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</si>
  <si>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BAKER HUGHES IN</t>
  </si>
  <si>
    <t>US0572241075</t>
  </si>
  <si>
    <t>BAKER HUGHES INC</t>
  </si>
  <si>
    <t>Energy (1010)</t>
  </si>
  <si>
    <t>HALLIBURTON CO</t>
  </si>
  <si>
    <t>US4062161017</t>
  </si>
  <si>
    <t>HALLIBURTON</t>
  </si>
  <si>
    <t>SCHLUMBERGER LT</t>
  </si>
  <si>
    <t>AN80686571086</t>
  </si>
  <si>
    <t>SCHLUMBERGER LTD</t>
  </si>
  <si>
    <t>SCHLUMBERGER LT לקבל</t>
  </si>
  <si>
    <t>ISRAEL CHEMICAL</t>
  </si>
  <si>
    <t>IL0002810146</t>
  </si>
  <si>
    <t>ISRAEL CHHEMICALS</t>
  </si>
  <si>
    <t>Materials (1510)</t>
  </si>
  <si>
    <t>UNITED REN)URI(</t>
  </si>
  <si>
    <t>US9113631090</t>
  </si>
  <si>
    <t>ANITED RENTALS</t>
  </si>
  <si>
    <t>BORGWARNER INC</t>
  </si>
  <si>
    <t>US0997241064</t>
  </si>
  <si>
    <t>BORGWARNER</t>
  </si>
  <si>
    <t>Automobiles &amp; Components (2510)</t>
  </si>
  <si>
    <t>GENERAL MOTORS</t>
  </si>
  <si>
    <t>US37045V1008</t>
  </si>
  <si>
    <t>888 HOLDINGS PL</t>
  </si>
  <si>
    <t>GI000A0F6407</t>
  </si>
  <si>
    <t>HOLDINGS PLC 888</t>
  </si>
  <si>
    <t>Consumer Services (2530)</t>
  </si>
  <si>
    <t>LAS VEGAS SANDS</t>
  </si>
  <si>
    <t>US5178341070</t>
  </si>
  <si>
    <t>PRICELINE GROUP</t>
  </si>
  <si>
    <t>US7415034039</t>
  </si>
  <si>
    <t>TJX COS INC/THE</t>
  </si>
  <si>
    <t>US8725401090</t>
  </si>
  <si>
    <t>TJX COS INC</t>
  </si>
  <si>
    <t>EXPRESS SC)ESRX</t>
  </si>
  <si>
    <t>US30219G1085</t>
  </si>
  <si>
    <t>EXPRESS SCRIPTS</t>
  </si>
  <si>
    <t>Health Care Equipment &amp; Services (3510)</t>
  </si>
  <si>
    <t>MANPOWER )MAN(</t>
  </si>
  <si>
    <t>US56418H1005</t>
  </si>
  <si>
    <t>MANPOWERGROUP</t>
  </si>
  <si>
    <t>ACTAVIS PLC</t>
  </si>
  <si>
    <t>IE00BD1NQJ95</t>
  </si>
  <si>
    <t>ACTAVIS</t>
  </si>
  <si>
    <t>Pharmaceuticals, Biotech&amp;Life Sci (3520)</t>
  </si>
  <si>
    <t>GILEAD SCIENCES</t>
  </si>
  <si>
    <t>US3755581036</t>
  </si>
  <si>
    <t>PFIZER INC</t>
  </si>
  <si>
    <t>US7170811035</t>
  </si>
  <si>
    <t>pfizer</t>
  </si>
  <si>
    <t>US1729674242</t>
  </si>
  <si>
    <t>US0605051046</t>
  </si>
  <si>
    <t>GRAND CITY PROP</t>
  </si>
  <si>
    <t>LU0775917882</t>
  </si>
  <si>
    <t>GRAND CITY PROPE</t>
  </si>
  <si>
    <t>Real Estate (4040)</t>
  </si>
  <si>
    <t>GRAND CITY PROP לקבל</t>
  </si>
  <si>
    <t>BAIDU INC</t>
  </si>
  <si>
    <t>US0567521085</t>
  </si>
  <si>
    <t>BAIDA NIC</t>
  </si>
  <si>
    <t>EBAY INC</t>
  </si>
  <si>
    <t>US2786421030</t>
  </si>
  <si>
    <t>FACEBOOK INC</t>
  </si>
  <si>
    <t>US3030M1027</t>
  </si>
  <si>
    <t>FACEBOOK</t>
  </si>
  <si>
    <t>GOOGLE INC</t>
  </si>
  <si>
    <t>US38259P7069</t>
  </si>
  <si>
    <t>GOOGLE INC-C</t>
  </si>
  <si>
    <t>VISA INC</t>
  </si>
  <si>
    <t>US92826C8394</t>
  </si>
  <si>
    <t>VISA INC 3320</t>
  </si>
  <si>
    <t>VMWARE INC</t>
  </si>
  <si>
    <t>US9285634021</t>
  </si>
  <si>
    <t>VMWARE INC 9028</t>
  </si>
  <si>
    <t>YAHOO! INC</t>
  </si>
  <si>
    <t>US9843321061</t>
  </si>
  <si>
    <t>YAHOOI INC</t>
  </si>
  <si>
    <t>APPLE INC</t>
  </si>
  <si>
    <t>US0378331005</t>
  </si>
  <si>
    <t>Technology Hardware &amp; Equipment (4520)</t>
  </si>
  <si>
    <t>QUALCOMM INC</t>
  </si>
  <si>
    <t>US7475251036</t>
  </si>
  <si>
    <t>QUALCOMM</t>
  </si>
  <si>
    <t>SAMSUNG ELECTRO</t>
  </si>
  <si>
    <t>US7960508882</t>
  </si>
  <si>
    <t>SPDR S&amp;P CHINA E</t>
  </si>
  <si>
    <t>ראדוור אל טי</t>
  </si>
  <si>
    <t>IL0010834765</t>
  </si>
  <si>
    <t>RADWARE</t>
  </si>
  <si>
    <t>Telecommunication Services (5010)</t>
  </si>
  <si>
    <t>ABBVIE INC)ABBV</t>
  </si>
  <si>
    <t>US00287Y1091</t>
  </si>
  <si>
    <t>ABBVIE INC</t>
  </si>
  <si>
    <t>Health Care (0035)</t>
  </si>
  <si>
    <t>סה"כ מניות חברות ישראליות בחו"ל</t>
  </si>
  <si>
    <t>מניות חברות זרות בחו"ל</t>
  </si>
  <si>
    <t>TIME WARNER INC</t>
  </si>
  <si>
    <t>US8873173038</t>
  </si>
  <si>
    <t>TIME WARNNER</t>
  </si>
  <si>
    <t>Media (2540)</t>
  </si>
  <si>
    <t>MERCK &amp; CO INC</t>
  </si>
  <si>
    <t>US58933Y1055</t>
  </si>
  <si>
    <t>MERCK INC</t>
  </si>
  <si>
    <t>MERCK &amp; CO INC לקבל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</si>
  <si>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</si>
  <si>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</si>
  <si>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</si>
  <si>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</si>
  <si>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</si>
  <si>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</si>
  <si>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</si>
  <si>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הראל סל בנקים</t>
  </si>
  <si>
    <t>הראל סל בעמ</t>
  </si>
  <si>
    <t>הראל סל תא 25</t>
  </si>
  <si>
    <t>הראל סל תא100</t>
  </si>
  <si>
    <t>מט100.ס2 (*)</t>
  </si>
  <si>
    <t>פסגות מוצרי מדדים בעמ</t>
  </si>
  <si>
    <t>מט25.ס1 (*)</t>
  </si>
  <si>
    <t>קסם תא 100</t>
  </si>
  <si>
    <t>קסם תעודות סל ומוצרי מדדים בעמ</t>
  </si>
  <si>
    <t>קסם תא 25</t>
  </si>
  <si>
    <t>תכלית בנקים</t>
  </si>
  <si>
    <t>תכלית תעודות סל בעמ</t>
  </si>
  <si>
    <t>תכלית תא 100</t>
  </si>
  <si>
    <t>תכלית תא 25</t>
  </si>
  <si>
    <t>סה"כ תעודות סל שמחקות מדדי מניות בישראל</t>
  </si>
  <si>
    <t>תעודות סל שמחקות מדדי מניות בחו"ל</t>
  </si>
  <si>
    <t>אינדקס סל יח</t>
  </si>
  <si>
    <t>אינדקס סל בעמ</t>
  </si>
  <si>
    <t>הראל סל שקלי 500S&amp;P</t>
  </si>
  <si>
    <t>פסגות מדד קפג (*)</t>
  </si>
  <si>
    <t>פסגות תעודות סל מדדים בעמ</t>
  </si>
  <si>
    <t>פסגות סל 500S&amp;P (*)</t>
  </si>
  <si>
    <t>פסגות סל Retail (*)</t>
  </si>
  <si>
    <t>פסגות סל אנרגיה ארהב (*)</t>
  </si>
  <si>
    <t>קסם אנרגיה</t>
  </si>
  <si>
    <t>קסם נאסדק 100</t>
  </si>
  <si>
    <t>תכלית גרמניה 30DAX ש</t>
  </si>
  <si>
    <t>תכלית דאקס</t>
  </si>
  <si>
    <t>תכלית מורכבות בעמ</t>
  </si>
  <si>
    <t>תכלית צרפת 40 CAC מנ</t>
  </si>
  <si>
    <t>תכלית גלובל בעמ</t>
  </si>
  <si>
    <t>סה"כ תעודות סל שמחקות מדדי מניות בחו"ל</t>
  </si>
  <si>
    <t>תעודות סל שמחקות מדדים אחרים בישראל</t>
  </si>
  <si>
    <t>הראל סל תל בונד שקלי</t>
  </si>
  <si>
    <t>מבט תל בונד (*)</t>
  </si>
  <si>
    <t>פסגות סל בונד 60 סד1 (*)</t>
  </si>
  <si>
    <t>פסגות סל תל בונד תשו (*)</t>
  </si>
  <si>
    <t>קסם תל בונד 60</t>
  </si>
  <si>
    <t>תאמ4.ס12 (*)</t>
  </si>
  <si>
    <t>תכלית תל בונד 60 REI</t>
  </si>
  <si>
    <t>תכלית תל בונד תשואות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</si>
  <si>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</si>
  <si>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</si>
  <si>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</si>
  <si>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</si>
  <si>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</si>
  <si>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</si>
  <si>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</si>
  <si>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</si>
  <si>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</si>
  <si>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</si>
  <si>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CONSUMER DISCRE</t>
  </si>
  <si>
    <t>US81369Y4070</t>
  </si>
  <si>
    <t>SPDR-CONS DISCRE</t>
  </si>
  <si>
    <t>DAXEX</t>
  </si>
  <si>
    <t>DE0005933931</t>
  </si>
  <si>
    <t>PIMCO EMRG LOCAL BD</t>
  </si>
  <si>
    <t>EGSHARES EMERGI</t>
  </si>
  <si>
    <t>US2684617796</t>
  </si>
  <si>
    <t>EGS EM CONSUMER</t>
  </si>
  <si>
    <t>ENERGY SELECT S</t>
  </si>
  <si>
    <t>US81369Y5069</t>
  </si>
  <si>
    <t>SPDR-ENERGY SEL</t>
  </si>
  <si>
    <t>FINANC SPDR</t>
  </si>
  <si>
    <t>US81369Y605</t>
  </si>
  <si>
    <t>SPDR-FINL SELECT</t>
  </si>
  <si>
    <t>GUGGENHEIM S&amp;P</t>
  </si>
  <si>
    <t>US78355W1062</t>
  </si>
  <si>
    <t>GUGGEHEIM S&amp;P</t>
  </si>
  <si>
    <t>HEALTH CARE SEL</t>
  </si>
  <si>
    <t>US81369Y2090</t>
  </si>
  <si>
    <t>SPDR-HEALTH CARE</t>
  </si>
  <si>
    <t>INDUSTRIAL SELE</t>
  </si>
  <si>
    <t>US81369Y7040</t>
  </si>
  <si>
    <t>SPDR-INDU SELECT</t>
  </si>
  <si>
    <t>ISHARE ITAL)EWI</t>
  </si>
  <si>
    <t>US4642868552</t>
  </si>
  <si>
    <t>ISHARES MSCI ITA</t>
  </si>
  <si>
    <t>ISHARE ITAL)EWI לקבל</t>
  </si>
  <si>
    <t>ISHARES CORE S&amp;</t>
  </si>
  <si>
    <t>US4642872000</t>
  </si>
  <si>
    <t>ISHARES CORE S&amp;P500</t>
  </si>
  <si>
    <t>ISHARES INDIA 5</t>
  </si>
  <si>
    <t>US4642895290</t>
  </si>
  <si>
    <t>ISHARES INDIA</t>
  </si>
  <si>
    <t>ISHARES JAP</t>
  </si>
  <si>
    <t>US4642868487</t>
  </si>
  <si>
    <t>ISHARES MSCI JPN</t>
  </si>
  <si>
    <t>ISHARES JAP לקבל</t>
  </si>
  <si>
    <t>ISHARES MSCI AL</t>
  </si>
  <si>
    <t>US4642881829</t>
  </si>
  <si>
    <t>ISHARES MSCI</t>
  </si>
  <si>
    <t>ISHARES MSCI AL לקבל</t>
  </si>
  <si>
    <t>ISHARES MSCI IN</t>
  </si>
  <si>
    <t>US46429B5984</t>
  </si>
  <si>
    <t>ISHARES MSCI IN לקבל</t>
  </si>
  <si>
    <t>ISHARES MSCI NE</t>
  </si>
  <si>
    <t>US4642868149</t>
  </si>
  <si>
    <t>SPDR S&amp;P RETAIL</t>
  </si>
  <si>
    <t>ISHARES MSCI NE לקבל</t>
  </si>
  <si>
    <t>ISHARES MSCI SO</t>
  </si>
  <si>
    <t>US4642867729</t>
  </si>
  <si>
    <t>ISHARES MSCI SOUTH KOREA</t>
  </si>
  <si>
    <t>ISHARES MSCI SW</t>
  </si>
  <si>
    <t>US4642867497</t>
  </si>
  <si>
    <t>ISHARES MSCI SWI</t>
  </si>
  <si>
    <t>ISHARES MSCI SW לקבל</t>
  </si>
  <si>
    <t>ISHARES RUSSELL</t>
  </si>
  <si>
    <t>US4642876308</t>
  </si>
  <si>
    <t>US4642876480</t>
  </si>
  <si>
    <t>ISHARES-EMG MKT</t>
  </si>
  <si>
    <t>US4642872349</t>
  </si>
  <si>
    <t>PICTET FUND LUX EMER</t>
  </si>
  <si>
    <t>ISHARES-EMG MKT לקבל</t>
  </si>
  <si>
    <t>ISHARES-FRANCE</t>
  </si>
  <si>
    <t>US4642867075</t>
  </si>
  <si>
    <t>ISHARES MSCI FRA</t>
  </si>
  <si>
    <t>ISHARES-FRANCE לקבל</t>
  </si>
  <si>
    <t>ISHARES-GERMANY</t>
  </si>
  <si>
    <t>US4642868065</t>
  </si>
  <si>
    <t>ISHARES MSCI GER</t>
  </si>
  <si>
    <t>ISHARES-GERMANY לקבל</t>
  </si>
  <si>
    <t>ISHARES-UK</t>
  </si>
  <si>
    <t>US4642866994</t>
  </si>
  <si>
    <t>ISHARES MSCI UNI</t>
  </si>
  <si>
    <t>ISHARES-UK לקבל</t>
  </si>
  <si>
    <t>JAPAN SMALLER C</t>
  </si>
  <si>
    <t>US47109U1043</t>
  </si>
  <si>
    <t>JAPAN SM CAP FD</t>
  </si>
  <si>
    <t>MARKET VECTORS</t>
  </si>
  <si>
    <t>US57060U1007</t>
  </si>
  <si>
    <t>MARKET VECTORS GOLD</t>
  </si>
  <si>
    <t>NASDAQ</t>
  </si>
  <si>
    <t>US73935A1043</t>
  </si>
  <si>
    <t>POWERSH-QQQ</t>
  </si>
  <si>
    <t>NASDAQ לקבל</t>
  </si>
  <si>
    <t>POWERSHARES KBW</t>
  </si>
  <si>
    <t>US73937B7468</t>
  </si>
  <si>
    <t>POWER SHARES BANK</t>
  </si>
  <si>
    <t>POWERSHRES)PBJ</t>
  </si>
  <si>
    <t>US7395X8496</t>
  </si>
  <si>
    <t>POWERSH-FOOD&amp;BEV</t>
  </si>
  <si>
    <t>SOURCE EURO STO</t>
  </si>
  <si>
    <t>IE00B60SWX25</t>
  </si>
  <si>
    <t>SOURCE EURO STOXX50 UCIT</t>
  </si>
  <si>
    <t>SOURCE STOXX EU</t>
  </si>
  <si>
    <t>IE00B5MTXJ97</t>
  </si>
  <si>
    <t>SOURCE STOXX EUR</t>
  </si>
  <si>
    <t>IE00B60SWW18</t>
  </si>
  <si>
    <t>SPDR DIVIDE -SDY</t>
  </si>
  <si>
    <t>US78464A7634</t>
  </si>
  <si>
    <t>BAC</t>
  </si>
  <si>
    <t>SPDR S&amp;P CHINA</t>
  </si>
  <si>
    <t>US78463X4007</t>
  </si>
  <si>
    <t>SPDR S&amp;P CHINA לקבל</t>
  </si>
  <si>
    <t>SPDR S&amp;P MIDCAP</t>
  </si>
  <si>
    <t>US78467Y1073</t>
  </si>
  <si>
    <t>SPDR S&amp;P MID 400</t>
  </si>
  <si>
    <t>SPDR S&amp;P MIDCAP לקבל</t>
  </si>
  <si>
    <t>SPDR S&amp;P R)XRT(</t>
  </si>
  <si>
    <t>US78464A7147</t>
  </si>
  <si>
    <t>SPDR TRUST SER 1</t>
  </si>
  <si>
    <t>US78462F1030</t>
  </si>
  <si>
    <t>SPDR S&amp;P 500 ETF</t>
  </si>
  <si>
    <t>SPDR TRUST SER 1 לקבל</t>
  </si>
  <si>
    <t>SPDR-CONS STAPL</t>
  </si>
  <si>
    <t>US81369Y3080</t>
  </si>
  <si>
    <t>SPDR-CONS STAPLE</t>
  </si>
  <si>
    <t>TECH SPDR  -XLK</t>
  </si>
  <si>
    <t>US81369Y8030</t>
  </si>
  <si>
    <t>SPDR-TECH SEL S</t>
  </si>
  <si>
    <t>VANGUARD FTSE E</t>
  </si>
  <si>
    <t>US9220428588</t>
  </si>
  <si>
    <t>VANGUARD FTSE EM</t>
  </si>
  <si>
    <t>US9220428745</t>
  </si>
  <si>
    <t>VANGUARD FTSE EU</t>
  </si>
  <si>
    <t>VANGUARD FTSE E לקבל</t>
  </si>
  <si>
    <t>WISDOMTREE EURO</t>
  </si>
  <si>
    <t>US97717X7012</t>
  </si>
  <si>
    <t>WISDOM TREE EUROPE</t>
  </si>
  <si>
    <t>WISDOMTREE JAPA</t>
  </si>
  <si>
    <t>US97717W8516</t>
  </si>
  <si>
    <t>WISDOMTREE JPN H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</si>
  <si>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</si>
  <si>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</si>
  <si>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</si>
  <si>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</si>
  <si>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</si>
  <si>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</si>
  <si>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</si>
  <si>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</si>
  <si>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</si>
  <si>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SPARX JAPAN FUN</t>
  </si>
  <si>
    <t>SPARX JAPAN</t>
  </si>
  <si>
    <t>קרן נאמנות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</si>
  <si>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</si>
  <si>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</si>
  <si>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</si>
  <si>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</si>
  <si>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ALCENTRA FUND S</t>
  </si>
  <si>
    <t>LU1086644959</t>
  </si>
  <si>
    <t>ALCENTRA FUND</t>
  </si>
  <si>
    <t>קרן חו"ל</t>
  </si>
  <si>
    <t>AMUNDI FDS BOND</t>
  </si>
  <si>
    <t>LU1103162241</t>
  </si>
  <si>
    <t>AMUNDI FDS</t>
  </si>
  <si>
    <t>CREDIT SUISSE N</t>
  </si>
  <si>
    <t>LU0635707705</t>
  </si>
  <si>
    <t>CS-NOVA G SL-MB$</t>
  </si>
  <si>
    <t>FRANKLIN TEMPLE</t>
  </si>
  <si>
    <t>LU0195953152</t>
  </si>
  <si>
    <t>TEMP-FT GTR-IA$</t>
  </si>
  <si>
    <t>HEPTAGON FUND P</t>
  </si>
  <si>
    <t>IE00B6ZZNB36</t>
  </si>
  <si>
    <t>HEPT-OPP D M-CUS</t>
  </si>
  <si>
    <t>INVESCO ZODIAC</t>
  </si>
  <si>
    <t>LU0564079282</t>
  </si>
  <si>
    <t>LNVESCO ZOBIAC</t>
  </si>
  <si>
    <t>KOTAK FUNDS - I</t>
  </si>
  <si>
    <t>LU0675383409</t>
  </si>
  <si>
    <t>KOTAK FUNDS</t>
  </si>
  <si>
    <t>PICTET - JAPANE</t>
  </si>
  <si>
    <t>LU0155301467</t>
  </si>
  <si>
    <t>PICTET</t>
  </si>
  <si>
    <t>יין</t>
  </si>
  <si>
    <t>PIMCO FUNDS</t>
  </si>
  <si>
    <t>IE00B4QHG263</t>
  </si>
  <si>
    <t>PIMCO GBL INV GRADE</t>
  </si>
  <si>
    <t>ROBECO CAPITAL</t>
  </si>
  <si>
    <t>LU0398248921</t>
  </si>
  <si>
    <t>ROB-HY BD-I$</t>
  </si>
  <si>
    <t>T ROWE GLB HYLD</t>
  </si>
  <si>
    <t>LU0133083492</t>
  </si>
  <si>
    <t>GE VAR 11/67</t>
  </si>
  <si>
    <t>UBAM - GLOBAL H</t>
  </si>
  <si>
    <t>LU0569863243</t>
  </si>
  <si>
    <t>UBAM- GLOBAL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</si>
  <si>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</si>
  <si>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</si>
  <si>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</si>
  <si>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</si>
  <si>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</si>
  <si>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</si>
  <si>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</si>
  <si>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</si>
  <si>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</si>
  <si>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</si>
  <si>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</si>
  <si>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</si>
  <si>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</si>
  <si>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</si>
  <si>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</si>
  <si>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</si>
  <si>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</si>
  <si>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</si>
  <si>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</si>
  <si>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</si>
  <si>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</si>
  <si>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</si>
  <si>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</si>
  <si>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</si>
  <si>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</si>
  <si>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</si>
  <si>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</si>
  <si>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</si>
  <si>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</si>
  <si>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</si>
  <si>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</si>
  <si>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</si>
  <si>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</si>
  <si>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</si>
  <si>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</si>
  <si>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</si>
  <si>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</si>
  <si>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</si>
  <si>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</si>
  <si>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</si>
  <si>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</si>
  <si>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</si>
  <si>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</si>
  <si>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</si>
  <si>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</si>
  <si>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</si>
  <si>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</si>
  <si>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</si>
  <si>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</si>
  <si>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</si>
  <si>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</si>
  <si>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</si>
  <si>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</si>
  <si>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</si>
  <si>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</si>
  <si>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</si>
  <si>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</si>
  <si>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</si>
  <si>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</si>
  <si>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</si>
  <si>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</si>
  <si>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</si>
  <si>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</si>
  <si>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</si>
  <si>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</si>
  <si>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</si>
  <si>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</si>
  <si>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</si>
  <si>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</si>
  <si>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</si>
  <si>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</si>
  <si>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</si>
  <si>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</si>
  <si>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</si>
  <si>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</si>
  <si>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</si>
  <si>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</si>
  <si>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</si>
  <si>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</si>
  <si>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</si>
  <si>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</si>
  <si>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</si>
  <si>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</si>
  <si>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</si>
  <si>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</si>
  <si>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</si>
  <si>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</si>
  <si>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</si>
  <si>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</si>
  <si>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</si>
  <si>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</si>
  <si>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</si>
  <si>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</si>
  <si>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</si>
  <si>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</si>
  <si>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</si>
  <si>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</si>
  <si>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</si>
  <si>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</si>
  <si>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אי די בי אג ד הסדר חוב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</si>
  <si>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</si>
  <si>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</si>
  <si>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</si>
  <si>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</si>
  <si>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</si>
  <si>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</si>
  <si>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</si>
  <si>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</si>
  <si>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</si>
  <si>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</si>
  <si>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</si>
  <si>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</si>
  <si>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</si>
  <si>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</si>
  <si>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</si>
  <si>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</si>
  <si>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</si>
  <si>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</si>
  <si>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</si>
  <si>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</si>
  <si>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</si>
  <si>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</si>
  <si>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</si>
  <si>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</si>
  <si>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</si>
  <si>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</si>
  <si>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</si>
  <si>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</si>
  <si>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</si>
  <si>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</si>
  <si>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</si>
  <si>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</si>
  <si>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</si>
  <si>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</si>
  <si>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</si>
  <si>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</si>
  <si>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</si>
  <si>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</si>
  <si>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</si>
  <si>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</si>
  <si>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</si>
  <si>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</si>
  <si>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</si>
  <si>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</si>
  <si>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</si>
  <si>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</si>
  <si>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</si>
  <si>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</si>
  <si>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</si>
  <si>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</si>
  <si>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</si>
  <si>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</si>
  <si>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</si>
  <si>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</si>
  <si>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</si>
  <si>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</si>
  <si>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</si>
  <si>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</si>
  <si>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</si>
  <si>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</si>
  <si>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</si>
  <si>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</si>
  <si>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</si>
  <si>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</si>
  <si>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</si>
  <si>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</si>
  <si>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</si>
  <si>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</si>
  <si>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</si>
  <si>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</si>
  <si>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</si>
  <si>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10/02FW3.81110$</t>
  </si>
  <si>
    <t>בנק מזרחי טפחות בעמ</t>
  </si>
  <si>
    <t>11/06/2015</t>
  </si>
  <si>
    <t>16/09FW4.03050$</t>
  </si>
  <si>
    <t>11/03/2015</t>
  </si>
  <si>
    <t>25/02FW3.88280$</t>
  </si>
  <si>
    <t>25/05/2015</t>
  </si>
  <si>
    <t>E10/02FW4.31050</t>
  </si>
  <si>
    <t>E24/09FW4.22260</t>
  </si>
  <si>
    <t>16/04/2015</t>
  </si>
  <si>
    <t>LS10/12FW5.9105</t>
  </si>
  <si>
    <t>10/06/2015</t>
  </si>
  <si>
    <t>Y28/01FW.032500</t>
  </si>
  <si>
    <t>29/04/2015</t>
  </si>
  <si>
    <t>סה"כ חוזים ₪ / מט"ח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</si>
  <si>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</si>
  <si>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</si>
  <si>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</si>
  <si>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</si>
  <si>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</si>
  <si>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</si>
  <si>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</si>
  <si>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</si>
  <si>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</si>
  <si>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</si>
  <si>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</si>
  <si>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</si>
  <si>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</si>
  <si>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</si>
  <si>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</si>
  <si>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</si>
  <si>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</si>
  <si>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BNP 6 1/18</t>
  </si>
  <si>
    <t>XS1247508903</t>
  </si>
  <si>
    <t>BNP PARIBAS</t>
  </si>
  <si>
    <t>אחר</t>
  </si>
  <si>
    <t>15/06/2015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</si>
  <si>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</si>
  <si>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</si>
  <si>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</si>
  <si>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</si>
  <si>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</si>
  <si>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- עמיתיים</t>
  </si>
  <si>
    <t>הלוואות עמיתיים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</si>
  <si>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</si>
  <si>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</si>
  <si>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</si>
  <si>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</si>
  <si>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</si>
  <si>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</si>
  <si>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</si>
  <si>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</si>
  <si>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</si>
  <si>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</si>
  <si>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</si>
  <si>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</si>
  <si>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</si>
  <si>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</si>
  <si>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</si>
  <si>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</si>
  <si>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</si>
  <si>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</si>
  <si>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</si>
  <si>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</si>
  <si>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</si>
  <si>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</si>
  <si>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</si>
  <si>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</si>
  <si>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</si>
  <si>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</si>
  <si>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</si>
  <si>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</si>
  <si>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</si>
  <si>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</si>
  <si>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</si>
  <si>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</si>
  <si>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</si>
  <si>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</si>
  <si>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</si>
  <si>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</si>
  <si>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</si>
  <si>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</si>
  <si>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</si>
  <si>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</si>
  <si>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</si>
  <si>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</si>
  <si>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</si>
  <si>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</si>
  <si>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</si>
  <si>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</si>
  <si>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</si>
  <si>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</si>
  <si>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</si>
  <si>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</si>
  <si>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</si>
  <si>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</si>
  <si>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</si>
  <si>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</si>
  <si>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</si>
  <si>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</si>
  <si>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</si>
  <si>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</si>
  <si>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</si>
  <si>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</si>
  <si>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</si>
  <si>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</si>
  <si>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</si>
  <si>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</si>
  <si>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</si>
  <si>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</si>
  <si>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</si>
  <si>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</si>
  <si>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</si>
  <si>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</si>
  <si>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</si>
  <si>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</si>
  <si>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</si>
  <si>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</si>
  <si>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</si>
  <si>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</si>
  <si>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</si>
  <si>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</si>
  <si>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</si>
  <si>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</si>
  <si>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שם קופה: פסגות פנסיה -כללית, מספר אישור: 1532, קידוד: 513765347-00000000001532, תאריך הפקת דוח: 14/07/2015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</si>
  <si>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</si>
  <si>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</si>
  <si>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</si>
  <si>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</si>
  <si>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</si>
  <si>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</si>
  <si>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</si>
  <si>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</si>
  <si>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</si>
  <si>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</si>
  <si>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</si>
  <si>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</si>
  <si>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</si>
  <si>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</si>
  <si>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</si>
  <si>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</si>
  <si>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</si>
  <si>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</si>
  <si>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</si>
  <si>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</si>
  <si>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</si>
  <si>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</si>
  <si>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</si>
  <si>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</si>
  <si>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</si>
  <si>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</si>
  <si>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</si>
  <si>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</si>
  <si>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ז. השקעות אחרות</t>
  </si>
  <si>
    <t>סה"כ סכום נכסי הקופה</t>
  </si>
  <si>
    <t>מטבע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</si>
  <si>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</si>
  <si>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</si>
  <si>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</si>
  <si>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</si>
  <si>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</si>
  <si>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</si>
  <si>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קורונה סלוברית</t>
  </si>
  <si>
    <t>לירה קפריסאית</t>
  </si>
  <si>
    <t>כתר נורבגי</t>
  </si>
  <si>
    <t>קונה קרואטי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</si>
  <si>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</si>
  <si>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</si>
  <si>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</si>
  <si>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</si>
  <si>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</si>
  <si>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</si>
  <si>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</si>
  <si>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</si>
  <si>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</si>
  <si>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</si>
  <si>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</si>
  <si>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</si>
  <si>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</si>
  <si>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סיכום נכסי ההשקעה</t>
  </si>
  <si>
    <t>אחרים</t>
  </si>
  <si>
    <t xml:space="preserve">  שונות  </t>
  </si>
  <si>
    <t xml:space="preserve">  לא מדורג  </t>
  </si>
  <si>
    <t xml:space="preserve">לא מדורג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</si>
</sst>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##0.00%"/>
    <numFmt numFmtId="165" formatCode="##0.0000"/>
  </numFmts>
  <fonts count="11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</font>
    <font>
      <sz val="10"/>
      <color indexed="8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5" fillId="0" borderId="4" xfId="0" applyNumberFormat="1" applyFont="1" applyBorder="1" applyAlignment="1">
      <alignment horizontal="right" readingOrder="2"/>
    </xf>
    <xf numFmtId="10" fontId="4" fillId="0" borderId="0" xfId="0" applyNumberFormat="1" applyFont="1" applyAlignment="1">
      <alignment horizontal="right" readingOrder="2"/>
    </xf>
    <xf numFmtId="10" fontId="4" fillId="0" borderId="4" xfId="0" applyNumberFormat="1" applyFont="1" applyBorder="1" applyAlignment="1">
      <alignment horizontal="right" readingOrder="2"/>
    </xf>
    <xf numFmtId="10" fontId="0" fillId="0" borderId="4" xfId="0" applyNumberFormat="1" applyBorder="1"/>
    <xf numFmtId="0" fontId="9" fillId="0" borderId="0" xfId="0" applyFont="1" applyAlignment="1">
      <alignment horizontal="right" readingOrder="2"/>
    </xf>
    <xf numFmtId="43" fontId="9" fillId="0" borderId="0" xfId="1" applyFont="1" applyAlignment="1">
      <alignment horizontal="right" readingOrder="2"/>
    </xf>
    <xf numFmtId="43" fontId="10" fillId="0" borderId="0" xfId="3" applyFont="1"/>
    <xf numFmtId="10" fontId="9" fillId="0" borderId="0" xfId="1" applyNumberFormat="1" applyFont="1" applyAlignment="1">
      <alignment horizontal="right" readingOrder="2"/>
    </xf>
    <xf numFmtId="10" fontId="5" fillId="0" borderId="0" xfId="2" applyNumberFormat="1" applyFont="1" applyAlignment="1">
      <alignment horizontal="right" readingOrder="2"/>
    </xf>
    <xf numFmtId="43" fontId="6" fillId="0" borderId="0" xfId="1" applyFont="1" applyAlignment="1">
      <alignment horizontal="right" readingOrder="2"/>
    </xf>
    <xf numFmtId="0" fontId="5" fillId="0" borderId="4" xfId="0" applyNumberFormat="1" applyFont="1" applyBorder="1" applyAlignment="1">
      <alignment horizontal="right" readingOrder="2"/>
    </xf>
    <xf numFmtId="0" fontId="4" fillId="0" borderId="4" xfId="0" applyNumberFormat="1" applyFont="1" applyBorder="1" applyAlignment="1">
      <alignment horizontal="right" readingOrder="2"/>
    </xf>
    <xf numFmtId="10" fontId="0" fillId="0" borderId="0" xfId="0" applyNumberFormat="1"/>
    <xf numFmtId="10" fontId="4" fillId="0" borderId="1" xfId="0" applyNumberFormat="1" applyFont="1" applyBorder="1" applyAlignment="1">
      <alignment horizontal="right" readingOrder="2"/>
    </xf>
    <xf numFmtId="4" fontId="0" fillId="0" borderId="0" xfId="0" applyNumberFormat="1"/>
    <xf numFmtId="4" fontId="4" fillId="0" borderId="0" xfId="0" applyNumberFormat="1" applyFont="1" applyAlignment="1">
      <alignment horizontal="right" readingOrder="2"/>
    </xf>
    <xf numFmtId="4" fontId="4" fillId="0" borderId="1" xfId="0" applyNumberFormat="1" applyFont="1" applyBorder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4" fontId="5" fillId="0" borderId="4" xfId="0" applyNumberFormat="1" applyFont="1" applyBorder="1" applyAlignment="1">
      <alignment horizontal="right" readingOrder="2"/>
    </xf>
    <xf numFmtId="4" fontId="4" fillId="0" borderId="4" xfId="0" applyNumberFormat="1" applyFont="1" applyBorder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4" fontId="5" fillId="0" borderId="4" xfId="1" applyNumberFormat="1" applyFont="1" applyBorder="1" applyAlignment="1">
      <alignment horizontal="right" readingOrder="2"/>
    </xf>
    <xf numFmtId="4" fontId="6" fillId="0" borderId="0" xfId="1" applyNumberFormat="1" applyFont="1" applyAlignment="1">
      <alignment horizontal="right" readingOrder="2"/>
    </xf>
    <xf numFmtId="10" fontId="6" fillId="0" borderId="0" xfId="1" applyNumberFormat="1" applyFont="1" applyAlignment="1">
      <alignment horizontal="right" readingOrder="2"/>
    </xf>
    <xf numFmtId="4" fontId="0" fillId="0" borderId="4" xfId="0" applyNumberFormat="1" applyBorder="1"/>
    <xf numFmtId="43" fontId="0" fillId="0" borderId="0" xfId="1" applyFont="1"/>
    <xf numFmtId="43" fontId="4" fillId="0" borderId="0" xfId="1" applyFont="1" applyAlignment="1">
      <alignment horizontal="right" readingOrder="2"/>
    </xf>
    <xf numFmtId="43" fontId="4" fillId="0" borderId="1" xfId="1" applyFont="1" applyBorder="1" applyAlignment="1">
      <alignment horizontal="right" readingOrder="2"/>
    </xf>
    <xf numFmtId="43" fontId="5" fillId="0" borderId="0" xfId="1" applyFont="1" applyAlignment="1">
      <alignment horizontal="right" readingOrder="2"/>
    </xf>
    <xf numFmtId="43" fontId="5" fillId="0" borderId="4" xfId="1" applyFont="1" applyBorder="1" applyAlignment="1">
      <alignment horizontal="right" readingOrder="2"/>
    </xf>
    <xf numFmtId="43" fontId="4" fillId="0" borderId="4" xfId="1" applyFont="1" applyBorder="1" applyAlignment="1">
      <alignment horizontal="right" readingOrder="2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2"/>
  <sheetViews>
    <sheetView rightToLeft="1" topLeftCell="A16" workbookViewId="0">
      <selection activeCell="C23" sqref="C23"/>
    </sheetView>
  </sheetViews>
  <sheetFormatPr defaultColWidth="9.140625" defaultRowHeight="12.75"/>
  <cols>
    <col min="1" max="1" width="49.7109375" customWidth="1"/>
    <col min="2" max="2" width="14.42578125" customWidth="1"/>
    <col min="3" max="4" width="8.7109375" customWidth="1"/>
    <col min="5" max="5" width="10.7109375" customWidth="1"/>
    <col min="6" max="6" width="17.7109375" customWidth="1"/>
    <col min="7" max="7" width="14.7109375" style="31" customWidth="1"/>
    <col min="8" max="8" width="16.7109375" style="31" customWidth="1"/>
    <col min="9" max="9" width="11.7109375" style="33" customWidth="1"/>
    <col min="10" max="10" width="20.7109375" style="31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20" t="s">
        <v>10</v>
      </c>
      <c r="H11" s="20" t="s">
        <v>11</v>
      </c>
      <c r="I11" s="34" t="s">
        <v>12</v>
      </c>
      <c r="J11" s="20" t="s">
        <v>13</v>
      </c>
    </row>
    <row r="12" spans="1:10">
      <c r="A12" s="5"/>
      <c r="B12" s="5"/>
      <c r="C12" s="5"/>
      <c r="D12" s="5"/>
      <c r="E12" s="5"/>
      <c r="F12" s="5"/>
      <c r="G12" s="32" t="s">
        <v>14</v>
      </c>
      <c r="H12" s="32" t="s">
        <v>14</v>
      </c>
      <c r="I12" s="35" t="s">
        <v>15</v>
      </c>
      <c r="J12" s="32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20"/>
      <c r="H15" s="20"/>
      <c r="I15" s="34"/>
      <c r="J15" s="20"/>
    </row>
    <row r="18" spans="1:10">
      <c r="A18" s="4" t="s">
        <v>17</v>
      </c>
      <c r="B18" s="4"/>
      <c r="C18" s="4"/>
      <c r="D18" s="4"/>
      <c r="E18" s="4"/>
      <c r="F18" s="4"/>
      <c r="G18" s="20"/>
      <c r="H18" s="20"/>
      <c r="I18" s="34"/>
      <c r="J18" s="20"/>
    </row>
    <row r="19" spans="1:10">
      <c r="A19" s="6" t="s">
        <v>18</v>
      </c>
      <c r="B19" s="6"/>
      <c r="C19" s="6"/>
      <c r="D19" s="6"/>
      <c r="E19" s="6"/>
      <c r="F19" s="6"/>
      <c r="G19" s="18"/>
      <c r="H19" s="18"/>
      <c r="I19" s="36"/>
      <c r="J19" s="18"/>
    </row>
    <row r="20" spans="1:10">
      <c r="A20" s="7" t="s">
        <v>19</v>
      </c>
      <c r="B20" s="7" t="s">
        <v>20</v>
      </c>
      <c r="C20" s="7" t="s">
        <v>21</v>
      </c>
      <c r="D20" s="7" t="s">
        <v>22</v>
      </c>
      <c r="E20" s="28">
        <v>0</v>
      </c>
      <c r="F20" s="7" t="s">
        <v>23</v>
      </c>
      <c r="G20" s="42">
        <v>0</v>
      </c>
      <c r="H20" s="42">
        <v>0</v>
      </c>
      <c r="I20" s="39">
        <v>5.5</v>
      </c>
      <c r="J20" s="17">
        <f>I20/סיכום!$B$42</f>
        <v>3.6216942326578448E-4</v>
      </c>
    </row>
    <row r="21" spans="1:10">
      <c r="A21" s="7" t="s">
        <v>24</v>
      </c>
      <c r="B21" s="7" t="s">
        <v>25</v>
      </c>
      <c r="C21" s="7" t="s">
        <v>21</v>
      </c>
      <c r="D21" s="7" t="s">
        <v>22</v>
      </c>
      <c r="E21" s="28">
        <v>0</v>
      </c>
      <c r="F21" s="7" t="s">
        <v>23</v>
      </c>
      <c r="G21" s="42">
        <v>0</v>
      </c>
      <c r="H21" s="42">
        <v>0</v>
      </c>
      <c r="I21" s="39">
        <v>-12.75</v>
      </c>
      <c r="J21" s="17">
        <f>I21/סיכום!$B$42</f>
        <v>-8.3957457211613674E-4</v>
      </c>
    </row>
    <row r="22" spans="1:10" ht="13.5" thickBot="1">
      <c r="A22" s="6" t="s">
        <v>26</v>
      </c>
      <c r="B22" s="6"/>
      <c r="C22" s="6"/>
      <c r="D22" s="6"/>
      <c r="E22" s="6"/>
      <c r="F22" s="6"/>
      <c r="G22" s="18"/>
      <c r="H22" s="18"/>
      <c r="I22" s="37">
        <f>SUM(I20:I21)</f>
        <v>-7.25</v>
      </c>
      <c r="J22" s="19">
        <f>SUM(J20:J21)</f>
        <v>-4.7740514885035226E-4</v>
      </c>
    </row>
    <row r="23" spans="1:10" ht="13.5" thickTop="1"/>
    <row r="24" spans="1:10">
      <c r="A24" s="6" t="s">
        <v>27</v>
      </c>
      <c r="B24" s="6"/>
      <c r="C24" s="6"/>
      <c r="D24" s="6"/>
      <c r="E24" s="6"/>
      <c r="F24" s="6"/>
      <c r="G24" s="18"/>
      <c r="H24" s="18"/>
      <c r="I24" s="36"/>
      <c r="J24" s="18"/>
    </row>
    <row r="25" spans="1:10">
      <c r="A25" s="7" t="s">
        <v>28</v>
      </c>
      <c r="B25" s="7" t="s">
        <v>29</v>
      </c>
      <c r="C25" s="7" t="s">
        <v>21</v>
      </c>
      <c r="D25" s="7" t="s">
        <v>22</v>
      </c>
      <c r="E25" s="28">
        <v>0</v>
      </c>
      <c r="F25" s="7" t="s">
        <v>28</v>
      </c>
      <c r="G25" s="42">
        <v>0</v>
      </c>
      <c r="H25" s="42">
        <v>0</v>
      </c>
      <c r="I25" s="39">
        <v>0.2</v>
      </c>
      <c r="J25" s="17">
        <f>I25/סיכום!$B$42</f>
        <v>1.316979720966489E-5</v>
      </c>
    </row>
    <row r="26" spans="1:10">
      <c r="A26" s="7" t="s">
        <v>30</v>
      </c>
      <c r="B26" s="7" t="s">
        <v>31</v>
      </c>
      <c r="C26" s="7" t="s">
        <v>21</v>
      </c>
      <c r="D26" s="7" t="s">
        <v>22</v>
      </c>
      <c r="E26" s="28">
        <v>0</v>
      </c>
      <c r="F26" s="7" t="s">
        <v>30</v>
      </c>
      <c r="G26" s="42">
        <v>0</v>
      </c>
      <c r="H26" s="42">
        <v>0</v>
      </c>
      <c r="I26" s="39">
        <v>27.04</v>
      </c>
      <c r="J26" s="17">
        <f>I26/סיכום!$B$42</f>
        <v>1.7805565827466931E-3</v>
      </c>
    </row>
    <row r="27" spans="1:10">
      <c r="A27" s="7" t="s">
        <v>32</v>
      </c>
      <c r="B27" s="7" t="s">
        <v>33</v>
      </c>
      <c r="C27" s="7" t="s">
        <v>21</v>
      </c>
      <c r="D27" s="7" t="s">
        <v>22</v>
      </c>
      <c r="E27" s="28">
        <v>0</v>
      </c>
      <c r="F27" s="7" t="s">
        <v>34</v>
      </c>
      <c r="G27" s="42">
        <v>0</v>
      </c>
      <c r="H27" s="42">
        <v>0</v>
      </c>
      <c r="I27" s="39">
        <v>214.78</v>
      </c>
      <c r="J27" s="17">
        <f>I27/סיכום!$B$42</f>
        <v>1.4143045223459126E-2</v>
      </c>
    </row>
    <row r="28" spans="1:10">
      <c r="A28" s="7" t="s">
        <v>35</v>
      </c>
      <c r="B28" s="7" t="s">
        <v>36</v>
      </c>
      <c r="C28" s="7" t="s">
        <v>21</v>
      </c>
      <c r="D28" s="7" t="s">
        <v>22</v>
      </c>
      <c r="E28" s="28">
        <v>0</v>
      </c>
      <c r="F28" s="7" t="s">
        <v>37</v>
      </c>
      <c r="G28" s="42">
        <v>0</v>
      </c>
      <c r="H28" s="42">
        <v>0</v>
      </c>
      <c r="I28" s="39">
        <v>1.6</v>
      </c>
      <c r="J28" s="17">
        <f>I28/סיכום!$B$42</f>
        <v>1.0535837767731912E-4</v>
      </c>
    </row>
    <row r="29" spans="1:10">
      <c r="A29" s="7" t="s">
        <v>38</v>
      </c>
      <c r="B29" s="7" t="s">
        <v>39</v>
      </c>
      <c r="C29" s="7" t="s">
        <v>21</v>
      </c>
      <c r="D29" s="7" t="s">
        <v>22</v>
      </c>
      <c r="E29" s="28">
        <v>0</v>
      </c>
      <c r="F29" s="7" t="s">
        <v>40</v>
      </c>
      <c r="G29" s="42">
        <v>0</v>
      </c>
      <c r="H29" s="42">
        <v>0</v>
      </c>
      <c r="I29" s="39">
        <v>41.17</v>
      </c>
      <c r="J29" s="17">
        <f>I29/סיכום!$B$42</f>
        <v>2.7110027556095178E-3</v>
      </c>
    </row>
    <row r="30" spans="1:10">
      <c r="A30" s="7" t="s">
        <v>41</v>
      </c>
      <c r="B30" s="7" t="s">
        <v>42</v>
      </c>
      <c r="C30" s="7" t="s">
        <v>21</v>
      </c>
      <c r="D30" s="7" t="s">
        <v>22</v>
      </c>
      <c r="E30" s="28">
        <v>0</v>
      </c>
      <c r="F30" s="7" t="s">
        <v>43</v>
      </c>
      <c r="G30" s="42">
        <v>0</v>
      </c>
      <c r="H30" s="42">
        <v>0</v>
      </c>
      <c r="I30" s="39">
        <v>15.8</v>
      </c>
      <c r="J30" s="17">
        <f>I30/סיכום!$B$42</f>
        <v>1.0404139795635264E-3</v>
      </c>
    </row>
    <row r="31" spans="1:10" ht="13.5" thickBot="1">
      <c r="A31" s="6" t="s">
        <v>44</v>
      </c>
      <c r="B31" s="6"/>
      <c r="C31" s="6"/>
      <c r="D31" s="6"/>
      <c r="E31" s="6"/>
      <c r="F31" s="6"/>
      <c r="G31" s="18"/>
      <c r="H31" s="18"/>
      <c r="I31" s="37">
        <f>SUM(I25:I30)</f>
        <v>300.59000000000003</v>
      </c>
      <c r="J31" s="19">
        <f>SUM(J25:J30)</f>
        <v>1.9793546716265847E-2</v>
      </c>
    </row>
    <row r="32" spans="1:10" ht="13.5" thickTop="1"/>
    <row r="33" spans="1:10">
      <c r="A33" s="6" t="s">
        <v>45</v>
      </c>
      <c r="B33" s="6"/>
      <c r="C33" s="6"/>
      <c r="D33" s="6"/>
      <c r="E33" s="6"/>
      <c r="F33" s="6"/>
      <c r="G33" s="18"/>
      <c r="H33" s="18"/>
      <c r="I33" s="36"/>
      <c r="J33" s="18"/>
    </row>
    <row r="34" spans="1:10">
      <c r="A34" s="7" t="s">
        <v>46</v>
      </c>
      <c r="B34" s="7" t="s">
        <v>47</v>
      </c>
      <c r="C34" s="7" t="s">
        <v>21</v>
      </c>
      <c r="D34" s="7" t="s">
        <v>22</v>
      </c>
      <c r="E34" s="28">
        <v>0</v>
      </c>
      <c r="F34" s="7" t="s">
        <v>23</v>
      </c>
      <c r="G34" s="42">
        <v>0</v>
      </c>
      <c r="H34" s="42">
        <v>0</v>
      </c>
      <c r="I34" s="39">
        <v>356.8</v>
      </c>
      <c r="J34" s="17">
        <f>I34/סיכום!$B$42</f>
        <v>2.3494918222042166E-2</v>
      </c>
    </row>
    <row r="35" spans="1:10">
      <c r="A35" s="7" t="s">
        <v>48</v>
      </c>
      <c r="B35" s="7" t="s">
        <v>49</v>
      </c>
      <c r="C35" s="7" t="s">
        <v>21</v>
      </c>
      <c r="D35" s="7" t="s">
        <v>22</v>
      </c>
      <c r="E35" s="28">
        <v>0</v>
      </c>
      <c r="F35" s="7" t="s">
        <v>23</v>
      </c>
      <c r="G35" s="42">
        <v>0</v>
      </c>
      <c r="H35" s="42">
        <v>0</v>
      </c>
      <c r="I35" s="39">
        <v>19.920000000000002</v>
      </c>
      <c r="J35" s="17">
        <f>I35/סיכום!$B$42</f>
        <v>1.3117118020826231E-3</v>
      </c>
    </row>
    <row r="36" spans="1:10">
      <c r="A36" s="7" t="s">
        <v>50</v>
      </c>
      <c r="B36" s="7" t="s">
        <v>51</v>
      </c>
      <c r="C36" s="7" t="s">
        <v>21</v>
      </c>
      <c r="D36" s="7" t="s">
        <v>22</v>
      </c>
      <c r="E36" s="28">
        <v>0</v>
      </c>
      <c r="F36" s="7" t="s">
        <v>23</v>
      </c>
      <c r="G36" s="42">
        <v>0</v>
      </c>
      <c r="H36" s="42">
        <v>0</v>
      </c>
      <c r="I36" s="39">
        <v>30.64</v>
      </c>
      <c r="J36" s="17">
        <f>I36/סיכום!$B$42</f>
        <v>2.0176129325206612E-3</v>
      </c>
    </row>
    <row r="37" spans="1:10">
      <c r="A37" s="7" t="s">
        <v>52</v>
      </c>
      <c r="B37" s="7" t="s">
        <v>53</v>
      </c>
      <c r="C37" s="7" t="s">
        <v>21</v>
      </c>
      <c r="D37" s="7" t="s">
        <v>22</v>
      </c>
      <c r="E37" s="28">
        <v>0</v>
      </c>
      <c r="F37" s="7" t="s">
        <v>23</v>
      </c>
      <c r="G37" s="42">
        <v>0</v>
      </c>
      <c r="H37" s="42">
        <v>0</v>
      </c>
      <c r="I37" s="39">
        <v>9.94</v>
      </c>
      <c r="J37" s="17">
        <f>I37/סיכום!$B$42</f>
        <v>6.5453892132034497E-4</v>
      </c>
    </row>
    <row r="38" spans="1:10" ht="13.5" thickBot="1">
      <c r="A38" s="6" t="s">
        <v>54</v>
      </c>
      <c r="B38" s="6"/>
      <c r="C38" s="6"/>
      <c r="D38" s="6"/>
      <c r="E38" s="6"/>
      <c r="F38" s="6"/>
      <c r="G38" s="18"/>
      <c r="H38" s="18"/>
      <c r="I38" s="37">
        <f>SUM(I34:I37)</f>
        <v>417.3</v>
      </c>
      <c r="J38" s="19">
        <f>SUM(J34:J37)</f>
        <v>2.7478781877965795E-2</v>
      </c>
    </row>
    <row r="39" spans="1:10" ht="13.5" thickTop="1"/>
    <row r="40" spans="1:10">
      <c r="A40" s="6" t="s">
        <v>55</v>
      </c>
      <c r="B40" s="6"/>
      <c r="C40" s="6"/>
      <c r="D40" s="6"/>
      <c r="E40" s="6"/>
      <c r="F40" s="6"/>
      <c r="G40" s="18"/>
      <c r="H40" s="18"/>
      <c r="I40" s="36"/>
      <c r="J40" s="18"/>
    </row>
    <row r="41" spans="1:10" ht="13.5" thickBot="1">
      <c r="A41" s="6" t="s">
        <v>56</v>
      </c>
      <c r="B41" s="6"/>
      <c r="C41" s="6"/>
      <c r="D41" s="6"/>
      <c r="E41" s="6"/>
      <c r="F41" s="6"/>
      <c r="G41" s="18"/>
      <c r="H41" s="18"/>
      <c r="I41" s="37">
        <v>0</v>
      </c>
      <c r="J41" s="19">
        <f>I41/סיכום!$B$42</f>
        <v>0</v>
      </c>
    </row>
    <row r="42" spans="1:10" ht="13.5" thickTop="1"/>
    <row r="43" spans="1:10">
      <c r="A43" s="6" t="s">
        <v>57</v>
      </c>
      <c r="B43" s="6"/>
      <c r="C43" s="6"/>
      <c r="D43" s="6"/>
      <c r="E43" s="6"/>
      <c r="F43" s="6"/>
      <c r="G43" s="18"/>
      <c r="H43" s="18"/>
      <c r="I43" s="36"/>
      <c r="J43" s="18"/>
    </row>
    <row r="44" spans="1:10" ht="13.5" thickBot="1">
      <c r="A44" s="6" t="s">
        <v>58</v>
      </c>
      <c r="B44" s="6"/>
      <c r="C44" s="6"/>
      <c r="D44" s="6"/>
      <c r="E44" s="6"/>
      <c r="F44" s="6"/>
      <c r="G44" s="18"/>
      <c r="H44" s="18"/>
      <c r="I44" s="37">
        <v>0</v>
      </c>
      <c r="J44" s="19">
        <f>I44/סיכום!$B$42</f>
        <v>0</v>
      </c>
    </row>
    <row r="45" spans="1:10" ht="13.5" thickTop="1"/>
    <row r="46" spans="1:10">
      <c r="A46" s="6" t="s">
        <v>59</v>
      </c>
      <c r="B46" s="6"/>
      <c r="C46" s="6"/>
      <c r="D46" s="6"/>
      <c r="E46" s="6"/>
      <c r="F46" s="6"/>
      <c r="G46" s="18"/>
      <c r="H46" s="18"/>
      <c r="I46" s="36"/>
      <c r="J46" s="18"/>
    </row>
    <row r="47" spans="1:10" ht="13.5" thickBot="1">
      <c r="A47" s="6" t="s">
        <v>60</v>
      </c>
      <c r="B47" s="6"/>
      <c r="C47" s="6"/>
      <c r="D47" s="6"/>
      <c r="E47" s="6"/>
      <c r="F47" s="6"/>
      <c r="G47" s="18"/>
      <c r="H47" s="18"/>
      <c r="I47" s="37">
        <v>0</v>
      </c>
      <c r="J47" s="19">
        <f>I47/סיכום!$B$42</f>
        <v>0</v>
      </c>
    </row>
    <row r="48" spans="1:10" ht="13.5" thickTop="1"/>
    <row r="49" spans="1:10">
      <c r="A49" s="6" t="s">
        <v>61</v>
      </c>
      <c r="B49" s="6"/>
      <c r="C49" s="6"/>
      <c r="D49" s="6"/>
      <c r="E49" s="6"/>
      <c r="F49" s="6"/>
      <c r="G49" s="18"/>
      <c r="H49" s="18"/>
      <c r="I49" s="36"/>
      <c r="J49" s="18"/>
    </row>
    <row r="50" spans="1:10" ht="13.5" thickBot="1">
      <c r="A50" s="6" t="s">
        <v>62</v>
      </c>
      <c r="B50" s="6"/>
      <c r="C50" s="6"/>
      <c r="D50" s="6"/>
      <c r="E50" s="6"/>
      <c r="F50" s="6"/>
      <c r="G50" s="18"/>
      <c r="H50" s="18"/>
      <c r="I50" s="37">
        <v>0</v>
      </c>
      <c r="J50" s="19">
        <f>I50/סיכום!$B$42</f>
        <v>0</v>
      </c>
    </row>
    <row r="51" spans="1:10" ht="13.5" thickTop="1"/>
    <row r="52" spans="1:10" ht="13.5" thickBot="1">
      <c r="A52" s="4" t="s">
        <v>63</v>
      </c>
      <c r="B52" s="4"/>
      <c r="C52" s="4"/>
      <c r="D52" s="4"/>
      <c r="E52" s="4"/>
      <c r="F52" s="4"/>
      <c r="G52" s="20"/>
      <c r="H52" s="20"/>
      <c r="I52" s="38">
        <f>SUM(I22+I31+I38)</f>
        <v>710.6400000000001</v>
      </c>
      <c r="J52" s="21">
        <f>SUM(J22+J31+J38)</f>
        <v>4.679492344538129E-2</v>
      </c>
    </row>
    <row r="53" spans="1:10" ht="13.5" thickTop="1"/>
    <row r="55" spans="1:10">
      <c r="A55" s="4" t="s">
        <v>64</v>
      </c>
      <c r="B55" s="4"/>
      <c r="C55" s="4"/>
      <c r="D55" s="4"/>
      <c r="E55" s="4"/>
      <c r="F55" s="4"/>
      <c r="G55" s="20"/>
      <c r="H55" s="20"/>
      <c r="I55" s="34"/>
      <c r="J55" s="20"/>
    </row>
    <row r="56" spans="1:10">
      <c r="A56" s="6" t="s">
        <v>27</v>
      </c>
      <c r="B56" s="6"/>
      <c r="C56" s="6"/>
      <c r="D56" s="6"/>
      <c r="E56" s="6"/>
      <c r="F56" s="6"/>
      <c r="G56" s="18"/>
      <c r="H56" s="18"/>
      <c r="I56" s="36"/>
      <c r="J56" s="18"/>
    </row>
    <row r="57" spans="1:10" ht="13.5" thickBot="1">
      <c r="A57" s="6" t="s">
        <v>44</v>
      </c>
      <c r="B57" s="6"/>
      <c r="C57" s="6"/>
      <c r="D57" s="6"/>
      <c r="E57" s="6"/>
      <c r="F57" s="6"/>
      <c r="G57" s="18"/>
      <c r="H57" s="18"/>
      <c r="I57" s="37">
        <v>0</v>
      </c>
      <c r="J57" s="19">
        <f>I57/סיכום!$B$42</f>
        <v>0</v>
      </c>
    </row>
    <row r="58" spans="1:10" ht="13.5" thickTop="1"/>
    <row r="59" spans="1:10">
      <c r="A59" s="6" t="s">
        <v>61</v>
      </c>
      <c r="B59" s="6"/>
      <c r="C59" s="6"/>
      <c r="D59" s="6"/>
      <c r="E59" s="6"/>
      <c r="F59" s="6"/>
      <c r="G59" s="18"/>
      <c r="H59" s="18"/>
      <c r="I59" s="36"/>
      <c r="J59" s="18"/>
    </row>
    <row r="60" spans="1:10" ht="13.5" thickBot="1">
      <c r="A60" s="6" t="s">
        <v>62</v>
      </c>
      <c r="B60" s="6"/>
      <c r="C60" s="6"/>
      <c r="D60" s="6"/>
      <c r="E60" s="6"/>
      <c r="F60" s="6"/>
      <c r="G60" s="18"/>
      <c r="H60" s="18"/>
      <c r="I60" s="37">
        <v>0</v>
      </c>
      <c r="J60" s="19">
        <f>I60/סיכום!$B$42</f>
        <v>0</v>
      </c>
    </row>
    <row r="61" spans="1:10" ht="13.5" thickTop="1"/>
    <row r="62" spans="1:10" ht="13.5" thickBot="1">
      <c r="A62" s="4" t="s">
        <v>65</v>
      </c>
      <c r="B62" s="4"/>
      <c r="C62" s="4"/>
      <c r="D62" s="4"/>
      <c r="E62" s="4"/>
      <c r="F62" s="4"/>
      <c r="G62" s="20"/>
      <c r="H62" s="20"/>
      <c r="I62" s="38">
        <v>0</v>
      </c>
      <c r="J62" s="21">
        <v>0</v>
      </c>
    </row>
    <row r="63" spans="1:10" ht="13.5" thickTop="1"/>
    <row r="65" spans="1:10" ht="13.5" thickBot="1">
      <c r="A65" s="4" t="s">
        <v>66</v>
      </c>
      <c r="B65" s="4"/>
      <c r="C65" s="4"/>
      <c r="D65" s="4"/>
      <c r="E65" s="4"/>
      <c r="F65" s="4"/>
      <c r="G65" s="20"/>
      <c r="H65" s="20"/>
      <c r="I65" s="38">
        <f>SUM(I52)</f>
        <v>710.6400000000001</v>
      </c>
      <c r="J65" s="21">
        <f>SUM(J52)</f>
        <v>4.679492344538129E-2</v>
      </c>
    </row>
    <row r="66" spans="1:10" ht="13.5" thickTop="1"/>
    <row r="68" spans="1:10">
      <c r="A68" s="7" t="s">
        <v>67</v>
      </c>
      <c r="B68" s="7"/>
      <c r="C68" s="7"/>
      <c r="D68" s="7"/>
      <c r="E68" s="7"/>
      <c r="F68" s="7"/>
      <c r="G68" s="17"/>
      <c r="H68" s="17"/>
      <c r="I68" s="39"/>
      <c r="J68" s="17"/>
    </row>
    <row r="72" spans="1:10">
      <c r="A72" s="2" t="s">
        <v>68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rightToLeft="1" workbookViewId="0">
      <selection activeCell="E23" sqref="E23"/>
    </sheetView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906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128</v>
      </c>
      <c r="E11" s="4" t="s">
        <v>9</v>
      </c>
      <c r="F11" s="4" t="s">
        <v>72</v>
      </c>
      <c r="G11" s="4" t="s">
        <v>73</v>
      </c>
    </row>
    <row r="12" spans="1:7">
      <c r="A12" s="5"/>
      <c r="B12" s="5"/>
      <c r="C12" s="5"/>
      <c r="D12" s="5"/>
      <c r="E12" s="5"/>
      <c r="F12" s="5" t="s">
        <v>77</v>
      </c>
      <c r="G12" s="5" t="s">
        <v>78</v>
      </c>
    </row>
    <row r="15" spans="1:7">
      <c r="A15" s="4" t="s">
        <v>907</v>
      </c>
      <c r="B15" s="4"/>
      <c r="C15" s="4"/>
      <c r="D15" s="4"/>
      <c r="E15" s="4"/>
      <c r="F15" s="4"/>
      <c r="G15" s="4"/>
    </row>
    <row r="18" spans="1:7">
      <c r="A18" s="4" t="s">
        <v>908</v>
      </c>
      <c r="B18" s="4"/>
      <c r="C18" s="4"/>
      <c r="D18" s="4"/>
      <c r="E18" s="4"/>
      <c r="F18" s="4"/>
      <c r="G18" s="4"/>
    </row>
    <row r="19" spans="1:7">
      <c r="A19" s="6" t="s">
        <v>909</v>
      </c>
      <c r="B19" s="6"/>
      <c r="C19" s="6"/>
      <c r="D19" s="6"/>
      <c r="E19" s="6"/>
      <c r="F19" s="6"/>
      <c r="G19" s="6"/>
    </row>
    <row r="20" spans="1:7" ht="13.5" thickBot="1">
      <c r="A20" s="6" t="s">
        <v>910</v>
      </c>
      <c r="B20" s="6"/>
      <c r="C20" s="6"/>
      <c r="D20" s="6"/>
      <c r="E20" s="6"/>
      <c r="F20" s="29">
        <v>0</v>
      </c>
      <c r="G20" s="6"/>
    </row>
    <row r="21" spans="1:7" ht="13.5" thickTop="1"/>
    <row r="22" spans="1:7" ht="13.5" thickBot="1">
      <c r="A22" s="4" t="s">
        <v>911</v>
      </c>
      <c r="B22" s="4"/>
      <c r="C22" s="4"/>
      <c r="D22" s="4"/>
      <c r="E22" s="4"/>
      <c r="F22" s="30">
        <v>0</v>
      </c>
      <c r="G22" s="4"/>
    </row>
    <row r="23" spans="1:7" ht="13.5" thickTop="1"/>
    <row r="25" spans="1:7">
      <c r="A25" s="4" t="s">
        <v>912</v>
      </c>
      <c r="B25" s="4"/>
      <c r="C25" s="4"/>
      <c r="D25" s="4"/>
      <c r="E25" s="4"/>
      <c r="F25" s="4"/>
      <c r="G25" s="4"/>
    </row>
    <row r="26" spans="1:7">
      <c r="A26" s="6" t="s">
        <v>913</v>
      </c>
      <c r="B26" s="6"/>
      <c r="C26" s="6"/>
      <c r="D26" s="6"/>
      <c r="E26" s="6"/>
      <c r="F26" s="6"/>
      <c r="G26" s="6"/>
    </row>
    <row r="27" spans="1:7" ht="13.5" thickBot="1">
      <c r="A27" s="6" t="s">
        <v>914</v>
      </c>
      <c r="B27" s="6"/>
      <c r="C27" s="6"/>
      <c r="D27" s="6"/>
      <c r="E27" s="6"/>
      <c r="F27" s="29">
        <v>0</v>
      </c>
      <c r="G27" s="6"/>
    </row>
    <row r="28" spans="1:7" ht="13.5" thickTop="1"/>
    <row r="29" spans="1:7" ht="13.5" thickBot="1">
      <c r="A29" s="4" t="s">
        <v>915</v>
      </c>
      <c r="B29" s="4"/>
      <c r="C29" s="4"/>
      <c r="D29" s="4"/>
      <c r="E29" s="4"/>
      <c r="F29" s="30">
        <v>0</v>
      </c>
      <c r="G29" s="4"/>
    </row>
    <row r="30" spans="1:7" ht="13.5" thickTop="1"/>
    <row r="32" spans="1:7" ht="13.5" thickBot="1">
      <c r="A32" s="4" t="s">
        <v>916</v>
      </c>
      <c r="B32" s="4"/>
      <c r="C32" s="4"/>
      <c r="D32" s="4"/>
      <c r="E32" s="4"/>
      <c r="F32" s="30">
        <v>0</v>
      </c>
      <c r="G32" s="4"/>
    </row>
    <row r="33" spans="1:7" ht="13.5" thickTop="1"/>
    <row r="35" spans="1:7">
      <c r="A35" s="7" t="s">
        <v>67</v>
      </c>
      <c r="B35" s="7"/>
      <c r="C35" s="7"/>
      <c r="D35" s="7"/>
      <c r="E35" s="7"/>
      <c r="F35" s="7"/>
      <c r="G35" s="7"/>
    </row>
    <row r="39" spans="1:7">
      <c r="A39" s="2" t="s">
        <v>68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K1" workbookViewId="0">
      <selection activeCell="K26" sqref="K26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917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918</v>
      </c>
      <c r="E11" s="4" t="s">
        <v>7</v>
      </c>
      <c r="F11" s="4" t="s">
        <v>8</v>
      </c>
      <c r="G11" s="4" t="s">
        <v>70</v>
      </c>
      <c r="H11" s="4" t="s">
        <v>71</v>
      </c>
      <c r="I11" s="4" t="s">
        <v>9</v>
      </c>
      <c r="J11" s="4" t="s">
        <v>10</v>
      </c>
      <c r="K11" s="4" t="s">
        <v>11</v>
      </c>
      <c r="L11" s="4" t="s">
        <v>72</v>
      </c>
      <c r="M11" s="4" t="s">
        <v>73</v>
      </c>
      <c r="N11" s="4" t="s">
        <v>12</v>
      </c>
      <c r="O11" s="4" t="s">
        <v>74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75</v>
      </c>
      <c r="H12" s="5" t="s">
        <v>76</v>
      </c>
      <c r="I12" s="5"/>
      <c r="J12" s="5" t="s">
        <v>14</v>
      </c>
      <c r="K12" s="5" t="s">
        <v>14</v>
      </c>
      <c r="L12" s="5" t="s">
        <v>77</v>
      </c>
      <c r="M12" s="5" t="s">
        <v>78</v>
      </c>
      <c r="N12" s="5" t="s">
        <v>15</v>
      </c>
      <c r="O12" s="5" t="s">
        <v>14</v>
      </c>
      <c r="P12" s="5" t="s">
        <v>14</v>
      </c>
    </row>
    <row r="15" spans="1:16">
      <c r="A15" s="4" t="s">
        <v>919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920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921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922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9">
        <v>0</v>
      </c>
      <c r="M20" s="6"/>
      <c r="N20" s="29">
        <v>0</v>
      </c>
      <c r="O20" s="6"/>
      <c r="P20" s="19">
        <f>N20/סיכום!$B$42</f>
        <v>0</v>
      </c>
    </row>
    <row r="21" spans="1:16" ht="13.5" thickTop="1"/>
    <row r="22" spans="1:16">
      <c r="A22" s="6" t="s">
        <v>923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924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9">
        <v>0</v>
      </c>
      <c r="M23" s="6"/>
      <c r="N23" s="29">
        <v>0</v>
      </c>
      <c r="O23" s="6"/>
      <c r="P23" s="19">
        <f>N23/סיכום!$B$42</f>
        <v>0</v>
      </c>
    </row>
    <row r="24" spans="1:16" ht="13.5" thickTop="1"/>
    <row r="25" spans="1:16">
      <c r="A25" s="6" t="s">
        <v>925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926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9">
        <v>0</v>
      </c>
      <c r="M26" s="6"/>
      <c r="N26" s="29">
        <v>0</v>
      </c>
      <c r="O26" s="6"/>
      <c r="P26" s="19">
        <f>N26/סיכום!$B$42</f>
        <v>0</v>
      </c>
    </row>
    <row r="27" spans="1:16" ht="13.5" thickTop="1"/>
    <row r="28" spans="1:16">
      <c r="A28" s="6" t="s">
        <v>927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928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9">
        <v>0</v>
      </c>
      <c r="M29" s="6"/>
      <c r="N29" s="29">
        <v>0</v>
      </c>
      <c r="O29" s="6"/>
      <c r="P29" s="19">
        <f>N29/סיכום!$B$42</f>
        <v>0</v>
      </c>
    </row>
    <row r="30" spans="1:16" ht="13.5" thickTop="1"/>
    <row r="31" spans="1:16">
      <c r="A31" s="6" t="s">
        <v>929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930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9">
        <v>0</v>
      </c>
      <c r="M32" s="6"/>
      <c r="N32" s="29">
        <v>0</v>
      </c>
      <c r="O32" s="6"/>
      <c r="P32" s="19">
        <f>N32/סיכום!$B$42</f>
        <v>0</v>
      </c>
    </row>
    <row r="33" spans="1:16" ht="13.5" thickTop="1"/>
    <row r="34" spans="1:16">
      <c r="A34" s="6" t="s">
        <v>931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932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9">
        <v>0</v>
      </c>
      <c r="M35" s="6"/>
      <c r="N35" s="29">
        <v>0</v>
      </c>
      <c r="O35" s="6"/>
      <c r="P35" s="19">
        <f>N35/סיכום!$B$42</f>
        <v>0</v>
      </c>
    </row>
    <row r="36" spans="1:16" ht="13.5" thickTop="1"/>
    <row r="37" spans="1:16" ht="13.5" thickBot="1">
      <c r="A37" s="4" t="s">
        <v>933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30">
        <v>0</v>
      </c>
      <c r="M37" s="4"/>
      <c r="N37" s="30">
        <v>0</v>
      </c>
      <c r="O37" s="4"/>
      <c r="P37" s="21">
        <v>0</v>
      </c>
    </row>
    <row r="38" spans="1:16" ht="13.5" thickTop="1"/>
    <row r="40" spans="1:16">
      <c r="A40" s="4" t="s">
        <v>934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921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922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9">
        <v>0</v>
      </c>
      <c r="M42" s="6"/>
      <c r="N42" s="29">
        <v>0</v>
      </c>
      <c r="O42" s="6"/>
      <c r="P42" s="19">
        <f>N42/סיכום!$B$42</f>
        <v>0</v>
      </c>
    </row>
    <row r="43" spans="1:16" ht="13.5" thickTop="1"/>
    <row r="44" spans="1:16">
      <c r="A44" s="6" t="s">
        <v>923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924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9">
        <v>0</v>
      </c>
      <c r="M45" s="6"/>
      <c r="N45" s="29">
        <v>0</v>
      </c>
      <c r="O45" s="6"/>
      <c r="P45" s="19">
        <f>N45/סיכום!$B$42</f>
        <v>0</v>
      </c>
    </row>
    <row r="46" spans="1:16" ht="13.5" thickTop="1"/>
    <row r="47" spans="1:16">
      <c r="A47" s="6" t="s">
        <v>925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926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9">
        <v>0</v>
      </c>
      <c r="M48" s="6"/>
      <c r="N48" s="29">
        <v>0</v>
      </c>
      <c r="O48" s="6"/>
      <c r="P48" s="19">
        <f>N48/סיכום!$B$42</f>
        <v>0</v>
      </c>
    </row>
    <row r="49" spans="1:16" ht="13.5" thickTop="1"/>
    <row r="50" spans="1:16">
      <c r="A50" s="6" t="s">
        <v>927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928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9">
        <v>0</v>
      </c>
      <c r="M51" s="6"/>
      <c r="N51" s="29">
        <v>0</v>
      </c>
      <c r="O51" s="6"/>
      <c r="P51" s="19">
        <f>N51/סיכום!$B$42</f>
        <v>0</v>
      </c>
    </row>
    <row r="52" spans="1:16" ht="13.5" thickTop="1"/>
    <row r="53" spans="1:16">
      <c r="A53" s="6" t="s">
        <v>929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930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9">
        <v>0</v>
      </c>
      <c r="M54" s="6"/>
      <c r="N54" s="29">
        <v>0</v>
      </c>
      <c r="O54" s="6"/>
      <c r="P54" s="19">
        <f>N54/סיכום!$B$42</f>
        <v>0</v>
      </c>
    </row>
    <row r="55" spans="1:16" ht="13.5" thickTop="1"/>
    <row r="56" spans="1:16">
      <c r="A56" s="6" t="s">
        <v>931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932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9">
        <v>0</v>
      </c>
      <c r="M57" s="6"/>
      <c r="N57" s="29">
        <v>0</v>
      </c>
      <c r="O57" s="6"/>
      <c r="P57" s="19">
        <f>N57/סיכום!$B$42</f>
        <v>0</v>
      </c>
    </row>
    <row r="58" spans="1:16" ht="13.5" thickTop="1"/>
    <row r="59" spans="1:16" ht="13.5" thickBot="1">
      <c r="A59" s="4" t="s">
        <v>935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30">
        <v>0</v>
      </c>
      <c r="M59" s="4"/>
      <c r="N59" s="30">
        <v>0</v>
      </c>
      <c r="O59" s="4"/>
      <c r="P59" s="21">
        <v>0</v>
      </c>
    </row>
    <row r="60" spans="1:16" ht="13.5" thickTop="1"/>
    <row r="62" spans="1:16" ht="13.5" thickBot="1">
      <c r="A62" s="4" t="s">
        <v>936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30">
        <v>0</v>
      </c>
      <c r="M62" s="4"/>
      <c r="N62" s="30">
        <v>0</v>
      </c>
      <c r="O62" s="4"/>
      <c r="P62" s="21">
        <v>0</v>
      </c>
    </row>
    <row r="63" spans="1:16" ht="13.5" thickTop="1"/>
    <row r="65" spans="1:16">
      <c r="A65" s="7" t="s">
        <v>67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68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rightToLeft="1" topLeftCell="I9" workbookViewId="0">
      <selection activeCell="I30" sqref="I30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937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70</v>
      </c>
      <c r="F11" s="4" t="s">
        <v>71</v>
      </c>
      <c r="G11" s="4" t="s">
        <v>9</v>
      </c>
      <c r="H11" s="4" t="s">
        <v>10</v>
      </c>
      <c r="I11" s="4" t="s">
        <v>11</v>
      </c>
      <c r="J11" s="4" t="s">
        <v>72</v>
      </c>
      <c r="K11" s="4" t="s">
        <v>73</v>
      </c>
      <c r="L11" s="4" t="s">
        <v>938</v>
      </c>
      <c r="M11" s="4" t="s">
        <v>74</v>
      </c>
      <c r="N11" s="4" t="s">
        <v>13</v>
      </c>
    </row>
    <row r="12" spans="1:14">
      <c r="A12" s="5"/>
      <c r="B12" s="5"/>
      <c r="C12" s="5"/>
      <c r="D12" s="5"/>
      <c r="E12" s="5" t="s">
        <v>75</v>
      </c>
      <c r="F12" s="5" t="s">
        <v>76</v>
      </c>
      <c r="G12" s="5"/>
      <c r="H12" s="5" t="s">
        <v>14</v>
      </c>
      <c r="I12" s="5" t="s">
        <v>14</v>
      </c>
      <c r="J12" s="5" t="s">
        <v>77</v>
      </c>
      <c r="K12" s="5" t="s">
        <v>78</v>
      </c>
      <c r="L12" s="5" t="s">
        <v>15</v>
      </c>
      <c r="M12" s="5" t="s">
        <v>14</v>
      </c>
      <c r="N12" s="5" t="s">
        <v>14</v>
      </c>
    </row>
    <row r="15" spans="1:14">
      <c r="A15" s="4" t="s">
        <v>79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939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940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3.5" thickBot="1">
      <c r="A20" s="6" t="s">
        <v>941</v>
      </c>
      <c r="B20" s="6"/>
      <c r="C20" s="6"/>
      <c r="D20" s="6"/>
      <c r="E20" s="6"/>
      <c r="F20" s="6"/>
      <c r="G20" s="6"/>
      <c r="H20" s="6"/>
      <c r="I20" s="6"/>
      <c r="J20" s="29">
        <v>0</v>
      </c>
      <c r="K20" s="6"/>
      <c r="L20" s="29">
        <v>0</v>
      </c>
      <c r="M20" s="6"/>
      <c r="N20" s="19">
        <f>L20/סיכום!$B$42</f>
        <v>0</v>
      </c>
    </row>
    <row r="21" spans="1:14" ht="13.5" thickTop="1"/>
    <row r="22" spans="1:14">
      <c r="A22" s="6" t="s">
        <v>942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13.5" thickBot="1">
      <c r="A23" s="6" t="s">
        <v>943</v>
      </c>
      <c r="B23" s="6"/>
      <c r="C23" s="6"/>
      <c r="D23" s="6"/>
      <c r="E23" s="6"/>
      <c r="F23" s="6"/>
      <c r="G23" s="6"/>
      <c r="H23" s="6"/>
      <c r="I23" s="6"/>
      <c r="J23" s="29">
        <v>0</v>
      </c>
      <c r="K23" s="6"/>
      <c r="L23" s="29">
        <v>0</v>
      </c>
      <c r="M23" s="6"/>
      <c r="N23" s="19">
        <f>L23/סיכום!$B$42</f>
        <v>0</v>
      </c>
    </row>
    <row r="24" spans="1:14" ht="13.5" thickTop="1"/>
    <row r="25" spans="1:14">
      <c r="A25" s="6" t="s">
        <v>944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3.5" thickBot="1">
      <c r="A26" s="6" t="s">
        <v>945</v>
      </c>
      <c r="B26" s="6"/>
      <c r="C26" s="6"/>
      <c r="D26" s="6"/>
      <c r="E26" s="6"/>
      <c r="F26" s="6"/>
      <c r="G26" s="6"/>
      <c r="H26" s="6"/>
      <c r="I26" s="6"/>
      <c r="J26" s="29">
        <v>0</v>
      </c>
      <c r="K26" s="6"/>
      <c r="L26" s="29">
        <v>0</v>
      </c>
      <c r="M26" s="6"/>
      <c r="N26" s="19">
        <f>L26/סיכום!$B$42</f>
        <v>0</v>
      </c>
    </row>
    <row r="27" spans="1:14" ht="13.5" thickTop="1"/>
    <row r="28" spans="1:14">
      <c r="A28" s="6" t="s">
        <v>946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ht="13.5" thickBot="1">
      <c r="A29" s="6" t="s">
        <v>947</v>
      </c>
      <c r="B29" s="6"/>
      <c r="C29" s="6"/>
      <c r="D29" s="6"/>
      <c r="E29" s="6"/>
      <c r="F29" s="6"/>
      <c r="G29" s="6"/>
      <c r="H29" s="6"/>
      <c r="I29" s="6"/>
      <c r="J29" s="29">
        <v>0</v>
      </c>
      <c r="K29" s="6"/>
      <c r="L29" s="29">
        <v>0</v>
      </c>
      <c r="M29" s="6"/>
      <c r="N29" s="19">
        <f>L29/סיכום!$B$42</f>
        <v>0</v>
      </c>
    </row>
    <row r="30" spans="1:14" ht="13.5" thickTop="1"/>
    <row r="31" spans="1:14">
      <c r="A31" s="6" t="s">
        <v>948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13.5" thickBot="1">
      <c r="A32" s="6" t="s">
        <v>949</v>
      </c>
      <c r="B32" s="6"/>
      <c r="C32" s="6"/>
      <c r="D32" s="6"/>
      <c r="E32" s="6"/>
      <c r="F32" s="6"/>
      <c r="G32" s="6"/>
      <c r="H32" s="6"/>
      <c r="I32" s="6"/>
      <c r="J32" s="29">
        <v>0</v>
      </c>
      <c r="K32" s="6"/>
      <c r="L32" s="29">
        <v>0</v>
      </c>
      <c r="M32" s="6"/>
      <c r="N32" s="19">
        <f>L32/סיכום!$B$42</f>
        <v>0</v>
      </c>
    </row>
    <row r="33" spans="1:14" ht="13.5" thickTop="1"/>
    <row r="34" spans="1:14" ht="13.5" thickBot="1">
      <c r="A34" s="4" t="s">
        <v>950</v>
      </c>
      <c r="B34" s="4"/>
      <c r="C34" s="4"/>
      <c r="D34" s="4"/>
      <c r="E34" s="4"/>
      <c r="F34" s="4"/>
      <c r="G34" s="4"/>
      <c r="H34" s="4"/>
      <c r="I34" s="4"/>
      <c r="J34" s="30">
        <v>0</v>
      </c>
      <c r="K34" s="4"/>
      <c r="L34" s="30">
        <v>0</v>
      </c>
      <c r="M34" s="4"/>
      <c r="N34" s="21">
        <v>0</v>
      </c>
    </row>
    <row r="35" spans="1:14" ht="13.5" thickTop="1"/>
    <row r="37" spans="1:14">
      <c r="A37" s="4" t="s">
        <v>951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6" t="s">
        <v>121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3.5" thickBot="1">
      <c r="A39" s="6" t="s">
        <v>122</v>
      </c>
      <c r="B39" s="6"/>
      <c r="C39" s="6"/>
      <c r="D39" s="6"/>
      <c r="E39" s="6"/>
      <c r="F39" s="6"/>
      <c r="G39" s="6"/>
      <c r="H39" s="6"/>
      <c r="I39" s="6"/>
      <c r="J39" s="29">
        <v>0</v>
      </c>
      <c r="K39" s="6"/>
      <c r="L39" s="29">
        <v>0</v>
      </c>
      <c r="M39" s="6"/>
      <c r="N39" s="19">
        <f>L39/סיכום!$B$42</f>
        <v>0</v>
      </c>
    </row>
    <row r="40" spans="1:14" ht="13.5" thickTop="1"/>
    <row r="41" spans="1:14">
      <c r="A41" s="6" t="s">
        <v>952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ht="13.5" thickBot="1">
      <c r="A42" s="6" t="s">
        <v>953</v>
      </c>
      <c r="B42" s="6"/>
      <c r="C42" s="6"/>
      <c r="D42" s="6"/>
      <c r="E42" s="6"/>
      <c r="F42" s="6"/>
      <c r="G42" s="6"/>
      <c r="H42" s="6"/>
      <c r="I42" s="6"/>
      <c r="J42" s="29">
        <v>0</v>
      </c>
      <c r="K42" s="6"/>
      <c r="L42" s="29">
        <v>0</v>
      </c>
      <c r="M42" s="6"/>
      <c r="N42" s="19">
        <f>L42/סיכום!$B$42</f>
        <v>0</v>
      </c>
    </row>
    <row r="43" spans="1:14" ht="13.5" thickTop="1"/>
    <row r="44" spans="1:14" ht="13.5" thickBot="1">
      <c r="A44" s="4" t="s">
        <v>954</v>
      </c>
      <c r="B44" s="4"/>
      <c r="C44" s="4"/>
      <c r="D44" s="4"/>
      <c r="E44" s="4"/>
      <c r="F44" s="4"/>
      <c r="G44" s="4"/>
      <c r="H44" s="4"/>
      <c r="I44" s="4"/>
      <c r="J44" s="30">
        <v>0</v>
      </c>
      <c r="K44" s="4"/>
      <c r="L44" s="30">
        <v>0</v>
      </c>
      <c r="M44" s="4"/>
      <c r="N44" s="21">
        <v>0</v>
      </c>
    </row>
    <row r="45" spans="1:14" ht="13.5" thickTop="1"/>
    <row r="47" spans="1:14" ht="13.5" thickBot="1">
      <c r="A47" s="4" t="s">
        <v>126</v>
      </c>
      <c r="B47" s="4"/>
      <c r="C47" s="4"/>
      <c r="D47" s="4"/>
      <c r="E47" s="4"/>
      <c r="F47" s="4"/>
      <c r="G47" s="4"/>
      <c r="H47" s="4"/>
      <c r="I47" s="4"/>
      <c r="J47" s="30">
        <v>0</v>
      </c>
      <c r="K47" s="4"/>
      <c r="L47" s="30">
        <v>0</v>
      </c>
      <c r="M47" s="4"/>
      <c r="N47" s="21">
        <v>0</v>
      </c>
    </row>
    <row r="48" spans="1:14" ht="13.5" thickTop="1"/>
    <row r="50" spans="1:14">
      <c r="A50" s="7" t="s">
        <v>67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4" spans="1:14">
      <c r="A54" s="2" t="s">
        <v>68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K8" workbookViewId="0">
      <selection activeCell="K23" sqref="K23"/>
    </sheetView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955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128</v>
      </c>
      <c r="E11" s="4" t="s">
        <v>7</v>
      </c>
      <c r="F11" s="4" t="s">
        <v>8</v>
      </c>
      <c r="G11" s="4" t="s">
        <v>70</v>
      </c>
      <c r="H11" s="4" t="s">
        <v>71</v>
      </c>
      <c r="I11" s="4" t="s">
        <v>9</v>
      </c>
      <c r="J11" s="4" t="s">
        <v>10</v>
      </c>
      <c r="K11" s="4" t="s">
        <v>11</v>
      </c>
      <c r="L11" s="4" t="s">
        <v>72</v>
      </c>
      <c r="M11" s="4" t="s">
        <v>73</v>
      </c>
      <c r="N11" s="4" t="s">
        <v>938</v>
      </c>
      <c r="O11" s="4" t="s">
        <v>74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75</v>
      </c>
      <c r="H12" s="5" t="s">
        <v>76</v>
      </c>
      <c r="I12" s="5"/>
      <c r="J12" s="5" t="s">
        <v>14</v>
      </c>
      <c r="K12" s="5" t="s">
        <v>14</v>
      </c>
      <c r="L12" s="5" t="s">
        <v>77</v>
      </c>
      <c r="M12" s="5" t="s">
        <v>78</v>
      </c>
      <c r="N12" s="5" t="s">
        <v>15</v>
      </c>
      <c r="O12" s="5" t="s">
        <v>14</v>
      </c>
      <c r="P12" s="5" t="s">
        <v>14</v>
      </c>
    </row>
    <row r="15" spans="1:16">
      <c r="A15" s="4" t="s">
        <v>956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957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958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959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9">
        <v>0</v>
      </c>
      <c r="M20" s="6"/>
      <c r="N20" s="29">
        <v>0</v>
      </c>
      <c r="O20" s="6"/>
      <c r="P20" s="19">
        <f>N20/סיכום!$B$42</f>
        <v>0</v>
      </c>
    </row>
    <row r="21" spans="1:16" ht="13.5" thickTop="1"/>
    <row r="22" spans="1:16">
      <c r="A22" s="6" t="s">
        <v>960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961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9">
        <v>0</v>
      </c>
      <c r="M23" s="6"/>
      <c r="N23" s="29">
        <v>0</v>
      </c>
      <c r="O23" s="6"/>
      <c r="P23" s="19">
        <f>N23/סיכום!$B$42</f>
        <v>0</v>
      </c>
    </row>
    <row r="24" spans="1:16" ht="13.5" thickTop="1"/>
    <row r="25" spans="1:16">
      <c r="A25" s="6" t="s">
        <v>135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136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9">
        <v>0</v>
      </c>
      <c r="M26" s="6"/>
      <c r="N26" s="29">
        <v>0</v>
      </c>
      <c r="O26" s="6"/>
      <c r="P26" s="19">
        <f>N26/סיכום!$B$42</f>
        <v>0</v>
      </c>
    </row>
    <row r="27" spans="1:16" ht="13.5" thickTop="1"/>
    <row r="28" spans="1:16">
      <c r="A28" s="6" t="s">
        <v>962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963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9">
        <v>0</v>
      </c>
      <c r="M29" s="6"/>
      <c r="N29" s="29">
        <v>0</v>
      </c>
      <c r="O29" s="6"/>
      <c r="P29" s="19">
        <f>N29/סיכום!$B$42</f>
        <v>0</v>
      </c>
    </row>
    <row r="30" spans="1:16" ht="13.5" thickTop="1"/>
    <row r="31" spans="1:16" ht="13.5" thickBot="1">
      <c r="A31" s="4" t="s">
        <v>964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30">
        <v>0</v>
      </c>
      <c r="M31" s="4"/>
      <c r="N31" s="30">
        <v>0</v>
      </c>
      <c r="O31" s="4"/>
      <c r="P31" s="21">
        <v>0</v>
      </c>
    </row>
    <row r="32" spans="1:16" ht="13.5" thickTop="1"/>
    <row r="34" spans="1:16">
      <c r="A34" s="4" t="s">
        <v>965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966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967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9">
        <v>0</v>
      </c>
      <c r="M36" s="6"/>
      <c r="N36" s="29">
        <v>0</v>
      </c>
      <c r="O36" s="6"/>
      <c r="P36" s="19">
        <f>N36/סיכום!$B$42</f>
        <v>0</v>
      </c>
    </row>
    <row r="37" spans="1:16" ht="13.5" thickTop="1"/>
    <row r="38" spans="1:16">
      <c r="A38" s="6" t="s">
        <v>968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969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9">
        <v>0</v>
      </c>
      <c r="M39" s="6"/>
      <c r="N39" s="29">
        <v>0</v>
      </c>
      <c r="O39" s="6"/>
      <c r="P39" s="19">
        <f>N39/סיכום!$B$42</f>
        <v>0</v>
      </c>
    </row>
    <row r="40" spans="1:16" ht="13.5" thickTop="1"/>
    <row r="41" spans="1:16" ht="13.5" thickBot="1">
      <c r="A41" s="4" t="s">
        <v>970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30">
        <v>0</v>
      </c>
      <c r="M41" s="4"/>
      <c r="N41" s="30">
        <v>0</v>
      </c>
      <c r="O41" s="4"/>
      <c r="P41" s="21">
        <v>0</v>
      </c>
    </row>
    <row r="42" spans="1:16" ht="13.5" thickTop="1"/>
    <row r="44" spans="1:16" ht="13.5" thickBot="1">
      <c r="A44" s="4" t="s">
        <v>971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0">
        <v>0</v>
      </c>
      <c r="M44" s="4"/>
      <c r="N44" s="30">
        <v>0</v>
      </c>
      <c r="O44" s="4"/>
      <c r="P44" s="21">
        <v>0</v>
      </c>
    </row>
    <row r="45" spans="1:16" ht="13.5" thickTop="1"/>
    <row r="47" spans="1:16">
      <c r="A47" s="7" t="s">
        <v>67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68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rightToLeft="1" tabSelected="1" topLeftCell="A11" workbookViewId="0">
      <selection activeCell="E27" sqref="E27"/>
    </sheetView>
  </sheetViews>
  <sheetFormatPr defaultColWidth="9.140625" defaultRowHeight="12.75"/>
  <cols>
    <col min="1" max="1" width="40.7109375" customWidth="1"/>
    <col min="2" max="2" width="12.7109375" customWidth="1"/>
    <col min="3" max="3" width="16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31" customWidth="1"/>
    <col min="11" max="11" width="16.7109375" style="31" customWidth="1"/>
    <col min="12" max="12" width="11.7109375" style="33" customWidth="1"/>
    <col min="13" max="13" width="9.7109375" style="33" customWidth="1"/>
    <col min="14" max="14" width="12.7109375" style="33" customWidth="1"/>
    <col min="15" max="15" width="24.7109375" style="31" customWidth="1"/>
    <col min="16" max="16" width="20.7109375" style="31" customWidth="1"/>
  </cols>
  <sheetData>
    <row r="2" spans="1:16" ht="18">
      <c r="A2" s="1" t="s">
        <v>0</v>
      </c>
    </row>
    <row r="4" spans="1:16" ht="18">
      <c r="A4" s="1" t="s">
        <v>972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128</v>
      </c>
      <c r="E11" s="4" t="s">
        <v>7</v>
      </c>
      <c r="F11" s="4" t="s">
        <v>8</v>
      </c>
      <c r="G11" s="4" t="s">
        <v>70</v>
      </c>
      <c r="H11" s="4" t="s">
        <v>71</v>
      </c>
      <c r="I11" s="4" t="s">
        <v>9</v>
      </c>
      <c r="J11" s="20" t="s">
        <v>10</v>
      </c>
      <c r="K11" s="20" t="s">
        <v>11</v>
      </c>
      <c r="L11" s="34" t="s">
        <v>72</v>
      </c>
      <c r="M11" s="34" t="s">
        <v>73</v>
      </c>
      <c r="N11" s="34" t="s">
        <v>938</v>
      </c>
      <c r="O11" s="20" t="s">
        <v>74</v>
      </c>
      <c r="P11" s="20" t="s">
        <v>13</v>
      </c>
    </row>
    <row r="12" spans="1:16">
      <c r="A12" s="5"/>
      <c r="B12" s="5"/>
      <c r="C12" s="5"/>
      <c r="D12" s="5"/>
      <c r="E12" s="5"/>
      <c r="F12" s="5"/>
      <c r="G12" s="5" t="s">
        <v>75</v>
      </c>
      <c r="H12" s="5" t="s">
        <v>76</v>
      </c>
      <c r="I12" s="5"/>
      <c r="J12" s="32" t="s">
        <v>14</v>
      </c>
      <c r="K12" s="32" t="s">
        <v>14</v>
      </c>
      <c r="L12" s="35" t="s">
        <v>77</v>
      </c>
      <c r="M12" s="35" t="s">
        <v>78</v>
      </c>
      <c r="N12" s="35" t="s">
        <v>15</v>
      </c>
      <c r="O12" s="32" t="s">
        <v>14</v>
      </c>
      <c r="P12" s="32" t="s">
        <v>14</v>
      </c>
    </row>
    <row r="15" spans="1:16">
      <c r="A15" s="4" t="s">
        <v>973</v>
      </c>
      <c r="B15" s="4"/>
      <c r="C15" s="4"/>
      <c r="D15" s="4"/>
      <c r="E15" s="4"/>
      <c r="F15" s="4"/>
      <c r="G15" s="4"/>
      <c r="H15" s="4"/>
      <c r="I15" s="4"/>
      <c r="J15" s="20"/>
      <c r="K15" s="20"/>
      <c r="L15" s="34"/>
      <c r="M15" s="34"/>
      <c r="N15" s="34"/>
      <c r="O15" s="20"/>
      <c r="P15" s="20"/>
    </row>
    <row r="16" spans="1:16" ht="13.5" thickBot="1">
      <c r="L16" s="43"/>
      <c r="N16" s="43"/>
      <c r="P16" s="22"/>
    </row>
    <row r="17" spans="1:16" ht="13.5" thickTop="1"/>
    <row r="18" spans="1:16">
      <c r="A18" s="4" t="s">
        <v>974</v>
      </c>
      <c r="B18" s="4"/>
      <c r="C18" s="4"/>
      <c r="D18" s="4"/>
      <c r="E18" s="4"/>
      <c r="F18" s="4"/>
      <c r="G18" s="4"/>
      <c r="H18" s="4"/>
      <c r="I18" s="4"/>
      <c r="J18" s="20"/>
      <c r="K18" s="20"/>
      <c r="L18" s="34"/>
      <c r="M18" s="34"/>
      <c r="N18" s="34"/>
      <c r="O18" s="20"/>
      <c r="P18" s="20"/>
    </row>
    <row r="19" spans="1:16">
      <c r="A19" s="6" t="s">
        <v>975</v>
      </c>
      <c r="B19" s="6"/>
      <c r="C19" s="6"/>
      <c r="D19" s="6"/>
      <c r="E19" s="6"/>
      <c r="F19" s="6"/>
      <c r="G19" s="6"/>
      <c r="H19" s="6"/>
      <c r="I19" s="6"/>
      <c r="J19" s="18"/>
      <c r="K19" s="18"/>
      <c r="L19" s="36"/>
      <c r="M19" s="36"/>
      <c r="N19" s="36"/>
      <c r="O19" s="18"/>
      <c r="P19" s="18">
        <f>N19/סיכום!$B$42</f>
        <v>0</v>
      </c>
    </row>
    <row r="20" spans="1:16">
      <c r="A20" s="7" t="s">
        <v>976</v>
      </c>
      <c r="B20" s="7">
        <v>511212</v>
      </c>
      <c r="C20" s="7" t="s">
        <v>299</v>
      </c>
      <c r="D20" s="28">
        <v>0</v>
      </c>
      <c r="E20" s="28" t="s">
        <v>1231</v>
      </c>
      <c r="F20" s="28">
        <v>0</v>
      </c>
      <c r="G20" s="28">
        <v>0</v>
      </c>
      <c r="H20" s="28">
        <v>0</v>
      </c>
      <c r="I20" s="7" t="s">
        <v>23</v>
      </c>
      <c r="J20" s="42">
        <v>0</v>
      </c>
      <c r="K20" s="42">
        <v>0</v>
      </c>
      <c r="L20" s="39">
        <v>3.93</v>
      </c>
      <c r="M20" s="39">
        <v>0</v>
      </c>
      <c r="N20" s="39">
        <v>0</v>
      </c>
      <c r="O20" s="17">
        <v>0</v>
      </c>
      <c r="P20" s="17">
        <f>N20/סיכום!$B$42</f>
        <v>0</v>
      </c>
    </row>
    <row r="21" spans="1:16" ht="13.5" thickBot="1">
      <c r="A21" s="6" t="s">
        <v>977</v>
      </c>
      <c r="B21" s="6"/>
      <c r="C21" s="6"/>
      <c r="D21" s="6"/>
      <c r="E21" s="6"/>
      <c r="F21" s="6"/>
      <c r="G21" s="6"/>
      <c r="H21" s="6"/>
      <c r="I21" s="6"/>
      <c r="J21" s="18"/>
      <c r="K21" s="18"/>
      <c r="L21" s="37">
        <f>SUM(L20)</f>
        <v>3.93</v>
      </c>
      <c r="M21" s="36"/>
      <c r="N21" s="37">
        <f>SUM(N20)</f>
        <v>0</v>
      </c>
      <c r="O21" s="18"/>
      <c r="P21" s="19">
        <f>SUM(P20)</f>
        <v>0</v>
      </c>
    </row>
    <row r="22" spans="1:16" ht="13.5" thickTop="1"/>
    <row r="23" spans="1:16">
      <c r="A23" s="6" t="s">
        <v>978</v>
      </c>
      <c r="B23" s="6"/>
      <c r="C23" s="6"/>
      <c r="D23" s="6"/>
      <c r="E23" s="6"/>
      <c r="F23" s="6"/>
      <c r="G23" s="6"/>
      <c r="H23" s="6"/>
      <c r="I23" s="6"/>
      <c r="J23" s="18"/>
      <c r="K23" s="18"/>
      <c r="L23" s="36"/>
      <c r="M23" s="36"/>
      <c r="N23" s="36"/>
      <c r="O23" s="18"/>
      <c r="P23" s="18"/>
    </row>
    <row r="24" spans="1:16" ht="13.5" thickBot="1">
      <c r="A24" s="6" t="s">
        <v>979</v>
      </c>
      <c r="B24" s="6"/>
      <c r="C24" s="6"/>
      <c r="D24" s="6"/>
      <c r="E24" s="6"/>
      <c r="F24" s="6"/>
      <c r="G24" s="6"/>
      <c r="H24" s="6"/>
      <c r="I24" s="6"/>
      <c r="J24" s="18"/>
      <c r="K24" s="18"/>
      <c r="L24" s="37">
        <v>0</v>
      </c>
      <c r="M24" s="36"/>
      <c r="N24" s="37">
        <v>0</v>
      </c>
      <c r="O24" s="18"/>
      <c r="P24" s="19">
        <f>N24/סיכום!$B$42</f>
        <v>0</v>
      </c>
    </row>
    <row r="25" spans="1:16" ht="13.5" thickTop="1"/>
    <row r="26" spans="1:16">
      <c r="A26" s="6" t="s">
        <v>980</v>
      </c>
      <c r="B26" s="6"/>
      <c r="C26" s="6"/>
      <c r="D26" s="6"/>
      <c r="E26" s="6"/>
      <c r="F26" s="6"/>
      <c r="G26" s="6"/>
      <c r="H26" s="6"/>
      <c r="I26" s="6"/>
      <c r="J26" s="18"/>
      <c r="K26" s="18"/>
      <c r="L26" s="36"/>
      <c r="M26" s="36"/>
      <c r="N26" s="36"/>
      <c r="O26" s="18"/>
      <c r="P26" s="18"/>
    </row>
    <row r="27" spans="1:16" ht="13.5" thickBot="1">
      <c r="A27" s="6" t="s">
        <v>981</v>
      </c>
      <c r="B27" s="6"/>
      <c r="C27" s="6"/>
      <c r="D27" s="6"/>
      <c r="E27" s="6"/>
      <c r="F27" s="6"/>
      <c r="G27" s="6"/>
      <c r="H27" s="6"/>
      <c r="I27" s="6"/>
      <c r="J27" s="18"/>
      <c r="K27" s="18"/>
      <c r="L27" s="37">
        <v>0</v>
      </c>
      <c r="M27" s="36"/>
      <c r="N27" s="37">
        <v>0</v>
      </c>
      <c r="O27" s="18"/>
      <c r="P27" s="19">
        <f>N27/סיכום!$B$42</f>
        <v>0</v>
      </c>
    </row>
    <row r="28" spans="1:16" ht="13.5" thickTop="1"/>
    <row r="29" spans="1:16" ht="13.5" thickBot="1">
      <c r="A29" s="6" t="s">
        <v>982</v>
      </c>
      <c r="B29" s="6"/>
      <c r="C29" s="6"/>
      <c r="D29" s="6"/>
      <c r="E29" s="6"/>
      <c r="F29" s="6"/>
      <c r="G29" s="6"/>
      <c r="H29" s="6"/>
      <c r="I29" s="6"/>
      <c r="J29" s="18"/>
      <c r="K29" s="18"/>
      <c r="L29" s="37"/>
      <c r="M29" s="36"/>
      <c r="N29" s="37"/>
      <c r="O29" s="18"/>
      <c r="P29" s="19"/>
    </row>
    <row r="30" spans="1:16" ht="13.5" thickTop="1">
      <c r="A30" s="6" t="s">
        <v>983</v>
      </c>
      <c r="B30" s="6"/>
      <c r="C30" s="6"/>
      <c r="D30" s="6"/>
      <c r="E30" s="6"/>
      <c r="F30" s="6"/>
      <c r="G30" s="6"/>
      <c r="H30" s="6"/>
      <c r="I30" s="6"/>
      <c r="J30" s="18"/>
      <c r="K30" s="18"/>
      <c r="L30" s="36">
        <v>0</v>
      </c>
      <c r="M30" s="36"/>
      <c r="N30" s="36">
        <v>0</v>
      </c>
      <c r="O30" s="18"/>
      <c r="P30" s="18">
        <v>0</v>
      </c>
    </row>
    <row r="32" spans="1:16" ht="13.5" thickBot="1">
      <c r="A32" s="4" t="s">
        <v>984</v>
      </c>
      <c r="B32" s="4"/>
      <c r="C32" s="4"/>
      <c r="D32" s="4"/>
      <c r="E32" s="4"/>
      <c r="F32" s="4"/>
      <c r="G32" s="4"/>
      <c r="H32" s="4"/>
      <c r="I32" s="4"/>
      <c r="J32" s="20"/>
      <c r="K32" s="20"/>
      <c r="L32" s="38">
        <f>SUM(L21)</f>
        <v>3.93</v>
      </c>
      <c r="M32" s="34"/>
      <c r="N32" s="38">
        <f>SUM(N21)</f>
        <v>0</v>
      </c>
      <c r="O32" s="20"/>
      <c r="P32" s="21">
        <f>SUM(P21)</f>
        <v>0</v>
      </c>
    </row>
    <row r="33" spans="1:16" ht="13.5" thickTop="1"/>
    <row r="35" spans="1:16">
      <c r="A35" s="4" t="s">
        <v>985</v>
      </c>
      <c r="B35" s="4"/>
      <c r="C35" s="4"/>
      <c r="D35" s="4"/>
      <c r="E35" s="4"/>
      <c r="F35" s="4"/>
      <c r="G35" s="4"/>
      <c r="H35" s="4"/>
      <c r="I35" s="4"/>
      <c r="J35" s="20"/>
      <c r="K35" s="20"/>
      <c r="L35" s="34"/>
      <c r="M35" s="34"/>
      <c r="N35" s="34"/>
      <c r="O35" s="20"/>
      <c r="P35" s="20">
        <f>N35/סיכום!$B$42</f>
        <v>0</v>
      </c>
    </row>
    <row r="36" spans="1:16">
      <c r="A36" s="6" t="s">
        <v>986</v>
      </c>
      <c r="B36" s="6"/>
      <c r="C36" s="6"/>
      <c r="D36" s="6"/>
      <c r="E36" s="6"/>
      <c r="F36" s="6"/>
      <c r="G36" s="6"/>
      <c r="H36" s="6"/>
      <c r="I36" s="6"/>
      <c r="J36" s="18"/>
      <c r="K36" s="18"/>
      <c r="L36" s="36"/>
      <c r="M36" s="36"/>
      <c r="N36" s="36"/>
      <c r="O36" s="18"/>
      <c r="P36" s="18">
        <f>N36/סיכום!$B$42</f>
        <v>0</v>
      </c>
    </row>
    <row r="37" spans="1:16" ht="13.5" thickBot="1">
      <c r="A37" s="6" t="s">
        <v>987</v>
      </c>
      <c r="B37" s="6"/>
      <c r="C37" s="6"/>
      <c r="D37" s="6"/>
      <c r="E37" s="6"/>
      <c r="F37" s="6"/>
      <c r="G37" s="6"/>
      <c r="H37" s="6"/>
      <c r="I37" s="6"/>
      <c r="J37" s="18"/>
      <c r="K37" s="18"/>
      <c r="L37" s="37">
        <v>0</v>
      </c>
      <c r="M37" s="36"/>
      <c r="N37" s="37">
        <v>0</v>
      </c>
      <c r="O37" s="18"/>
      <c r="P37" s="19">
        <f>N37/סיכום!$B$42</f>
        <v>0</v>
      </c>
    </row>
    <row r="38" spans="1:16" ht="13.5" thickTop="1"/>
    <row r="39" spans="1:16" ht="13.5" thickBot="1">
      <c r="A39" s="6" t="s">
        <v>988</v>
      </c>
      <c r="B39" s="6"/>
      <c r="C39" s="6"/>
      <c r="D39" s="6"/>
      <c r="E39" s="6"/>
      <c r="F39" s="6"/>
      <c r="G39" s="6"/>
      <c r="H39" s="6"/>
      <c r="I39" s="6"/>
      <c r="J39" s="18"/>
      <c r="K39" s="18"/>
      <c r="L39" s="37"/>
      <c r="M39" s="36"/>
      <c r="N39" s="37"/>
      <c r="O39" s="18"/>
      <c r="P39" s="19"/>
    </row>
    <row r="40" spans="1:16" ht="13.5" thickTop="1">
      <c r="A40" s="6" t="s">
        <v>989</v>
      </c>
      <c r="B40" s="6"/>
      <c r="C40" s="6"/>
      <c r="D40" s="6"/>
      <c r="E40" s="6"/>
      <c r="F40" s="6"/>
      <c r="G40" s="6"/>
      <c r="H40" s="6"/>
      <c r="I40" s="6"/>
      <c r="J40" s="18"/>
      <c r="K40" s="18"/>
      <c r="L40" s="36">
        <v>0</v>
      </c>
      <c r="M40" s="36"/>
      <c r="N40" s="36">
        <v>0</v>
      </c>
      <c r="O40" s="18"/>
      <c r="P40" s="18">
        <v>0</v>
      </c>
    </row>
    <row r="42" spans="1:16" ht="13.5" thickBot="1">
      <c r="A42" s="4" t="s">
        <v>990</v>
      </c>
      <c r="B42" s="4"/>
      <c r="C42" s="4"/>
      <c r="D42" s="4"/>
      <c r="E42" s="4"/>
      <c r="F42" s="4"/>
      <c r="G42" s="4"/>
      <c r="H42" s="4"/>
      <c r="I42" s="4"/>
      <c r="J42" s="20"/>
      <c r="K42" s="20"/>
      <c r="L42" s="38">
        <v>0</v>
      </c>
      <c r="M42" s="34"/>
      <c r="N42" s="38">
        <v>0</v>
      </c>
      <c r="O42" s="20"/>
      <c r="P42" s="21">
        <v>0</v>
      </c>
    </row>
    <row r="43" spans="1:16" ht="13.5" thickTop="1"/>
    <row r="45" spans="1:16" ht="13.5" thickBot="1">
      <c r="A45" s="4" t="s">
        <v>991</v>
      </c>
      <c r="B45" s="4"/>
      <c r="C45" s="4"/>
      <c r="D45" s="4"/>
      <c r="E45" s="4"/>
      <c r="F45" s="4"/>
      <c r="G45" s="4"/>
      <c r="H45" s="4"/>
      <c r="I45" s="4"/>
      <c r="J45" s="20"/>
      <c r="K45" s="20"/>
      <c r="L45" s="38">
        <f>SUM(L32)</f>
        <v>3.93</v>
      </c>
      <c r="M45" s="34"/>
      <c r="N45" s="38">
        <f>SUM(N32)</f>
        <v>0</v>
      </c>
      <c r="O45" s="20"/>
      <c r="P45" s="21">
        <v>0</v>
      </c>
    </row>
    <row r="46" spans="1:16" ht="13.5" thickTop="1"/>
    <row r="48" spans="1:16">
      <c r="A48" s="7" t="s">
        <v>67</v>
      </c>
      <c r="B48" s="7"/>
      <c r="C48" s="7"/>
      <c r="D48" s="7"/>
      <c r="E48" s="7"/>
      <c r="F48" s="7"/>
      <c r="G48" s="7"/>
      <c r="H48" s="7"/>
      <c r="I48" s="7"/>
      <c r="J48" s="17"/>
      <c r="K48" s="17"/>
      <c r="L48" s="39"/>
      <c r="M48" s="39"/>
      <c r="N48" s="39"/>
      <c r="O48" s="17"/>
      <c r="P48" s="17"/>
    </row>
    <row r="52" spans="1:1">
      <c r="A52" s="2" t="s">
        <v>68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workbookViewId="0">
      <selection activeCell="E23" sqref="E23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992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128</v>
      </c>
      <c r="E11" s="4" t="s">
        <v>9</v>
      </c>
      <c r="F11" s="4" t="s">
        <v>72</v>
      </c>
      <c r="G11" s="4" t="s">
        <v>73</v>
      </c>
      <c r="H11" s="4" t="s">
        <v>938</v>
      </c>
      <c r="I11" s="4" t="s">
        <v>74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77</v>
      </c>
      <c r="G12" s="5" t="s">
        <v>78</v>
      </c>
      <c r="H12" s="5" t="s">
        <v>15</v>
      </c>
      <c r="I12" s="5" t="s">
        <v>14</v>
      </c>
      <c r="J12" s="5" t="s">
        <v>14</v>
      </c>
    </row>
    <row r="15" spans="1:10">
      <c r="A15" s="4" t="s">
        <v>993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994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475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525</v>
      </c>
      <c r="B20" s="6"/>
      <c r="C20" s="6"/>
      <c r="D20" s="6"/>
      <c r="E20" s="6"/>
      <c r="F20" s="29">
        <v>0</v>
      </c>
      <c r="G20" s="6"/>
      <c r="H20" s="29">
        <v>0</v>
      </c>
      <c r="I20" s="6"/>
      <c r="J20" s="19">
        <f>H20/סיכום!$B$42</f>
        <v>0</v>
      </c>
    </row>
    <row r="21" spans="1:10" ht="13.5" thickTop="1"/>
    <row r="22" spans="1:10" ht="13.5" thickBot="1">
      <c r="A22" s="4" t="s">
        <v>995</v>
      </c>
      <c r="B22" s="4"/>
      <c r="C22" s="4"/>
      <c r="D22" s="4"/>
      <c r="E22" s="4"/>
      <c r="F22" s="30">
        <v>0</v>
      </c>
      <c r="G22" s="4"/>
      <c r="H22" s="30">
        <v>0</v>
      </c>
      <c r="I22" s="4"/>
      <c r="J22" s="21">
        <v>0</v>
      </c>
    </row>
    <row r="23" spans="1:10" ht="13.5" thickTop="1"/>
    <row r="25" spans="1:10">
      <c r="A25" s="4" t="s">
        <v>996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527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623</v>
      </c>
      <c r="B27" s="6"/>
      <c r="C27" s="6"/>
      <c r="D27" s="6"/>
      <c r="E27" s="6"/>
      <c r="F27" s="29">
        <v>0</v>
      </c>
      <c r="G27" s="6"/>
      <c r="H27" s="29">
        <v>0</v>
      </c>
      <c r="I27" s="6"/>
      <c r="J27" s="19">
        <f>H27/סיכום!$B$42</f>
        <v>0</v>
      </c>
    </row>
    <row r="28" spans="1:10" ht="13.5" thickTop="1"/>
    <row r="29" spans="1:10">
      <c r="A29" s="6" t="s">
        <v>624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 ht="13.5" thickBot="1">
      <c r="A30" s="6" t="s">
        <v>633</v>
      </c>
      <c r="B30" s="6"/>
      <c r="C30" s="6"/>
      <c r="D30" s="6"/>
      <c r="E30" s="6"/>
      <c r="F30" s="29">
        <v>0</v>
      </c>
      <c r="G30" s="6"/>
      <c r="H30" s="29">
        <v>0</v>
      </c>
      <c r="I30" s="6"/>
      <c r="J30" s="19">
        <f>H30/סיכום!$B$42</f>
        <v>0</v>
      </c>
    </row>
    <row r="31" spans="1:10" ht="13.5" thickTop="1"/>
    <row r="32" spans="1:10" ht="13.5" thickBot="1">
      <c r="A32" s="4" t="s">
        <v>997</v>
      </c>
      <c r="B32" s="4"/>
      <c r="C32" s="4"/>
      <c r="D32" s="4"/>
      <c r="E32" s="4"/>
      <c r="F32" s="30">
        <v>0</v>
      </c>
      <c r="G32" s="4"/>
      <c r="H32" s="30">
        <v>0</v>
      </c>
      <c r="I32" s="4"/>
      <c r="J32" s="21">
        <v>0</v>
      </c>
    </row>
    <row r="33" spans="1:10" ht="13.5" thickTop="1"/>
    <row r="35" spans="1:10" ht="13.5" thickBot="1">
      <c r="A35" s="4" t="s">
        <v>998</v>
      </c>
      <c r="B35" s="4"/>
      <c r="C35" s="4"/>
      <c r="D35" s="4"/>
      <c r="E35" s="4"/>
      <c r="F35" s="30">
        <v>0</v>
      </c>
      <c r="G35" s="4"/>
      <c r="H35" s="30">
        <v>0</v>
      </c>
      <c r="I35" s="4"/>
      <c r="J35" s="21">
        <v>0</v>
      </c>
    </row>
    <row r="36" spans="1:10" ht="13.5" thickTop="1"/>
    <row r="38" spans="1:10">
      <c r="A38" s="7" t="s">
        <v>67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 t="s">
        <v>68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rightToLeft="1" topLeftCell="A7" workbookViewId="0">
      <selection activeCell="F23" sqref="F23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999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128</v>
      </c>
      <c r="E11" s="4" t="s">
        <v>9</v>
      </c>
      <c r="F11" s="4" t="s">
        <v>70</v>
      </c>
      <c r="G11" s="4" t="s">
        <v>72</v>
      </c>
      <c r="H11" s="4" t="s">
        <v>73</v>
      </c>
      <c r="I11" s="4" t="s">
        <v>938</v>
      </c>
      <c r="J11" s="4" t="s">
        <v>74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75</v>
      </c>
      <c r="G12" s="5" t="s">
        <v>77</v>
      </c>
      <c r="H12" s="5" t="s">
        <v>78</v>
      </c>
      <c r="I12" s="5" t="s">
        <v>15</v>
      </c>
      <c r="J12" s="5" t="s">
        <v>14</v>
      </c>
      <c r="K12" s="5" t="s">
        <v>14</v>
      </c>
    </row>
    <row r="15" spans="1:11">
      <c r="A15" s="4" t="s">
        <v>1000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1001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1002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1003</v>
      </c>
      <c r="B20" s="6"/>
      <c r="C20" s="6"/>
      <c r="D20" s="6"/>
      <c r="E20" s="6"/>
      <c r="F20" s="6"/>
      <c r="G20" s="29">
        <v>0</v>
      </c>
      <c r="H20" s="6"/>
      <c r="I20" s="29">
        <v>0</v>
      </c>
      <c r="J20" s="6"/>
      <c r="K20" s="19">
        <v>0</v>
      </c>
    </row>
    <row r="21" spans="1:11" ht="13.5" thickTop="1"/>
    <row r="22" spans="1:11">
      <c r="A22" s="6" t="s">
        <v>1004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1005</v>
      </c>
      <c r="B23" s="6"/>
      <c r="C23" s="6"/>
      <c r="D23" s="6"/>
      <c r="E23" s="6"/>
      <c r="F23" s="6"/>
      <c r="G23" s="29">
        <v>0</v>
      </c>
      <c r="H23" s="6"/>
      <c r="I23" s="29">
        <v>0</v>
      </c>
      <c r="J23" s="6"/>
      <c r="K23" s="19">
        <f>I23/סיכום!$B$42</f>
        <v>0</v>
      </c>
    </row>
    <row r="24" spans="1:11" ht="13.5" thickTop="1"/>
    <row r="25" spans="1:11">
      <c r="A25" s="6" t="s">
        <v>1006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1007</v>
      </c>
      <c r="B26" s="6"/>
      <c r="C26" s="6"/>
      <c r="D26" s="6"/>
      <c r="E26" s="6"/>
      <c r="F26" s="6"/>
      <c r="G26" s="29">
        <v>0</v>
      </c>
      <c r="H26" s="6"/>
      <c r="I26" s="29">
        <v>0</v>
      </c>
      <c r="J26" s="6"/>
      <c r="K26" s="19">
        <f>I26/סיכום!$B$42</f>
        <v>0</v>
      </c>
    </row>
    <row r="27" spans="1:11" ht="13.5" thickTop="1"/>
    <row r="28" spans="1:11">
      <c r="A28" s="6" t="s">
        <v>1008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1009</v>
      </c>
      <c r="B29" s="6"/>
      <c r="C29" s="6"/>
      <c r="D29" s="6"/>
      <c r="E29" s="6"/>
      <c r="F29" s="6"/>
      <c r="G29" s="29">
        <v>0</v>
      </c>
      <c r="H29" s="6"/>
      <c r="I29" s="29">
        <v>0</v>
      </c>
      <c r="J29" s="6"/>
      <c r="K29" s="19">
        <f>I29/סיכום!$B$42</f>
        <v>0</v>
      </c>
    </row>
    <row r="30" spans="1:11" ht="13.5" thickTop="1"/>
    <row r="31" spans="1:11" ht="13.5" thickBot="1">
      <c r="A31" s="4" t="s">
        <v>1010</v>
      </c>
      <c r="B31" s="4"/>
      <c r="C31" s="4"/>
      <c r="D31" s="4"/>
      <c r="E31" s="4"/>
      <c r="F31" s="4"/>
      <c r="G31" s="30">
        <v>0</v>
      </c>
      <c r="H31" s="4"/>
      <c r="I31" s="30">
        <v>0</v>
      </c>
      <c r="J31" s="4"/>
      <c r="K31" s="21">
        <v>0</v>
      </c>
    </row>
    <row r="32" spans="1:11" ht="13.5" thickTop="1"/>
    <row r="34" spans="1:11">
      <c r="A34" s="4" t="s">
        <v>1011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6" t="s">
        <v>1002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3.5" thickBot="1">
      <c r="A36" s="6" t="s">
        <v>1003</v>
      </c>
      <c r="B36" s="6"/>
      <c r="C36" s="6"/>
      <c r="D36" s="6"/>
      <c r="E36" s="6"/>
      <c r="F36" s="6"/>
      <c r="G36" s="29">
        <v>0</v>
      </c>
      <c r="H36" s="6"/>
      <c r="I36" s="29">
        <v>0</v>
      </c>
      <c r="J36" s="6"/>
      <c r="K36" s="19">
        <f>I36/סיכום!$B$42</f>
        <v>0</v>
      </c>
    </row>
    <row r="37" spans="1:11" ht="13.5" thickTop="1"/>
    <row r="38" spans="1:11">
      <c r="A38" s="6" t="s">
        <v>1004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1005</v>
      </c>
      <c r="B39" s="6"/>
      <c r="C39" s="6"/>
      <c r="D39" s="6"/>
      <c r="E39" s="6"/>
      <c r="F39" s="6"/>
      <c r="G39" s="29">
        <v>0</v>
      </c>
      <c r="H39" s="6"/>
      <c r="I39" s="29">
        <v>0</v>
      </c>
      <c r="J39" s="6"/>
      <c r="K39" s="19">
        <f>I39/סיכום!$B$42</f>
        <v>0</v>
      </c>
    </row>
    <row r="40" spans="1:11" ht="13.5" thickTop="1"/>
    <row r="41" spans="1:11">
      <c r="A41" s="6" t="s">
        <v>1006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1007</v>
      </c>
      <c r="B42" s="6"/>
      <c r="C42" s="6"/>
      <c r="D42" s="6"/>
      <c r="E42" s="6"/>
      <c r="F42" s="6"/>
      <c r="G42" s="29">
        <v>0</v>
      </c>
      <c r="H42" s="6"/>
      <c r="I42" s="29">
        <v>0</v>
      </c>
      <c r="J42" s="6"/>
      <c r="K42" s="19">
        <f>I42/סיכום!$B$42</f>
        <v>0</v>
      </c>
    </row>
    <row r="43" spans="1:11" ht="13.5" thickTop="1"/>
    <row r="44" spans="1:11">
      <c r="A44" s="6" t="s">
        <v>1008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1009</v>
      </c>
      <c r="B45" s="6"/>
      <c r="C45" s="6"/>
      <c r="D45" s="6"/>
      <c r="E45" s="6"/>
      <c r="F45" s="6"/>
      <c r="G45" s="29">
        <v>0</v>
      </c>
      <c r="H45" s="6"/>
      <c r="I45" s="29">
        <v>0</v>
      </c>
      <c r="J45" s="6"/>
      <c r="K45" s="19">
        <f>I45/סיכום!$B$42</f>
        <v>0</v>
      </c>
    </row>
    <row r="46" spans="1:11" ht="13.5" thickTop="1"/>
    <row r="47" spans="1:11" ht="13.5" thickBot="1">
      <c r="A47" s="4" t="s">
        <v>1012</v>
      </c>
      <c r="B47" s="4"/>
      <c r="C47" s="4"/>
      <c r="D47" s="4"/>
      <c r="E47" s="4"/>
      <c r="F47" s="4"/>
      <c r="G47" s="30">
        <v>0</v>
      </c>
      <c r="H47" s="4"/>
      <c r="I47" s="30">
        <v>0</v>
      </c>
      <c r="J47" s="4"/>
      <c r="K47" s="21">
        <v>0</v>
      </c>
    </row>
    <row r="48" spans="1:11" ht="13.5" thickTop="1"/>
    <row r="50" spans="1:11" ht="13.5" thickBot="1">
      <c r="A50" s="4" t="s">
        <v>1013</v>
      </c>
      <c r="B50" s="4"/>
      <c r="C50" s="4"/>
      <c r="D50" s="4"/>
      <c r="E50" s="4"/>
      <c r="F50" s="4"/>
      <c r="G50" s="30">
        <v>0</v>
      </c>
      <c r="H50" s="4"/>
      <c r="I50" s="30">
        <v>0</v>
      </c>
      <c r="J50" s="4"/>
      <c r="K50" s="21">
        <v>0</v>
      </c>
    </row>
    <row r="51" spans="1:11" ht="13.5" thickTop="1"/>
    <row r="53" spans="1:11">
      <c r="A53" s="7" t="s">
        <v>67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7" spans="1:11">
      <c r="A57" s="2" t="s">
        <v>68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F23" sqref="F23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1014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128</v>
      </c>
      <c r="E11" s="4" t="s">
        <v>9</v>
      </c>
      <c r="F11" s="4" t="s">
        <v>70</v>
      </c>
      <c r="G11" s="4" t="s">
        <v>72</v>
      </c>
      <c r="H11" s="4" t="s">
        <v>73</v>
      </c>
      <c r="I11" s="4" t="s">
        <v>938</v>
      </c>
      <c r="J11" s="4" t="s">
        <v>74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75</v>
      </c>
      <c r="G12" s="5" t="s">
        <v>77</v>
      </c>
      <c r="H12" s="5" t="s">
        <v>78</v>
      </c>
      <c r="I12" s="5" t="s">
        <v>15</v>
      </c>
      <c r="J12" s="5" t="s">
        <v>14</v>
      </c>
      <c r="K12" s="5" t="s">
        <v>14</v>
      </c>
    </row>
    <row r="15" spans="1:11">
      <c r="A15" s="4" t="s">
        <v>1015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1016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882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883</v>
      </c>
      <c r="B20" s="6"/>
      <c r="C20" s="6"/>
      <c r="D20" s="6"/>
      <c r="E20" s="6"/>
      <c r="F20" s="6"/>
      <c r="G20" s="29">
        <v>0</v>
      </c>
      <c r="H20" s="6"/>
      <c r="I20" s="29">
        <v>0</v>
      </c>
      <c r="J20" s="6"/>
      <c r="K20" s="19">
        <v>0</v>
      </c>
    </row>
    <row r="21" spans="1:11" ht="13.5" thickTop="1"/>
    <row r="22" spans="1:11" ht="13.5" thickBot="1">
      <c r="A22" s="4" t="s">
        <v>1017</v>
      </c>
      <c r="B22" s="4"/>
      <c r="C22" s="4"/>
      <c r="D22" s="4"/>
      <c r="E22" s="4"/>
      <c r="F22" s="4"/>
      <c r="G22" s="30">
        <v>0</v>
      </c>
      <c r="H22" s="4"/>
      <c r="I22" s="30">
        <v>0</v>
      </c>
      <c r="J22" s="4"/>
      <c r="K22" s="21">
        <v>0</v>
      </c>
    </row>
    <row r="23" spans="1:11" ht="13.5" thickTop="1"/>
    <row r="25" spans="1:11">
      <c r="A25" s="4" t="s">
        <v>1018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884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3.5" thickBot="1">
      <c r="A27" s="6" t="s">
        <v>885</v>
      </c>
      <c r="B27" s="6"/>
      <c r="C27" s="6"/>
      <c r="D27" s="6"/>
      <c r="E27" s="6"/>
      <c r="F27" s="6"/>
      <c r="G27" s="29">
        <v>0</v>
      </c>
      <c r="H27" s="6"/>
      <c r="I27" s="29">
        <v>0</v>
      </c>
      <c r="J27" s="6"/>
      <c r="K27" s="19">
        <f>I27/סיכום!$B$42</f>
        <v>0</v>
      </c>
    </row>
    <row r="28" spans="1:11" ht="13.5" thickTop="1"/>
    <row r="29" spans="1:11" ht="13.5" thickBot="1">
      <c r="A29" s="4" t="s">
        <v>1019</v>
      </c>
      <c r="B29" s="4"/>
      <c r="C29" s="4"/>
      <c r="D29" s="4"/>
      <c r="E29" s="4"/>
      <c r="F29" s="4"/>
      <c r="G29" s="30">
        <v>0</v>
      </c>
      <c r="H29" s="4"/>
      <c r="I29" s="30">
        <v>0</v>
      </c>
      <c r="J29" s="4"/>
      <c r="K29" s="21">
        <v>0</v>
      </c>
    </row>
    <row r="30" spans="1:11" ht="13.5" thickTop="1"/>
    <row r="32" spans="1:11" ht="13.5" thickBot="1">
      <c r="A32" s="4" t="s">
        <v>1020</v>
      </c>
      <c r="B32" s="4"/>
      <c r="C32" s="4"/>
      <c r="D32" s="4"/>
      <c r="E32" s="4"/>
      <c r="F32" s="4"/>
      <c r="G32" s="30">
        <v>0</v>
      </c>
      <c r="H32" s="4"/>
      <c r="I32" s="30">
        <v>0</v>
      </c>
      <c r="J32" s="4"/>
      <c r="K32" s="21">
        <v>0</v>
      </c>
    </row>
    <row r="33" spans="1:11" ht="13.5" thickTop="1"/>
    <row r="35" spans="1:11">
      <c r="A35" s="7" t="s">
        <v>67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9" spans="1:11">
      <c r="A39" s="2" t="s">
        <v>68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opLeftCell="A11" workbookViewId="0">
      <selection activeCell="F23" sqref="F23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1021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128</v>
      </c>
      <c r="E11" s="4" t="s">
        <v>70</v>
      </c>
      <c r="F11" s="4" t="s">
        <v>9</v>
      </c>
      <c r="G11" s="4" t="s">
        <v>72</v>
      </c>
      <c r="H11" s="4" t="s">
        <v>73</v>
      </c>
      <c r="I11" s="4" t="s">
        <v>938</v>
      </c>
      <c r="J11" s="4" t="s">
        <v>74</v>
      </c>
      <c r="K11" s="4" t="s">
        <v>13</v>
      </c>
    </row>
    <row r="12" spans="1:11">
      <c r="A12" s="5"/>
      <c r="B12" s="5"/>
      <c r="C12" s="5"/>
      <c r="D12" s="5"/>
      <c r="E12" s="5" t="s">
        <v>75</v>
      </c>
      <c r="F12" s="5"/>
      <c r="G12" s="5" t="s">
        <v>77</v>
      </c>
      <c r="H12" s="5" t="s">
        <v>78</v>
      </c>
      <c r="I12" s="5" t="s">
        <v>15</v>
      </c>
      <c r="J12" s="5" t="s">
        <v>14</v>
      </c>
      <c r="K12" s="5" t="s">
        <v>14</v>
      </c>
    </row>
    <row r="15" spans="1:11">
      <c r="A15" s="4" t="s">
        <v>1022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1023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1024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1025</v>
      </c>
      <c r="B20" s="6"/>
      <c r="C20" s="6"/>
      <c r="D20" s="6"/>
      <c r="E20" s="6"/>
      <c r="F20" s="6"/>
      <c r="G20" s="29">
        <v>0</v>
      </c>
      <c r="H20" s="6"/>
      <c r="I20" s="29">
        <v>0</v>
      </c>
      <c r="J20" s="6"/>
      <c r="K20" s="19">
        <v>0</v>
      </c>
    </row>
    <row r="21" spans="1:11" ht="13.5" thickTop="1"/>
    <row r="22" spans="1:11">
      <c r="A22" s="6" t="s">
        <v>1026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1027</v>
      </c>
      <c r="B23" s="6"/>
      <c r="C23" s="6"/>
      <c r="D23" s="6"/>
      <c r="E23" s="6"/>
      <c r="F23" s="6"/>
      <c r="G23" s="29">
        <v>0</v>
      </c>
      <c r="H23" s="6"/>
      <c r="I23" s="29">
        <v>0</v>
      </c>
      <c r="J23" s="6"/>
      <c r="K23" s="19">
        <f>I23/סיכום!$B$42</f>
        <v>0</v>
      </c>
    </row>
    <row r="24" spans="1:11" ht="13.5" thickTop="1"/>
    <row r="25" spans="1:11">
      <c r="A25" s="6" t="s">
        <v>1028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1029</v>
      </c>
      <c r="B26" s="6"/>
      <c r="C26" s="6"/>
      <c r="D26" s="6"/>
      <c r="E26" s="6"/>
      <c r="F26" s="6"/>
      <c r="G26" s="29">
        <v>0</v>
      </c>
      <c r="H26" s="6"/>
      <c r="I26" s="29">
        <v>0</v>
      </c>
      <c r="J26" s="6"/>
      <c r="K26" s="19">
        <f>I26/סיכום!$B$42</f>
        <v>0</v>
      </c>
    </row>
    <row r="27" spans="1:11" ht="13.5" thickTop="1"/>
    <row r="28" spans="1:11">
      <c r="A28" s="6" t="s">
        <v>1030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1031</v>
      </c>
      <c r="B29" s="6"/>
      <c r="C29" s="6"/>
      <c r="D29" s="6"/>
      <c r="E29" s="6"/>
      <c r="F29" s="6"/>
      <c r="G29" s="29">
        <v>0</v>
      </c>
      <c r="H29" s="6"/>
      <c r="I29" s="29">
        <v>0</v>
      </c>
      <c r="J29" s="6"/>
      <c r="K29" s="19">
        <f>I29/סיכום!$B$42</f>
        <v>0</v>
      </c>
    </row>
    <row r="30" spans="1:11" ht="13.5" thickTop="1"/>
    <row r="31" spans="1:11">
      <c r="A31" s="6" t="s">
        <v>1032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3.5" thickBot="1">
      <c r="A32" s="6" t="s">
        <v>1033</v>
      </c>
      <c r="B32" s="6"/>
      <c r="C32" s="6"/>
      <c r="D32" s="6"/>
      <c r="E32" s="6"/>
      <c r="F32" s="6"/>
      <c r="G32" s="29">
        <v>0</v>
      </c>
      <c r="H32" s="6"/>
      <c r="I32" s="29">
        <v>0</v>
      </c>
      <c r="J32" s="6"/>
      <c r="K32" s="19">
        <f>I32/סיכום!$B$42</f>
        <v>0</v>
      </c>
    </row>
    <row r="33" spans="1:11" ht="13.5" thickTop="1"/>
    <row r="34" spans="1:11" ht="13.5" thickBot="1">
      <c r="A34" s="4" t="s">
        <v>1034</v>
      </c>
      <c r="B34" s="4"/>
      <c r="C34" s="4"/>
      <c r="D34" s="4"/>
      <c r="E34" s="4"/>
      <c r="F34" s="4"/>
      <c r="G34" s="30">
        <v>0</v>
      </c>
      <c r="H34" s="4"/>
      <c r="I34" s="30">
        <v>0</v>
      </c>
      <c r="J34" s="4"/>
      <c r="K34" s="21">
        <v>0</v>
      </c>
    </row>
    <row r="35" spans="1:11" ht="13.5" thickTop="1"/>
    <row r="37" spans="1:11">
      <c r="A37" s="4" t="s">
        <v>1035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1024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1025</v>
      </c>
      <c r="B39" s="6"/>
      <c r="C39" s="6"/>
      <c r="D39" s="6"/>
      <c r="E39" s="6"/>
      <c r="F39" s="6"/>
      <c r="G39" s="29">
        <v>0</v>
      </c>
      <c r="H39" s="6"/>
      <c r="I39" s="29">
        <v>0</v>
      </c>
      <c r="J39" s="6"/>
      <c r="K39" s="19">
        <f>I39/סיכום!$B$42</f>
        <v>0</v>
      </c>
    </row>
    <row r="40" spans="1:11" ht="13.5" thickTop="1"/>
    <row r="41" spans="1:11">
      <c r="A41" s="6" t="s">
        <v>1036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1037</v>
      </c>
      <c r="B42" s="6"/>
      <c r="C42" s="6"/>
      <c r="D42" s="6"/>
      <c r="E42" s="6"/>
      <c r="F42" s="6"/>
      <c r="G42" s="29">
        <v>0</v>
      </c>
      <c r="H42" s="6"/>
      <c r="I42" s="29">
        <v>0</v>
      </c>
      <c r="J42" s="6"/>
      <c r="K42" s="19">
        <f>I42/סיכום!$B$42</f>
        <v>0</v>
      </c>
    </row>
    <row r="43" spans="1:11" ht="13.5" thickTop="1"/>
    <row r="44" spans="1:11">
      <c r="A44" s="6" t="s">
        <v>1030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1031</v>
      </c>
      <c r="B45" s="6"/>
      <c r="C45" s="6"/>
      <c r="D45" s="6"/>
      <c r="E45" s="6"/>
      <c r="F45" s="6"/>
      <c r="G45" s="29">
        <v>0</v>
      </c>
      <c r="H45" s="6"/>
      <c r="I45" s="29">
        <v>0</v>
      </c>
      <c r="J45" s="6"/>
      <c r="K45" s="19">
        <f>I45/סיכום!$B$42</f>
        <v>0</v>
      </c>
    </row>
    <row r="46" spans="1:11" ht="13.5" thickTop="1"/>
    <row r="47" spans="1:11">
      <c r="A47" s="6" t="s">
        <v>1038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5" thickBot="1">
      <c r="A48" s="6" t="s">
        <v>1039</v>
      </c>
      <c r="B48" s="6"/>
      <c r="C48" s="6"/>
      <c r="D48" s="6"/>
      <c r="E48" s="6"/>
      <c r="F48" s="6"/>
      <c r="G48" s="29">
        <v>0</v>
      </c>
      <c r="H48" s="6"/>
      <c r="I48" s="29">
        <v>0</v>
      </c>
      <c r="J48" s="6"/>
      <c r="K48" s="19">
        <f>I48/סיכום!$B$42</f>
        <v>0</v>
      </c>
    </row>
    <row r="49" spans="1:11" ht="13.5" thickTop="1"/>
    <row r="50" spans="1:11">
      <c r="A50" s="6" t="s">
        <v>1032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5" thickBot="1">
      <c r="A51" s="6" t="s">
        <v>1033</v>
      </c>
      <c r="B51" s="6"/>
      <c r="C51" s="6"/>
      <c r="D51" s="6"/>
      <c r="E51" s="6"/>
      <c r="F51" s="6"/>
      <c r="G51" s="29">
        <v>0</v>
      </c>
      <c r="H51" s="6"/>
      <c r="I51" s="29">
        <v>0</v>
      </c>
      <c r="J51" s="6"/>
      <c r="K51" s="19">
        <f>I51/סיכום!$B$42</f>
        <v>0</v>
      </c>
    </row>
    <row r="52" spans="1:11" ht="13.5" thickTop="1"/>
    <row r="53" spans="1:11" ht="13.5" thickBot="1">
      <c r="A53" s="4" t="s">
        <v>1040</v>
      </c>
      <c r="B53" s="4"/>
      <c r="C53" s="4"/>
      <c r="D53" s="4"/>
      <c r="E53" s="4"/>
      <c r="F53" s="4"/>
      <c r="G53" s="30">
        <v>0</v>
      </c>
      <c r="H53" s="4"/>
      <c r="I53" s="30">
        <v>0</v>
      </c>
      <c r="J53" s="4"/>
      <c r="K53" s="21">
        <v>0</v>
      </c>
    </row>
    <row r="54" spans="1:11" ht="13.5" thickTop="1"/>
    <row r="56" spans="1:11" ht="13.5" thickBot="1">
      <c r="A56" s="4" t="s">
        <v>1041</v>
      </c>
      <c r="B56" s="4"/>
      <c r="C56" s="4"/>
      <c r="D56" s="4"/>
      <c r="E56" s="4"/>
      <c r="F56" s="4"/>
      <c r="G56" s="30">
        <v>0</v>
      </c>
      <c r="H56" s="4"/>
      <c r="I56" s="30">
        <v>0</v>
      </c>
      <c r="J56" s="4"/>
      <c r="K56" s="21">
        <v>0</v>
      </c>
    </row>
    <row r="57" spans="1:11" ht="13.5" thickTop="1"/>
    <row r="59" spans="1:11">
      <c r="A59" s="7" t="s">
        <v>67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68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7"/>
  <sheetViews>
    <sheetView rightToLeft="1" topLeftCell="A34" workbookViewId="0">
      <selection activeCell="C32" sqref="C32"/>
    </sheetView>
  </sheetViews>
  <sheetFormatPr defaultColWidth="9.140625" defaultRowHeight="12.75"/>
  <cols>
    <col min="1" max="1" width="34.7109375" customWidth="1"/>
    <col min="2" max="2" width="12.7109375" customWidth="1"/>
    <col min="3" max="3" width="23.7109375" customWidth="1"/>
    <col min="4" max="4" width="11.7109375" customWidth="1"/>
    <col min="5" max="5" width="14.7109375" customWidth="1"/>
    <col min="6" max="6" width="11.7109375" customWidth="1"/>
    <col min="7" max="7" width="16.7109375" style="33" customWidth="1"/>
    <col min="8" max="8" width="9.7109375" style="33" customWidth="1"/>
    <col min="9" max="9" width="12.7109375" style="33" customWidth="1"/>
    <col min="10" max="10" width="20.7109375" style="31" customWidth="1"/>
  </cols>
  <sheetData>
    <row r="2" spans="1:10" ht="18">
      <c r="A2" s="1" t="s">
        <v>0</v>
      </c>
    </row>
    <row r="4" spans="1:10" ht="18">
      <c r="A4" s="1" t="s">
        <v>1042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128</v>
      </c>
      <c r="E11" s="4" t="s">
        <v>70</v>
      </c>
      <c r="F11" s="4" t="s">
        <v>9</v>
      </c>
      <c r="G11" s="34" t="s">
        <v>72</v>
      </c>
      <c r="H11" s="34" t="s">
        <v>73</v>
      </c>
      <c r="I11" s="34" t="s">
        <v>938</v>
      </c>
      <c r="J11" s="20" t="s">
        <v>13</v>
      </c>
    </row>
    <row r="12" spans="1:10">
      <c r="A12" s="5"/>
      <c r="B12" s="5"/>
      <c r="C12" s="5"/>
      <c r="D12" s="5"/>
      <c r="E12" s="5" t="s">
        <v>75</v>
      </c>
      <c r="F12" s="5"/>
      <c r="G12" s="35" t="s">
        <v>77</v>
      </c>
      <c r="H12" s="35" t="s">
        <v>78</v>
      </c>
      <c r="I12" s="35" t="s">
        <v>15</v>
      </c>
      <c r="J12" s="32" t="s">
        <v>14</v>
      </c>
    </row>
    <row r="15" spans="1:10">
      <c r="A15" s="4" t="s">
        <v>1043</v>
      </c>
      <c r="B15" s="4"/>
      <c r="C15" s="4"/>
      <c r="D15" s="4"/>
      <c r="E15" s="4"/>
      <c r="F15" s="4"/>
      <c r="G15" s="34"/>
      <c r="H15" s="34"/>
      <c r="I15" s="34"/>
      <c r="J15" s="20"/>
    </row>
    <row r="18" spans="1:10">
      <c r="A18" s="4" t="s">
        <v>1044</v>
      </c>
      <c r="B18" s="4"/>
      <c r="C18" s="4"/>
      <c r="D18" s="4"/>
      <c r="E18" s="4"/>
      <c r="F18" s="4"/>
      <c r="G18" s="34"/>
      <c r="H18" s="34"/>
      <c r="I18" s="34"/>
      <c r="J18" s="20"/>
    </row>
    <row r="19" spans="1:10">
      <c r="A19" s="6" t="s">
        <v>1045</v>
      </c>
      <c r="B19" s="6"/>
      <c r="C19" s="6"/>
      <c r="D19" s="6"/>
      <c r="E19" s="6"/>
      <c r="F19" s="6"/>
      <c r="G19" s="36"/>
      <c r="H19" s="36"/>
      <c r="I19" s="36"/>
      <c r="J19" s="18"/>
    </row>
    <row r="20" spans="1:10" ht="13.5" thickBot="1">
      <c r="A20" s="6" t="s">
        <v>1046</v>
      </c>
      <c r="B20" s="6"/>
      <c r="C20" s="6"/>
      <c r="D20" s="6"/>
      <c r="E20" s="6"/>
      <c r="F20" s="6"/>
      <c r="G20" s="37">
        <v>0</v>
      </c>
      <c r="H20" s="36"/>
      <c r="I20" s="37">
        <v>0</v>
      </c>
      <c r="J20" s="19">
        <v>0</v>
      </c>
    </row>
    <row r="21" spans="1:10" ht="13.5" thickTop="1"/>
    <row r="22" spans="1:10">
      <c r="A22" s="6" t="s">
        <v>1047</v>
      </c>
      <c r="B22" s="6"/>
      <c r="C22" s="6"/>
      <c r="D22" s="6"/>
      <c r="E22" s="6"/>
      <c r="F22" s="6"/>
      <c r="G22" s="36"/>
      <c r="H22" s="36"/>
      <c r="I22" s="36"/>
      <c r="J22" s="18"/>
    </row>
    <row r="23" spans="1:10">
      <c r="A23" s="7" t="s">
        <v>1048</v>
      </c>
      <c r="B23" s="7">
        <v>9927522</v>
      </c>
      <c r="C23" s="7" t="s">
        <v>1049</v>
      </c>
      <c r="D23" s="28">
        <v>0</v>
      </c>
      <c r="E23" s="7" t="s">
        <v>1050</v>
      </c>
      <c r="F23" s="7" t="s">
        <v>23</v>
      </c>
      <c r="G23" s="39">
        <v>-215000</v>
      </c>
      <c r="H23" s="39">
        <v>-5.2</v>
      </c>
      <c r="I23" s="39">
        <v>11.17</v>
      </c>
      <c r="J23" s="17">
        <f>I23/סיכום!$B$42</f>
        <v>7.3553317415978416E-4</v>
      </c>
    </row>
    <row r="24" spans="1:10">
      <c r="A24" s="7" t="s">
        <v>1051</v>
      </c>
      <c r="B24" s="7">
        <v>9927268</v>
      </c>
      <c r="C24" s="7" t="s">
        <v>481</v>
      </c>
      <c r="D24" s="28">
        <v>0</v>
      </c>
      <c r="E24" s="7" t="s">
        <v>1052</v>
      </c>
      <c r="F24" s="7" t="s">
        <v>23</v>
      </c>
      <c r="G24" s="39">
        <v>-17000</v>
      </c>
      <c r="H24" s="39">
        <v>-26.27</v>
      </c>
      <c r="I24" s="39">
        <v>4.47</v>
      </c>
      <c r="J24" s="17">
        <f>I24/סיכום!$B$42</f>
        <v>2.9434496763601026E-4</v>
      </c>
    </row>
    <row r="25" spans="1:10">
      <c r="A25" s="7" t="s">
        <v>1053</v>
      </c>
      <c r="B25" s="7">
        <v>9927448</v>
      </c>
      <c r="C25" s="7" t="s">
        <v>481</v>
      </c>
      <c r="D25" s="28">
        <v>0</v>
      </c>
      <c r="E25" s="7" t="s">
        <v>1054</v>
      </c>
      <c r="F25" s="7" t="s">
        <v>23</v>
      </c>
      <c r="G25" s="39">
        <v>-11000</v>
      </c>
      <c r="H25" s="39">
        <v>-12.49</v>
      </c>
      <c r="I25" s="39">
        <v>1.37</v>
      </c>
      <c r="J25" s="17">
        <f>I25/סיכום!$B$42</f>
        <v>9.02131108862045E-5</v>
      </c>
    </row>
    <row r="26" spans="1:10">
      <c r="A26" s="7" t="s">
        <v>1055</v>
      </c>
      <c r="B26" s="7">
        <v>9927523</v>
      </c>
      <c r="C26" s="7" t="s">
        <v>1049</v>
      </c>
      <c r="D26" s="28">
        <v>0</v>
      </c>
      <c r="E26" s="7" t="s">
        <v>1050</v>
      </c>
      <c r="F26" s="7" t="s">
        <v>23</v>
      </c>
      <c r="G26" s="39">
        <v>-13000</v>
      </c>
      <c r="H26" s="39">
        <v>-9.06</v>
      </c>
      <c r="I26" s="39">
        <v>1.18</v>
      </c>
      <c r="J26" s="17">
        <f>I26/סיכום!$B$42</f>
        <v>7.7701803537022843E-5</v>
      </c>
    </row>
    <row r="27" spans="1:10">
      <c r="A27" s="7" t="s">
        <v>1056</v>
      </c>
      <c r="B27" s="7">
        <v>9927341</v>
      </c>
      <c r="C27" s="7" t="s">
        <v>481</v>
      </c>
      <c r="D27" s="28">
        <v>0</v>
      </c>
      <c r="E27" s="7" t="s">
        <v>1057</v>
      </c>
      <c r="F27" s="7" t="s">
        <v>23</v>
      </c>
      <c r="G27" s="39">
        <v>-125000</v>
      </c>
      <c r="H27" s="39">
        <v>-0.2</v>
      </c>
      <c r="I27" s="39">
        <v>0.24</v>
      </c>
      <c r="J27" s="17">
        <f>I27/סיכום!$B$42</f>
        <v>1.5803756651597868E-5</v>
      </c>
    </row>
    <row r="28" spans="1:10">
      <c r="A28" s="7" t="s">
        <v>1058</v>
      </c>
      <c r="B28" s="7">
        <v>9927512</v>
      </c>
      <c r="C28" s="7" t="s">
        <v>481</v>
      </c>
      <c r="D28" s="28">
        <v>0</v>
      </c>
      <c r="E28" s="7" t="s">
        <v>1059</v>
      </c>
      <c r="F28" s="7" t="s">
        <v>23</v>
      </c>
      <c r="G28" s="39">
        <v>-10000</v>
      </c>
      <c r="H28" s="39">
        <v>-0.06</v>
      </c>
      <c r="I28" s="39">
        <v>0.01</v>
      </c>
      <c r="J28" s="17">
        <f>I28/סיכום!$B$42</f>
        <v>6.5848986048324456E-7</v>
      </c>
    </row>
    <row r="29" spans="1:10">
      <c r="A29" s="7" t="s">
        <v>1060</v>
      </c>
      <c r="B29" s="7">
        <v>9927367</v>
      </c>
      <c r="C29" s="7" t="s">
        <v>481</v>
      </c>
      <c r="D29" s="28">
        <v>0</v>
      </c>
      <c r="E29" s="7" t="s">
        <v>1061</v>
      </c>
      <c r="F29" s="7" t="s">
        <v>23</v>
      </c>
      <c r="G29" s="39">
        <v>-2550000</v>
      </c>
      <c r="H29" s="39">
        <v>-0.17</v>
      </c>
      <c r="I29" s="39">
        <v>4.3600000000000003</v>
      </c>
      <c r="J29" s="17">
        <f>I29/סיכום!$B$42</f>
        <v>2.8710157917069464E-4</v>
      </c>
    </row>
    <row r="30" spans="1:10" ht="13.5" thickBot="1">
      <c r="A30" s="6" t="s">
        <v>1062</v>
      </c>
      <c r="B30" s="6"/>
      <c r="C30" s="6"/>
      <c r="D30" s="6"/>
      <c r="E30" s="6"/>
      <c r="F30" s="6"/>
      <c r="G30" s="37">
        <f>SUM(G23:G29)</f>
        <v>-2941000</v>
      </c>
      <c r="H30" s="36"/>
      <c r="I30" s="37">
        <f>SUM(I23:I29)</f>
        <v>22.8</v>
      </c>
      <c r="J30" s="19">
        <f>SUM(J23:J29)</f>
        <v>1.5013568819017976E-3</v>
      </c>
    </row>
    <row r="31" spans="1:10" ht="13.5" thickTop="1"/>
    <row r="32" spans="1:10">
      <c r="A32" s="6" t="s">
        <v>1063</v>
      </c>
      <c r="B32" s="6"/>
      <c r="C32" s="6"/>
      <c r="D32" s="6"/>
      <c r="E32" s="6"/>
      <c r="F32" s="6"/>
      <c r="G32" s="36"/>
      <c r="H32" s="36"/>
      <c r="I32" s="36"/>
      <c r="J32" s="18"/>
    </row>
    <row r="33" spans="1:10" ht="13.5" thickBot="1">
      <c r="A33" s="6" t="s">
        <v>1064</v>
      </c>
      <c r="B33" s="6"/>
      <c r="C33" s="6"/>
      <c r="D33" s="6"/>
      <c r="E33" s="6"/>
      <c r="F33" s="6"/>
      <c r="G33" s="37">
        <v>0</v>
      </c>
      <c r="H33" s="36"/>
      <c r="I33" s="37">
        <v>0</v>
      </c>
      <c r="J33" s="19">
        <f>H33/סיכום!$B$42</f>
        <v>0</v>
      </c>
    </row>
    <row r="34" spans="1:10" ht="13.5" thickTop="1"/>
    <row r="35" spans="1:10">
      <c r="A35" s="6" t="s">
        <v>1065</v>
      </c>
      <c r="B35" s="6"/>
      <c r="C35" s="6"/>
      <c r="D35" s="6"/>
      <c r="E35" s="6"/>
      <c r="F35" s="6"/>
      <c r="G35" s="36"/>
      <c r="H35" s="36"/>
      <c r="I35" s="36"/>
      <c r="J35" s="18"/>
    </row>
    <row r="36" spans="1:10" ht="13.5" thickBot="1">
      <c r="A36" s="6" t="s">
        <v>1066</v>
      </c>
      <c r="B36" s="6"/>
      <c r="C36" s="6"/>
      <c r="D36" s="6"/>
      <c r="E36" s="6"/>
      <c r="F36" s="6"/>
      <c r="G36" s="37">
        <v>0</v>
      </c>
      <c r="H36" s="36"/>
      <c r="I36" s="37">
        <v>0</v>
      </c>
      <c r="J36" s="19">
        <f>H36/סיכום!$B$42</f>
        <v>0</v>
      </c>
    </row>
    <row r="37" spans="1:10" ht="13.5" thickTop="1"/>
    <row r="38" spans="1:10">
      <c r="A38" s="6" t="s">
        <v>1067</v>
      </c>
      <c r="B38" s="6"/>
      <c r="C38" s="6"/>
      <c r="D38" s="6"/>
      <c r="E38" s="6"/>
      <c r="F38" s="6"/>
      <c r="G38" s="36"/>
      <c r="H38" s="36"/>
      <c r="I38" s="36"/>
      <c r="J38" s="18"/>
    </row>
    <row r="39" spans="1:10" ht="13.5" thickBot="1">
      <c r="A39" s="6" t="s">
        <v>1068</v>
      </c>
      <c r="B39" s="6"/>
      <c r="C39" s="6"/>
      <c r="D39" s="6"/>
      <c r="E39" s="6"/>
      <c r="F39" s="6"/>
      <c r="G39" s="37">
        <v>0</v>
      </c>
      <c r="H39" s="36"/>
      <c r="I39" s="37">
        <v>0</v>
      </c>
      <c r="J39" s="19">
        <f>H39/סיכום!$B$42</f>
        <v>0</v>
      </c>
    </row>
    <row r="40" spans="1:10" ht="13.5" thickTop="1"/>
    <row r="41" spans="1:10" ht="13.5" thickBot="1">
      <c r="A41" s="4" t="s">
        <v>1069</v>
      </c>
      <c r="B41" s="4"/>
      <c r="C41" s="4"/>
      <c r="D41" s="4"/>
      <c r="E41" s="4"/>
      <c r="F41" s="4"/>
      <c r="G41" s="38">
        <f>SUM(G30)</f>
        <v>-2941000</v>
      </c>
      <c r="H41" s="34"/>
      <c r="I41" s="38">
        <f>SUM(I30)</f>
        <v>22.8</v>
      </c>
      <c r="J41" s="21">
        <f>SUM(J30)</f>
        <v>1.5013568819017976E-3</v>
      </c>
    </row>
    <row r="42" spans="1:10" ht="13.5" thickTop="1"/>
    <row r="44" spans="1:10">
      <c r="A44" s="4" t="s">
        <v>1070</v>
      </c>
      <c r="B44" s="4"/>
      <c r="C44" s="4"/>
      <c r="D44" s="4"/>
      <c r="E44" s="4"/>
      <c r="F44" s="4"/>
      <c r="G44" s="34"/>
      <c r="H44" s="34"/>
      <c r="I44" s="34"/>
      <c r="J44" s="20"/>
    </row>
    <row r="45" spans="1:10">
      <c r="A45" s="6" t="s">
        <v>1045</v>
      </c>
      <c r="B45" s="6"/>
      <c r="C45" s="6"/>
      <c r="D45" s="6"/>
      <c r="E45" s="6"/>
      <c r="F45" s="6"/>
      <c r="G45" s="36"/>
      <c r="H45" s="36"/>
      <c r="I45" s="36"/>
      <c r="J45" s="18"/>
    </row>
    <row r="46" spans="1:10" ht="13.5" thickBot="1">
      <c r="A46" s="6" t="s">
        <v>1046</v>
      </c>
      <c r="B46" s="6"/>
      <c r="C46" s="6"/>
      <c r="D46" s="6"/>
      <c r="E46" s="6"/>
      <c r="F46" s="6"/>
      <c r="G46" s="37">
        <v>0</v>
      </c>
      <c r="H46" s="36"/>
      <c r="I46" s="37">
        <v>0</v>
      </c>
      <c r="J46" s="19">
        <f>H46/סיכום!$B$42</f>
        <v>0</v>
      </c>
    </row>
    <row r="47" spans="1:10" ht="13.5" thickTop="1"/>
    <row r="48" spans="1:10">
      <c r="A48" s="6" t="s">
        <v>1071</v>
      </c>
      <c r="B48" s="6"/>
      <c r="C48" s="6"/>
      <c r="D48" s="6"/>
      <c r="E48" s="6"/>
      <c r="F48" s="6"/>
      <c r="G48" s="36"/>
      <c r="H48" s="36"/>
      <c r="I48" s="36"/>
      <c r="J48" s="18"/>
    </row>
    <row r="49" spans="1:10" ht="13.5" thickBot="1">
      <c r="A49" s="6" t="s">
        <v>1072</v>
      </c>
      <c r="B49" s="6"/>
      <c r="C49" s="6"/>
      <c r="D49" s="6"/>
      <c r="E49" s="6"/>
      <c r="F49" s="6"/>
      <c r="G49" s="37">
        <v>0</v>
      </c>
      <c r="H49" s="36"/>
      <c r="I49" s="37">
        <v>0</v>
      </c>
      <c r="J49" s="19">
        <f>H49/סיכום!$B$42</f>
        <v>0</v>
      </c>
    </row>
    <row r="50" spans="1:10" ht="13.5" thickTop="1"/>
    <row r="51" spans="1:10">
      <c r="A51" s="6" t="s">
        <v>1065</v>
      </c>
      <c r="B51" s="6"/>
      <c r="C51" s="6"/>
      <c r="D51" s="6"/>
      <c r="E51" s="6"/>
      <c r="F51" s="6"/>
      <c r="G51" s="36"/>
      <c r="H51" s="36"/>
      <c r="I51" s="36"/>
      <c r="J51" s="18"/>
    </row>
    <row r="52" spans="1:10" ht="13.5" thickBot="1">
      <c r="A52" s="6" t="s">
        <v>1066</v>
      </c>
      <c r="B52" s="6"/>
      <c r="C52" s="6"/>
      <c r="D52" s="6"/>
      <c r="E52" s="6"/>
      <c r="F52" s="6"/>
      <c r="G52" s="37">
        <v>0</v>
      </c>
      <c r="H52" s="36"/>
      <c r="I52" s="37">
        <v>0</v>
      </c>
      <c r="J52" s="19">
        <f>H52/סיכום!$B$42</f>
        <v>0</v>
      </c>
    </row>
    <row r="53" spans="1:10" ht="13.5" thickTop="1"/>
    <row r="54" spans="1:10">
      <c r="A54" s="6" t="s">
        <v>1067</v>
      </c>
      <c r="B54" s="6"/>
      <c r="C54" s="6"/>
      <c r="D54" s="6"/>
      <c r="E54" s="6"/>
      <c r="F54" s="6"/>
      <c r="G54" s="36"/>
      <c r="H54" s="36"/>
      <c r="I54" s="36"/>
      <c r="J54" s="18"/>
    </row>
    <row r="55" spans="1:10" ht="13.5" thickBot="1">
      <c r="A55" s="6" t="s">
        <v>1068</v>
      </c>
      <c r="B55" s="6"/>
      <c r="C55" s="6"/>
      <c r="D55" s="6"/>
      <c r="E55" s="6"/>
      <c r="F55" s="6"/>
      <c r="G55" s="37">
        <v>0</v>
      </c>
      <c r="H55" s="36"/>
      <c r="I55" s="37">
        <v>0</v>
      </c>
      <c r="J55" s="19">
        <f>H55/סיכום!$B$42</f>
        <v>0</v>
      </c>
    </row>
    <row r="56" spans="1:10" ht="13.5" thickTop="1"/>
    <row r="57" spans="1:10" ht="13.5" thickBot="1">
      <c r="A57" s="4" t="s">
        <v>1073</v>
      </c>
      <c r="B57" s="4"/>
      <c r="C57" s="4"/>
      <c r="D57" s="4"/>
      <c r="E57" s="4"/>
      <c r="F57" s="4"/>
      <c r="G57" s="38">
        <v>0</v>
      </c>
      <c r="H57" s="34"/>
      <c r="I57" s="38">
        <v>0</v>
      </c>
      <c r="J57" s="21">
        <v>0</v>
      </c>
    </row>
    <row r="58" spans="1:10" ht="13.5" thickTop="1"/>
    <row r="60" spans="1:10" ht="13.5" thickBot="1">
      <c r="A60" s="4" t="s">
        <v>1074</v>
      </c>
      <c r="B60" s="4"/>
      <c r="C60" s="4"/>
      <c r="D60" s="4"/>
      <c r="E60" s="4"/>
      <c r="F60" s="4"/>
      <c r="G60" s="38">
        <f>SUM(G41+G57)</f>
        <v>-2941000</v>
      </c>
      <c r="H60" s="34"/>
      <c r="I60" s="38">
        <f>SUM(I41+I57)</f>
        <v>22.8</v>
      </c>
      <c r="J60" s="21">
        <f>SUM(J41+J57)</f>
        <v>1.5013568819017976E-3</v>
      </c>
    </row>
    <row r="61" spans="1:10" ht="13.5" thickTop="1"/>
    <row r="63" spans="1:10">
      <c r="A63" s="7" t="s">
        <v>67</v>
      </c>
      <c r="B63" s="7"/>
      <c r="C63" s="7"/>
      <c r="D63" s="7"/>
      <c r="E63" s="7"/>
      <c r="F63" s="7"/>
      <c r="G63" s="39"/>
      <c r="H63" s="39"/>
      <c r="I63" s="39"/>
      <c r="J63" s="17"/>
    </row>
    <row r="67" spans="1:1">
      <c r="A67" s="2" t="s">
        <v>68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0"/>
  <sheetViews>
    <sheetView rightToLeft="1" workbookViewId="0">
      <selection activeCell="H1" sqref="H1:I1048576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style="44" customWidth="1"/>
    <col min="7" max="7" width="11.7109375" customWidth="1"/>
    <col min="8" max="8" width="14.7109375" style="31" customWidth="1"/>
    <col min="9" max="9" width="16.7109375" style="31" customWidth="1"/>
    <col min="10" max="10" width="15.7109375" style="44" customWidth="1"/>
    <col min="11" max="11" width="9.7109375" style="44" customWidth="1"/>
    <col min="12" max="12" width="11.7109375" style="44" customWidth="1"/>
    <col min="13" max="13" width="24.7109375" style="31" customWidth="1"/>
    <col min="14" max="14" width="20.7109375" style="31" customWidth="1"/>
  </cols>
  <sheetData>
    <row r="2" spans="1:14" ht="18">
      <c r="A2" s="1" t="s">
        <v>0</v>
      </c>
    </row>
    <row r="4" spans="1:14" ht="18">
      <c r="A4" s="1" t="s">
        <v>69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70</v>
      </c>
      <c r="F11" s="45" t="s">
        <v>71</v>
      </c>
      <c r="G11" s="4" t="s">
        <v>9</v>
      </c>
      <c r="H11" s="20" t="s">
        <v>10</v>
      </c>
      <c r="I11" s="20" t="s">
        <v>11</v>
      </c>
      <c r="J11" s="45" t="s">
        <v>72</v>
      </c>
      <c r="K11" s="45" t="s">
        <v>73</v>
      </c>
      <c r="L11" s="45" t="s">
        <v>12</v>
      </c>
      <c r="M11" s="20" t="s">
        <v>74</v>
      </c>
      <c r="N11" s="20" t="s">
        <v>13</v>
      </c>
    </row>
    <row r="12" spans="1:14">
      <c r="A12" s="5"/>
      <c r="B12" s="5"/>
      <c r="C12" s="5"/>
      <c r="D12" s="5"/>
      <c r="E12" s="5" t="s">
        <v>75</v>
      </c>
      <c r="F12" s="46" t="s">
        <v>76</v>
      </c>
      <c r="G12" s="5"/>
      <c r="H12" s="32" t="s">
        <v>14</v>
      </c>
      <c r="I12" s="32" t="s">
        <v>14</v>
      </c>
      <c r="J12" s="46" t="s">
        <v>77</v>
      </c>
      <c r="K12" s="46" t="s">
        <v>78</v>
      </c>
      <c r="L12" s="46" t="s">
        <v>15</v>
      </c>
      <c r="M12" s="32" t="s">
        <v>14</v>
      </c>
      <c r="N12" s="32" t="s">
        <v>14</v>
      </c>
    </row>
    <row r="15" spans="1:14">
      <c r="A15" s="4" t="s">
        <v>79</v>
      </c>
      <c r="B15" s="4"/>
      <c r="C15" s="4"/>
      <c r="D15" s="4"/>
      <c r="E15" s="4"/>
      <c r="F15" s="45"/>
      <c r="G15" s="4"/>
      <c r="H15" s="20"/>
      <c r="I15" s="20"/>
      <c r="J15" s="45"/>
      <c r="K15" s="45"/>
      <c r="L15" s="45"/>
      <c r="M15" s="20"/>
      <c r="N15" s="20"/>
    </row>
    <row r="18" spans="1:14">
      <c r="A18" s="4" t="s">
        <v>80</v>
      </c>
      <c r="B18" s="4"/>
      <c r="C18" s="4"/>
      <c r="D18" s="4"/>
      <c r="E18" s="4"/>
      <c r="F18" s="45"/>
      <c r="G18" s="4"/>
      <c r="H18" s="20"/>
      <c r="I18" s="20"/>
      <c r="J18" s="45"/>
      <c r="K18" s="45"/>
      <c r="L18" s="45"/>
      <c r="M18" s="20"/>
      <c r="N18" s="20"/>
    </row>
    <row r="19" spans="1:14">
      <c r="A19" s="6" t="s">
        <v>81</v>
      </c>
      <c r="B19" s="6"/>
      <c r="C19" s="6"/>
      <c r="D19" s="6"/>
      <c r="E19" s="6"/>
      <c r="F19" s="47"/>
      <c r="G19" s="6"/>
      <c r="H19" s="18"/>
      <c r="I19" s="18"/>
      <c r="J19" s="47"/>
      <c r="K19" s="47"/>
      <c r="L19" s="47"/>
      <c r="M19" s="18"/>
      <c r="N19" s="18"/>
    </row>
    <row r="20" spans="1:14">
      <c r="A20" s="7" t="s">
        <v>82</v>
      </c>
      <c r="B20" s="7">
        <v>9590332</v>
      </c>
      <c r="C20" s="7" t="s">
        <v>1231</v>
      </c>
      <c r="D20" s="28">
        <v>0</v>
      </c>
      <c r="E20" s="28">
        <v>0</v>
      </c>
      <c r="F20" s="28">
        <v>5.43</v>
      </c>
      <c r="G20" s="7" t="s">
        <v>23</v>
      </c>
      <c r="H20" s="17">
        <v>0.04</v>
      </c>
      <c r="I20" s="17">
        <v>1.2999999999999999E-3</v>
      </c>
      <c r="J20" s="28">
        <v>295825</v>
      </c>
      <c r="K20" s="28">
        <v>165.1</v>
      </c>
      <c r="L20" s="28">
        <v>488.41</v>
      </c>
      <c r="M20" s="17">
        <v>0</v>
      </c>
      <c r="N20" s="17">
        <f>L20/סיכום!$B$42</f>
        <v>3.2161303275862148E-2</v>
      </c>
    </row>
    <row r="21" spans="1:14">
      <c r="A21" s="7" t="s">
        <v>83</v>
      </c>
      <c r="B21" s="7">
        <v>9590431</v>
      </c>
      <c r="C21" s="7" t="s">
        <v>1231</v>
      </c>
      <c r="D21" s="28">
        <v>0</v>
      </c>
      <c r="E21" s="28">
        <v>0</v>
      </c>
      <c r="F21" s="28">
        <v>7.76</v>
      </c>
      <c r="G21" s="7" t="s">
        <v>23</v>
      </c>
      <c r="H21" s="17">
        <v>0.04</v>
      </c>
      <c r="I21" s="17">
        <v>7.1999999999999998E-3</v>
      </c>
      <c r="J21" s="28">
        <v>190123</v>
      </c>
      <c r="K21" s="28">
        <v>162.82</v>
      </c>
      <c r="L21" s="28">
        <v>309.56</v>
      </c>
      <c r="M21" s="17">
        <v>0</v>
      </c>
      <c r="N21" s="17">
        <f>L21/סיכום!$B$42</f>
        <v>2.0384212121119318E-2</v>
      </c>
    </row>
    <row r="22" spans="1:14">
      <c r="A22" s="7" t="s">
        <v>84</v>
      </c>
      <c r="B22" s="7">
        <v>1124056</v>
      </c>
      <c r="C22" s="7" t="s">
        <v>1231</v>
      </c>
      <c r="D22" s="28">
        <v>0</v>
      </c>
      <c r="E22" s="28">
        <v>0</v>
      </c>
      <c r="F22" s="28">
        <v>6.61</v>
      </c>
      <c r="G22" s="7" t="s">
        <v>23</v>
      </c>
      <c r="H22" s="17">
        <v>2.75E-2</v>
      </c>
      <c r="I22" s="17">
        <v>4.4000000000000003E-3</v>
      </c>
      <c r="J22" s="28">
        <v>169076</v>
      </c>
      <c r="K22" s="28">
        <v>122.29</v>
      </c>
      <c r="L22" s="28">
        <v>206.76</v>
      </c>
      <c r="M22" s="17">
        <v>0</v>
      </c>
      <c r="N22" s="17">
        <f>L22/סיכום!$B$42</f>
        <v>1.3614936355351564E-2</v>
      </c>
    </row>
    <row r="23" spans="1:14">
      <c r="A23" s="7" t="s">
        <v>85</v>
      </c>
      <c r="B23" s="7">
        <v>1108927</v>
      </c>
      <c r="C23" s="7" t="s">
        <v>1231</v>
      </c>
      <c r="D23" s="28">
        <v>0</v>
      </c>
      <c r="E23" s="28">
        <v>0</v>
      </c>
      <c r="F23" s="28">
        <v>2.7</v>
      </c>
      <c r="G23" s="7" t="s">
        <v>23</v>
      </c>
      <c r="H23" s="17">
        <v>3.5000000000000003E-2</v>
      </c>
      <c r="I23" s="17">
        <v>-5.7999999999999996E-3</v>
      </c>
      <c r="J23" s="28">
        <v>35503</v>
      </c>
      <c r="K23" s="28">
        <v>131.33000000000001</v>
      </c>
      <c r="L23" s="28">
        <v>46.63</v>
      </c>
      <c r="M23" s="17">
        <v>0</v>
      </c>
      <c r="N23" s="17">
        <f>L23/סיכום!$B$42</f>
        <v>3.0705382194333693E-3</v>
      </c>
    </row>
    <row r="24" spans="1:14">
      <c r="A24" s="7" t="s">
        <v>86</v>
      </c>
      <c r="B24" s="7">
        <v>1125905</v>
      </c>
      <c r="C24" s="7" t="s">
        <v>1231</v>
      </c>
      <c r="D24" s="28">
        <v>0</v>
      </c>
      <c r="E24" s="28">
        <v>0</v>
      </c>
      <c r="F24" s="28">
        <v>1.88</v>
      </c>
      <c r="G24" s="7" t="s">
        <v>23</v>
      </c>
      <c r="H24" s="17">
        <v>0.01</v>
      </c>
      <c r="I24" s="17">
        <v>-8.8999999999999999E-3</v>
      </c>
      <c r="J24" s="28">
        <v>34869</v>
      </c>
      <c r="K24" s="28">
        <v>106.63</v>
      </c>
      <c r="L24" s="28">
        <v>37.18</v>
      </c>
      <c r="M24" s="17">
        <v>0</v>
      </c>
      <c r="N24" s="17">
        <f>L24/סיכום!$B$42</f>
        <v>2.4482653012767031E-3</v>
      </c>
    </row>
    <row r="25" spans="1:14">
      <c r="A25" s="7" t="s">
        <v>87</v>
      </c>
      <c r="B25" s="7">
        <v>1097708</v>
      </c>
      <c r="C25" s="7" t="s">
        <v>1231</v>
      </c>
      <c r="D25" s="28">
        <v>0</v>
      </c>
      <c r="E25" s="28">
        <v>0</v>
      </c>
      <c r="F25" s="28">
        <v>15.78</v>
      </c>
      <c r="G25" s="7" t="s">
        <v>23</v>
      </c>
      <c r="H25" s="17">
        <v>0.04</v>
      </c>
      <c r="I25" s="17">
        <v>1.34E-2</v>
      </c>
      <c r="J25" s="28">
        <v>120669</v>
      </c>
      <c r="K25" s="28">
        <v>175.75</v>
      </c>
      <c r="L25" s="28">
        <v>212.08</v>
      </c>
      <c r="M25" s="17">
        <v>0</v>
      </c>
      <c r="N25" s="17">
        <f>L25/סיכום!$B$42</f>
        <v>1.396525296112865E-2</v>
      </c>
    </row>
    <row r="26" spans="1:14">
      <c r="A26" s="7" t="s">
        <v>88</v>
      </c>
      <c r="B26" s="7">
        <v>1120583</v>
      </c>
      <c r="C26" s="7" t="s">
        <v>1231</v>
      </c>
      <c r="D26" s="28">
        <v>0</v>
      </c>
      <c r="E26" s="28">
        <v>0</v>
      </c>
      <c r="F26" s="28">
        <v>19.57</v>
      </c>
      <c r="G26" s="7" t="s">
        <v>23</v>
      </c>
      <c r="H26" s="17">
        <v>2.75E-2</v>
      </c>
      <c r="I26" s="17">
        <v>1.4999999999999999E-2</v>
      </c>
      <c r="J26" s="28">
        <v>323</v>
      </c>
      <c r="K26" s="28">
        <v>137.69999999999999</v>
      </c>
      <c r="L26" s="28">
        <v>0.44</v>
      </c>
      <c r="M26" s="17">
        <v>0</v>
      </c>
      <c r="N26" s="17">
        <f>L26/סיכום!$B$42</f>
        <v>2.897355386126276E-5</v>
      </c>
    </row>
    <row r="27" spans="1:14">
      <c r="A27" s="7" t="s">
        <v>89</v>
      </c>
      <c r="B27" s="7">
        <v>1128081</v>
      </c>
      <c r="C27" s="7" t="s">
        <v>1231</v>
      </c>
      <c r="D27" s="28">
        <v>0</v>
      </c>
      <c r="E27" s="28">
        <v>0</v>
      </c>
      <c r="F27" s="28">
        <v>7.69</v>
      </c>
      <c r="G27" s="7" t="s">
        <v>23</v>
      </c>
      <c r="H27" s="17">
        <v>1.7500000000000002E-2</v>
      </c>
      <c r="I27" s="17">
        <v>6.1999999999999998E-3</v>
      </c>
      <c r="J27" s="28">
        <v>234115</v>
      </c>
      <c r="K27" s="28">
        <v>111.82</v>
      </c>
      <c r="L27" s="28">
        <v>261.79000000000002</v>
      </c>
      <c r="M27" s="17">
        <v>0</v>
      </c>
      <c r="N27" s="17">
        <f>L27/סיכום!$B$42</f>
        <v>1.7238606057590859E-2</v>
      </c>
    </row>
    <row r="28" spans="1:14">
      <c r="A28" s="7" t="s">
        <v>90</v>
      </c>
      <c r="B28" s="7">
        <v>1130483</v>
      </c>
      <c r="C28" s="7" t="s">
        <v>1231</v>
      </c>
      <c r="D28" s="28">
        <v>0</v>
      </c>
      <c r="E28" s="28">
        <v>0</v>
      </c>
      <c r="F28" s="28">
        <v>1.32</v>
      </c>
      <c r="G28" s="7" t="s">
        <v>23</v>
      </c>
      <c r="H28" s="17">
        <v>1E-3</v>
      </c>
      <c r="I28" s="17">
        <v>-1.04E-2</v>
      </c>
      <c r="J28" s="28">
        <v>698</v>
      </c>
      <c r="K28" s="28">
        <v>100.91</v>
      </c>
      <c r="L28" s="28">
        <v>0.7</v>
      </c>
      <c r="M28" s="17">
        <v>0</v>
      </c>
      <c r="N28" s="17">
        <f>L28/סיכום!$B$42</f>
        <v>4.6094290233827114E-5</v>
      </c>
    </row>
    <row r="29" spans="1:14">
      <c r="A29" s="7" t="s">
        <v>91</v>
      </c>
      <c r="B29" s="7">
        <v>1114750</v>
      </c>
      <c r="C29" s="7" t="s">
        <v>1231</v>
      </c>
      <c r="D29" s="28">
        <v>0</v>
      </c>
      <c r="E29" s="28">
        <v>0</v>
      </c>
      <c r="F29" s="28">
        <v>4.0199999999999996</v>
      </c>
      <c r="G29" s="7" t="s">
        <v>23</v>
      </c>
      <c r="H29" s="17">
        <v>0.03</v>
      </c>
      <c r="I29" s="17">
        <v>-3.3999999999999998E-3</v>
      </c>
      <c r="J29" s="28">
        <v>175581</v>
      </c>
      <c r="K29" s="28">
        <v>127.9</v>
      </c>
      <c r="L29" s="28">
        <v>224.57</v>
      </c>
      <c r="M29" s="17">
        <v>0</v>
      </c>
      <c r="N29" s="17">
        <f>L29/סיכום!$B$42</f>
        <v>1.4787706796872222E-2</v>
      </c>
    </row>
    <row r="30" spans="1:14" ht="13.5" thickBot="1">
      <c r="A30" s="6" t="s">
        <v>92</v>
      </c>
      <c r="B30" s="6"/>
      <c r="C30" s="6"/>
      <c r="D30" s="6"/>
      <c r="E30" s="6"/>
      <c r="F30" s="47">
        <v>7.21</v>
      </c>
      <c r="G30" s="6"/>
      <c r="H30" s="18"/>
      <c r="I30" s="18">
        <v>3.8E-3</v>
      </c>
      <c r="J30" s="48">
        <f>SUM(J20:J29)</f>
        <v>1256782</v>
      </c>
      <c r="K30" s="47"/>
      <c r="L30" s="48">
        <f>SUM(L20:L29)</f>
        <v>1788.1200000000001</v>
      </c>
      <c r="M30" s="18"/>
      <c r="N30" s="19">
        <f>SUM(N20:N29)</f>
        <v>0.11774588893272991</v>
      </c>
    </row>
    <row r="31" spans="1:14" ht="13.5" thickTop="1"/>
    <row r="32" spans="1:14">
      <c r="A32" s="6" t="s">
        <v>93</v>
      </c>
      <c r="B32" s="6"/>
      <c r="C32" s="6"/>
      <c r="D32" s="6"/>
      <c r="E32" s="6"/>
      <c r="F32" s="47"/>
      <c r="G32" s="6"/>
      <c r="H32" s="18"/>
      <c r="I32" s="18"/>
      <c r="J32" s="47"/>
      <c r="K32" s="47"/>
      <c r="L32" s="47"/>
      <c r="M32" s="18"/>
      <c r="N32" s="18"/>
    </row>
    <row r="33" spans="1:14">
      <c r="A33" s="7" t="s">
        <v>94</v>
      </c>
      <c r="B33" s="7">
        <v>8151011</v>
      </c>
      <c r="C33" s="7" t="s">
        <v>1231</v>
      </c>
      <c r="D33" s="28">
        <v>0</v>
      </c>
      <c r="E33" s="28">
        <v>0</v>
      </c>
      <c r="F33" s="28">
        <v>0.27</v>
      </c>
      <c r="G33" s="7" t="s">
        <v>23</v>
      </c>
      <c r="H33" s="42">
        <v>0</v>
      </c>
      <c r="I33" s="17">
        <v>1.1000000000000001E-3</v>
      </c>
      <c r="J33" s="28">
        <v>207077</v>
      </c>
      <c r="K33" s="28">
        <v>99.97</v>
      </c>
      <c r="L33" s="28">
        <v>207.01</v>
      </c>
      <c r="M33" s="17">
        <v>0</v>
      </c>
      <c r="N33" s="17">
        <f>L33/סיכום!$B$42</f>
        <v>1.3631398601863643E-2</v>
      </c>
    </row>
    <row r="34" spans="1:14">
      <c r="A34" s="7" t="s">
        <v>95</v>
      </c>
      <c r="B34" s="7">
        <v>8151110</v>
      </c>
      <c r="C34" s="7" t="s">
        <v>1231</v>
      </c>
      <c r="D34" s="28">
        <v>0</v>
      </c>
      <c r="E34" s="28">
        <v>0</v>
      </c>
      <c r="F34" s="28">
        <v>0.35</v>
      </c>
      <c r="G34" s="7" t="s">
        <v>23</v>
      </c>
      <c r="H34" s="42">
        <v>0</v>
      </c>
      <c r="I34" s="17">
        <v>1.4E-3</v>
      </c>
      <c r="J34" s="28">
        <v>248000</v>
      </c>
      <c r="K34" s="28">
        <v>99.95</v>
      </c>
      <c r="L34" s="28">
        <v>247.88</v>
      </c>
      <c r="M34" s="17">
        <v>0</v>
      </c>
      <c r="N34" s="17">
        <f>L34/סיכום!$B$42</f>
        <v>1.6322646661658665E-2</v>
      </c>
    </row>
    <row r="35" spans="1:14">
      <c r="A35" s="7" t="s">
        <v>96</v>
      </c>
      <c r="B35" s="7">
        <v>8160111</v>
      </c>
      <c r="C35" s="7" t="s">
        <v>1231</v>
      </c>
      <c r="D35" s="28">
        <v>0</v>
      </c>
      <c r="E35" s="28">
        <v>0</v>
      </c>
      <c r="F35" s="28">
        <v>0.52</v>
      </c>
      <c r="G35" s="7" t="s">
        <v>23</v>
      </c>
      <c r="H35" s="42">
        <v>0</v>
      </c>
      <c r="I35" s="17">
        <v>1.1999999999999999E-3</v>
      </c>
      <c r="J35" s="28">
        <v>1405</v>
      </c>
      <c r="K35" s="28">
        <v>99.94</v>
      </c>
      <c r="L35" s="28">
        <v>1.4</v>
      </c>
      <c r="M35" s="17">
        <v>0</v>
      </c>
      <c r="N35" s="17">
        <f>L35/סיכום!$B$42</f>
        <v>9.2188580467654228E-5</v>
      </c>
    </row>
    <row r="36" spans="1:14">
      <c r="A36" s="7" t="s">
        <v>97</v>
      </c>
      <c r="B36" s="7">
        <v>8151219</v>
      </c>
      <c r="C36" s="7" t="s">
        <v>1231</v>
      </c>
      <c r="D36" s="28">
        <v>0</v>
      </c>
      <c r="E36" s="28">
        <v>0</v>
      </c>
      <c r="F36" s="28">
        <v>0.42</v>
      </c>
      <c r="G36" s="7" t="s">
        <v>23</v>
      </c>
      <c r="H36" s="42">
        <v>0</v>
      </c>
      <c r="I36" s="17">
        <v>1.1999999999999999E-3</v>
      </c>
      <c r="J36" s="28">
        <v>140356</v>
      </c>
      <c r="K36" s="28">
        <v>99.95</v>
      </c>
      <c r="L36" s="28">
        <v>140.29</v>
      </c>
      <c r="M36" s="17">
        <v>0</v>
      </c>
      <c r="N36" s="17">
        <f>L36/סיכום!$B$42</f>
        <v>9.237954252719437E-3</v>
      </c>
    </row>
    <row r="37" spans="1:14">
      <c r="A37" s="7" t="s">
        <v>98</v>
      </c>
      <c r="B37" s="7">
        <v>8160210</v>
      </c>
      <c r="C37" s="7" t="s">
        <v>1231</v>
      </c>
      <c r="D37" s="28">
        <v>0</v>
      </c>
      <c r="E37" s="28">
        <v>0</v>
      </c>
      <c r="F37" s="28">
        <v>0.6</v>
      </c>
      <c r="G37" s="7" t="s">
        <v>23</v>
      </c>
      <c r="H37" s="42">
        <v>0</v>
      </c>
      <c r="I37" s="17">
        <v>1.6999999999999999E-3</v>
      </c>
      <c r="J37" s="28">
        <v>314173</v>
      </c>
      <c r="K37" s="28">
        <v>99.9</v>
      </c>
      <c r="L37" s="28">
        <v>313.86</v>
      </c>
      <c r="M37" s="17">
        <v>0</v>
      </c>
      <c r="N37" s="17">
        <f>L37/סיכום!$B$42</f>
        <v>2.0667362761127114E-2</v>
      </c>
    </row>
    <row r="38" spans="1:14">
      <c r="A38" s="7" t="s">
        <v>99</v>
      </c>
      <c r="B38" s="7">
        <v>8160319</v>
      </c>
      <c r="C38" s="7" t="s">
        <v>1231</v>
      </c>
      <c r="D38" s="28">
        <v>0</v>
      </c>
      <c r="E38" s="28">
        <v>0</v>
      </c>
      <c r="F38" s="28">
        <v>0.67</v>
      </c>
      <c r="G38" s="7" t="s">
        <v>23</v>
      </c>
      <c r="H38" s="42">
        <v>0</v>
      </c>
      <c r="I38" s="17">
        <v>1.2999999999999999E-3</v>
      </c>
      <c r="J38" s="28">
        <v>80733</v>
      </c>
      <c r="K38" s="28">
        <v>99.91</v>
      </c>
      <c r="L38" s="28">
        <v>80.66</v>
      </c>
      <c r="M38" s="17">
        <v>0</v>
      </c>
      <c r="N38" s="17">
        <f>L38/סיכום!$B$42</f>
        <v>5.3113792146578503E-3</v>
      </c>
    </row>
    <row r="39" spans="1:14">
      <c r="A39" s="7" t="s">
        <v>100</v>
      </c>
      <c r="B39" s="7">
        <v>8160418</v>
      </c>
      <c r="C39" s="7" t="s">
        <v>1231</v>
      </c>
      <c r="D39" s="28">
        <v>0</v>
      </c>
      <c r="E39" s="28">
        <v>0</v>
      </c>
      <c r="F39" s="28">
        <v>0.77</v>
      </c>
      <c r="G39" s="7" t="s">
        <v>23</v>
      </c>
      <c r="H39" s="42">
        <v>0</v>
      </c>
      <c r="I39" s="17">
        <v>1.6000000000000001E-3</v>
      </c>
      <c r="J39" s="28">
        <v>186000</v>
      </c>
      <c r="K39" s="28">
        <v>99.88</v>
      </c>
      <c r="L39" s="28">
        <v>185.78</v>
      </c>
      <c r="M39" s="17">
        <v>0</v>
      </c>
      <c r="N39" s="17">
        <f>L39/סיכום!$B$42</f>
        <v>1.2233424628057717E-2</v>
      </c>
    </row>
    <row r="40" spans="1:14">
      <c r="A40" s="7" t="s">
        <v>101</v>
      </c>
      <c r="B40" s="7">
        <v>8160517</v>
      </c>
      <c r="C40" s="7" t="s">
        <v>1231</v>
      </c>
      <c r="D40" s="28">
        <v>0</v>
      </c>
      <c r="E40" s="28">
        <v>0</v>
      </c>
      <c r="F40" s="28">
        <v>0.85</v>
      </c>
      <c r="G40" s="7" t="s">
        <v>23</v>
      </c>
      <c r="H40" s="42">
        <v>0</v>
      </c>
      <c r="I40" s="17">
        <v>1.2999999999999999E-3</v>
      </c>
      <c r="J40" s="28">
        <v>213940</v>
      </c>
      <c r="K40" s="28">
        <v>99.89</v>
      </c>
      <c r="L40" s="28">
        <v>213.7</v>
      </c>
      <c r="M40" s="17">
        <v>0</v>
      </c>
      <c r="N40" s="17">
        <f>L40/סיכום!$B$42</f>
        <v>1.4071928318526935E-2</v>
      </c>
    </row>
    <row r="41" spans="1:14">
      <c r="A41" s="7" t="s">
        <v>102</v>
      </c>
      <c r="B41" s="7">
        <v>8160624</v>
      </c>
      <c r="C41" s="7" t="s">
        <v>1231</v>
      </c>
      <c r="D41" s="28">
        <v>0</v>
      </c>
      <c r="E41" s="28">
        <v>0</v>
      </c>
      <c r="F41" s="28">
        <v>0.94</v>
      </c>
      <c r="G41" s="7" t="s">
        <v>23</v>
      </c>
      <c r="H41" s="42">
        <v>0</v>
      </c>
      <c r="I41" s="17">
        <v>1.4E-3</v>
      </c>
      <c r="J41" s="28">
        <v>24510</v>
      </c>
      <c r="K41" s="28">
        <v>99.87</v>
      </c>
      <c r="L41" s="28">
        <v>24.48</v>
      </c>
      <c r="M41" s="17">
        <v>0</v>
      </c>
      <c r="N41" s="17">
        <f>L41/סיכום!$B$42</f>
        <v>1.6119831784629827E-3</v>
      </c>
    </row>
    <row r="42" spans="1:14">
      <c r="A42" s="7" t="s">
        <v>103</v>
      </c>
      <c r="B42" s="7">
        <v>8150724</v>
      </c>
      <c r="C42" s="7" t="s">
        <v>1231</v>
      </c>
      <c r="D42" s="28">
        <v>0</v>
      </c>
      <c r="E42" s="28">
        <v>0</v>
      </c>
      <c r="F42" s="28">
        <v>0.02</v>
      </c>
      <c r="G42" s="7" t="s">
        <v>23</v>
      </c>
      <c r="H42" s="42">
        <v>0</v>
      </c>
      <c r="I42" s="17">
        <v>4.5999999999999999E-3</v>
      </c>
      <c r="J42" s="28">
        <v>277000</v>
      </c>
      <c r="K42" s="28">
        <v>99.99</v>
      </c>
      <c r="L42" s="28">
        <v>276.97000000000003</v>
      </c>
      <c r="M42" s="17">
        <v>0</v>
      </c>
      <c r="N42" s="17">
        <f>L42/סיכום!$B$42</f>
        <v>1.8238193665804425E-2</v>
      </c>
    </row>
    <row r="43" spans="1:14">
      <c r="A43" s="7" t="s">
        <v>104</v>
      </c>
      <c r="B43" s="7">
        <v>8150815</v>
      </c>
      <c r="C43" s="7" t="s">
        <v>1231</v>
      </c>
      <c r="D43" s="28">
        <v>0</v>
      </c>
      <c r="E43" s="28">
        <v>0</v>
      </c>
      <c r="F43" s="28">
        <v>0.1</v>
      </c>
      <c r="G43" s="7" t="s">
        <v>23</v>
      </c>
      <c r="H43" s="42">
        <v>0</v>
      </c>
      <c r="I43" s="17">
        <v>2E-3</v>
      </c>
      <c r="J43" s="28">
        <v>97037</v>
      </c>
      <c r="K43" s="28">
        <v>99.98</v>
      </c>
      <c r="L43" s="28">
        <v>97.02</v>
      </c>
      <c r="M43" s="17">
        <v>0</v>
      </c>
      <c r="N43" s="17">
        <f>L43/סיכום!$B$42</f>
        <v>6.3886686264084383E-3</v>
      </c>
    </row>
    <row r="44" spans="1:14">
      <c r="A44" s="7" t="s">
        <v>105</v>
      </c>
      <c r="B44" s="7">
        <v>8150914</v>
      </c>
      <c r="C44" s="7" t="s">
        <v>1231</v>
      </c>
      <c r="D44" s="28">
        <v>0</v>
      </c>
      <c r="E44" s="28">
        <v>0</v>
      </c>
      <c r="F44" s="28">
        <v>0.18</v>
      </c>
      <c r="G44" s="7" t="s">
        <v>23</v>
      </c>
      <c r="H44" s="42">
        <v>0</v>
      </c>
      <c r="I44" s="17">
        <v>1.1000000000000001E-3</v>
      </c>
      <c r="J44" s="28">
        <v>124428</v>
      </c>
      <c r="K44" s="28">
        <v>99.98</v>
      </c>
      <c r="L44" s="28">
        <v>124.4</v>
      </c>
      <c r="M44" s="17">
        <v>0</v>
      </c>
      <c r="N44" s="17">
        <f>L44/סיכום!$B$42</f>
        <v>8.1916138644115618E-3</v>
      </c>
    </row>
    <row r="45" spans="1:14">
      <c r="A45" s="7" t="s">
        <v>106</v>
      </c>
      <c r="B45" s="7">
        <v>1126218</v>
      </c>
      <c r="C45" s="7" t="s">
        <v>1231</v>
      </c>
      <c r="D45" s="28">
        <v>0</v>
      </c>
      <c r="E45" s="28">
        <v>0</v>
      </c>
      <c r="F45" s="28">
        <v>2.48</v>
      </c>
      <c r="G45" s="7" t="s">
        <v>23</v>
      </c>
      <c r="H45" s="17">
        <v>0.04</v>
      </c>
      <c r="I45" s="17">
        <v>5.1999999999999998E-3</v>
      </c>
      <c r="J45" s="28">
        <v>45886</v>
      </c>
      <c r="K45" s="28">
        <v>110.59</v>
      </c>
      <c r="L45" s="28">
        <v>50.75</v>
      </c>
      <c r="M45" s="17">
        <v>0</v>
      </c>
      <c r="N45" s="17">
        <f>L45/סיכום!$B$42</f>
        <v>3.3418360419524657E-3</v>
      </c>
    </row>
    <row r="46" spans="1:14">
      <c r="A46" s="7" t="s">
        <v>107</v>
      </c>
      <c r="B46" s="7">
        <v>1115773</v>
      </c>
      <c r="C46" s="7" t="s">
        <v>1231</v>
      </c>
      <c r="D46" s="28">
        <v>0</v>
      </c>
      <c r="E46" s="28">
        <v>0</v>
      </c>
      <c r="F46" s="28">
        <v>4.18</v>
      </c>
      <c r="G46" s="7" t="s">
        <v>23</v>
      </c>
      <c r="H46" s="17">
        <v>0.05</v>
      </c>
      <c r="I46" s="17">
        <v>1.18E-2</v>
      </c>
      <c r="J46" s="28">
        <v>303132</v>
      </c>
      <c r="K46" s="28">
        <v>119.01</v>
      </c>
      <c r="L46" s="28">
        <v>360.76</v>
      </c>
      <c r="M46" s="17">
        <v>0</v>
      </c>
      <c r="N46" s="17">
        <f>L46/סיכום!$B$42</f>
        <v>2.3755680206793528E-2</v>
      </c>
    </row>
    <row r="47" spans="1:14">
      <c r="A47" s="7" t="s">
        <v>108</v>
      </c>
      <c r="B47" s="7">
        <v>1123272</v>
      </c>
      <c r="C47" s="7" t="s">
        <v>1231</v>
      </c>
      <c r="D47" s="28">
        <v>0</v>
      </c>
      <c r="E47" s="28">
        <v>0</v>
      </c>
      <c r="F47" s="28">
        <v>5.71</v>
      </c>
      <c r="G47" s="7" t="s">
        <v>23</v>
      </c>
      <c r="H47" s="17">
        <v>5.5E-2</v>
      </c>
      <c r="I47" s="17">
        <v>1.77E-2</v>
      </c>
      <c r="J47" s="28">
        <v>291151</v>
      </c>
      <c r="K47" s="28">
        <v>125.27</v>
      </c>
      <c r="L47" s="28">
        <v>364.72</v>
      </c>
      <c r="M47" s="17">
        <v>0</v>
      </c>
      <c r="N47" s="17">
        <f>L47/סיכום!$B$42</f>
        <v>2.4016442191544897E-2</v>
      </c>
    </row>
    <row r="48" spans="1:14">
      <c r="A48" s="7" t="s">
        <v>109</v>
      </c>
      <c r="B48" s="7">
        <v>1125400</v>
      </c>
      <c r="C48" s="7" t="s">
        <v>1231</v>
      </c>
      <c r="D48" s="28">
        <v>0</v>
      </c>
      <c r="E48" s="28">
        <v>0</v>
      </c>
      <c r="F48" s="28">
        <v>15.82</v>
      </c>
      <c r="G48" s="7" t="s">
        <v>23</v>
      </c>
      <c r="H48" s="17">
        <v>5.5E-2</v>
      </c>
      <c r="I48" s="17">
        <v>3.6499999999999998E-2</v>
      </c>
      <c r="J48" s="28">
        <v>10303</v>
      </c>
      <c r="K48" s="28">
        <v>133.41</v>
      </c>
      <c r="L48" s="28">
        <v>13.75</v>
      </c>
      <c r="M48" s="17">
        <v>0</v>
      </c>
      <c r="N48" s="17">
        <f>L48/סיכום!$B$42</f>
        <v>9.0542355816446119E-4</v>
      </c>
    </row>
    <row r="49" spans="1:14">
      <c r="A49" s="7" t="s">
        <v>110</v>
      </c>
      <c r="B49" s="7">
        <v>1101575</v>
      </c>
      <c r="C49" s="7" t="s">
        <v>1231</v>
      </c>
      <c r="D49" s="28">
        <v>0</v>
      </c>
      <c r="E49" s="28">
        <v>0</v>
      </c>
      <c r="F49" s="28">
        <v>1.62</v>
      </c>
      <c r="G49" s="7" t="s">
        <v>23</v>
      </c>
      <c r="H49" s="17">
        <v>5.5E-2</v>
      </c>
      <c r="I49" s="17">
        <v>2.5000000000000001E-3</v>
      </c>
      <c r="J49" s="28">
        <v>9201</v>
      </c>
      <c r="K49" s="28">
        <v>110.58</v>
      </c>
      <c r="L49" s="28">
        <v>10.17</v>
      </c>
      <c r="M49" s="17">
        <v>0</v>
      </c>
      <c r="N49" s="17">
        <f>L49/סיכום!$B$42</f>
        <v>6.6968418811145971E-4</v>
      </c>
    </row>
    <row r="50" spans="1:14">
      <c r="A50" s="7" t="s">
        <v>111</v>
      </c>
      <c r="B50" s="7">
        <v>1110907</v>
      </c>
      <c r="C50" s="7" t="s">
        <v>1231</v>
      </c>
      <c r="D50" s="28">
        <v>0</v>
      </c>
      <c r="E50" s="28">
        <v>0</v>
      </c>
      <c r="F50" s="28">
        <v>3.37</v>
      </c>
      <c r="G50" s="7" t="s">
        <v>23</v>
      </c>
      <c r="H50" s="17">
        <v>0.06</v>
      </c>
      <c r="I50" s="17">
        <v>8.3999999999999995E-3</v>
      </c>
      <c r="J50" s="28">
        <v>583649</v>
      </c>
      <c r="K50" s="28">
        <v>120.59</v>
      </c>
      <c r="L50" s="28">
        <v>703.82</v>
      </c>
      <c r="M50" s="17">
        <v>0</v>
      </c>
      <c r="N50" s="17">
        <f>L50/סיכום!$B$42</f>
        <v>4.6345833360531719E-2</v>
      </c>
    </row>
    <row r="51" spans="1:14">
      <c r="A51" s="7" t="s">
        <v>112</v>
      </c>
      <c r="B51" s="7">
        <v>1126747</v>
      </c>
      <c r="C51" s="7" t="s">
        <v>1231</v>
      </c>
      <c r="D51" s="28">
        <v>0</v>
      </c>
      <c r="E51" s="28">
        <v>0</v>
      </c>
      <c r="F51" s="28">
        <v>6.79</v>
      </c>
      <c r="G51" s="7" t="s">
        <v>23</v>
      </c>
      <c r="H51" s="17">
        <v>4.2500000000000003E-2</v>
      </c>
      <c r="I51" s="17">
        <v>2.1399999999999999E-2</v>
      </c>
      <c r="J51" s="28">
        <v>171569</v>
      </c>
      <c r="K51" s="28">
        <v>116</v>
      </c>
      <c r="L51" s="28">
        <v>199.02</v>
      </c>
      <c r="M51" s="17">
        <v>0</v>
      </c>
      <c r="N51" s="17">
        <f>L51/סיכום!$B$42</f>
        <v>1.3105265203337532E-2</v>
      </c>
    </row>
    <row r="52" spans="1:14">
      <c r="A52" s="7" t="s">
        <v>113</v>
      </c>
      <c r="B52" s="7">
        <v>1130848</v>
      </c>
      <c r="C52" s="7" t="s">
        <v>1231</v>
      </c>
      <c r="D52" s="28">
        <v>0</v>
      </c>
      <c r="E52" s="28">
        <v>0</v>
      </c>
      <c r="F52" s="28">
        <v>7.63</v>
      </c>
      <c r="G52" s="7" t="s">
        <v>23</v>
      </c>
      <c r="H52" s="17">
        <v>3.7499999999999999E-2</v>
      </c>
      <c r="I52" s="17">
        <v>2.3599999999999999E-2</v>
      </c>
      <c r="J52" s="28">
        <v>80949</v>
      </c>
      <c r="K52" s="28">
        <v>111.83</v>
      </c>
      <c r="L52" s="28">
        <v>90.53</v>
      </c>
      <c r="M52" s="17">
        <v>0</v>
      </c>
      <c r="N52" s="17">
        <f>L52/סיכום!$B$42</f>
        <v>5.9613087069548126E-3</v>
      </c>
    </row>
    <row r="53" spans="1:14">
      <c r="A53" s="7" t="s">
        <v>114</v>
      </c>
      <c r="B53" s="7">
        <v>1099456</v>
      </c>
      <c r="C53" s="7" t="s">
        <v>1231</v>
      </c>
      <c r="D53" s="28">
        <v>0</v>
      </c>
      <c r="E53" s="28">
        <v>0</v>
      </c>
      <c r="F53" s="28">
        <v>8.6300000000000008</v>
      </c>
      <c r="G53" s="7" t="s">
        <v>23</v>
      </c>
      <c r="H53" s="17">
        <v>6.25E-2</v>
      </c>
      <c r="I53" s="17">
        <v>2.6599999999999999E-2</v>
      </c>
      <c r="J53" s="28">
        <v>77111</v>
      </c>
      <c r="K53" s="28">
        <v>138.94999999999999</v>
      </c>
      <c r="L53" s="28">
        <v>107.15</v>
      </c>
      <c r="M53" s="17">
        <v>0</v>
      </c>
      <c r="N53" s="17">
        <f>L53/סיכום!$B$42</f>
        <v>7.0557188550779649E-3</v>
      </c>
    </row>
    <row r="54" spans="1:14">
      <c r="A54" s="7" t="s">
        <v>115</v>
      </c>
      <c r="B54" s="7">
        <v>1122019</v>
      </c>
      <c r="C54" s="7" t="s">
        <v>1231</v>
      </c>
      <c r="D54" s="28">
        <v>0</v>
      </c>
      <c r="E54" s="28">
        <v>0</v>
      </c>
      <c r="F54" s="28">
        <v>1.1299999999999999</v>
      </c>
      <c r="G54" s="7" t="s">
        <v>23</v>
      </c>
      <c r="H54" s="17">
        <v>4.2500000000000003E-2</v>
      </c>
      <c r="I54" s="17">
        <v>1.4E-3</v>
      </c>
      <c r="J54" s="28">
        <v>100232</v>
      </c>
      <c r="K54" s="28">
        <v>108.34</v>
      </c>
      <c r="L54" s="28">
        <v>108.59</v>
      </c>
      <c r="M54" s="17">
        <v>0</v>
      </c>
      <c r="N54" s="17">
        <f>L54/סיכום!$B$42</f>
        <v>7.1505413949875521E-3</v>
      </c>
    </row>
    <row r="55" spans="1:14" ht="13.5" thickBot="1">
      <c r="A55" s="6" t="s">
        <v>116</v>
      </c>
      <c r="B55" s="6"/>
      <c r="C55" s="6"/>
      <c r="D55" s="6"/>
      <c r="E55" s="6"/>
      <c r="F55" s="47">
        <v>2.61</v>
      </c>
      <c r="G55" s="6"/>
      <c r="H55" s="18"/>
      <c r="I55" s="18">
        <v>7.7000000000000002E-3</v>
      </c>
      <c r="J55" s="48">
        <f>SUM(J33:J54)</f>
        <v>3587842</v>
      </c>
      <c r="K55" s="47"/>
      <c r="L55" s="48">
        <f>SUM(L33:L54)</f>
        <v>3922.7100000000009</v>
      </c>
      <c r="M55" s="18"/>
      <c r="N55" s="19">
        <f>SUM(N33:N54)</f>
        <v>0.25830647606162277</v>
      </c>
    </row>
    <row r="56" spans="1:14" ht="13.5" thickTop="1"/>
    <row r="57" spans="1:14">
      <c r="A57" s="6" t="s">
        <v>117</v>
      </c>
      <c r="B57" s="6"/>
      <c r="C57" s="6"/>
      <c r="D57" s="6"/>
      <c r="E57" s="6"/>
      <c r="F57" s="47"/>
      <c r="G57" s="6"/>
      <c r="H57" s="18"/>
      <c r="I57" s="18"/>
      <c r="J57" s="47"/>
      <c r="K57" s="47"/>
      <c r="L57" s="47"/>
      <c r="M57" s="18"/>
      <c r="N57" s="18"/>
    </row>
    <row r="58" spans="1:14" ht="13.5" thickBot="1">
      <c r="A58" s="6" t="s">
        <v>118</v>
      </c>
      <c r="B58" s="6"/>
      <c r="C58" s="6"/>
      <c r="D58" s="6"/>
      <c r="E58" s="6"/>
      <c r="F58" s="47"/>
      <c r="G58" s="6"/>
      <c r="H58" s="18"/>
      <c r="I58" s="18"/>
      <c r="J58" s="48">
        <v>0</v>
      </c>
      <c r="K58" s="47"/>
      <c r="L58" s="48">
        <v>0</v>
      </c>
      <c r="M58" s="18"/>
      <c r="N58" s="19">
        <f>L58/סיכום!$B$42</f>
        <v>0</v>
      </c>
    </row>
    <row r="59" spans="1:14" ht="13.5" thickTop="1"/>
    <row r="60" spans="1:14" ht="13.5" thickBot="1">
      <c r="A60" s="4" t="s">
        <v>119</v>
      </c>
      <c r="B60" s="4"/>
      <c r="C60" s="4"/>
      <c r="D60" s="4"/>
      <c r="E60" s="4"/>
      <c r="F60" s="45">
        <v>4.05</v>
      </c>
      <c r="G60" s="4"/>
      <c r="H60" s="20"/>
      <c r="I60" s="20">
        <v>6.4999999999999997E-3</v>
      </c>
      <c r="J60" s="49">
        <f>SUM(J30+J55)</f>
        <v>4844624</v>
      </c>
      <c r="K60" s="45"/>
      <c r="L60" s="49">
        <f>SUM(L30+L55)</f>
        <v>5710.8300000000008</v>
      </c>
      <c r="M60" s="20"/>
      <c r="N60" s="21">
        <f>SUM(N30+N55)</f>
        <v>0.37605236499435268</v>
      </c>
    </row>
    <row r="61" spans="1:14" ht="13.5" thickTop="1"/>
    <row r="63" spans="1:14">
      <c r="A63" s="4" t="s">
        <v>120</v>
      </c>
      <c r="B63" s="4"/>
      <c r="C63" s="4"/>
      <c r="D63" s="4"/>
      <c r="E63" s="4"/>
      <c r="F63" s="45"/>
      <c r="G63" s="4"/>
      <c r="H63" s="20"/>
      <c r="I63" s="20"/>
      <c r="J63" s="45"/>
      <c r="K63" s="45"/>
      <c r="L63" s="45"/>
      <c r="M63" s="20"/>
      <c r="N63" s="20"/>
    </row>
    <row r="64" spans="1:14">
      <c r="A64" s="6" t="s">
        <v>121</v>
      </c>
      <c r="B64" s="6"/>
      <c r="C64" s="6"/>
      <c r="D64" s="6"/>
      <c r="E64" s="6"/>
      <c r="F64" s="47"/>
      <c r="G64" s="6"/>
      <c r="H64" s="18"/>
      <c r="I64" s="18"/>
      <c r="J64" s="47"/>
      <c r="K64" s="47"/>
      <c r="L64" s="47"/>
      <c r="M64" s="18"/>
      <c r="N64" s="18"/>
    </row>
    <row r="65" spans="1:14" ht="13.5" thickBot="1">
      <c r="A65" s="6" t="s">
        <v>122</v>
      </c>
      <c r="B65" s="6"/>
      <c r="C65" s="6"/>
      <c r="D65" s="6"/>
      <c r="E65" s="6"/>
      <c r="F65" s="47"/>
      <c r="G65" s="6"/>
      <c r="H65" s="18"/>
      <c r="I65" s="18"/>
      <c r="J65" s="48">
        <v>0</v>
      </c>
      <c r="K65" s="47"/>
      <c r="L65" s="48">
        <v>0</v>
      </c>
      <c r="M65" s="18"/>
      <c r="N65" s="19">
        <f>L65/סיכום!$B$42</f>
        <v>0</v>
      </c>
    </row>
    <row r="66" spans="1:14" ht="13.5" thickTop="1"/>
    <row r="67" spans="1:14">
      <c r="A67" s="6" t="s">
        <v>123</v>
      </c>
      <c r="B67" s="6"/>
      <c r="C67" s="6"/>
      <c r="D67" s="6"/>
      <c r="E67" s="6"/>
      <c r="F67" s="47"/>
      <c r="G67" s="6"/>
      <c r="H67" s="18"/>
      <c r="I67" s="18"/>
      <c r="J67" s="47"/>
      <c r="K67" s="47"/>
      <c r="L67" s="47"/>
      <c r="M67" s="18"/>
      <c r="N67" s="18"/>
    </row>
    <row r="68" spans="1:14" ht="13.5" thickBot="1">
      <c r="A68" s="6" t="s">
        <v>124</v>
      </c>
      <c r="B68" s="6"/>
      <c r="C68" s="6"/>
      <c r="D68" s="6"/>
      <c r="E68" s="6"/>
      <c r="F68" s="47"/>
      <c r="G68" s="6"/>
      <c r="H68" s="18"/>
      <c r="I68" s="18"/>
      <c r="J68" s="48">
        <v>0</v>
      </c>
      <c r="K68" s="47"/>
      <c r="L68" s="48">
        <v>0</v>
      </c>
      <c r="M68" s="18"/>
      <c r="N68" s="19">
        <f>L68/סיכום!$B$42</f>
        <v>0</v>
      </c>
    </row>
    <row r="69" spans="1:14" ht="13.5" thickTop="1"/>
    <row r="70" spans="1:14" ht="13.5" thickBot="1">
      <c r="A70" s="4" t="s">
        <v>125</v>
      </c>
      <c r="B70" s="4"/>
      <c r="C70" s="4"/>
      <c r="D70" s="4"/>
      <c r="E70" s="4"/>
      <c r="F70" s="45"/>
      <c r="G70" s="4"/>
      <c r="H70" s="20"/>
      <c r="I70" s="20"/>
      <c r="J70" s="49">
        <v>0</v>
      </c>
      <c r="K70" s="45"/>
      <c r="L70" s="49">
        <v>0</v>
      </c>
      <c r="M70" s="20"/>
      <c r="N70" s="21">
        <v>0</v>
      </c>
    </row>
    <row r="71" spans="1:14" ht="13.5" thickTop="1"/>
    <row r="73" spans="1:14" ht="13.5" thickBot="1">
      <c r="A73" s="4" t="s">
        <v>126</v>
      </c>
      <c r="B73" s="4"/>
      <c r="C73" s="4"/>
      <c r="D73" s="4"/>
      <c r="E73" s="4"/>
      <c r="F73" s="45">
        <v>4.05</v>
      </c>
      <c r="G73" s="4"/>
      <c r="H73" s="20"/>
      <c r="I73" s="20">
        <v>6.4999999999999997E-3</v>
      </c>
      <c r="J73" s="49">
        <f>SUM(J60)</f>
        <v>4844624</v>
      </c>
      <c r="K73" s="45"/>
      <c r="L73" s="49">
        <f>SUM(L60)</f>
        <v>5710.8300000000008</v>
      </c>
      <c r="M73" s="20"/>
      <c r="N73" s="21">
        <f>SUM(N60)</f>
        <v>0.37605236499435268</v>
      </c>
    </row>
    <row r="74" spans="1:14" ht="13.5" thickTop="1"/>
    <row r="76" spans="1:14">
      <c r="A76" s="7" t="s">
        <v>67</v>
      </c>
      <c r="B76" s="7"/>
      <c r="C76" s="7"/>
      <c r="D76" s="7"/>
      <c r="E76" s="7"/>
      <c r="F76" s="28"/>
      <c r="G76" s="7"/>
      <c r="H76" s="17"/>
      <c r="I76" s="17"/>
      <c r="J76" s="28"/>
      <c r="K76" s="28"/>
      <c r="L76" s="28"/>
      <c r="M76" s="17"/>
      <c r="N76" s="17"/>
    </row>
    <row r="80" spans="1:14">
      <c r="A80" s="2" t="s">
        <v>68</v>
      </c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0"/>
  <sheetViews>
    <sheetView rightToLeft="1" topLeftCell="A13" workbookViewId="0">
      <selection activeCell="E42" sqref="E42"/>
    </sheetView>
  </sheetViews>
  <sheetFormatPr defaultColWidth="9.140625" defaultRowHeight="12.75"/>
  <cols>
    <col min="1" max="1" width="62.7109375" customWidth="1"/>
    <col min="2" max="2" width="15.7109375" customWidth="1"/>
    <col min="3" max="3" width="14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style="31" customWidth="1"/>
    <col min="11" max="11" width="16.7109375" style="31" customWidth="1"/>
    <col min="12" max="12" width="12.7109375" style="33" customWidth="1"/>
    <col min="13" max="13" width="9.7109375" style="33" customWidth="1"/>
    <col min="14" max="14" width="12.7109375" style="33" customWidth="1"/>
    <col min="15" max="15" width="24.7109375" style="31" customWidth="1"/>
    <col min="16" max="16" width="20.7109375" style="31" customWidth="1"/>
  </cols>
  <sheetData>
    <row r="2" spans="1:16" ht="18">
      <c r="A2" s="1" t="s">
        <v>0</v>
      </c>
    </row>
    <row r="4" spans="1:16" ht="18">
      <c r="A4" s="1" t="s">
        <v>1075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918</v>
      </c>
      <c r="E11" s="4" t="s">
        <v>7</v>
      </c>
      <c r="F11" s="4" t="s">
        <v>8</v>
      </c>
      <c r="G11" s="4" t="s">
        <v>70</v>
      </c>
      <c r="H11" s="4" t="s">
        <v>71</v>
      </c>
      <c r="I11" s="4" t="s">
        <v>9</v>
      </c>
      <c r="J11" s="20" t="s">
        <v>10</v>
      </c>
      <c r="K11" s="20" t="s">
        <v>11</v>
      </c>
      <c r="L11" s="34" t="s">
        <v>72</v>
      </c>
      <c r="M11" s="34" t="s">
        <v>73</v>
      </c>
      <c r="N11" s="34" t="s">
        <v>938</v>
      </c>
      <c r="O11" s="20" t="s">
        <v>74</v>
      </c>
      <c r="P11" s="20" t="s">
        <v>13</v>
      </c>
    </row>
    <row r="12" spans="1:16">
      <c r="A12" s="5"/>
      <c r="B12" s="5"/>
      <c r="C12" s="5"/>
      <c r="D12" s="5"/>
      <c r="E12" s="5"/>
      <c r="F12" s="5"/>
      <c r="G12" s="5" t="s">
        <v>75</v>
      </c>
      <c r="H12" s="5" t="s">
        <v>76</v>
      </c>
      <c r="I12" s="5"/>
      <c r="J12" s="32" t="s">
        <v>14</v>
      </c>
      <c r="K12" s="32" t="s">
        <v>14</v>
      </c>
      <c r="L12" s="35" t="s">
        <v>77</v>
      </c>
      <c r="M12" s="35" t="s">
        <v>78</v>
      </c>
      <c r="N12" s="35" t="s">
        <v>15</v>
      </c>
      <c r="O12" s="32" t="s">
        <v>14</v>
      </c>
      <c r="P12" s="32" t="s">
        <v>14</v>
      </c>
    </row>
    <row r="15" spans="1:16">
      <c r="A15" s="4" t="s">
        <v>1076</v>
      </c>
      <c r="B15" s="4"/>
      <c r="C15" s="4"/>
      <c r="D15" s="4"/>
      <c r="E15" s="4"/>
      <c r="F15" s="4"/>
      <c r="G15" s="4"/>
      <c r="H15" s="4"/>
      <c r="I15" s="4"/>
      <c r="J15" s="20"/>
      <c r="K15" s="20"/>
      <c r="L15" s="34"/>
      <c r="M15" s="34"/>
      <c r="N15" s="34"/>
      <c r="O15" s="20"/>
      <c r="P15" s="20"/>
    </row>
    <row r="18" spans="1:16">
      <c r="A18" s="4" t="s">
        <v>1077</v>
      </c>
      <c r="B18" s="4"/>
      <c r="C18" s="4"/>
      <c r="D18" s="4"/>
      <c r="E18" s="4"/>
      <c r="F18" s="4"/>
      <c r="G18" s="4"/>
      <c r="H18" s="4"/>
      <c r="I18" s="4"/>
      <c r="J18" s="20"/>
      <c r="K18" s="20"/>
      <c r="L18" s="34"/>
      <c r="M18" s="34"/>
      <c r="N18" s="34"/>
      <c r="O18" s="20"/>
      <c r="P18" s="20"/>
    </row>
    <row r="19" spans="1:16">
      <c r="A19" s="6" t="s">
        <v>921</v>
      </c>
      <c r="B19" s="6"/>
      <c r="C19" s="6"/>
      <c r="D19" s="6"/>
      <c r="E19" s="6"/>
      <c r="F19" s="6"/>
      <c r="G19" s="6"/>
      <c r="H19" s="6"/>
      <c r="I19" s="6"/>
      <c r="J19" s="18"/>
      <c r="K19" s="18"/>
      <c r="L19" s="36"/>
      <c r="M19" s="36"/>
      <c r="N19" s="36"/>
      <c r="O19" s="18"/>
      <c r="P19" s="18"/>
    </row>
    <row r="20" spans="1:16" ht="13.5" thickBot="1">
      <c r="A20" s="6" t="s">
        <v>922</v>
      </c>
      <c r="B20" s="6"/>
      <c r="C20" s="6"/>
      <c r="D20" s="6"/>
      <c r="E20" s="6"/>
      <c r="F20" s="6"/>
      <c r="G20" s="6"/>
      <c r="H20" s="6"/>
      <c r="I20" s="6"/>
      <c r="J20" s="18"/>
      <c r="K20" s="18"/>
      <c r="L20" s="37">
        <v>0</v>
      </c>
      <c r="M20" s="36"/>
      <c r="N20" s="37">
        <v>0</v>
      </c>
      <c r="O20" s="18"/>
      <c r="P20" s="19">
        <v>0</v>
      </c>
    </row>
    <row r="21" spans="1:16" ht="13.5" thickTop="1"/>
    <row r="22" spans="1:16">
      <c r="A22" s="6" t="s">
        <v>923</v>
      </c>
      <c r="B22" s="6"/>
      <c r="C22" s="6"/>
      <c r="D22" s="6"/>
      <c r="E22" s="6"/>
      <c r="F22" s="6"/>
      <c r="G22" s="6"/>
      <c r="H22" s="6"/>
      <c r="I22" s="6"/>
      <c r="J22" s="18"/>
      <c r="K22" s="18"/>
      <c r="L22" s="36"/>
      <c r="M22" s="36"/>
      <c r="N22" s="36"/>
      <c r="O22" s="18"/>
      <c r="P22" s="18"/>
    </row>
    <row r="23" spans="1:16" ht="13.5" thickBot="1">
      <c r="A23" s="6" t="s">
        <v>924</v>
      </c>
      <c r="B23" s="6"/>
      <c r="C23" s="6"/>
      <c r="D23" s="6"/>
      <c r="E23" s="6"/>
      <c r="F23" s="6"/>
      <c r="G23" s="6"/>
      <c r="H23" s="6"/>
      <c r="I23" s="6"/>
      <c r="J23" s="18"/>
      <c r="K23" s="18"/>
      <c r="L23" s="37">
        <v>0</v>
      </c>
      <c r="M23" s="36"/>
      <c r="N23" s="37">
        <v>0</v>
      </c>
      <c r="O23" s="18"/>
      <c r="P23" s="19">
        <f>N23/סיכום!$B$42</f>
        <v>0</v>
      </c>
    </row>
    <row r="24" spans="1:16" ht="13.5" thickTop="1"/>
    <row r="25" spans="1:16">
      <c r="A25" s="6" t="s">
        <v>925</v>
      </c>
      <c r="B25" s="6"/>
      <c r="C25" s="6"/>
      <c r="D25" s="6"/>
      <c r="E25" s="6"/>
      <c r="F25" s="6"/>
      <c r="G25" s="6"/>
      <c r="H25" s="6"/>
      <c r="I25" s="6"/>
      <c r="J25" s="18"/>
      <c r="K25" s="18"/>
      <c r="L25" s="36"/>
      <c r="M25" s="36"/>
      <c r="N25" s="36"/>
      <c r="O25" s="18"/>
      <c r="P25" s="18"/>
    </row>
    <row r="26" spans="1:16" ht="13.5" thickBot="1">
      <c r="A26" s="6" t="s">
        <v>926</v>
      </c>
      <c r="B26" s="6"/>
      <c r="C26" s="6"/>
      <c r="D26" s="6"/>
      <c r="E26" s="6"/>
      <c r="F26" s="6"/>
      <c r="G26" s="6"/>
      <c r="H26" s="6"/>
      <c r="I26" s="6"/>
      <c r="J26" s="18"/>
      <c r="K26" s="18"/>
      <c r="L26" s="37">
        <v>0</v>
      </c>
      <c r="M26" s="36"/>
      <c r="N26" s="37">
        <v>0</v>
      </c>
      <c r="O26" s="18"/>
      <c r="P26" s="19">
        <f>N26/סיכום!$B$42</f>
        <v>0</v>
      </c>
    </row>
    <row r="27" spans="1:16" ht="13.5" thickTop="1"/>
    <row r="28" spans="1:16">
      <c r="A28" s="6" t="s">
        <v>927</v>
      </c>
      <c r="B28" s="6"/>
      <c r="C28" s="6"/>
      <c r="D28" s="6"/>
      <c r="E28" s="6"/>
      <c r="F28" s="6"/>
      <c r="G28" s="6"/>
      <c r="H28" s="6"/>
      <c r="I28" s="6"/>
      <c r="J28" s="18"/>
      <c r="K28" s="18"/>
      <c r="L28" s="36"/>
      <c r="M28" s="36"/>
      <c r="N28" s="36"/>
      <c r="O28" s="18"/>
      <c r="P28" s="18"/>
    </row>
    <row r="29" spans="1:16" ht="13.5" thickBot="1">
      <c r="A29" s="6" t="s">
        <v>928</v>
      </c>
      <c r="B29" s="6"/>
      <c r="C29" s="6"/>
      <c r="D29" s="6"/>
      <c r="E29" s="6"/>
      <c r="F29" s="6"/>
      <c r="G29" s="6"/>
      <c r="H29" s="6"/>
      <c r="I29" s="6"/>
      <c r="J29" s="18"/>
      <c r="K29" s="18"/>
      <c r="L29" s="37">
        <v>0</v>
      </c>
      <c r="M29" s="36"/>
      <c r="N29" s="37">
        <v>0</v>
      </c>
      <c r="O29" s="18"/>
      <c r="P29" s="19">
        <f>N29/סיכום!$B$42</f>
        <v>0</v>
      </c>
    </row>
    <row r="30" spans="1:16" ht="13.5" thickTop="1"/>
    <row r="31" spans="1:16">
      <c r="A31" s="6" t="s">
        <v>929</v>
      </c>
      <c r="B31" s="6"/>
      <c r="C31" s="6"/>
      <c r="D31" s="6"/>
      <c r="E31" s="6"/>
      <c r="F31" s="6"/>
      <c r="G31" s="6"/>
      <c r="H31" s="6"/>
      <c r="I31" s="6"/>
      <c r="J31" s="18"/>
      <c r="K31" s="18"/>
      <c r="L31" s="36"/>
      <c r="M31" s="36"/>
      <c r="N31" s="36"/>
      <c r="O31" s="18"/>
      <c r="P31" s="18"/>
    </row>
    <row r="32" spans="1:16" ht="13.5" thickBot="1">
      <c r="A32" s="6" t="s">
        <v>930</v>
      </c>
      <c r="B32" s="6"/>
      <c r="C32" s="6"/>
      <c r="D32" s="6"/>
      <c r="E32" s="6"/>
      <c r="F32" s="6"/>
      <c r="G32" s="6"/>
      <c r="H32" s="6"/>
      <c r="I32" s="6"/>
      <c r="J32" s="18"/>
      <c r="K32" s="18"/>
      <c r="L32" s="37">
        <v>0</v>
      </c>
      <c r="M32" s="36"/>
      <c r="N32" s="37">
        <v>0</v>
      </c>
      <c r="O32" s="18"/>
      <c r="P32" s="19">
        <f>N32/סיכום!$B$42</f>
        <v>0</v>
      </c>
    </row>
    <row r="33" spans="1:16" ht="13.5" thickTop="1"/>
    <row r="34" spans="1:16">
      <c r="A34" s="6" t="s">
        <v>931</v>
      </c>
      <c r="B34" s="6"/>
      <c r="C34" s="6"/>
      <c r="D34" s="6"/>
      <c r="E34" s="6"/>
      <c r="F34" s="6"/>
      <c r="G34" s="6"/>
      <c r="H34" s="6"/>
      <c r="I34" s="6"/>
      <c r="J34" s="18"/>
      <c r="K34" s="18"/>
      <c r="L34" s="36"/>
      <c r="M34" s="36"/>
      <c r="N34" s="36"/>
      <c r="O34" s="18"/>
      <c r="P34" s="18"/>
    </row>
    <row r="35" spans="1:16" ht="13.5" thickBot="1">
      <c r="A35" s="6" t="s">
        <v>932</v>
      </c>
      <c r="B35" s="6"/>
      <c r="C35" s="6"/>
      <c r="D35" s="6"/>
      <c r="E35" s="6"/>
      <c r="F35" s="6"/>
      <c r="G35" s="6"/>
      <c r="H35" s="6"/>
      <c r="I35" s="6"/>
      <c r="J35" s="18"/>
      <c r="K35" s="18"/>
      <c r="L35" s="37">
        <v>0</v>
      </c>
      <c r="M35" s="36"/>
      <c r="N35" s="37">
        <v>0</v>
      </c>
      <c r="O35" s="18"/>
      <c r="P35" s="19">
        <f>N35/סיכום!$B$42</f>
        <v>0</v>
      </c>
    </row>
    <row r="36" spans="1:16" ht="13.5" thickTop="1"/>
    <row r="37" spans="1:16" ht="13.5" thickBot="1">
      <c r="A37" s="4" t="s">
        <v>1078</v>
      </c>
      <c r="B37" s="4"/>
      <c r="C37" s="4"/>
      <c r="D37" s="4"/>
      <c r="E37" s="4"/>
      <c r="F37" s="4"/>
      <c r="G37" s="4"/>
      <c r="H37" s="4"/>
      <c r="I37" s="4"/>
      <c r="J37" s="20"/>
      <c r="K37" s="20"/>
      <c r="L37" s="38">
        <v>0</v>
      </c>
      <c r="M37" s="34"/>
      <c r="N37" s="38">
        <v>0</v>
      </c>
      <c r="O37" s="20"/>
      <c r="P37" s="21">
        <v>0</v>
      </c>
    </row>
    <row r="38" spans="1:16" ht="13.5" thickTop="1"/>
    <row r="40" spans="1:16">
      <c r="A40" s="4" t="s">
        <v>1079</v>
      </c>
      <c r="B40" s="4"/>
      <c r="C40" s="4"/>
      <c r="D40" s="4"/>
      <c r="E40" s="4"/>
      <c r="F40" s="4"/>
      <c r="G40" s="4"/>
      <c r="H40" s="4"/>
      <c r="I40" s="4"/>
      <c r="J40" s="20"/>
      <c r="K40" s="20"/>
      <c r="L40" s="34"/>
      <c r="M40" s="34"/>
      <c r="N40" s="34"/>
      <c r="O40" s="20"/>
      <c r="P40" s="20"/>
    </row>
    <row r="41" spans="1:16">
      <c r="A41" s="6" t="s">
        <v>921</v>
      </c>
      <c r="B41" s="6"/>
      <c r="C41" s="6"/>
      <c r="D41" s="6"/>
      <c r="E41" s="6"/>
      <c r="F41" s="6"/>
      <c r="G41" s="6"/>
      <c r="H41" s="6"/>
      <c r="I41" s="6"/>
      <c r="J41" s="18"/>
      <c r="K41" s="18"/>
      <c r="L41" s="36"/>
      <c r="M41" s="36"/>
      <c r="N41" s="36"/>
      <c r="O41" s="18"/>
      <c r="P41" s="18"/>
    </row>
    <row r="42" spans="1:16">
      <c r="A42" s="7" t="s">
        <v>1080</v>
      </c>
      <c r="B42" s="7" t="s">
        <v>1081</v>
      </c>
      <c r="C42" s="7" t="s">
        <v>1082</v>
      </c>
      <c r="D42" s="7" t="s">
        <v>1083</v>
      </c>
      <c r="E42" s="28" t="s">
        <v>1231</v>
      </c>
      <c r="F42" s="28">
        <v>0</v>
      </c>
      <c r="G42" s="7" t="s">
        <v>1084</v>
      </c>
      <c r="H42" s="7">
        <v>34.520000000000003</v>
      </c>
      <c r="I42" s="7" t="s">
        <v>37</v>
      </c>
      <c r="J42" s="17">
        <v>6.1249999999999999E-2</v>
      </c>
      <c r="K42" s="17">
        <v>6.1100000000000002E-2</v>
      </c>
      <c r="L42" s="39">
        <v>12658.2</v>
      </c>
      <c r="M42" s="39">
        <v>100.59</v>
      </c>
      <c r="N42" s="39">
        <v>12.73</v>
      </c>
      <c r="O42" s="17">
        <v>0</v>
      </c>
      <c r="P42" s="17">
        <f>N42/סיכום!$B$42</f>
        <v>8.3825759239517027E-4</v>
      </c>
    </row>
    <row r="43" spans="1:16" ht="13.5" thickBot="1">
      <c r="A43" s="6" t="s">
        <v>922</v>
      </c>
      <c r="B43" s="6"/>
      <c r="C43" s="6"/>
      <c r="D43" s="6"/>
      <c r="E43" s="6"/>
      <c r="F43" s="6"/>
      <c r="G43" s="6"/>
      <c r="H43" s="6">
        <v>34.520000000000003</v>
      </c>
      <c r="I43" s="6"/>
      <c r="J43" s="18"/>
      <c r="K43" s="18">
        <v>6.1100000000000002E-2</v>
      </c>
      <c r="L43" s="37">
        <f>SUM(L42)</f>
        <v>12658.2</v>
      </c>
      <c r="M43" s="36"/>
      <c r="N43" s="37">
        <f>SUM(N42)</f>
        <v>12.73</v>
      </c>
      <c r="O43" s="18"/>
      <c r="P43" s="19">
        <f>SUM(P42)</f>
        <v>8.3825759239517027E-4</v>
      </c>
    </row>
    <row r="44" spans="1:16" ht="13.5" thickTop="1"/>
    <row r="45" spans="1:16">
      <c r="A45" s="6" t="s">
        <v>923</v>
      </c>
      <c r="B45" s="6"/>
      <c r="C45" s="6"/>
      <c r="D45" s="6"/>
      <c r="E45" s="6"/>
      <c r="F45" s="6"/>
      <c r="G45" s="6"/>
      <c r="H45" s="6"/>
      <c r="I45" s="6"/>
      <c r="J45" s="18"/>
      <c r="K45" s="18"/>
      <c r="L45" s="36"/>
      <c r="M45" s="36"/>
      <c r="N45" s="36"/>
      <c r="O45" s="18"/>
      <c r="P45" s="18"/>
    </row>
    <row r="46" spans="1:16" ht="13.5" thickBot="1">
      <c r="A46" s="6" t="s">
        <v>924</v>
      </c>
      <c r="B46" s="6"/>
      <c r="C46" s="6"/>
      <c r="D46" s="6"/>
      <c r="E46" s="6"/>
      <c r="F46" s="6"/>
      <c r="G46" s="6"/>
      <c r="H46" s="6"/>
      <c r="I46" s="6"/>
      <c r="J46" s="18"/>
      <c r="K46" s="18"/>
      <c r="L46" s="37">
        <v>0</v>
      </c>
      <c r="M46" s="36"/>
      <c r="N46" s="37">
        <v>0</v>
      </c>
      <c r="O46" s="18"/>
      <c r="P46" s="19">
        <f>N46/סיכום!$B$42</f>
        <v>0</v>
      </c>
    </row>
    <row r="47" spans="1:16" ht="13.5" thickTop="1"/>
    <row r="48" spans="1:16">
      <c r="A48" s="6" t="s">
        <v>925</v>
      </c>
      <c r="B48" s="6"/>
      <c r="C48" s="6"/>
      <c r="D48" s="6"/>
      <c r="E48" s="6"/>
      <c r="F48" s="6"/>
      <c r="G48" s="6"/>
      <c r="H48" s="6"/>
      <c r="I48" s="6"/>
      <c r="J48" s="18"/>
      <c r="K48" s="18"/>
      <c r="L48" s="36"/>
      <c r="M48" s="36"/>
      <c r="N48" s="36"/>
      <c r="O48" s="18"/>
      <c r="P48" s="18"/>
    </row>
    <row r="49" spans="1:16" ht="13.5" thickBot="1">
      <c r="A49" s="6" t="s">
        <v>926</v>
      </c>
      <c r="B49" s="6"/>
      <c r="C49" s="6"/>
      <c r="D49" s="6"/>
      <c r="E49" s="6"/>
      <c r="F49" s="6"/>
      <c r="G49" s="6"/>
      <c r="H49" s="6"/>
      <c r="I49" s="6"/>
      <c r="J49" s="18"/>
      <c r="K49" s="18"/>
      <c r="L49" s="37">
        <v>0</v>
      </c>
      <c r="M49" s="36"/>
      <c r="N49" s="37">
        <v>0</v>
      </c>
      <c r="O49" s="18"/>
      <c r="P49" s="19">
        <f>N49/סיכום!$B$42</f>
        <v>0</v>
      </c>
    </row>
    <row r="50" spans="1:16" ht="13.5" thickTop="1"/>
    <row r="51" spans="1:16">
      <c r="A51" s="6" t="s">
        <v>927</v>
      </c>
      <c r="B51" s="6"/>
      <c r="C51" s="6"/>
      <c r="D51" s="6"/>
      <c r="E51" s="6"/>
      <c r="F51" s="6"/>
      <c r="G51" s="6"/>
      <c r="H51" s="6"/>
      <c r="I51" s="6"/>
      <c r="J51" s="18"/>
      <c r="K51" s="18"/>
      <c r="L51" s="36"/>
      <c r="M51" s="36"/>
      <c r="N51" s="36"/>
      <c r="O51" s="18"/>
      <c r="P51" s="18"/>
    </row>
    <row r="52" spans="1:16" ht="13.5" thickBot="1">
      <c r="A52" s="6" t="s">
        <v>928</v>
      </c>
      <c r="B52" s="6"/>
      <c r="C52" s="6"/>
      <c r="D52" s="6"/>
      <c r="E52" s="6"/>
      <c r="F52" s="6"/>
      <c r="G52" s="6"/>
      <c r="H52" s="6"/>
      <c r="I52" s="6"/>
      <c r="J52" s="18"/>
      <c r="K52" s="18"/>
      <c r="L52" s="37">
        <v>0</v>
      </c>
      <c r="M52" s="36"/>
      <c r="N52" s="37">
        <v>0</v>
      </c>
      <c r="O52" s="18"/>
      <c r="P52" s="19">
        <f>N52/סיכום!$B$42</f>
        <v>0</v>
      </c>
    </row>
    <row r="53" spans="1:16" ht="13.5" thickTop="1"/>
    <row r="54" spans="1:16">
      <c r="A54" s="6" t="s">
        <v>929</v>
      </c>
      <c r="B54" s="6"/>
      <c r="C54" s="6"/>
      <c r="D54" s="6"/>
      <c r="E54" s="6"/>
      <c r="F54" s="6"/>
      <c r="G54" s="6"/>
      <c r="H54" s="6"/>
      <c r="I54" s="6"/>
      <c r="J54" s="18"/>
      <c r="K54" s="18"/>
      <c r="L54" s="36"/>
      <c r="M54" s="36"/>
      <c r="N54" s="36"/>
      <c r="O54" s="18"/>
      <c r="P54" s="18"/>
    </row>
    <row r="55" spans="1:16" ht="13.5" thickBot="1">
      <c r="A55" s="6" t="s">
        <v>930</v>
      </c>
      <c r="B55" s="6"/>
      <c r="C55" s="6"/>
      <c r="D55" s="6"/>
      <c r="E55" s="6"/>
      <c r="F55" s="6"/>
      <c r="G55" s="6"/>
      <c r="H55" s="6"/>
      <c r="I55" s="6"/>
      <c r="J55" s="18"/>
      <c r="K55" s="18"/>
      <c r="L55" s="37">
        <v>0</v>
      </c>
      <c r="M55" s="36"/>
      <c r="N55" s="37">
        <v>0</v>
      </c>
      <c r="O55" s="18"/>
      <c r="P55" s="19">
        <f>N55/סיכום!$B$42</f>
        <v>0</v>
      </c>
    </row>
    <row r="56" spans="1:16" ht="13.5" thickTop="1"/>
    <row r="57" spans="1:16">
      <c r="A57" s="6" t="s">
        <v>931</v>
      </c>
      <c r="B57" s="6"/>
      <c r="C57" s="6"/>
      <c r="D57" s="6"/>
      <c r="E57" s="6"/>
      <c r="F57" s="6"/>
      <c r="G57" s="6"/>
      <c r="H57" s="6"/>
      <c r="I57" s="6"/>
      <c r="J57" s="18"/>
      <c r="K57" s="18"/>
      <c r="L57" s="36"/>
      <c r="M57" s="36"/>
      <c r="N57" s="36"/>
      <c r="O57" s="18"/>
      <c r="P57" s="18"/>
    </row>
    <row r="58" spans="1:16" ht="13.5" thickBot="1">
      <c r="A58" s="6" t="s">
        <v>932</v>
      </c>
      <c r="B58" s="6"/>
      <c r="C58" s="6"/>
      <c r="D58" s="6"/>
      <c r="E58" s="6"/>
      <c r="F58" s="6"/>
      <c r="G58" s="6"/>
      <c r="H58" s="6"/>
      <c r="I58" s="6"/>
      <c r="J58" s="18"/>
      <c r="K58" s="18"/>
      <c r="L58" s="37">
        <v>0</v>
      </c>
      <c r="M58" s="36"/>
      <c r="N58" s="37">
        <v>0</v>
      </c>
      <c r="O58" s="18"/>
      <c r="P58" s="19">
        <f>N58/סיכום!$B$42</f>
        <v>0</v>
      </c>
    </row>
    <row r="59" spans="1:16" ht="13.5" thickTop="1"/>
    <row r="60" spans="1:16" ht="13.5" thickBot="1">
      <c r="A60" s="4" t="s">
        <v>1085</v>
      </c>
      <c r="B60" s="4"/>
      <c r="C60" s="4"/>
      <c r="D60" s="4"/>
      <c r="E60" s="4"/>
      <c r="F60" s="4"/>
      <c r="G60" s="4"/>
      <c r="H60" s="4">
        <v>34.520000000000003</v>
      </c>
      <c r="I60" s="4"/>
      <c r="J60" s="20"/>
      <c r="K60" s="20">
        <v>6.1100000000000002E-2</v>
      </c>
      <c r="L60" s="38">
        <f>SUM(L43)</f>
        <v>12658.2</v>
      </c>
      <c r="M60" s="34"/>
      <c r="N60" s="38">
        <f>SUM(N43)</f>
        <v>12.73</v>
      </c>
      <c r="O60" s="20"/>
      <c r="P60" s="21">
        <f>SUM(P43)</f>
        <v>8.3825759239517027E-4</v>
      </c>
    </row>
    <row r="61" spans="1:16" ht="13.5" thickTop="1"/>
    <row r="63" spans="1:16" ht="13.5" thickBot="1">
      <c r="A63" s="4" t="s">
        <v>1086</v>
      </c>
      <c r="B63" s="4"/>
      <c r="C63" s="4"/>
      <c r="D63" s="4"/>
      <c r="E63" s="4"/>
      <c r="F63" s="4"/>
      <c r="G63" s="4"/>
      <c r="H63" s="4">
        <v>34.520000000000003</v>
      </c>
      <c r="I63" s="4"/>
      <c r="J63" s="20"/>
      <c r="K63" s="20">
        <v>6.1100000000000002E-2</v>
      </c>
      <c r="L63" s="38">
        <f>SUM(L37+L60)</f>
        <v>12658.2</v>
      </c>
      <c r="M63" s="34"/>
      <c r="N63" s="38">
        <f>SUM(N37+N60)</f>
        <v>12.73</v>
      </c>
      <c r="O63" s="20"/>
      <c r="P63" s="21">
        <f>SUM(P37+P60)</f>
        <v>8.3825759239517027E-4</v>
      </c>
    </row>
    <row r="64" spans="1:16" ht="13.5" thickTop="1"/>
    <row r="66" spans="1:16">
      <c r="A66" s="7" t="s">
        <v>67</v>
      </c>
      <c r="B66" s="7"/>
      <c r="C66" s="7"/>
      <c r="D66" s="7"/>
      <c r="E66" s="7"/>
      <c r="F66" s="7"/>
      <c r="G66" s="7"/>
      <c r="H66" s="7"/>
      <c r="I66" s="7"/>
      <c r="J66" s="17"/>
      <c r="K66" s="17"/>
      <c r="L66" s="39"/>
      <c r="M66" s="39"/>
      <c r="N66" s="39"/>
      <c r="O66" s="17"/>
      <c r="P66" s="17"/>
    </row>
    <row r="70" spans="1:16">
      <c r="A70" s="2" t="s">
        <v>68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3"/>
  <sheetViews>
    <sheetView rightToLeft="1" topLeftCell="C1" workbookViewId="0">
      <selection activeCell="I21" sqref="I21"/>
    </sheetView>
  </sheetViews>
  <sheetFormatPr defaultColWidth="9.140625" defaultRowHeight="12.75"/>
  <cols>
    <col min="1" max="1" width="57.7109375" customWidth="1"/>
    <col min="2" max="2" width="12.7109375" customWidth="1"/>
    <col min="3" max="3" width="18.7109375" customWidth="1"/>
    <col min="4" max="4" width="8.7109375" customWidth="1"/>
    <col min="5" max="5" width="10.7109375" customWidth="1"/>
    <col min="6" max="6" width="6.7109375" customWidth="1"/>
    <col min="7" max="7" width="11.7109375" customWidth="1"/>
    <col min="8" max="8" width="14.7109375" style="31" customWidth="1"/>
    <col min="9" max="9" width="16.7109375" style="31" customWidth="1"/>
    <col min="10" max="10" width="12.7109375" style="33" customWidth="1"/>
    <col min="11" max="11" width="9.7109375" style="33" customWidth="1"/>
    <col min="12" max="12" width="12.7109375" style="33" customWidth="1"/>
    <col min="13" max="13" width="20.7109375" style="31" customWidth="1"/>
  </cols>
  <sheetData>
    <row r="2" spans="1:13" ht="18">
      <c r="A2" s="1" t="s">
        <v>0</v>
      </c>
    </row>
    <row r="4" spans="1:13" ht="18">
      <c r="A4" s="1" t="s">
        <v>1087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71</v>
      </c>
      <c r="G11" s="4" t="s">
        <v>9</v>
      </c>
      <c r="H11" s="20" t="s">
        <v>10</v>
      </c>
      <c r="I11" s="20" t="s">
        <v>11</v>
      </c>
      <c r="J11" s="34" t="s">
        <v>72</v>
      </c>
      <c r="K11" s="34" t="s">
        <v>73</v>
      </c>
      <c r="L11" s="34" t="s">
        <v>938</v>
      </c>
      <c r="M11" s="20" t="s">
        <v>13</v>
      </c>
    </row>
    <row r="12" spans="1:13">
      <c r="A12" s="5"/>
      <c r="B12" s="5"/>
      <c r="C12" s="5"/>
      <c r="D12" s="5"/>
      <c r="E12" s="5"/>
      <c r="F12" s="5" t="s">
        <v>76</v>
      </c>
      <c r="G12" s="5"/>
      <c r="H12" s="32" t="s">
        <v>14</v>
      </c>
      <c r="I12" s="32" t="s">
        <v>14</v>
      </c>
      <c r="J12" s="35" t="s">
        <v>77</v>
      </c>
      <c r="K12" s="35" t="s">
        <v>78</v>
      </c>
      <c r="L12" s="35" t="s">
        <v>15</v>
      </c>
      <c r="M12" s="32" t="s">
        <v>14</v>
      </c>
    </row>
    <row r="15" spans="1:13">
      <c r="A15" s="4" t="s">
        <v>1087</v>
      </c>
      <c r="B15" s="4"/>
      <c r="C15" s="4"/>
      <c r="D15" s="4"/>
      <c r="E15" s="4"/>
      <c r="F15" s="4"/>
      <c r="G15" s="4"/>
      <c r="H15" s="20"/>
      <c r="I15" s="20"/>
      <c r="J15" s="34"/>
      <c r="K15" s="34"/>
      <c r="L15" s="34"/>
      <c r="M15" s="20"/>
    </row>
    <row r="18" spans="1:13">
      <c r="A18" s="4" t="s">
        <v>1088</v>
      </c>
      <c r="B18" s="4"/>
      <c r="C18" s="4"/>
      <c r="D18" s="4"/>
      <c r="E18" s="4"/>
      <c r="F18" s="4"/>
      <c r="G18" s="4"/>
      <c r="H18" s="20"/>
      <c r="I18" s="20"/>
      <c r="J18" s="34"/>
      <c r="K18" s="34"/>
      <c r="L18" s="34"/>
      <c r="M18" s="20"/>
    </row>
    <row r="19" spans="1:13">
      <c r="A19" s="6" t="s">
        <v>1089</v>
      </c>
      <c r="B19" s="6"/>
      <c r="C19" s="6"/>
      <c r="D19" s="6"/>
      <c r="E19" s="6"/>
      <c r="F19" s="6"/>
      <c r="G19" s="6"/>
      <c r="H19" s="18"/>
      <c r="I19" s="18"/>
      <c r="J19" s="36"/>
      <c r="K19" s="36"/>
      <c r="L19" s="36"/>
      <c r="M19" s="18"/>
    </row>
    <row r="20" spans="1:13">
      <c r="A20" s="7" t="s">
        <v>1090</v>
      </c>
      <c r="B20" s="7">
        <v>1000002</v>
      </c>
      <c r="C20" s="7" t="s">
        <v>1091</v>
      </c>
      <c r="D20" s="7" t="s">
        <v>1231</v>
      </c>
      <c r="E20" s="28">
        <v>0</v>
      </c>
      <c r="F20" s="7">
        <v>0.32</v>
      </c>
      <c r="G20" s="7" t="s">
        <v>23</v>
      </c>
      <c r="H20" s="17">
        <v>1.0999999999999999E-2</v>
      </c>
      <c r="I20" s="17">
        <v>1.03E-2</v>
      </c>
      <c r="J20" s="41">
        <v>18568.03</v>
      </c>
      <c r="K20" s="39">
        <v>100</v>
      </c>
      <c r="L20" s="39">
        <v>18.57</v>
      </c>
      <c r="M20" s="17">
        <v>1.1999999999999999E-3</v>
      </c>
    </row>
    <row r="21" spans="1:13" ht="13.5" thickBot="1">
      <c r="A21" s="6" t="s">
        <v>1092</v>
      </c>
      <c r="B21" s="6"/>
      <c r="C21" s="6"/>
      <c r="D21" s="6"/>
      <c r="E21" s="6"/>
      <c r="F21" s="6"/>
      <c r="G21" s="6"/>
      <c r="H21" s="18"/>
      <c r="I21" s="18"/>
      <c r="J21" s="40">
        <f>SUM(J20)</f>
        <v>18568.03</v>
      </c>
      <c r="K21" s="36"/>
      <c r="L21" s="37">
        <f>SUM(L20)</f>
        <v>18.57</v>
      </c>
      <c r="M21" s="19">
        <f>SUM(M20)</f>
        <v>1.1999999999999999E-3</v>
      </c>
    </row>
    <row r="22" spans="1:13" ht="13.5" thickTop="1"/>
    <row r="23" spans="1:13">
      <c r="A23" s="6" t="s">
        <v>1093</v>
      </c>
      <c r="B23" s="6"/>
      <c r="C23" s="6"/>
      <c r="D23" s="6"/>
      <c r="E23" s="6"/>
      <c r="F23" s="6"/>
      <c r="G23" s="6"/>
      <c r="H23" s="18"/>
      <c r="I23" s="18"/>
      <c r="J23" s="36"/>
      <c r="K23" s="36"/>
      <c r="L23" s="36"/>
      <c r="M23" s="18"/>
    </row>
    <row r="24" spans="1:13" ht="13.5" thickBot="1">
      <c r="A24" s="6" t="s">
        <v>1094</v>
      </c>
      <c r="B24" s="6"/>
      <c r="C24" s="6"/>
      <c r="D24" s="6"/>
      <c r="E24" s="6"/>
      <c r="F24" s="6"/>
      <c r="G24" s="6"/>
      <c r="H24" s="18"/>
      <c r="I24" s="18"/>
      <c r="J24" s="37">
        <v>0</v>
      </c>
      <c r="K24" s="36"/>
      <c r="L24" s="37">
        <v>0</v>
      </c>
      <c r="M24" s="19">
        <f>L24/סיכום!$B$42</f>
        <v>0</v>
      </c>
    </row>
    <row r="25" spans="1:13" ht="13.5" thickTop="1"/>
    <row r="26" spans="1:13">
      <c r="A26" s="6" t="s">
        <v>1095</v>
      </c>
      <c r="B26" s="6"/>
      <c r="C26" s="6"/>
      <c r="D26" s="6"/>
      <c r="E26" s="6"/>
      <c r="F26" s="6"/>
      <c r="G26" s="6"/>
      <c r="H26" s="18"/>
      <c r="I26" s="18"/>
      <c r="J26" s="36"/>
      <c r="K26" s="36"/>
      <c r="L26" s="36"/>
      <c r="M26" s="18"/>
    </row>
    <row r="27" spans="1:13" ht="13.5" thickBot="1">
      <c r="A27" s="6" t="s">
        <v>1096</v>
      </c>
      <c r="B27" s="6"/>
      <c r="C27" s="6"/>
      <c r="D27" s="6"/>
      <c r="E27" s="6"/>
      <c r="F27" s="6"/>
      <c r="G27" s="6"/>
      <c r="H27" s="18"/>
      <c r="I27" s="18"/>
      <c r="J27" s="37">
        <v>0</v>
      </c>
      <c r="K27" s="36"/>
      <c r="L27" s="37">
        <v>0</v>
      </c>
      <c r="M27" s="19">
        <f>L27/סיכום!$B$42</f>
        <v>0</v>
      </c>
    </row>
    <row r="28" spans="1:13" ht="13.5" thickTop="1"/>
    <row r="29" spans="1:13">
      <c r="A29" s="6" t="s">
        <v>1097</v>
      </c>
      <c r="B29" s="6"/>
      <c r="C29" s="6"/>
      <c r="D29" s="6"/>
      <c r="E29" s="6"/>
      <c r="F29" s="6"/>
      <c r="G29" s="6"/>
      <c r="H29" s="18"/>
      <c r="I29" s="18"/>
      <c r="J29" s="36"/>
      <c r="K29" s="36"/>
      <c r="L29" s="36"/>
      <c r="M29" s="18"/>
    </row>
    <row r="30" spans="1:13" ht="13.5" thickBot="1">
      <c r="A30" s="6" t="s">
        <v>1098</v>
      </c>
      <c r="B30" s="6"/>
      <c r="C30" s="6"/>
      <c r="D30" s="6"/>
      <c r="E30" s="6"/>
      <c r="F30" s="6"/>
      <c r="G30" s="6"/>
      <c r="H30" s="18"/>
      <c r="I30" s="18"/>
      <c r="J30" s="37">
        <v>0</v>
      </c>
      <c r="K30" s="36"/>
      <c r="L30" s="37">
        <v>0</v>
      </c>
      <c r="M30" s="19">
        <f>L30/סיכום!$B$42</f>
        <v>0</v>
      </c>
    </row>
    <row r="31" spans="1:13" ht="13.5" thickTop="1"/>
    <row r="32" spans="1:13">
      <c r="A32" s="6" t="s">
        <v>1099</v>
      </c>
      <c r="B32" s="6"/>
      <c r="C32" s="6"/>
      <c r="D32" s="6"/>
      <c r="E32" s="6"/>
      <c r="F32" s="6"/>
      <c r="G32" s="6"/>
      <c r="H32" s="18"/>
      <c r="I32" s="18"/>
      <c r="J32" s="36"/>
      <c r="K32" s="36"/>
      <c r="L32" s="36"/>
      <c r="M32" s="18"/>
    </row>
    <row r="33" spans="1:13" ht="13.5" thickBot="1">
      <c r="A33" s="6" t="s">
        <v>1100</v>
      </c>
      <c r="B33" s="6"/>
      <c r="C33" s="6"/>
      <c r="D33" s="6"/>
      <c r="E33" s="6"/>
      <c r="F33" s="6"/>
      <c r="G33" s="6"/>
      <c r="H33" s="18"/>
      <c r="I33" s="18"/>
      <c r="J33" s="37">
        <v>0</v>
      </c>
      <c r="K33" s="36"/>
      <c r="L33" s="37">
        <v>0</v>
      </c>
      <c r="M33" s="19">
        <f>L33/סיכום!$B$42</f>
        <v>0</v>
      </c>
    </row>
    <row r="34" spans="1:13" ht="13.5" thickTop="1"/>
    <row r="35" spans="1:13">
      <c r="A35" s="6" t="s">
        <v>1101</v>
      </c>
      <c r="B35" s="6"/>
      <c r="C35" s="6"/>
      <c r="D35" s="6"/>
      <c r="E35" s="6"/>
      <c r="F35" s="6"/>
      <c r="G35" s="6"/>
      <c r="H35" s="18"/>
      <c r="I35" s="18"/>
      <c r="J35" s="36"/>
      <c r="K35" s="36"/>
      <c r="L35" s="36"/>
      <c r="M35" s="18"/>
    </row>
    <row r="36" spans="1:13" ht="13.5" thickBot="1">
      <c r="A36" s="6" t="s">
        <v>1102</v>
      </c>
      <c r="B36" s="6"/>
      <c r="C36" s="6"/>
      <c r="D36" s="6"/>
      <c r="E36" s="6"/>
      <c r="F36" s="6"/>
      <c r="G36" s="6"/>
      <c r="H36" s="18"/>
      <c r="I36" s="18"/>
      <c r="J36" s="37">
        <v>0</v>
      </c>
      <c r="K36" s="36"/>
      <c r="L36" s="37">
        <v>0</v>
      </c>
      <c r="M36" s="19">
        <f>L36/סיכום!$B$42</f>
        <v>0</v>
      </c>
    </row>
    <row r="37" spans="1:13" ht="13.5" thickTop="1"/>
    <row r="38" spans="1:13">
      <c r="A38" s="6" t="s">
        <v>1103</v>
      </c>
      <c r="B38" s="6"/>
      <c r="C38" s="6"/>
      <c r="D38" s="6"/>
      <c r="E38" s="6"/>
      <c r="F38" s="6"/>
      <c r="G38" s="6"/>
      <c r="H38" s="18"/>
      <c r="I38" s="18"/>
      <c r="J38" s="36"/>
      <c r="K38" s="36"/>
      <c r="L38" s="36"/>
      <c r="M38" s="18"/>
    </row>
    <row r="39" spans="1:13" ht="13.5" thickBot="1">
      <c r="A39" s="6" t="s">
        <v>1104</v>
      </c>
      <c r="B39" s="6"/>
      <c r="C39" s="6"/>
      <c r="D39" s="6"/>
      <c r="E39" s="6"/>
      <c r="F39" s="6"/>
      <c r="G39" s="6"/>
      <c r="H39" s="18"/>
      <c r="I39" s="18"/>
      <c r="J39" s="37">
        <v>0</v>
      </c>
      <c r="K39" s="36"/>
      <c r="L39" s="37">
        <v>0</v>
      </c>
      <c r="M39" s="19">
        <f>L39/סיכום!$B$42</f>
        <v>0</v>
      </c>
    </row>
    <row r="40" spans="1:13" ht="13.5" thickTop="1"/>
    <row r="41" spans="1:13">
      <c r="A41" s="6" t="s">
        <v>1105</v>
      </c>
      <c r="B41" s="6"/>
      <c r="C41" s="6"/>
      <c r="D41" s="6"/>
      <c r="E41" s="6"/>
      <c r="F41" s="6"/>
      <c r="G41" s="6"/>
      <c r="H41" s="18"/>
      <c r="I41" s="18"/>
      <c r="J41" s="36"/>
      <c r="K41" s="36"/>
      <c r="L41" s="36"/>
      <c r="M41" s="18"/>
    </row>
    <row r="42" spans="1:13" ht="13.5" thickBot="1">
      <c r="A42" s="6" t="s">
        <v>1106</v>
      </c>
      <c r="B42" s="6"/>
      <c r="C42" s="6"/>
      <c r="D42" s="6"/>
      <c r="E42" s="6"/>
      <c r="F42" s="6"/>
      <c r="G42" s="6"/>
      <c r="H42" s="18"/>
      <c r="I42" s="18"/>
      <c r="J42" s="37">
        <v>0</v>
      </c>
      <c r="K42" s="36"/>
      <c r="L42" s="37">
        <v>0</v>
      </c>
      <c r="M42" s="19">
        <f>L42/סיכום!$B$42</f>
        <v>0</v>
      </c>
    </row>
    <row r="43" spans="1:13" ht="13.5" thickTop="1"/>
    <row r="44" spans="1:13">
      <c r="A44" s="6" t="s">
        <v>1107</v>
      </c>
      <c r="B44" s="6"/>
      <c r="C44" s="6"/>
      <c r="D44" s="6"/>
      <c r="E44" s="6"/>
      <c r="F44" s="6"/>
      <c r="G44" s="6"/>
      <c r="H44" s="18"/>
      <c r="I44" s="18"/>
      <c r="J44" s="36"/>
      <c r="K44" s="36"/>
      <c r="L44" s="36"/>
      <c r="M44" s="18"/>
    </row>
    <row r="45" spans="1:13" ht="13.5" thickBot="1">
      <c r="A45" s="6" t="s">
        <v>1108</v>
      </c>
      <c r="B45" s="6"/>
      <c r="C45" s="6"/>
      <c r="D45" s="6"/>
      <c r="E45" s="6"/>
      <c r="F45" s="6"/>
      <c r="G45" s="6"/>
      <c r="H45" s="18"/>
      <c r="I45" s="18"/>
      <c r="J45" s="37">
        <v>0</v>
      </c>
      <c r="K45" s="36"/>
      <c r="L45" s="37">
        <v>0</v>
      </c>
      <c r="M45" s="19">
        <f>L45/סיכום!$B$42</f>
        <v>0</v>
      </c>
    </row>
    <row r="46" spans="1:13" ht="13.5" thickTop="1"/>
    <row r="47" spans="1:13" ht="13.5" thickBot="1">
      <c r="A47" s="4" t="s">
        <v>1109</v>
      </c>
      <c r="B47" s="4"/>
      <c r="C47" s="4"/>
      <c r="D47" s="4"/>
      <c r="E47" s="4"/>
      <c r="F47" s="4"/>
      <c r="G47" s="4"/>
      <c r="H47" s="20"/>
      <c r="I47" s="20"/>
      <c r="J47" s="38">
        <f>SUM(J21)</f>
        <v>18568.03</v>
      </c>
      <c r="K47" s="34"/>
      <c r="L47" s="38">
        <f>SUM(L21)</f>
        <v>18.57</v>
      </c>
      <c r="M47" s="21">
        <f>SUM(M21)</f>
        <v>1.1999999999999999E-3</v>
      </c>
    </row>
    <row r="48" spans="1:13" ht="13.5" thickTop="1"/>
    <row r="50" spans="1:13">
      <c r="A50" s="4" t="s">
        <v>1110</v>
      </c>
      <c r="B50" s="4"/>
      <c r="C50" s="4"/>
      <c r="D50" s="4"/>
      <c r="E50" s="4"/>
      <c r="F50" s="4"/>
      <c r="G50" s="4"/>
      <c r="H50" s="20"/>
      <c r="I50" s="20"/>
      <c r="J50" s="34"/>
      <c r="K50" s="34"/>
      <c r="L50" s="34"/>
      <c r="M50" s="20"/>
    </row>
    <row r="51" spans="1:13">
      <c r="A51" s="6" t="s">
        <v>1111</v>
      </c>
      <c r="B51" s="6"/>
      <c r="C51" s="6"/>
      <c r="D51" s="6"/>
      <c r="E51" s="6"/>
      <c r="F51" s="6"/>
      <c r="G51" s="6"/>
      <c r="H51" s="18"/>
      <c r="I51" s="18"/>
      <c r="J51" s="36"/>
      <c r="K51" s="36"/>
      <c r="L51" s="36"/>
      <c r="M51" s="18"/>
    </row>
    <row r="52" spans="1:13" ht="13.5" thickBot="1">
      <c r="A52" s="6" t="s">
        <v>1112</v>
      </c>
      <c r="B52" s="6"/>
      <c r="C52" s="6"/>
      <c r="D52" s="6"/>
      <c r="E52" s="6"/>
      <c r="F52" s="6"/>
      <c r="G52" s="6"/>
      <c r="H52" s="18"/>
      <c r="I52" s="18"/>
      <c r="J52" s="37">
        <v>0</v>
      </c>
      <c r="K52" s="36"/>
      <c r="L52" s="37">
        <v>0</v>
      </c>
      <c r="M52" s="19">
        <f>L52/סיכום!$B$42</f>
        <v>0</v>
      </c>
    </row>
    <row r="53" spans="1:13" ht="13.5" thickTop="1"/>
    <row r="54" spans="1:13">
      <c r="A54" s="6" t="s">
        <v>1113</v>
      </c>
      <c r="B54" s="6"/>
      <c r="C54" s="6"/>
      <c r="D54" s="6"/>
      <c r="E54" s="6"/>
      <c r="F54" s="6"/>
      <c r="G54" s="6"/>
      <c r="H54" s="18"/>
      <c r="I54" s="18"/>
      <c r="J54" s="36"/>
      <c r="K54" s="36"/>
      <c r="L54" s="36"/>
      <c r="M54" s="18"/>
    </row>
    <row r="55" spans="1:13" ht="13.5" thickBot="1">
      <c r="A55" s="6" t="s">
        <v>1114</v>
      </c>
      <c r="B55" s="6"/>
      <c r="C55" s="6"/>
      <c r="D55" s="6"/>
      <c r="E55" s="6"/>
      <c r="F55" s="6"/>
      <c r="G55" s="6"/>
      <c r="H55" s="18"/>
      <c r="I55" s="18"/>
      <c r="J55" s="37">
        <v>0</v>
      </c>
      <c r="K55" s="36"/>
      <c r="L55" s="37">
        <v>0</v>
      </c>
      <c r="M55" s="19">
        <f>L55/סיכום!$B$42</f>
        <v>0</v>
      </c>
    </row>
    <row r="56" spans="1:13" ht="13.5" thickTop="1"/>
    <row r="57" spans="1:13">
      <c r="A57" s="6" t="s">
        <v>1115</v>
      </c>
      <c r="B57" s="6"/>
      <c r="C57" s="6"/>
      <c r="D57" s="6"/>
      <c r="E57" s="6"/>
      <c r="F57" s="6"/>
      <c r="G57" s="6"/>
      <c r="H57" s="18"/>
      <c r="I57" s="18"/>
      <c r="J57" s="36"/>
      <c r="K57" s="36"/>
      <c r="L57" s="36"/>
      <c r="M57" s="18"/>
    </row>
    <row r="58" spans="1:13" ht="13.5" thickBot="1">
      <c r="A58" s="6" t="s">
        <v>1116</v>
      </c>
      <c r="B58" s="6"/>
      <c r="C58" s="6"/>
      <c r="D58" s="6"/>
      <c r="E58" s="6"/>
      <c r="F58" s="6"/>
      <c r="G58" s="6"/>
      <c r="H58" s="18"/>
      <c r="I58" s="18"/>
      <c r="J58" s="37">
        <v>0</v>
      </c>
      <c r="K58" s="36"/>
      <c r="L58" s="37">
        <v>0</v>
      </c>
      <c r="M58" s="19">
        <f>L58/סיכום!$B$42</f>
        <v>0</v>
      </c>
    </row>
    <row r="59" spans="1:13" ht="13.5" thickTop="1"/>
    <row r="60" spans="1:13">
      <c r="A60" s="6" t="s">
        <v>1117</v>
      </c>
      <c r="B60" s="6"/>
      <c r="C60" s="6"/>
      <c r="D60" s="6"/>
      <c r="E60" s="6"/>
      <c r="F60" s="6"/>
      <c r="G60" s="6"/>
      <c r="H60" s="18"/>
      <c r="I60" s="18"/>
      <c r="J60" s="36"/>
      <c r="K60" s="36"/>
      <c r="L60" s="36"/>
      <c r="M60" s="18"/>
    </row>
    <row r="61" spans="1:13" ht="13.5" thickBot="1">
      <c r="A61" s="6" t="s">
        <v>1118</v>
      </c>
      <c r="B61" s="6"/>
      <c r="C61" s="6"/>
      <c r="D61" s="6"/>
      <c r="E61" s="6"/>
      <c r="F61" s="6"/>
      <c r="G61" s="6"/>
      <c r="H61" s="18"/>
      <c r="I61" s="18"/>
      <c r="J61" s="37">
        <v>0</v>
      </c>
      <c r="K61" s="36"/>
      <c r="L61" s="37">
        <v>0</v>
      </c>
      <c r="M61" s="19">
        <f>L61/סיכום!$B$42</f>
        <v>0</v>
      </c>
    </row>
    <row r="62" spans="1:13" ht="13.5" thickTop="1"/>
    <row r="63" spans="1:13" ht="13.5" thickBot="1">
      <c r="A63" s="4" t="s">
        <v>1119</v>
      </c>
      <c r="B63" s="4"/>
      <c r="C63" s="4"/>
      <c r="D63" s="4"/>
      <c r="E63" s="4"/>
      <c r="F63" s="4"/>
      <c r="G63" s="4"/>
      <c r="H63" s="20"/>
      <c r="I63" s="20"/>
      <c r="J63" s="38">
        <v>0</v>
      </c>
      <c r="K63" s="34"/>
      <c r="L63" s="38">
        <v>0</v>
      </c>
      <c r="M63" s="21">
        <v>0</v>
      </c>
    </row>
    <row r="64" spans="1:13" ht="13.5" thickTop="1"/>
    <row r="66" spans="1:13" ht="13.5" thickBot="1">
      <c r="A66" s="4" t="s">
        <v>1120</v>
      </c>
      <c r="B66" s="4"/>
      <c r="C66" s="4"/>
      <c r="D66" s="4"/>
      <c r="E66" s="4"/>
      <c r="F66" s="4"/>
      <c r="G66" s="4"/>
      <c r="H66" s="20"/>
      <c r="I66" s="20"/>
      <c r="J66" s="38">
        <f>SUM(J47+J63)</f>
        <v>18568.03</v>
      </c>
      <c r="K66" s="34"/>
      <c r="L66" s="38">
        <f>SUM(L47+L63)</f>
        <v>18.57</v>
      </c>
      <c r="M66" s="21">
        <f>SUM(M47+M63)</f>
        <v>1.1999999999999999E-3</v>
      </c>
    </row>
    <row r="67" spans="1:13" ht="13.5" thickTop="1"/>
    <row r="69" spans="1:13">
      <c r="A69" s="7" t="s">
        <v>67</v>
      </c>
      <c r="B69" s="7"/>
      <c r="C69" s="7"/>
      <c r="D69" s="7"/>
      <c r="E69" s="7"/>
      <c r="F69" s="7"/>
      <c r="G69" s="7"/>
      <c r="H69" s="17"/>
      <c r="I69" s="17"/>
      <c r="J69" s="39"/>
      <c r="K69" s="39"/>
      <c r="L69" s="39"/>
      <c r="M69" s="17"/>
    </row>
    <row r="73" spans="1:13">
      <c r="A73" s="2" t="s">
        <v>68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topLeftCell="A11" workbookViewId="0">
      <selection activeCell="I27" sqref="I27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1121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71</v>
      </c>
      <c r="G11" s="4" t="s">
        <v>9</v>
      </c>
      <c r="H11" s="4" t="s">
        <v>10</v>
      </c>
      <c r="I11" s="4" t="s">
        <v>11</v>
      </c>
      <c r="J11" s="4" t="s">
        <v>72</v>
      </c>
      <c r="K11" s="4" t="s">
        <v>73</v>
      </c>
      <c r="L11" s="4" t="s">
        <v>938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76</v>
      </c>
      <c r="G12" s="5"/>
      <c r="H12" s="5" t="s">
        <v>14</v>
      </c>
      <c r="I12" s="5" t="s">
        <v>14</v>
      </c>
      <c r="J12" s="5" t="s">
        <v>77</v>
      </c>
      <c r="K12" s="5" t="s">
        <v>78</v>
      </c>
      <c r="L12" s="5" t="s">
        <v>15</v>
      </c>
      <c r="M12" s="5" t="s">
        <v>14</v>
      </c>
    </row>
    <row r="15" spans="1:13">
      <c r="A15" s="4" t="s">
        <v>1121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1122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1123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1124</v>
      </c>
      <c r="B20" s="6"/>
      <c r="C20" s="6"/>
      <c r="D20" s="6"/>
      <c r="E20" s="6"/>
      <c r="F20" s="6"/>
      <c r="G20" s="6"/>
      <c r="H20" s="6"/>
      <c r="I20" s="6"/>
      <c r="J20" s="29">
        <v>0</v>
      </c>
      <c r="K20" s="6"/>
      <c r="L20" s="29">
        <v>0</v>
      </c>
      <c r="M20" s="19">
        <v>0</v>
      </c>
    </row>
    <row r="21" spans="1:13" ht="13.5" thickTop="1"/>
    <row r="22" spans="1:13">
      <c r="A22" s="6" t="s">
        <v>1125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1126</v>
      </c>
      <c r="B23" s="6"/>
      <c r="C23" s="6"/>
      <c r="D23" s="6"/>
      <c r="E23" s="6"/>
      <c r="F23" s="6"/>
      <c r="G23" s="6"/>
      <c r="H23" s="6"/>
      <c r="I23" s="6"/>
      <c r="J23" s="29">
        <v>0</v>
      </c>
      <c r="K23" s="6"/>
      <c r="L23" s="29">
        <v>0</v>
      </c>
      <c r="M23" s="19">
        <f>L23/סיכום!$B$42</f>
        <v>0</v>
      </c>
    </row>
    <row r="24" spans="1:13" ht="13.5" thickTop="1"/>
    <row r="25" spans="1:13">
      <c r="A25" s="6" t="s">
        <v>1127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1128</v>
      </c>
      <c r="B26" s="6"/>
      <c r="C26" s="6"/>
      <c r="D26" s="6"/>
      <c r="E26" s="6"/>
      <c r="F26" s="6"/>
      <c r="G26" s="6"/>
      <c r="H26" s="6"/>
      <c r="I26" s="6"/>
      <c r="J26" s="29">
        <v>0</v>
      </c>
      <c r="K26" s="6"/>
      <c r="L26" s="29">
        <v>0</v>
      </c>
      <c r="M26" s="19">
        <f>L26/סיכום!$B$42</f>
        <v>0</v>
      </c>
    </row>
    <row r="27" spans="1:13" ht="13.5" thickTop="1"/>
    <row r="28" spans="1:13">
      <c r="A28" s="6" t="s">
        <v>1129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1130</v>
      </c>
      <c r="B29" s="6"/>
      <c r="C29" s="6"/>
      <c r="D29" s="6"/>
      <c r="E29" s="6"/>
      <c r="F29" s="6"/>
      <c r="G29" s="6"/>
      <c r="H29" s="6"/>
      <c r="I29" s="6"/>
      <c r="J29" s="29">
        <v>0</v>
      </c>
      <c r="K29" s="6"/>
      <c r="L29" s="29">
        <v>0</v>
      </c>
      <c r="M29" s="19">
        <f>L29/סיכום!$B$42</f>
        <v>0</v>
      </c>
    </row>
    <row r="30" spans="1:13" ht="13.5" thickTop="1"/>
    <row r="31" spans="1:13">
      <c r="A31" s="6" t="s">
        <v>1131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1132</v>
      </c>
      <c r="B32" s="6"/>
      <c r="C32" s="6"/>
      <c r="D32" s="6"/>
      <c r="E32" s="6"/>
      <c r="F32" s="6"/>
      <c r="G32" s="6"/>
      <c r="H32" s="6"/>
      <c r="I32" s="6"/>
      <c r="J32" s="29">
        <v>0</v>
      </c>
      <c r="K32" s="6"/>
      <c r="L32" s="29">
        <v>0</v>
      </c>
      <c r="M32" s="19">
        <f>L32/סיכום!$B$42</f>
        <v>0</v>
      </c>
    </row>
    <row r="33" spans="1:13" ht="13.5" thickTop="1"/>
    <row r="34" spans="1:13" ht="13.5" thickBot="1">
      <c r="A34" s="4" t="s">
        <v>1133</v>
      </c>
      <c r="B34" s="4"/>
      <c r="C34" s="4"/>
      <c r="D34" s="4"/>
      <c r="E34" s="4"/>
      <c r="F34" s="4"/>
      <c r="G34" s="4"/>
      <c r="H34" s="4"/>
      <c r="I34" s="4"/>
      <c r="J34" s="30">
        <v>0</v>
      </c>
      <c r="K34" s="4"/>
      <c r="L34" s="30">
        <v>0</v>
      </c>
      <c r="M34" s="21">
        <v>0</v>
      </c>
    </row>
    <row r="35" spans="1:13" ht="13.5" thickTop="1"/>
    <row r="37" spans="1:13">
      <c r="A37" s="4" t="s">
        <v>1134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1134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5" thickBot="1">
      <c r="A39" s="6" t="s">
        <v>1135</v>
      </c>
      <c r="B39" s="6"/>
      <c r="C39" s="6"/>
      <c r="D39" s="6"/>
      <c r="E39" s="6"/>
      <c r="F39" s="6"/>
      <c r="G39" s="6"/>
      <c r="H39" s="6"/>
      <c r="I39" s="6"/>
      <c r="J39" s="29">
        <v>0</v>
      </c>
      <c r="K39" s="6"/>
      <c r="L39" s="29">
        <v>0</v>
      </c>
      <c r="M39" s="19">
        <f>L39/סיכום!$B$42</f>
        <v>0</v>
      </c>
    </row>
    <row r="40" spans="1:13" ht="13.5" thickTop="1"/>
    <row r="41" spans="1:13" ht="13.5" thickBot="1">
      <c r="A41" s="4" t="s">
        <v>1135</v>
      </c>
      <c r="B41" s="4"/>
      <c r="C41" s="4"/>
      <c r="D41" s="4"/>
      <c r="E41" s="4"/>
      <c r="F41" s="4"/>
      <c r="G41" s="4"/>
      <c r="H41" s="4"/>
      <c r="I41" s="4"/>
      <c r="J41" s="30">
        <v>0</v>
      </c>
      <c r="K41" s="4"/>
      <c r="L41" s="30">
        <v>0</v>
      </c>
      <c r="M41" s="21">
        <v>0</v>
      </c>
    </row>
    <row r="42" spans="1:13" ht="13.5" thickTop="1"/>
    <row r="44" spans="1:13" ht="13.5" thickBot="1">
      <c r="A44" s="4" t="s">
        <v>1136</v>
      </c>
      <c r="B44" s="4"/>
      <c r="C44" s="4"/>
      <c r="D44" s="4"/>
      <c r="E44" s="4"/>
      <c r="F44" s="4"/>
      <c r="G44" s="4"/>
      <c r="H44" s="4"/>
      <c r="I44" s="4"/>
      <c r="J44" s="30">
        <v>0</v>
      </c>
      <c r="K44" s="4"/>
      <c r="L44" s="30">
        <v>0</v>
      </c>
      <c r="M44" s="21">
        <v>0</v>
      </c>
    </row>
    <row r="45" spans="1:13" ht="13.5" thickTop="1"/>
    <row r="47" spans="1:13">
      <c r="A47" s="7" t="s">
        <v>67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68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rightToLeft="1" workbookViewId="0">
      <selection activeCell="F38" activeCellId="6" sqref="F20 F23 F25 F30 F33 F35 F38"/>
    </sheetView>
  </sheetViews>
  <sheetFormatPr defaultColWidth="9.140625" defaultRowHeight="12.75"/>
  <cols>
    <col min="1" max="1" width="31.7109375" customWidth="1"/>
    <col min="2" max="2" width="12.7109375" customWidth="1"/>
    <col min="3" max="3" width="21.7109375" customWidth="1"/>
    <col min="4" max="4" width="12.7109375" customWidth="1"/>
    <col min="5" max="5" width="30.7109375" customWidth="1"/>
    <col min="6" max="6" width="12.7109375" customWidth="1"/>
    <col min="7" max="7" width="20.7109375" customWidth="1"/>
  </cols>
  <sheetData>
    <row r="2" spans="1:7" ht="18">
      <c r="A2" s="1" t="s">
        <v>0</v>
      </c>
    </row>
    <row r="4" spans="1:7" ht="18">
      <c r="A4" s="1" t="s">
        <v>1137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1138</v>
      </c>
      <c r="D11" s="4" t="s">
        <v>1139</v>
      </c>
      <c r="E11" s="4" t="s">
        <v>1140</v>
      </c>
      <c r="F11" s="4" t="s">
        <v>938</v>
      </c>
      <c r="G11" s="4" t="s">
        <v>13</v>
      </c>
    </row>
    <row r="12" spans="1:7" ht="13.5" thickBot="1">
      <c r="A12" s="5"/>
      <c r="B12" s="5"/>
      <c r="C12" s="5"/>
      <c r="D12" s="5"/>
      <c r="E12" s="5" t="s">
        <v>76</v>
      </c>
      <c r="F12" s="5" t="s">
        <v>15</v>
      </c>
      <c r="G12" s="5" t="s">
        <v>14</v>
      </c>
    </row>
    <row r="15" spans="1:7">
      <c r="A15" s="4" t="s">
        <v>1137</v>
      </c>
      <c r="B15" s="4"/>
      <c r="C15" s="4"/>
      <c r="D15" s="4"/>
      <c r="E15" s="4"/>
      <c r="F15" s="4"/>
      <c r="G15" s="4"/>
    </row>
    <row r="18" spans="1:7">
      <c r="A18" s="4" t="s">
        <v>1141</v>
      </c>
      <c r="B18" s="4"/>
      <c r="C18" s="4"/>
      <c r="D18" s="4"/>
      <c r="E18" s="4"/>
      <c r="F18" s="4"/>
      <c r="G18" s="4"/>
    </row>
    <row r="19" spans="1:7">
      <c r="A19" s="6" t="s">
        <v>1142</v>
      </c>
      <c r="B19" s="6"/>
      <c r="C19" s="6"/>
      <c r="D19" s="6"/>
      <c r="E19" s="6"/>
      <c r="F19" s="6"/>
      <c r="G19" s="6"/>
    </row>
    <row r="20" spans="1:7" ht="13.5" thickBot="1">
      <c r="A20" s="6" t="s">
        <v>1143</v>
      </c>
      <c r="B20" s="6"/>
      <c r="C20" s="6"/>
      <c r="D20" s="6"/>
      <c r="E20" s="6"/>
      <c r="F20" s="29">
        <v>0</v>
      </c>
      <c r="G20" s="19">
        <v>0</v>
      </c>
    </row>
    <row r="21" spans="1:7" ht="13.5" thickTop="1"/>
    <row r="22" spans="1:7">
      <c r="A22" s="6" t="s">
        <v>1144</v>
      </c>
      <c r="B22" s="6"/>
      <c r="C22" s="6"/>
      <c r="D22" s="6"/>
      <c r="E22" s="6"/>
      <c r="F22" s="6"/>
      <c r="G22" s="6"/>
    </row>
    <row r="23" spans="1:7" ht="13.5" thickBot="1">
      <c r="A23" s="6" t="s">
        <v>1145</v>
      </c>
      <c r="B23" s="6"/>
      <c r="C23" s="6"/>
      <c r="D23" s="6"/>
      <c r="E23" s="6"/>
      <c r="F23" s="29">
        <v>0</v>
      </c>
      <c r="G23" s="19">
        <v>0</v>
      </c>
    </row>
    <row r="24" spans="1:7" ht="13.5" thickTop="1"/>
    <row r="25" spans="1:7" ht="13.5" thickBot="1">
      <c r="A25" s="4" t="s">
        <v>1146</v>
      </c>
      <c r="B25" s="4"/>
      <c r="C25" s="4"/>
      <c r="D25" s="4"/>
      <c r="E25" s="4"/>
      <c r="F25" s="30">
        <v>0</v>
      </c>
      <c r="G25" s="21">
        <v>0</v>
      </c>
    </row>
    <row r="26" spans="1:7" ht="13.5" thickTop="1"/>
    <row r="28" spans="1:7">
      <c r="A28" s="4" t="s">
        <v>1147</v>
      </c>
      <c r="B28" s="4"/>
      <c r="C28" s="4"/>
      <c r="D28" s="4"/>
      <c r="E28" s="4"/>
      <c r="F28" s="4"/>
      <c r="G28" s="4"/>
    </row>
    <row r="29" spans="1:7">
      <c r="A29" s="6" t="s">
        <v>1148</v>
      </c>
      <c r="B29" s="6"/>
      <c r="C29" s="6"/>
      <c r="D29" s="6"/>
      <c r="E29" s="6"/>
      <c r="F29" s="6"/>
      <c r="G29" s="6"/>
    </row>
    <row r="30" spans="1:7" ht="13.5" thickBot="1">
      <c r="A30" s="6" t="s">
        <v>1149</v>
      </c>
      <c r="B30" s="6"/>
      <c r="C30" s="6"/>
      <c r="D30" s="6"/>
      <c r="E30" s="6"/>
      <c r="F30" s="29">
        <v>0</v>
      </c>
      <c r="G30" s="19">
        <v>0</v>
      </c>
    </row>
    <row r="31" spans="1:7" ht="13.5" thickTop="1"/>
    <row r="32" spans="1:7">
      <c r="A32" s="6" t="s">
        <v>1150</v>
      </c>
      <c r="B32" s="6"/>
      <c r="C32" s="6"/>
      <c r="D32" s="6"/>
      <c r="E32" s="6"/>
      <c r="F32" s="6"/>
      <c r="G32" s="6"/>
    </row>
    <row r="33" spans="1:7" ht="13.5" thickBot="1">
      <c r="A33" s="6" t="s">
        <v>1151</v>
      </c>
      <c r="B33" s="6"/>
      <c r="C33" s="6"/>
      <c r="D33" s="6"/>
      <c r="E33" s="6"/>
      <c r="F33" s="29">
        <v>0</v>
      </c>
      <c r="G33" s="19">
        <v>0</v>
      </c>
    </row>
    <row r="34" spans="1:7" ht="13.5" thickTop="1"/>
    <row r="35" spans="1:7" ht="13.5" thickBot="1">
      <c r="A35" s="4" t="s">
        <v>1152</v>
      </c>
      <c r="B35" s="4"/>
      <c r="C35" s="4"/>
      <c r="D35" s="4"/>
      <c r="E35" s="4"/>
      <c r="F35" s="30">
        <v>0</v>
      </c>
      <c r="G35" s="21">
        <v>0</v>
      </c>
    </row>
    <row r="36" spans="1:7" ht="13.5" thickTop="1"/>
    <row r="38" spans="1:7" ht="13.5" thickBot="1">
      <c r="A38" s="4" t="s">
        <v>1153</v>
      </c>
      <c r="B38" s="4"/>
      <c r="C38" s="4"/>
      <c r="D38" s="4"/>
      <c r="E38" s="4"/>
      <c r="F38" s="30">
        <v>0</v>
      </c>
      <c r="G38" s="21">
        <v>0</v>
      </c>
    </row>
    <row r="39" spans="1:7" ht="13.5" thickTop="1"/>
    <row r="41" spans="1:7">
      <c r="A41" s="7" t="s">
        <v>67</v>
      </c>
      <c r="B41" s="7"/>
      <c r="C41" s="7"/>
      <c r="D41" s="7"/>
      <c r="E41" s="7"/>
      <c r="F41" s="7"/>
      <c r="G41" s="7"/>
    </row>
    <row r="45" spans="1:7">
      <c r="A45" s="2" t="s">
        <v>68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rightToLeft="1" workbookViewId="0">
      <selection activeCell="H34" sqref="H34"/>
    </sheetView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style="31" customWidth="1"/>
    <col min="7" max="7" width="16.7109375" style="31" customWidth="1"/>
    <col min="8" max="8" width="12.7109375" style="33" customWidth="1"/>
    <col min="9" max="9" width="20.7109375" style="31" customWidth="1"/>
  </cols>
  <sheetData>
    <row r="2" spans="1:9" ht="18">
      <c r="A2" s="1" t="s">
        <v>0</v>
      </c>
    </row>
    <row r="4" spans="1:9" ht="18">
      <c r="A4" s="1" t="s">
        <v>1154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20" t="s">
        <v>10</v>
      </c>
      <c r="G11" s="20" t="s">
        <v>11</v>
      </c>
      <c r="H11" s="34" t="s">
        <v>938</v>
      </c>
      <c r="I11" s="20" t="s">
        <v>13</v>
      </c>
    </row>
    <row r="12" spans="1:9">
      <c r="A12" s="5"/>
      <c r="B12" s="5"/>
      <c r="C12" s="5"/>
      <c r="D12" s="5"/>
      <c r="E12" s="5"/>
      <c r="F12" s="32" t="s">
        <v>14</v>
      </c>
      <c r="G12" s="32" t="s">
        <v>14</v>
      </c>
      <c r="H12" s="35" t="s">
        <v>15</v>
      </c>
      <c r="I12" s="32" t="s">
        <v>14</v>
      </c>
    </row>
    <row r="15" spans="1:9">
      <c r="A15" s="4" t="s">
        <v>1154</v>
      </c>
      <c r="B15" s="4"/>
      <c r="C15" s="4"/>
      <c r="D15" s="4"/>
      <c r="E15" s="4"/>
      <c r="F15" s="20"/>
      <c r="G15" s="20"/>
      <c r="H15" s="34"/>
      <c r="I15" s="20"/>
    </row>
    <row r="18" spans="1:9">
      <c r="A18" s="4" t="s">
        <v>1155</v>
      </c>
      <c r="B18" s="4"/>
      <c r="C18" s="4"/>
      <c r="D18" s="4"/>
      <c r="E18" s="4"/>
      <c r="F18" s="20"/>
      <c r="G18" s="20"/>
      <c r="H18" s="34"/>
      <c r="I18" s="20"/>
    </row>
    <row r="19" spans="1:9">
      <c r="A19" s="6" t="s">
        <v>1155</v>
      </c>
      <c r="B19" s="6"/>
      <c r="C19" s="6"/>
      <c r="D19" s="6"/>
      <c r="E19" s="6"/>
      <c r="F19" s="18"/>
      <c r="G19" s="18"/>
      <c r="H19" s="36"/>
      <c r="I19" s="18"/>
    </row>
    <row r="20" spans="1:9">
      <c r="A20" s="7" t="s">
        <v>1228</v>
      </c>
      <c r="B20" s="23">
        <v>99999999</v>
      </c>
      <c r="C20" s="24">
        <v>0</v>
      </c>
      <c r="D20" s="25" t="s">
        <v>1229</v>
      </c>
      <c r="E20" s="25" t="s">
        <v>1230</v>
      </c>
      <c r="F20" s="26">
        <v>0</v>
      </c>
      <c r="G20" s="26">
        <v>0</v>
      </c>
      <c r="H20" s="36">
        <v>-19.940000000000001</v>
      </c>
      <c r="I20" s="27">
        <f>H20/סיכום!B42</f>
        <v>-1.3130287818035897E-3</v>
      </c>
    </row>
    <row r="21" spans="1:9" ht="13.5" thickBot="1">
      <c r="A21" s="6" t="s">
        <v>1156</v>
      </c>
      <c r="B21" s="6"/>
      <c r="C21" s="6"/>
      <c r="D21" s="6"/>
      <c r="E21" s="6"/>
      <c r="F21" s="18"/>
      <c r="G21" s="18"/>
      <c r="H21" s="37">
        <f>SUM(H20)</f>
        <v>-19.940000000000001</v>
      </c>
      <c r="I21" s="19">
        <f>SUM(I20)</f>
        <v>-1.3130287818035897E-3</v>
      </c>
    </row>
    <row r="22" spans="1:9" ht="13.5" thickTop="1"/>
    <row r="23" spans="1:9" ht="13.5" thickBot="1">
      <c r="A23" s="4" t="s">
        <v>1156</v>
      </c>
      <c r="B23" s="4"/>
      <c r="C23" s="4"/>
      <c r="D23" s="4"/>
      <c r="E23" s="4"/>
      <c r="F23" s="20"/>
      <c r="G23" s="20"/>
      <c r="H23" s="38">
        <f>SUM(H21)</f>
        <v>-19.940000000000001</v>
      </c>
      <c r="I23" s="21">
        <f>SUM(I21)</f>
        <v>-1.3130287818035897E-3</v>
      </c>
    </row>
    <row r="24" spans="1:9" ht="13.5" thickTop="1"/>
    <row r="26" spans="1:9">
      <c r="A26" s="4" t="s">
        <v>1157</v>
      </c>
      <c r="B26" s="4"/>
      <c r="C26" s="4"/>
      <c r="D26" s="4"/>
      <c r="E26" s="4"/>
      <c r="F26" s="20"/>
      <c r="G26" s="20"/>
      <c r="H26" s="34"/>
      <c r="I26" s="20"/>
    </row>
    <row r="27" spans="1:9">
      <c r="A27" s="6" t="s">
        <v>1157</v>
      </c>
      <c r="B27" s="6"/>
      <c r="C27" s="6"/>
      <c r="D27" s="6"/>
      <c r="E27" s="6"/>
      <c r="F27" s="18"/>
      <c r="G27" s="18"/>
      <c r="H27" s="36"/>
      <c r="I27" s="18"/>
    </row>
    <row r="28" spans="1:9" ht="13.5" thickBot="1">
      <c r="A28" s="6" t="s">
        <v>1158</v>
      </c>
      <c r="B28" s="6"/>
      <c r="C28" s="6"/>
      <c r="D28" s="6"/>
      <c r="E28" s="6"/>
      <c r="F28" s="18"/>
      <c r="G28" s="18"/>
      <c r="H28" s="37">
        <v>0</v>
      </c>
      <c r="I28" s="19">
        <f>H28/סיכום!$B$42</f>
        <v>0</v>
      </c>
    </row>
    <row r="29" spans="1:9" ht="13.5" thickTop="1"/>
    <row r="30" spans="1:9" ht="13.5" thickBot="1">
      <c r="A30" s="4" t="s">
        <v>1158</v>
      </c>
      <c r="B30" s="4"/>
      <c r="C30" s="4"/>
      <c r="D30" s="4"/>
      <c r="E30" s="4"/>
      <c r="F30" s="20"/>
      <c r="G30" s="20"/>
      <c r="H30" s="38">
        <v>0</v>
      </c>
      <c r="I30" s="21">
        <v>0</v>
      </c>
    </row>
    <row r="31" spans="1:9" ht="13.5" thickTop="1"/>
    <row r="33" spans="1:9" ht="13.5" thickBot="1">
      <c r="A33" s="4" t="s">
        <v>1159</v>
      </c>
      <c r="B33" s="4"/>
      <c r="C33" s="4"/>
      <c r="D33" s="4"/>
      <c r="E33" s="4"/>
      <c r="F33" s="20"/>
      <c r="G33" s="20"/>
      <c r="H33" s="38">
        <f>SUM(H23)</f>
        <v>-19.940000000000001</v>
      </c>
      <c r="I33" s="21">
        <f>SUM(I23)</f>
        <v>-1.3130287818035897E-3</v>
      </c>
    </row>
    <row r="34" spans="1:9" ht="13.5" thickTop="1"/>
    <row r="36" spans="1:9">
      <c r="A36" s="7" t="s">
        <v>67</v>
      </c>
      <c r="B36" s="7"/>
      <c r="C36" s="7"/>
      <c r="D36" s="7"/>
      <c r="E36" s="7"/>
      <c r="F36" s="17"/>
      <c r="G36" s="17"/>
      <c r="H36" s="39"/>
      <c r="I36" s="17"/>
    </row>
    <row r="40" spans="1:9">
      <c r="A40" s="2" t="s">
        <v>68</v>
      </c>
    </row>
  </sheetData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rightToLeft="1" workbookViewId="0">
      <selection activeCell="D23" sqref="D23"/>
    </sheetView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1160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1161</v>
      </c>
      <c r="E11" s="4" t="s">
        <v>938</v>
      </c>
    </row>
    <row r="12" spans="1:5">
      <c r="A12" s="5"/>
      <c r="B12" s="5"/>
      <c r="C12" s="5"/>
      <c r="D12" s="5" t="s">
        <v>75</v>
      </c>
      <c r="E12" s="5" t="s">
        <v>15</v>
      </c>
    </row>
    <row r="15" spans="1:5">
      <c r="A15" s="4" t="s">
        <v>1162</v>
      </c>
      <c r="B15" s="4"/>
      <c r="C15" s="4"/>
      <c r="D15" s="4"/>
      <c r="E15" s="4"/>
    </row>
    <row r="18" spans="1:5">
      <c r="A18" s="4" t="s">
        <v>1163</v>
      </c>
      <c r="B18" s="4"/>
      <c r="C18" s="4"/>
      <c r="D18" s="4"/>
      <c r="E18" s="4"/>
    </row>
    <row r="19" spans="1:5">
      <c r="A19" s="6" t="s">
        <v>1164</v>
      </c>
      <c r="B19" s="6"/>
      <c r="C19" s="6"/>
      <c r="D19" s="6"/>
      <c r="E19" s="6"/>
    </row>
    <row r="20" spans="1:5" ht="13.5" thickBot="1">
      <c r="A20" s="6" t="s">
        <v>1165</v>
      </c>
      <c r="B20" s="6"/>
      <c r="C20" s="6"/>
      <c r="D20" s="6"/>
      <c r="E20" s="29">
        <v>0</v>
      </c>
    </row>
    <row r="21" spans="1:5" ht="13.5" thickTop="1"/>
    <row r="22" spans="1:5" ht="13.5" thickBot="1">
      <c r="A22" s="4" t="s">
        <v>1166</v>
      </c>
      <c r="B22" s="4"/>
      <c r="C22" s="4"/>
      <c r="D22" s="4"/>
      <c r="E22" s="30">
        <v>0</v>
      </c>
    </row>
    <row r="23" spans="1:5" ht="13.5" thickTop="1"/>
    <row r="25" spans="1:5">
      <c r="A25" s="4" t="s">
        <v>1167</v>
      </c>
      <c r="B25" s="4"/>
      <c r="C25" s="4"/>
      <c r="D25" s="4"/>
      <c r="E25" s="4"/>
    </row>
    <row r="26" spans="1:5">
      <c r="A26" s="6" t="s">
        <v>1168</v>
      </c>
      <c r="B26" s="6"/>
      <c r="C26" s="6"/>
      <c r="D26" s="6"/>
      <c r="E26" s="6"/>
    </row>
    <row r="27" spans="1:5" ht="13.5" thickBot="1">
      <c r="A27" s="6" t="s">
        <v>1169</v>
      </c>
      <c r="B27" s="6"/>
      <c r="C27" s="6"/>
      <c r="D27" s="6"/>
      <c r="E27" s="29">
        <v>0</v>
      </c>
    </row>
    <row r="28" spans="1:5" ht="13.5" thickTop="1"/>
    <row r="29" spans="1:5" ht="13.5" thickBot="1">
      <c r="A29" s="4" t="s">
        <v>1170</v>
      </c>
      <c r="B29" s="4"/>
      <c r="C29" s="4"/>
      <c r="D29" s="4"/>
      <c r="E29" s="30">
        <v>0</v>
      </c>
    </row>
    <row r="30" spans="1:5" ht="13.5" thickTop="1"/>
    <row r="32" spans="1:5" ht="13.5" thickBot="1">
      <c r="A32" s="4" t="s">
        <v>1171</v>
      </c>
      <c r="B32" s="4"/>
      <c r="C32" s="4"/>
      <c r="D32" s="4"/>
      <c r="E32" s="30">
        <v>0</v>
      </c>
    </row>
    <row r="33" spans="1:5" ht="13.5" thickTop="1"/>
    <row r="35" spans="1:5">
      <c r="A35" s="7" t="s">
        <v>67</v>
      </c>
      <c r="B35" s="7"/>
      <c r="C35" s="7"/>
      <c r="D35" s="7"/>
      <c r="E35" s="7"/>
    </row>
    <row r="39" spans="1:5">
      <c r="A39" s="2" t="s">
        <v>68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0"/>
  <sheetViews>
    <sheetView rightToLeft="1" workbookViewId="0">
      <selection activeCell="B44" sqref="B44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1227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1172</v>
      </c>
    </row>
    <row r="12" spans="1:3">
      <c r="A12" s="4" t="s">
        <v>1173</v>
      </c>
      <c r="B12" s="4" t="s">
        <v>1174</v>
      </c>
      <c r="C12" s="4" t="s">
        <v>1175</v>
      </c>
    </row>
    <row r="13" spans="1:3">
      <c r="A13" s="14"/>
      <c r="B13" s="14"/>
      <c r="C13" s="14"/>
    </row>
    <row r="14" spans="1:3">
      <c r="A14" s="7" t="s">
        <v>1176</v>
      </c>
      <c r="B14" s="9">
        <f>+'מזומנים ושווי מזומנים'!I65</f>
        <v>710.6400000000001</v>
      </c>
      <c r="C14" s="10">
        <f>B14/$B$42</f>
        <v>4.6794923445381297E-2</v>
      </c>
    </row>
    <row r="15" spans="1:3">
      <c r="A15" s="7" t="s">
        <v>1177</v>
      </c>
      <c r="B15" s="9">
        <f>+B16+B18+B19+B20+B21</f>
        <v>14441.460000000001</v>
      </c>
      <c r="C15" s="10">
        <f t="shared" ref="C15:C40" si="0">B15/$B$42</f>
        <v>0.95095549805743573</v>
      </c>
    </row>
    <row r="16" spans="1:3">
      <c r="A16" s="7" t="s">
        <v>1178</v>
      </c>
      <c r="B16" s="9">
        <f>+'סחיר - תעודות התחייבות ממשלתיות'!L73</f>
        <v>5710.8300000000008</v>
      </c>
      <c r="C16" s="10">
        <f t="shared" si="0"/>
        <v>0.37605236499435279</v>
      </c>
    </row>
    <row r="17" spans="1:3">
      <c r="A17" s="7" t="s">
        <v>1179</v>
      </c>
      <c r="B17" s="9">
        <v>0</v>
      </c>
      <c r="C17" s="10">
        <f t="shared" si="0"/>
        <v>0</v>
      </c>
    </row>
    <row r="18" spans="1:3">
      <c r="A18" s="7" t="s">
        <v>1180</v>
      </c>
      <c r="B18" s="9">
        <f>+'סחיר - אגח קונצרני'!N195</f>
        <v>2640.3499999999995</v>
      </c>
      <c r="C18" s="10">
        <f t="shared" si="0"/>
        <v>0.17386437031269342</v>
      </c>
    </row>
    <row r="19" spans="1:3">
      <c r="A19" s="7" t="s">
        <v>1181</v>
      </c>
      <c r="B19" s="9">
        <f>+'סחיר - מניות'!H105</f>
        <v>519.82000000000005</v>
      </c>
      <c r="C19" s="10">
        <f t="shared" si="0"/>
        <v>3.4229619927640016E-2</v>
      </c>
    </row>
    <row r="20" spans="1:3">
      <c r="A20" s="7" t="s">
        <v>1182</v>
      </c>
      <c r="B20" s="9">
        <f>+'סחיר - תעודות סל'!G143</f>
        <v>5181.7</v>
      </c>
      <c r="C20" s="10">
        <f t="shared" si="0"/>
        <v>0.34120969100660281</v>
      </c>
    </row>
    <row r="21" spans="1:3">
      <c r="A21" s="7" t="s">
        <v>1183</v>
      </c>
      <c r="B21" s="9">
        <f>+'סחיר - קרנות נאמנות'!J45</f>
        <v>388.7600000000001</v>
      </c>
      <c r="C21" s="10">
        <f t="shared" si="0"/>
        <v>2.5599451816146621E-2</v>
      </c>
    </row>
    <row r="22" spans="1:3">
      <c r="A22" s="7" t="s">
        <v>1184</v>
      </c>
      <c r="B22" s="9">
        <v>0</v>
      </c>
      <c r="C22" s="10">
        <f t="shared" si="0"/>
        <v>0</v>
      </c>
    </row>
    <row r="23" spans="1:3">
      <c r="A23" s="7" t="s">
        <v>1185</v>
      </c>
      <c r="B23" s="9">
        <v>0</v>
      </c>
      <c r="C23" s="10">
        <f t="shared" si="0"/>
        <v>0</v>
      </c>
    </row>
    <row r="24" spans="1:3">
      <c r="A24" s="7" t="s">
        <v>1186</v>
      </c>
      <c r="B24" s="9">
        <v>0</v>
      </c>
      <c r="C24" s="10">
        <f t="shared" si="0"/>
        <v>0</v>
      </c>
    </row>
    <row r="25" spans="1:3">
      <c r="A25" s="7" t="s">
        <v>1187</v>
      </c>
      <c r="B25" s="9">
        <v>0</v>
      </c>
      <c r="C25" s="10">
        <f t="shared" si="0"/>
        <v>0</v>
      </c>
    </row>
    <row r="26" spans="1:3">
      <c r="A26" s="7" t="s">
        <v>1188</v>
      </c>
      <c r="B26" s="9">
        <f>+B34+B35</f>
        <v>35.53</v>
      </c>
      <c r="C26" s="10">
        <f t="shared" si="0"/>
        <v>2.3396144742969679E-3</v>
      </c>
    </row>
    <row r="27" spans="1:3">
      <c r="A27" s="7" t="s">
        <v>1178</v>
      </c>
      <c r="B27" s="9">
        <v>0</v>
      </c>
      <c r="C27" s="10">
        <f t="shared" si="0"/>
        <v>0</v>
      </c>
    </row>
    <row r="28" spans="1:3">
      <c r="A28" s="7" t="s">
        <v>1189</v>
      </c>
      <c r="B28" s="9">
        <v>0</v>
      </c>
      <c r="C28" s="10">
        <f t="shared" si="0"/>
        <v>0</v>
      </c>
    </row>
    <row r="29" spans="1:3">
      <c r="A29" s="7" t="s">
        <v>1190</v>
      </c>
      <c r="B29" s="9">
        <v>0</v>
      </c>
      <c r="C29" s="10">
        <f t="shared" si="0"/>
        <v>0</v>
      </c>
    </row>
    <row r="30" spans="1:3">
      <c r="A30" s="7" t="s">
        <v>1191</v>
      </c>
      <c r="B30" s="9">
        <v>0</v>
      </c>
      <c r="C30" s="10">
        <f t="shared" si="0"/>
        <v>0</v>
      </c>
    </row>
    <row r="31" spans="1:3">
      <c r="A31" s="7" t="s">
        <v>1192</v>
      </c>
      <c r="B31" s="9">
        <v>0</v>
      </c>
      <c r="C31" s="10">
        <f t="shared" si="0"/>
        <v>0</v>
      </c>
    </row>
    <row r="32" spans="1:3">
      <c r="A32" s="7" t="s">
        <v>1193</v>
      </c>
      <c r="B32" s="9">
        <v>0</v>
      </c>
      <c r="C32" s="10">
        <f t="shared" si="0"/>
        <v>0</v>
      </c>
    </row>
    <row r="33" spans="1:3">
      <c r="A33" s="7" t="s">
        <v>1194</v>
      </c>
      <c r="B33" s="9">
        <v>0</v>
      </c>
      <c r="C33" s="10">
        <f t="shared" si="0"/>
        <v>0</v>
      </c>
    </row>
    <row r="34" spans="1:3">
      <c r="A34" s="7" t="s">
        <v>1195</v>
      </c>
      <c r="B34" s="9">
        <f>+'לא סחיר - חוזים עתידיים'!I60</f>
        <v>22.8</v>
      </c>
      <c r="C34" s="10">
        <f t="shared" si="0"/>
        <v>1.5013568819017976E-3</v>
      </c>
    </row>
    <row r="35" spans="1:3">
      <c r="A35" s="7" t="s">
        <v>1196</v>
      </c>
      <c r="B35" s="9">
        <f>+'לא סחיר - מוצרים מובנים'!N63</f>
        <v>12.73</v>
      </c>
      <c r="C35" s="10">
        <f t="shared" si="0"/>
        <v>8.3825759239517027E-4</v>
      </c>
    </row>
    <row r="36" spans="1:3">
      <c r="A36" s="7" t="s">
        <v>1197</v>
      </c>
      <c r="B36" s="9">
        <f>+הלוואות!L66</f>
        <v>18.57</v>
      </c>
      <c r="C36" s="10">
        <f t="shared" si="0"/>
        <v>1.2228156709173852E-3</v>
      </c>
    </row>
    <row r="37" spans="1:3">
      <c r="A37" s="7" t="s">
        <v>1198</v>
      </c>
      <c r="B37" s="9">
        <v>0</v>
      </c>
      <c r="C37" s="10">
        <f t="shared" si="0"/>
        <v>0</v>
      </c>
    </row>
    <row r="38" spans="1:3">
      <c r="A38" s="7" t="s">
        <v>1199</v>
      </c>
      <c r="B38" s="9">
        <v>0</v>
      </c>
      <c r="C38" s="10">
        <f t="shared" si="0"/>
        <v>0</v>
      </c>
    </row>
    <row r="39" spans="1:3">
      <c r="A39" s="7" t="s">
        <v>1200</v>
      </c>
      <c r="B39" s="9">
        <v>-19.937310000002402</v>
      </c>
      <c r="C39" s="10">
        <f t="shared" si="0"/>
        <v>-1.3128516480312778E-3</v>
      </c>
    </row>
    <row r="40" spans="1:3">
      <c r="A40" s="7" t="s">
        <v>1201</v>
      </c>
      <c r="B40" s="9">
        <v>0</v>
      </c>
      <c r="C40" s="10">
        <f t="shared" si="0"/>
        <v>0</v>
      </c>
    </row>
    <row r="41" spans="1:3">
      <c r="A41" s="15"/>
      <c r="B41" s="15"/>
      <c r="C41" s="15"/>
    </row>
    <row r="42" spans="1:3">
      <c r="A42" s="4" t="s">
        <v>1202</v>
      </c>
      <c r="B42" s="11">
        <f>+B14+B15+B26+B36+B37+B38+B39+B40</f>
        <v>15186.262689999998</v>
      </c>
      <c r="C42" s="12">
        <f>+C14+C15+C26+C36+C37+C38+C39+C40</f>
        <v>0.99999999999999989</v>
      </c>
    </row>
    <row r="46" spans="1:3">
      <c r="A46" s="16" t="s">
        <v>1203</v>
      </c>
      <c r="B46" s="16" t="s">
        <v>73</v>
      </c>
      <c r="C46" s="16"/>
    </row>
    <row r="48" spans="1:3">
      <c r="A48" s="7" t="s">
        <v>34</v>
      </c>
      <c r="B48" s="13">
        <v>3.7690000000000001</v>
      </c>
    </row>
    <row r="49" spans="1:2">
      <c r="A49" s="7" t="s">
        <v>864</v>
      </c>
      <c r="B49" s="13">
        <v>3.08</v>
      </c>
    </row>
    <row r="50" spans="1:2">
      <c r="A50" s="7" t="s">
        <v>40</v>
      </c>
      <c r="B50" s="13">
        <v>5.9261999999999997</v>
      </c>
    </row>
    <row r="51" spans="1:2">
      <c r="A51" s="7" t="s">
        <v>1204</v>
      </c>
      <c r="B51" s="13">
        <v>4.0540000000000003</v>
      </c>
    </row>
    <row r="52" spans="1:2">
      <c r="A52" s="7" t="s">
        <v>1205</v>
      </c>
      <c r="B52" s="13">
        <v>3.0432999999999999</v>
      </c>
    </row>
    <row r="53" spans="1:2">
      <c r="A53" s="7" t="s">
        <v>37</v>
      </c>
      <c r="B53" s="13">
        <v>4.2194000000000003</v>
      </c>
    </row>
    <row r="54" spans="1:2">
      <c r="A54" s="7" t="s">
        <v>1206</v>
      </c>
      <c r="B54" s="13">
        <v>0.45760000000000001</v>
      </c>
    </row>
    <row r="55" spans="1:2">
      <c r="A55" s="7" t="s">
        <v>1207</v>
      </c>
      <c r="B55" s="13">
        <v>5.3170999999999999</v>
      </c>
    </row>
    <row r="56" spans="1:2">
      <c r="A56" s="7" t="s">
        <v>1208</v>
      </c>
      <c r="B56" s="13">
        <v>0.5655</v>
      </c>
    </row>
    <row r="57" spans="1:2">
      <c r="A57" s="7" t="s">
        <v>1209</v>
      </c>
      <c r="B57" s="13">
        <v>0.30809999999999998</v>
      </c>
    </row>
    <row r="58" spans="1:2">
      <c r="A58" s="7" t="s">
        <v>28</v>
      </c>
      <c r="B58" s="13">
        <v>2.8952</v>
      </c>
    </row>
    <row r="59" spans="1:2">
      <c r="A59" s="7" t="s">
        <v>1210</v>
      </c>
      <c r="B59" s="13">
        <v>0.17510000000000001</v>
      </c>
    </row>
    <row r="60" spans="1:2">
      <c r="A60" s="7" t="s">
        <v>1211</v>
      </c>
      <c r="B60" s="13">
        <v>9.4939999999999998</v>
      </c>
    </row>
    <row r="61" spans="1:2">
      <c r="A61" s="7" t="s">
        <v>1212</v>
      </c>
      <c r="B61" s="13">
        <v>0.4803</v>
      </c>
    </row>
    <row r="62" spans="1:2">
      <c r="A62" s="7" t="s">
        <v>1213</v>
      </c>
      <c r="B62" s="13">
        <v>0.55710000000000004</v>
      </c>
    </row>
    <row r="63" spans="1:2">
      <c r="A63" s="7" t="s">
        <v>43</v>
      </c>
      <c r="B63" s="13">
        <v>0.24110000000000001</v>
      </c>
    </row>
    <row r="64" spans="1:2">
      <c r="A64" s="7" t="s">
        <v>1214</v>
      </c>
      <c r="B64" s="13">
        <v>6.7599999999999993E-2</v>
      </c>
    </row>
    <row r="65" spans="1:2">
      <c r="A65" s="7" t="s">
        <v>1215</v>
      </c>
      <c r="B65" s="13">
        <v>1.2190000000000001</v>
      </c>
    </row>
    <row r="66" spans="1:2">
      <c r="A66" s="7" t="s">
        <v>1216</v>
      </c>
      <c r="B66" s="13">
        <v>2.0629999999999999E-2</v>
      </c>
    </row>
    <row r="67" spans="1:2">
      <c r="A67" s="7" t="s">
        <v>1217</v>
      </c>
      <c r="B67" s="13">
        <v>5.9366000000000003</v>
      </c>
    </row>
    <row r="68" spans="1:2">
      <c r="A68" s="7" t="s">
        <v>1218</v>
      </c>
      <c r="B68" s="13">
        <v>1.1173</v>
      </c>
    </row>
    <row r="69" spans="1:2">
      <c r="A69" s="7" t="s">
        <v>1219</v>
      </c>
      <c r="B69" s="13">
        <v>0.60016000000000003</v>
      </c>
    </row>
    <row r="70" spans="1:2">
      <c r="A70" s="7" t="s">
        <v>30</v>
      </c>
      <c r="B70" s="13">
        <v>2.5596000000000001</v>
      </c>
    </row>
    <row r="71" spans="1:2">
      <c r="A71" s="7" t="s">
        <v>1220</v>
      </c>
      <c r="B71" s="13">
        <v>1.4100999999999999</v>
      </c>
    </row>
    <row r="72" spans="1:2">
      <c r="A72" s="7" t="s">
        <v>1221</v>
      </c>
      <c r="B72" s="13">
        <v>0.48720000000000002</v>
      </c>
    </row>
    <row r="73" spans="1:2">
      <c r="A73" s="7" t="s">
        <v>1222</v>
      </c>
      <c r="B73" s="13">
        <v>2.8050999999999999</v>
      </c>
    </row>
    <row r="74" spans="1:2">
      <c r="A74" s="7" t="s">
        <v>1223</v>
      </c>
      <c r="B74" s="13">
        <v>0.60860000000000003</v>
      </c>
    </row>
    <row r="75" spans="1:2">
      <c r="A75" s="7" t="s">
        <v>1224</v>
      </c>
      <c r="B75" s="13">
        <v>1.0093000000000001</v>
      </c>
    </row>
    <row r="76" spans="1:2">
      <c r="A76" s="7" t="s">
        <v>1225</v>
      </c>
      <c r="B76" s="13">
        <v>1.3429</v>
      </c>
    </row>
    <row r="77" spans="1:2">
      <c r="A77" s="7" t="s">
        <v>1226</v>
      </c>
      <c r="B77" s="13">
        <v>1.5530999999999999</v>
      </c>
    </row>
    <row r="80" spans="1:2">
      <c r="A80" s="2" t="s">
        <v>68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K1" workbookViewId="0">
      <selection activeCell="K27" sqref="K27"/>
    </sheetView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127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128</v>
      </c>
      <c r="E11" s="4" t="s">
        <v>7</v>
      </c>
      <c r="F11" s="4" t="s">
        <v>8</v>
      </c>
      <c r="G11" s="4" t="s">
        <v>70</v>
      </c>
      <c r="H11" s="4" t="s">
        <v>71</v>
      </c>
      <c r="I11" s="4" t="s">
        <v>9</v>
      </c>
      <c r="J11" s="4" t="s">
        <v>10</v>
      </c>
      <c r="K11" s="4" t="s">
        <v>11</v>
      </c>
      <c r="L11" s="4" t="s">
        <v>72</v>
      </c>
      <c r="M11" s="4" t="s">
        <v>73</v>
      </c>
      <c r="N11" s="4" t="s">
        <v>12</v>
      </c>
      <c r="O11" s="4" t="s">
        <v>74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75</v>
      </c>
      <c r="H12" s="5" t="s">
        <v>76</v>
      </c>
      <c r="I12" s="5"/>
      <c r="J12" s="5" t="s">
        <v>14</v>
      </c>
      <c r="K12" s="5" t="s">
        <v>14</v>
      </c>
      <c r="L12" s="5" t="s">
        <v>77</v>
      </c>
      <c r="M12" s="5" t="s">
        <v>78</v>
      </c>
      <c r="N12" s="5" t="s">
        <v>15</v>
      </c>
      <c r="O12" s="5" t="s">
        <v>14</v>
      </c>
      <c r="P12" s="5" t="s">
        <v>14</v>
      </c>
    </row>
    <row r="15" spans="1:16">
      <c r="A15" s="4" t="s">
        <v>129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130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131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132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9">
        <v>0</v>
      </c>
      <c r="M20" s="6"/>
      <c r="N20" s="29">
        <v>0</v>
      </c>
      <c r="O20" s="6"/>
      <c r="P20" s="19">
        <f>N20/סיכום!$B$42</f>
        <v>0</v>
      </c>
    </row>
    <row r="21" spans="1:16" ht="13.5" thickTop="1"/>
    <row r="22" spans="1:16">
      <c r="A22" s="6" t="s">
        <v>133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134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9">
        <v>0</v>
      </c>
      <c r="M23" s="6"/>
      <c r="N23" s="29">
        <v>0</v>
      </c>
      <c r="O23" s="6"/>
      <c r="P23" s="19">
        <f>N23/סיכום!$B$42</f>
        <v>0</v>
      </c>
    </row>
    <row r="24" spans="1:16" ht="13.5" thickTop="1"/>
    <row r="25" spans="1:16">
      <c r="A25" s="6" t="s">
        <v>135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136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9">
        <v>0</v>
      </c>
      <c r="M26" s="6"/>
      <c r="N26" s="29">
        <v>0</v>
      </c>
      <c r="O26" s="6"/>
      <c r="P26" s="19">
        <f>N26/סיכום!$B$42</f>
        <v>0</v>
      </c>
    </row>
    <row r="27" spans="1:16" ht="13.5" thickTop="1"/>
    <row r="28" spans="1:16">
      <c r="A28" s="6" t="s">
        <v>137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138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9">
        <v>0</v>
      </c>
      <c r="M29" s="6"/>
      <c r="N29" s="29">
        <v>0</v>
      </c>
      <c r="O29" s="6"/>
      <c r="P29" s="19">
        <f>N29/סיכום!$B$42</f>
        <v>0</v>
      </c>
    </row>
    <row r="30" spans="1:16" ht="13.5" thickTop="1"/>
    <row r="31" spans="1:16" ht="13.5" thickBot="1">
      <c r="A31" s="4" t="s">
        <v>139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30">
        <v>0</v>
      </c>
      <c r="M31" s="4"/>
      <c r="N31" s="30">
        <v>0</v>
      </c>
      <c r="O31" s="4"/>
      <c r="P31" s="21">
        <v>0</v>
      </c>
    </row>
    <row r="32" spans="1:16" ht="13.5" thickTop="1"/>
    <row r="34" spans="1:16">
      <c r="A34" s="4" t="s">
        <v>140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141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142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9">
        <v>0</v>
      </c>
      <c r="M36" s="6"/>
      <c r="N36" s="29">
        <v>0</v>
      </c>
      <c r="O36" s="6"/>
      <c r="P36" s="19">
        <f>N36/סיכום!$B$42</f>
        <v>0</v>
      </c>
    </row>
    <row r="37" spans="1:16" ht="13.5" thickTop="1"/>
    <row r="38" spans="1:16">
      <c r="A38" s="6" t="s">
        <v>143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144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9">
        <v>0</v>
      </c>
      <c r="M39" s="6"/>
      <c r="N39" s="29">
        <v>0</v>
      </c>
      <c r="O39" s="6"/>
      <c r="P39" s="19">
        <f>N39/סיכום!$B$42</f>
        <v>0</v>
      </c>
    </row>
    <row r="40" spans="1:16" ht="13.5" thickTop="1"/>
    <row r="41" spans="1:16" ht="13.5" thickBot="1">
      <c r="A41" s="4" t="s">
        <v>145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30">
        <v>0</v>
      </c>
      <c r="M41" s="4"/>
      <c r="N41" s="30">
        <v>0</v>
      </c>
      <c r="O41" s="4"/>
      <c r="P41" s="21">
        <v>0</v>
      </c>
    </row>
    <row r="42" spans="1:16" ht="13.5" thickTop="1"/>
    <row r="44" spans="1:16" ht="13.5" thickBot="1">
      <c r="A44" s="4" t="s">
        <v>146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0">
        <v>0</v>
      </c>
      <c r="M44" s="4"/>
      <c r="N44" s="30">
        <v>0</v>
      </c>
      <c r="O44" s="4"/>
      <c r="P44" s="21">
        <v>0</v>
      </c>
    </row>
    <row r="45" spans="1:16" ht="13.5" thickTop="1"/>
    <row r="47" spans="1:16">
      <c r="A47" s="7" t="s">
        <v>67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68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2"/>
  <sheetViews>
    <sheetView rightToLeft="1" topLeftCell="D166" workbookViewId="0">
      <selection activeCell="L201" sqref="L201"/>
    </sheetView>
  </sheetViews>
  <sheetFormatPr defaultColWidth="9.140625" defaultRowHeight="12.75"/>
  <cols>
    <col min="1" max="1" width="52.7109375" customWidth="1"/>
    <col min="2" max="2" width="18.7109375" customWidth="1"/>
    <col min="3" max="3" width="35.7109375" customWidth="1"/>
    <col min="4" max="4" width="39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5.7109375" customWidth="1"/>
    <col min="10" max="10" width="14.7109375" style="31" customWidth="1"/>
    <col min="11" max="11" width="16.7109375" style="31" customWidth="1"/>
    <col min="12" max="12" width="15.7109375" style="44" customWidth="1"/>
    <col min="13" max="13" width="9.7109375" style="44" customWidth="1"/>
    <col min="14" max="14" width="11.7109375" style="44" customWidth="1"/>
    <col min="15" max="15" width="24.7109375" style="31" customWidth="1"/>
    <col min="16" max="16" width="20.7109375" style="31" customWidth="1"/>
  </cols>
  <sheetData>
    <row r="2" spans="1:16" ht="18">
      <c r="A2" s="1" t="s">
        <v>0</v>
      </c>
    </row>
    <row r="4" spans="1:16" ht="18">
      <c r="A4" s="1" t="s">
        <v>147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128</v>
      </c>
      <c r="E11" s="4" t="s">
        <v>7</v>
      </c>
      <c r="F11" s="4" t="s">
        <v>8</v>
      </c>
      <c r="G11" s="4" t="s">
        <v>70</v>
      </c>
      <c r="H11" s="4" t="s">
        <v>71</v>
      </c>
      <c r="I11" s="4" t="s">
        <v>9</v>
      </c>
      <c r="J11" s="20" t="s">
        <v>10</v>
      </c>
      <c r="K11" s="20" t="s">
        <v>11</v>
      </c>
      <c r="L11" s="45" t="s">
        <v>72</v>
      </c>
      <c r="M11" s="45" t="s">
        <v>73</v>
      </c>
      <c r="N11" s="45" t="s">
        <v>12</v>
      </c>
      <c r="O11" s="20" t="s">
        <v>74</v>
      </c>
      <c r="P11" s="20" t="s">
        <v>13</v>
      </c>
    </row>
    <row r="12" spans="1:16">
      <c r="A12" s="5"/>
      <c r="B12" s="5"/>
      <c r="C12" s="5"/>
      <c r="D12" s="5"/>
      <c r="E12" s="5"/>
      <c r="F12" s="5"/>
      <c r="G12" s="5" t="s">
        <v>75</v>
      </c>
      <c r="H12" s="5" t="s">
        <v>76</v>
      </c>
      <c r="I12" s="5"/>
      <c r="J12" s="32" t="s">
        <v>14</v>
      </c>
      <c r="K12" s="32" t="s">
        <v>14</v>
      </c>
      <c r="L12" s="46" t="s">
        <v>77</v>
      </c>
      <c r="M12" s="46" t="s">
        <v>78</v>
      </c>
      <c r="N12" s="46" t="s">
        <v>15</v>
      </c>
      <c r="O12" s="32" t="s">
        <v>14</v>
      </c>
      <c r="P12" s="32" t="s">
        <v>14</v>
      </c>
    </row>
    <row r="15" spans="1:16">
      <c r="A15" s="4" t="s">
        <v>148</v>
      </c>
      <c r="B15" s="4"/>
      <c r="C15" s="4"/>
      <c r="D15" s="4"/>
      <c r="E15" s="4"/>
      <c r="F15" s="4"/>
      <c r="G15" s="4"/>
      <c r="H15" s="4"/>
      <c r="I15" s="4"/>
      <c r="J15" s="20"/>
      <c r="K15" s="20"/>
      <c r="L15" s="45"/>
      <c r="M15" s="45"/>
      <c r="N15" s="45"/>
      <c r="O15" s="20"/>
      <c r="P15" s="20"/>
    </row>
    <row r="18" spans="1:16">
      <c r="A18" s="4" t="s">
        <v>149</v>
      </c>
      <c r="B18" s="4"/>
      <c r="C18" s="4"/>
      <c r="D18" s="4"/>
      <c r="E18" s="4"/>
      <c r="F18" s="4"/>
      <c r="G18" s="4"/>
      <c r="H18" s="4"/>
      <c r="I18" s="4"/>
      <c r="J18" s="20"/>
      <c r="K18" s="20"/>
      <c r="L18" s="45"/>
      <c r="M18" s="45"/>
      <c r="N18" s="45"/>
      <c r="O18" s="20"/>
      <c r="P18" s="20"/>
    </row>
    <row r="19" spans="1:16">
      <c r="A19" s="6" t="s">
        <v>150</v>
      </c>
      <c r="B19" s="6"/>
      <c r="C19" s="6"/>
      <c r="D19" s="6"/>
      <c r="E19" s="6"/>
      <c r="F19" s="6"/>
      <c r="G19" s="6"/>
      <c r="H19" s="6"/>
      <c r="I19" s="6"/>
      <c r="J19" s="18"/>
      <c r="K19" s="18"/>
      <c r="L19" s="47"/>
      <c r="M19" s="47"/>
      <c r="N19" s="47"/>
      <c r="O19" s="18"/>
      <c r="P19" s="18"/>
    </row>
    <row r="20" spans="1:16">
      <c r="A20" s="7" t="s">
        <v>151</v>
      </c>
      <c r="B20" s="7">
        <v>2310092</v>
      </c>
      <c r="C20" s="7" t="s">
        <v>152</v>
      </c>
      <c r="D20" s="7" t="s">
        <v>153</v>
      </c>
      <c r="E20" s="7" t="s">
        <v>22</v>
      </c>
      <c r="F20" s="7" t="s">
        <v>154</v>
      </c>
      <c r="G20" s="28">
        <v>0</v>
      </c>
      <c r="H20" s="7">
        <v>0.79</v>
      </c>
      <c r="I20" s="7" t="s">
        <v>23</v>
      </c>
      <c r="J20" s="17">
        <v>2.5999999999999999E-2</v>
      </c>
      <c r="K20" s="17">
        <v>6.4999999999999997E-3</v>
      </c>
      <c r="L20" s="28">
        <v>6000</v>
      </c>
      <c r="M20" s="28">
        <v>106.64</v>
      </c>
      <c r="N20" s="28">
        <v>6.4</v>
      </c>
      <c r="O20" s="17">
        <v>0</v>
      </c>
      <c r="P20" s="17">
        <f>N20/סיכום!$B$42</f>
        <v>4.2143351070927649E-4</v>
      </c>
    </row>
    <row r="21" spans="1:16">
      <c r="A21" s="7" t="s">
        <v>155</v>
      </c>
      <c r="B21" s="7">
        <v>2310118</v>
      </c>
      <c r="C21" s="7" t="s">
        <v>152</v>
      </c>
      <c r="D21" s="7" t="s">
        <v>153</v>
      </c>
      <c r="E21" s="7" t="s">
        <v>22</v>
      </c>
      <c r="F21" s="7" t="s">
        <v>154</v>
      </c>
      <c r="G21" s="28">
        <v>0</v>
      </c>
      <c r="H21" s="7">
        <v>3.43</v>
      </c>
      <c r="I21" s="7" t="s">
        <v>23</v>
      </c>
      <c r="J21" s="17">
        <v>2.58E-2</v>
      </c>
      <c r="K21" s="17">
        <v>4.1000000000000003E-3</v>
      </c>
      <c r="L21" s="28">
        <v>73941</v>
      </c>
      <c r="M21" s="28">
        <v>111.78</v>
      </c>
      <c r="N21" s="28">
        <v>82.65</v>
      </c>
      <c r="O21" s="17">
        <v>0</v>
      </c>
      <c r="P21" s="17">
        <f>N21/סיכום!$B$42</f>
        <v>5.4424186968940165E-3</v>
      </c>
    </row>
    <row r="22" spans="1:16">
      <c r="A22" s="7" t="s">
        <v>156</v>
      </c>
      <c r="B22" s="7">
        <v>2310159</v>
      </c>
      <c r="C22" s="7" t="s">
        <v>152</v>
      </c>
      <c r="D22" s="7" t="s">
        <v>153</v>
      </c>
      <c r="E22" s="7" t="s">
        <v>22</v>
      </c>
      <c r="F22" s="7" t="s">
        <v>154</v>
      </c>
      <c r="G22" s="28">
        <v>0</v>
      </c>
      <c r="H22" s="7">
        <v>4.53</v>
      </c>
      <c r="I22" s="7" t="s">
        <v>23</v>
      </c>
      <c r="J22" s="17">
        <v>6.4000000000000003E-3</v>
      </c>
      <c r="K22" s="17">
        <v>6.6E-3</v>
      </c>
      <c r="L22" s="28">
        <v>18600</v>
      </c>
      <c r="M22" s="28">
        <v>99.66</v>
      </c>
      <c r="N22" s="28">
        <v>18.54</v>
      </c>
      <c r="O22" s="17">
        <v>0</v>
      </c>
      <c r="P22" s="17">
        <f>N22/סיכום!$B$42</f>
        <v>1.2208402013359353E-3</v>
      </c>
    </row>
    <row r="23" spans="1:16">
      <c r="A23" s="7" t="s">
        <v>157</v>
      </c>
      <c r="B23" s="7">
        <v>2310142</v>
      </c>
      <c r="C23" s="7" t="s">
        <v>152</v>
      </c>
      <c r="D23" s="7" t="s">
        <v>153</v>
      </c>
      <c r="E23" s="7" t="s">
        <v>22</v>
      </c>
      <c r="F23" s="7" t="s">
        <v>154</v>
      </c>
      <c r="G23" s="28">
        <v>0</v>
      </c>
      <c r="H23" s="7">
        <v>3.17</v>
      </c>
      <c r="I23" s="7" t="s">
        <v>23</v>
      </c>
      <c r="J23" s="17">
        <v>4.1000000000000003E-3</v>
      </c>
      <c r="K23" s="17">
        <v>2.5000000000000001E-3</v>
      </c>
      <c r="L23" s="28">
        <v>31659</v>
      </c>
      <c r="M23" s="28">
        <v>100.04</v>
      </c>
      <c r="N23" s="28">
        <v>31.67</v>
      </c>
      <c r="O23" s="17">
        <v>0</v>
      </c>
      <c r="P23" s="17">
        <f>N23/סיכום!$B$42</f>
        <v>2.0854373881504353E-3</v>
      </c>
    </row>
    <row r="24" spans="1:16">
      <c r="A24" s="7" t="s">
        <v>158</v>
      </c>
      <c r="B24" s="7">
        <v>1940568</v>
      </c>
      <c r="C24" s="7" t="s">
        <v>159</v>
      </c>
      <c r="D24" s="7" t="s">
        <v>153</v>
      </c>
      <c r="E24" s="7" t="s">
        <v>22</v>
      </c>
      <c r="F24" s="7" t="s">
        <v>160</v>
      </c>
      <c r="G24" s="28">
        <v>0</v>
      </c>
      <c r="H24" s="7">
        <v>4.13</v>
      </c>
      <c r="I24" s="7" t="s">
        <v>23</v>
      </c>
      <c r="J24" s="17">
        <v>1.6E-2</v>
      </c>
      <c r="K24" s="17">
        <v>2E-3</v>
      </c>
      <c r="L24" s="28">
        <v>14000</v>
      </c>
      <c r="M24" s="28">
        <v>104.7</v>
      </c>
      <c r="N24" s="28">
        <v>14.66</v>
      </c>
      <c r="O24" s="17">
        <v>0</v>
      </c>
      <c r="P24" s="17">
        <f>N24/סיכום!$B$42</f>
        <v>9.6534613546843645E-4</v>
      </c>
    </row>
    <row r="25" spans="1:16">
      <c r="A25" s="7" t="s">
        <v>161</v>
      </c>
      <c r="B25" s="7">
        <v>1940576</v>
      </c>
      <c r="C25" s="7" t="s">
        <v>159</v>
      </c>
      <c r="D25" s="7" t="s">
        <v>153</v>
      </c>
      <c r="E25" s="7" t="s">
        <v>22</v>
      </c>
      <c r="F25" s="7" t="s">
        <v>160</v>
      </c>
      <c r="G25" s="28">
        <v>0</v>
      </c>
      <c r="H25" s="7">
        <v>4.6500000000000004</v>
      </c>
      <c r="I25" s="7" t="s">
        <v>23</v>
      </c>
      <c r="J25" s="17">
        <v>7.0000000000000001E-3</v>
      </c>
      <c r="K25" s="17">
        <v>7.9000000000000008E-3</v>
      </c>
      <c r="L25" s="28">
        <v>101928</v>
      </c>
      <c r="M25" s="28">
        <v>100.9</v>
      </c>
      <c r="N25" s="28">
        <v>102.85</v>
      </c>
      <c r="O25" s="17">
        <v>0</v>
      </c>
      <c r="P25" s="17">
        <f>N25/סיכום!$B$42</f>
        <v>6.7725682150701697E-3</v>
      </c>
    </row>
    <row r="26" spans="1:16">
      <c r="A26" s="7" t="s">
        <v>162</v>
      </c>
      <c r="B26" s="7">
        <v>1135177</v>
      </c>
      <c r="C26" s="7" t="s">
        <v>163</v>
      </c>
      <c r="D26" s="7" t="s">
        <v>153</v>
      </c>
      <c r="E26" s="7" t="s">
        <v>164</v>
      </c>
      <c r="F26" s="7" t="s">
        <v>160</v>
      </c>
      <c r="G26" s="28">
        <v>0</v>
      </c>
      <c r="H26" s="7">
        <v>4.67</v>
      </c>
      <c r="I26" s="7" t="s">
        <v>23</v>
      </c>
      <c r="J26" s="17">
        <v>8.0000000000000002E-3</v>
      </c>
      <c r="K26" s="17">
        <v>7.9000000000000008E-3</v>
      </c>
      <c r="L26" s="28">
        <v>6000</v>
      </c>
      <c r="M26" s="28">
        <v>101.35</v>
      </c>
      <c r="N26" s="28">
        <v>6.08</v>
      </c>
      <c r="O26" s="17">
        <v>0</v>
      </c>
      <c r="P26" s="17">
        <f>N26/סיכום!$B$42</f>
        <v>4.0036183517381266E-4</v>
      </c>
    </row>
    <row r="27" spans="1:16">
      <c r="A27" s="7" t="s">
        <v>165</v>
      </c>
      <c r="B27" s="7">
        <v>6040299</v>
      </c>
      <c r="C27" s="7" t="s">
        <v>166</v>
      </c>
      <c r="D27" s="7" t="s">
        <v>153</v>
      </c>
      <c r="E27" s="7" t="s">
        <v>164</v>
      </c>
      <c r="F27" s="7" t="s">
        <v>160</v>
      </c>
      <c r="G27" s="28">
        <v>0</v>
      </c>
      <c r="H27" s="7">
        <v>4.93</v>
      </c>
      <c r="I27" s="7" t="s">
        <v>23</v>
      </c>
      <c r="J27" s="17">
        <v>3.4000000000000002E-2</v>
      </c>
      <c r="K27" s="17">
        <v>9.5999999999999992E-3</v>
      </c>
      <c r="L27" s="28">
        <v>106565</v>
      </c>
      <c r="M27" s="28">
        <v>118.02</v>
      </c>
      <c r="N27" s="28">
        <v>125.77</v>
      </c>
      <c r="O27" s="17">
        <v>1E-4</v>
      </c>
      <c r="P27" s="17">
        <f>N27/סיכום!$B$42</f>
        <v>8.2818269752977652E-3</v>
      </c>
    </row>
    <row r="28" spans="1:16">
      <c r="A28" s="7" t="s">
        <v>167</v>
      </c>
      <c r="B28" s="7">
        <v>6040273</v>
      </c>
      <c r="C28" s="7" t="s">
        <v>166</v>
      </c>
      <c r="D28" s="7" t="s">
        <v>153</v>
      </c>
      <c r="E28" s="7" t="s">
        <v>164</v>
      </c>
      <c r="F28" s="7" t="s">
        <v>160</v>
      </c>
      <c r="G28" s="28">
        <v>0</v>
      </c>
      <c r="H28" s="7">
        <v>2.13</v>
      </c>
      <c r="I28" s="7" t="s">
        <v>23</v>
      </c>
      <c r="J28" s="17">
        <v>2.5999999999999999E-2</v>
      </c>
      <c r="K28" s="17">
        <v>5.9999999999999995E-4</v>
      </c>
      <c r="L28" s="28">
        <v>13049</v>
      </c>
      <c r="M28" s="28">
        <v>114.75</v>
      </c>
      <c r="N28" s="28">
        <v>14.97</v>
      </c>
      <c r="O28" s="17">
        <v>0</v>
      </c>
      <c r="P28" s="17">
        <f>N28/סיכום!$B$42</f>
        <v>9.857593211434171E-4</v>
      </c>
    </row>
    <row r="29" spans="1:16">
      <c r="A29" s="7" t="s">
        <v>168</v>
      </c>
      <c r="B29" s="7">
        <v>6040232</v>
      </c>
      <c r="C29" s="7" t="s">
        <v>166</v>
      </c>
      <c r="D29" s="7" t="s">
        <v>153</v>
      </c>
      <c r="E29" s="7" t="s">
        <v>164</v>
      </c>
      <c r="F29" s="7" t="s">
        <v>160</v>
      </c>
      <c r="G29" s="28">
        <v>0</v>
      </c>
      <c r="H29" s="7">
        <v>1.33</v>
      </c>
      <c r="I29" s="7" t="s">
        <v>23</v>
      </c>
      <c r="J29" s="17">
        <v>4.3999999999999997E-2</v>
      </c>
      <c r="K29" s="17">
        <v>4.0000000000000002E-4</v>
      </c>
      <c r="L29" s="28">
        <v>8755</v>
      </c>
      <c r="M29" s="28">
        <v>127.81</v>
      </c>
      <c r="N29" s="28">
        <v>11.19</v>
      </c>
      <c r="O29" s="17">
        <v>0</v>
      </c>
      <c r="P29" s="17">
        <f>N29/סיכום!$B$42</f>
        <v>7.3685015388075053E-4</v>
      </c>
    </row>
    <row r="30" spans="1:16">
      <c r="A30" s="7" t="s">
        <v>169</v>
      </c>
      <c r="B30" s="7">
        <v>2310068</v>
      </c>
      <c r="C30" s="7" t="s">
        <v>152</v>
      </c>
      <c r="D30" s="7" t="s">
        <v>153</v>
      </c>
      <c r="E30" s="7" t="s">
        <v>164</v>
      </c>
      <c r="F30" s="7" t="s">
        <v>154</v>
      </c>
      <c r="G30" s="28">
        <v>0</v>
      </c>
      <c r="H30" s="7">
        <v>1.88</v>
      </c>
      <c r="I30" s="7" t="s">
        <v>23</v>
      </c>
      <c r="J30" s="17">
        <v>3.9E-2</v>
      </c>
      <c r="K30" s="17">
        <v>1E-3</v>
      </c>
      <c r="L30" s="28">
        <v>45782</v>
      </c>
      <c r="M30" s="28">
        <v>129.01</v>
      </c>
      <c r="N30" s="28">
        <v>59.06</v>
      </c>
      <c r="O30" s="17">
        <v>0</v>
      </c>
      <c r="P30" s="17">
        <f>N30/סיכום!$B$42</f>
        <v>3.8890411160140423E-3</v>
      </c>
    </row>
    <row r="31" spans="1:16">
      <c r="A31" s="7" t="s">
        <v>170</v>
      </c>
      <c r="B31" s="7">
        <v>2310076</v>
      </c>
      <c r="C31" s="7" t="s">
        <v>152</v>
      </c>
      <c r="D31" s="7" t="s">
        <v>153</v>
      </c>
      <c r="E31" s="7" t="s">
        <v>164</v>
      </c>
      <c r="F31" s="7" t="s">
        <v>154</v>
      </c>
      <c r="G31" s="28">
        <v>0</v>
      </c>
      <c r="H31" s="7">
        <v>3.96</v>
      </c>
      <c r="I31" s="7" t="s">
        <v>23</v>
      </c>
      <c r="J31" s="17">
        <v>0.03</v>
      </c>
      <c r="K31" s="17">
        <v>6.3E-3</v>
      </c>
      <c r="L31" s="28">
        <v>11129</v>
      </c>
      <c r="M31" s="28">
        <v>118.98</v>
      </c>
      <c r="N31" s="28">
        <v>13.24</v>
      </c>
      <c r="O31" s="17">
        <v>0</v>
      </c>
      <c r="P31" s="17">
        <f>N31/סיכום!$B$42</f>
        <v>8.7184057527981578E-4</v>
      </c>
    </row>
    <row r="32" spans="1:16">
      <c r="A32" s="7" t="s">
        <v>171</v>
      </c>
      <c r="B32" s="7">
        <v>1940402</v>
      </c>
      <c r="C32" s="7" t="s">
        <v>159</v>
      </c>
      <c r="D32" s="7" t="s">
        <v>153</v>
      </c>
      <c r="E32" s="7" t="s">
        <v>164</v>
      </c>
      <c r="F32" s="7" t="s">
        <v>160</v>
      </c>
      <c r="G32" s="28">
        <v>0</v>
      </c>
      <c r="H32" s="7">
        <v>3.56</v>
      </c>
      <c r="I32" s="7" t="s">
        <v>23</v>
      </c>
      <c r="J32" s="17">
        <v>4.1000000000000002E-2</v>
      </c>
      <c r="K32" s="17">
        <v>5.7000000000000002E-3</v>
      </c>
      <c r="L32" s="28">
        <v>28669</v>
      </c>
      <c r="M32" s="28">
        <v>137.72</v>
      </c>
      <c r="N32" s="28">
        <v>39.479999999999997</v>
      </c>
      <c r="O32" s="17">
        <v>0</v>
      </c>
      <c r="P32" s="17">
        <f>N32/סיכום!$B$42</f>
        <v>2.599717969187849E-3</v>
      </c>
    </row>
    <row r="33" spans="1:16">
      <c r="A33" s="7" t="s">
        <v>172</v>
      </c>
      <c r="B33" s="7">
        <v>1940386</v>
      </c>
      <c r="C33" s="7" t="s">
        <v>159</v>
      </c>
      <c r="D33" s="7" t="s">
        <v>153</v>
      </c>
      <c r="E33" s="7" t="s">
        <v>164</v>
      </c>
      <c r="F33" s="7" t="s">
        <v>160</v>
      </c>
      <c r="G33" s="28">
        <v>0</v>
      </c>
      <c r="H33" s="7">
        <v>1.44</v>
      </c>
      <c r="I33" s="7" t="s">
        <v>23</v>
      </c>
      <c r="J33" s="17">
        <v>4.7E-2</v>
      </c>
      <c r="K33" s="17">
        <v>2.5999999999999999E-3</v>
      </c>
      <c r="L33" s="28">
        <v>3300</v>
      </c>
      <c r="M33" s="28">
        <v>130.65</v>
      </c>
      <c r="N33" s="28">
        <v>4.3099999999999996</v>
      </c>
      <c r="O33" s="17">
        <v>0</v>
      </c>
      <c r="P33" s="17">
        <f>N33/סיכום!$B$42</f>
        <v>2.8380912986827834E-4</v>
      </c>
    </row>
    <row r="34" spans="1:16">
      <c r="A34" s="7" t="s">
        <v>173</v>
      </c>
      <c r="B34" s="7">
        <v>1940501</v>
      </c>
      <c r="C34" s="7" t="s">
        <v>159</v>
      </c>
      <c r="D34" s="7" t="s">
        <v>153</v>
      </c>
      <c r="E34" s="7" t="s">
        <v>164</v>
      </c>
      <c r="F34" s="7" t="s">
        <v>160</v>
      </c>
      <c r="G34" s="28">
        <v>0</v>
      </c>
      <c r="H34" s="7">
        <v>5.39</v>
      </c>
      <c r="I34" s="7" t="s">
        <v>23</v>
      </c>
      <c r="J34" s="17">
        <v>0.04</v>
      </c>
      <c r="K34" s="17">
        <v>1.18E-2</v>
      </c>
      <c r="L34" s="28">
        <v>81886</v>
      </c>
      <c r="M34" s="28">
        <v>122.75</v>
      </c>
      <c r="N34" s="28">
        <v>100.52</v>
      </c>
      <c r="O34" s="17">
        <v>0</v>
      </c>
      <c r="P34" s="17">
        <f>N34/סיכום!$B$42</f>
        <v>6.6191400775775736E-3</v>
      </c>
    </row>
    <row r="35" spans="1:16">
      <c r="A35" s="7" t="s">
        <v>174</v>
      </c>
      <c r="B35" s="7">
        <v>1940543</v>
      </c>
      <c r="C35" s="7" t="s">
        <v>159</v>
      </c>
      <c r="D35" s="7" t="s">
        <v>153</v>
      </c>
      <c r="E35" s="7" t="s">
        <v>164</v>
      </c>
      <c r="F35" s="7" t="s">
        <v>154</v>
      </c>
      <c r="G35" s="28">
        <v>0</v>
      </c>
      <c r="H35" s="7">
        <v>6.2</v>
      </c>
      <c r="I35" s="7" t="s">
        <v>23</v>
      </c>
      <c r="J35" s="17">
        <v>4.2000000000000003E-2</v>
      </c>
      <c r="K35" s="17">
        <v>1.44E-2</v>
      </c>
      <c r="L35" s="28">
        <v>5360</v>
      </c>
      <c r="M35" s="28">
        <v>120.15</v>
      </c>
      <c r="N35" s="28">
        <v>6.44</v>
      </c>
      <c r="O35" s="17">
        <v>0</v>
      </c>
      <c r="P35" s="17">
        <f>N35/סיכום!$B$42</f>
        <v>4.240674701512095E-4</v>
      </c>
    </row>
    <row r="36" spans="1:16">
      <c r="A36" s="7" t="s">
        <v>175</v>
      </c>
      <c r="B36" s="7">
        <v>2300069</v>
      </c>
      <c r="C36" s="7" t="s">
        <v>176</v>
      </c>
      <c r="D36" s="7" t="s">
        <v>177</v>
      </c>
      <c r="E36" s="7" t="s">
        <v>178</v>
      </c>
      <c r="F36" s="7" t="s">
        <v>160</v>
      </c>
      <c r="G36" s="28">
        <v>0</v>
      </c>
      <c r="H36" s="7">
        <v>0.92</v>
      </c>
      <c r="I36" s="7" t="s">
        <v>23</v>
      </c>
      <c r="J36" s="17">
        <v>5.2999999999999999E-2</v>
      </c>
      <c r="K36" s="17">
        <v>4.4999999999999997E-3</v>
      </c>
      <c r="L36" s="28">
        <v>11672.44</v>
      </c>
      <c r="M36" s="28">
        <v>129.21</v>
      </c>
      <c r="N36" s="28">
        <v>15.08</v>
      </c>
      <c r="O36" s="17">
        <v>0</v>
      </c>
      <c r="P36" s="17">
        <f>N36/סיכום!$B$42</f>
        <v>9.9300270960873266E-4</v>
      </c>
    </row>
    <row r="37" spans="1:16">
      <c r="A37" s="7" t="s">
        <v>179</v>
      </c>
      <c r="B37" s="7">
        <v>2300143</v>
      </c>
      <c r="C37" s="7" t="s">
        <v>176</v>
      </c>
      <c r="D37" s="7" t="s">
        <v>177</v>
      </c>
      <c r="E37" s="7" t="s">
        <v>178</v>
      </c>
      <c r="F37" s="7" t="s">
        <v>160</v>
      </c>
      <c r="G37" s="28">
        <v>0</v>
      </c>
      <c r="H37" s="7">
        <v>4.99</v>
      </c>
      <c r="I37" s="7" t="s">
        <v>23</v>
      </c>
      <c r="J37" s="17">
        <v>3.6999999999999998E-2</v>
      </c>
      <c r="K37" s="17">
        <v>1.5100000000000001E-2</v>
      </c>
      <c r="L37" s="28">
        <v>16940</v>
      </c>
      <c r="M37" s="28">
        <v>115.15</v>
      </c>
      <c r="N37" s="28">
        <v>19.510000000000002</v>
      </c>
      <c r="O37" s="17">
        <v>0</v>
      </c>
      <c r="P37" s="17">
        <f>N37/סיכום!$B$42</f>
        <v>1.2847137178028101E-3</v>
      </c>
    </row>
    <row r="38" spans="1:16">
      <c r="A38" s="7" t="s">
        <v>180</v>
      </c>
      <c r="B38" s="7">
        <v>2300148</v>
      </c>
      <c r="C38" s="7" t="s">
        <v>176</v>
      </c>
      <c r="D38" s="7" t="s">
        <v>177</v>
      </c>
      <c r="E38" s="7" t="s">
        <v>178</v>
      </c>
      <c r="F38" s="7" t="s">
        <v>160</v>
      </c>
      <c r="G38" s="28">
        <v>0</v>
      </c>
      <c r="H38" s="28">
        <v>0</v>
      </c>
      <c r="I38" s="7" t="s">
        <v>23</v>
      </c>
      <c r="J38" s="42">
        <v>0</v>
      </c>
      <c r="K38" s="42">
        <v>0</v>
      </c>
      <c r="L38" s="28">
        <v>322.64</v>
      </c>
      <c r="M38" s="28">
        <v>100</v>
      </c>
      <c r="N38" s="28">
        <v>0.32</v>
      </c>
      <c r="O38" s="42">
        <v>0</v>
      </c>
      <c r="P38" s="17">
        <f>N38/סיכום!$B$42</f>
        <v>2.1071675535463826E-5</v>
      </c>
    </row>
    <row r="39" spans="1:16">
      <c r="A39" s="7" t="s">
        <v>181</v>
      </c>
      <c r="B39" s="7">
        <v>1105576</v>
      </c>
      <c r="C39" s="7" t="s">
        <v>163</v>
      </c>
      <c r="D39" s="7" t="s">
        <v>153</v>
      </c>
      <c r="E39" s="7" t="s">
        <v>178</v>
      </c>
      <c r="F39" s="7" t="s">
        <v>160</v>
      </c>
      <c r="G39" s="28">
        <v>0</v>
      </c>
      <c r="H39" s="7">
        <v>1.42</v>
      </c>
      <c r="I39" s="7" t="s">
        <v>23</v>
      </c>
      <c r="J39" s="17">
        <v>3.85E-2</v>
      </c>
      <c r="K39" s="17">
        <v>1.2999999999999999E-3</v>
      </c>
      <c r="L39" s="28">
        <v>16351</v>
      </c>
      <c r="M39" s="28">
        <v>126.59</v>
      </c>
      <c r="N39" s="28">
        <v>20.7</v>
      </c>
      <c r="O39" s="17">
        <v>0</v>
      </c>
      <c r="P39" s="17">
        <f>N39/סיכום!$B$42</f>
        <v>1.363074011200316E-3</v>
      </c>
    </row>
    <row r="40" spans="1:16">
      <c r="A40" s="7" t="s">
        <v>182</v>
      </c>
      <c r="B40" s="7">
        <v>1126598</v>
      </c>
      <c r="C40" s="7" t="s">
        <v>163</v>
      </c>
      <c r="D40" s="7" t="s">
        <v>153</v>
      </c>
      <c r="E40" s="7" t="s">
        <v>178</v>
      </c>
      <c r="F40" s="7" t="s">
        <v>160</v>
      </c>
      <c r="G40" s="28">
        <v>0</v>
      </c>
      <c r="H40" s="7">
        <v>3.88</v>
      </c>
      <c r="I40" s="7" t="s">
        <v>23</v>
      </c>
      <c r="J40" s="17">
        <v>2.8000000000000001E-2</v>
      </c>
      <c r="K40" s="17">
        <v>6.1999999999999998E-3</v>
      </c>
      <c r="L40" s="28">
        <v>2059</v>
      </c>
      <c r="M40" s="28">
        <v>110.21</v>
      </c>
      <c r="N40" s="28">
        <v>2.27</v>
      </c>
      <c r="O40" s="17">
        <v>0</v>
      </c>
      <c r="P40" s="17">
        <f>N40/סיכום!$B$42</f>
        <v>1.4947719832969652E-4</v>
      </c>
    </row>
    <row r="41" spans="1:16">
      <c r="A41" s="7" t="s">
        <v>183</v>
      </c>
      <c r="B41" s="7">
        <v>1126593</v>
      </c>
      <c r="C41" s="7" t="s">
        <v>163</v>
      </c>
      <c r="D41" s="7" t="s">
        <v>153</v>
      </c>
      <c r="E41" s="7" t="s">
        <v>178</v>
      </c>
      <c r="F41" s="7" t="s">
        <v>160</v>
      </c>
      <c r="G41" s="28">
        <v>0</v>
      </c>
      <c r="H41" s="28">
        <v>0</v>
      </c>
      <c r="I41" s="7" t="s">
        <v>23</v>
      </c>
      <c r="J41" s="42">
        <v>0</v>
      </c>
      <c r="K41" s="42">
        <v>0</v>
      </c>
      <c r="L41" s="28">
        <v>58.5</v>
      </c>
      <c r="M41" s="28">
        <v>100</v>
      </c>
      <c r="N41" s="28">
        <v>0.06</v>
      </c>
      <c r="O41" s="42">
        <v>0</v>
      </c>
      <c r="P41" s="17">
        <f>N41/סיכום!$B$42</f>
        <v>3.950939162899467E-6</v>
      </c>
    </row>
    <row r="42" spans="1:16">
      <c r="A42" s="7" t="s">
        <v>184</v>
      </c>
      <c r="B42" s="7">
        <v>1099738</v>
      </c>
      <c r="C42" s="7" t="s">
        <v>185</v>
      </c>
      <c r="D42" s="7" t="s">
        <v>186</v>
      </c>
      <c r="E42" s="7" t="s">
        <v>178</v>
      </c>
      <c r="F42" s="7" t="s">
        <v>154</v>
      </c>
      <c r="G42" s="28">
        <v>0</v>
      </c>
      <c r="H42" s="7">
        <v>3.32</v>
      </c>
      <c r="I42" s="7" t="s">
        <v>23</v>
      </c>
      <c r="J42" s="17">
        <v>4.65E-2</v>
      </c>
      <c r="K42" s="17">
        <v>6.6E-3</v>
      </c>
      <c r="L42" s="28">
        <v>16768.009999999998</v>
      </c>
      <c r="M42" s="28">
        <v>139.22999999999999</v>
      </c>
      <c r="N42" s="28">
        <v>23.35</v>
      </c>
      <c r="O42" s="17">
        <v>1E-4</v>
      </c>
      <c r="P42" s="17">
        <f>N42/סיכום!$B$42</f>
        <v>1.5375738242283761E-3</v>
      </c>
    </row>
    <row r="43" spans="1:16">
      <c r="A43" s="7" t="s">
        <v>187</v>
      </c>
      <c r="B43" s="7">
        <v>4160099</v>
      </c>
      <c r="C43" s="7" t="s">
        <v>188</v>
      </c>
      <c r="D43" s="7" t="s">
        <v>189</v>
      </c>
      <c r="E43" s="7" t="s">
        <v>178</v>
      </c>
      <c r="F43" s="7" t="s">
        <v>154</v>
      </c>
      <c r="G43" s="28">
        <v>0</v>
      </c>
      <c r="H43" s="7">
        <v>1.47</v>
      </c>
      <c r="I43" s="7" t="s">
        <v>23</v>
      </c>
      <c r="J43" s="17">
        <v>0.04</v>
      </c>
      <c r="K43" s="17">
        <v>4.0000000000000001E-3</v>
      </c>
      <c r="L43" s="28">
        <v>2784.01</v>
      </c>
      <c r="M43" s="28">
        <v>128.72</v>
      </c>
      <c r="N43" s="28">
        <v>3.58</v>
      </c>
      <c r="O43" s="17">
        <v>0</v>
      </c>
      <c r="P43" s="17">
        <f>N43/סיכום!$B$42</f>
        <v>2.3573937005300153E-4</v>
      </c>
    </row>
    <row r="44" spans="1:16">
      <c r="A44" s="7" t="s">
        <v>190</v>
      </c>
      <c r="B44" s="7">
        <v>4160115</v>
      </c>
      <c r="C44" s="7" t="s">
        <v>188</v>
      </c>
      <c r="D44" s="7" t="s">
        <v>189</v>
      </c>
      <c r="E44" s="7" t="s">
        <v>178</v>
      </c>
      <c r="F44" s="7" t="s">
        <v>154</v>
      </c>
      <c r="G44" s="28">
        <v>0</v>
      </c>
      <c r="H44" s="7">
        <v>3.49</v>
      </c>
      <c r="I44" s="7" t="s">
        <v>23</v>
      </c>
      <c r="J44" s="17">
        <v>3.6400000000000002E-2</v>
      </c>
      <c r="K44" s="17">
        <v>9.1000000000000004E-3</v>
      </c>
      <c r="L44" s="28">
        <v>2442</v>
      </c>
      <c r="M44" s="28">
        <v>120.4</v>
      </c>
      <c r="N44" s="28">
        <v>2.94</v>
      </c>
      <c r="O44" s="17">
        <v>0</v>
      </c>
      <c r="P44" s="17">
        <f>N44/סיכום!$B$42</f>
        <v>1.935960189820739E-4</v>
      </c>
    </row>
    <row r="45" spans="1:16">
      <c r="A45" s="7" t="s">
        <v>191</v>
      </c>
      <c r="B45" s="7">
        <v>1097138</v>
      </c>
      <c r="C45" s="7" t="s">
        <v>192</v>
      </c>
      <c r="D45" s="7" t="s">
        <v>186</v>
      </c>
      <c r="E45" s="7" t="s">
        <v>178</v>
      </c>
      <c r="F45" s="7" t="s">
        <v>160</v>
      </c>
      <c r="G45" s="28">
        <v>0</v>
      </c>
      <c r="H45" s="7">
        <v>3.28</v>
      </c>
      <c r="I45" s="7" t="s">
        <v>23</v>
      </c>
      <c r="J45" s="17">
        <v>4.8899999999999999E-2</v>
      </c>
      <c r="K45" s="17">
        <v>5.8999999999999999E-3</v>
      </c>
      <c r="L45" s="28">
        <v>2754.84</v>
      </c>
      <c r="M45" s="28">
        <v>135.97</v>
      </c>
      <c r="N45" s="28">
        <v>3.75</v>
      </c>
      <c r="O45" s="17">
        <v>0</v>
      </c>
      <c r="P45" s="17">
        <f>N45/סיכום!$B$42</f>
        <v>2.4693369768121669E-4</v>
      </c>
    </row>
    <row r="46" spans="1:16">
      <c r="A46" s="7" t="s">
        <v>193</v>
      </c>
      <c r="B46" s="7">
        <v>6040257</v>
      </c>
      <c r="C46" s="7" t="s">
        <v>166</v>
      </c>
      <c r="D46" s="7" t="s">
        <v>153</v>
      </c>
      <c r="E46" s="7" t="s">
        <v>178</v>
      </c>
      <c r="F46" s="7" t="s">
        <v>160</v>
      </c>
      <c r="G46" s="28">
        <v>0</v>
      </c>
      <c r="H46" s="7">
        <v>19.84</v>
      </c>
      <c r="I46" s="7" t="s">
        <v>23</v>
      </c>
      <c r="J46" s="17">
        <v>0.05</v>
      </c>
      <c r="K46" s="17">
        <v>4.1099999999999998E-2</v>
      </c>
      <c r="L46" s="28">
        <v>17000</v>
      </c>
      <c r="M46" s="28">
        <v>131.77000000000001</v>
      </c>
      <c r="N46" s="28">
        <v>22.4</v>
      </c>
      <c r="O46" s="17">
        <v>0</v>
      </c>
      <c r="P46" s="17">
        <f>N46/סיכום!$B$42</f>
        <v>1.4750172874824676E-3</v>
      </c>
    </row>
    <row r="47" spans="1:16">
      <c r="A47" s="7" t="s">
        <v>194</v>
      </c>
      <c r="B47" s="7">
        <v>1120468</v>
      </c>
      <c r="C47" s="7" t="s">
        <v>195</v>
      </c>
      <c r="D47" s="7" t="s">
        <v>189</v>
      </c>
      <c r="E47" s="7" t="s">
        <v>178</v>
      </c>
      <c r="F47" s="7" t="s">
        <v>154</v>
      </c>
      <c r="G47" s="28">
        <v>0</v>
      </c>
      <c r="H47" s="7">
        <v>3.67</v>
      </c>
      <c r="I47" s="7" t="s">
        <v>23</v>
      </c>
      <c r="J47" s="17">
        <v>0.03</v>
      </c>
      <c r="K47" s="17">
        <v>1.0800000000000001E-2</v>
      </c>
      <c r="L47" s="28">
        <v>17142.849999999999</v>
      </c>
      <c r="M47" s="28">
        <v>116.03</v>
      </c>
      <c r="N47" s="28">
        <v>19.89</v>
      </c>
      <c r="O47" s="17">
        <v>0</v>
      </c>
      <c r="P47" s="17">
        <f>N47/סיכום!$B$42</f>
        <v>1.3097363325011734E-3</v>
      </c>
    </row>
    <row r="48" spans="1:16">
      <c r="A48" s="7" t="s">
        <v>196</v>
      </c>
      <c r="B48" s="7">
        <v>1128032</v>
      </c>
      <c r="C48" s="7" t="s">
        <v>195</v>
      </c>
      <c r="D48" s="7" t="s">
        <v>189</v>
      </c>
      <c r="E48" s="7" t="s">
        <v>178</v>
      </c>
      <c r="F48" s="7" t="s">
        <v>154</v>
      </c>
      <c r="G48" s="28">
        <v>0</v>
      </c>
      <c r="H48" s="7">
        <v>6.2</v>
      </c>
      <c r="I48" s="7" t="s">
        <v>23</v>
      </c>
      <c r="J48" s="17">
        <v>3.0499999999999999E-2</v>
      </c>
      <c r="K48" s="17">
        <v>2.2100000000000002E-2</v>
      </c>
      <c r="L48" s="28">
        <v>5660</v>
      </c>
      <c r="M48" s="28">
        <v>107.17</v>
      </c>
      <c r="N48" s="28">
        <v>6.07</v>
      </c>
      <c r="O48" s="17">
        <v>0</v>
      </c>
      <c r="P48" s="17">
        <f>N48/סיכום!$B$42</f>
        <v>3.9970334531332942E-4</v>
      </c>
    </row>
    <row r="49" spans="1:16">
      <c r="A49" s="7" t="s">
        <v>197</v>
      </c>
      <c r="B49" s="7">
        <v>1115104</v>
      </c>
      <c r="C49" s="7" t="s">
        <v>197</v>
      </c>
      <c r="D49" s="7" t="s">
        <v>186</v>
      </c>
      <c r="E49" s="7" t="s">
        <v>178</v>
      </c>
      <c r="F49" s="7" t="s">
        <v>160</v>
      </c>
      <c r="G49" s="28">
        <v>0</v>
      </c>
      <c r="H49" s="7">
        <v>2.09</v>
      </c>
      <c r="I49" s="7" t="s">
        <v>23</v>
      </c>
      <c r="J49" s="17">
        <v>4.3999999999999997E-2</v>
      </c>
      <c r="K49" s="17">
        <v>5.1999999999999998E-3</v>
      </c>
      <c r="L49" s="28">
        <v>3931</v>
      </c>
      <c r="M49" s="28">
        <v>119.15</v>
      </c>
      <c r="N49" s="28">
        <v>4.68</v>
      </c>
      <c r="O49" s="17">
        <v>0</v>
      </c>
      <c r="P49" s="17">
        <f>N49/סיכום!$B$42</f>
        <v>3.0817325470615842E-4</v>
      </c>
    </row>
    <row r="50" spans="1:16">
      <c r="A50" s="7" t="s">
        <v>198</v>
      </c>
      <c r="B50" s="7">
        <v>3900206</v>
      </c>
      <c r="C50" s="7" t="s">
        <v>199</v>
      </c>
      <c r="D50" s="7" t="s">
        <v>189</v>
      </c>
      <c r="E50" s="7" t="s">
        <v>200</v>
      </c>
      <c r="F50" s="7" t="s">
        <v>160</v>
      </c>
      <c r="G50" s="28">
        <v>0</v>
      </c>
      <c r="H50" s="7">
        <v>2.14</v>
      </c>
      <c r="I50" s="7" t="s">
        <v>23</v>
      </c>
      <c r="J50" s="17">
        <v>4.2500000000000003E-2</v>
      </c>
      <c r="K50" s="17">
        <v>7.9000000000000008E-3</v>
      </c>
      <c r="L50" s="28">
        <v>26705.15</v>
      </c>
      <c r="M50" s="28">
        <v>131.11000000000001</v>
      </c>
      <c r="N50" s="28">
        <v>35.01</v>
      </c>
      <c r="O50" s="17">
        <v>0</v>
      </c>
      <c r="P50" s="17">
        <f>N50/סיכום!$B$42</f>
        <v>2.3053730015518388E-3</v>
      </c>
    </row>
    <row r="51" spans="1:16">
      <c r="A51" s="7" t="s">
        <v>201</v>
      </c>
      <c r="B51" s="7">
        <v>1126762</v>
      </c>
      <c r="C51" s="7" t="s">
        <v>202</v>
      </c>
      <c r="D51" s="7" t="s">
        <v>153</v>
      </c>
      <c r="E51" s="7" t="s">
        <v>200</v>
      </c>
      <c r="F51" s="7" t="s">
        <v>203</v>
      </c>
      <c r="G51" s="28">
        <v>0</v>
      </c>
      <c r="H51" s="7">
        <v>2.0499999999999998</v>
      </c>
      <c r="I51" s="7" t="s">
        <v>23</v>
      </c>
      <c r="J51" s="17">
        <v>1.6E-2</v>
      </c>
      <c r="K51" s="17">
        <v>8.0000000000000004E-4</v>
      </c>
      <c r="L51" s="28">
        <v>530</v>
      </c>
      <c r="M51" s="28">
        <v>106.49</v>
      </c>
      <c r="N51" s="28">
        <v>0.56000000000000005</v>
      </c>
      <c r="O51" s="17">
        <v>0</v>
      </c>
      <c r="P51" s="17">
        <f>N51/סיכום!$B$42</f>
        <v>3.6875432187061694E-5</v>
      </c>
    </row>
    <row r="52" spans="1:16">
      <c r="A52" s="7" t="s">
        <v>204</v>
      </c>
      <c r="B52" s="7">
        <v>1117357</v>
      </c>
      <c r="C52" s="7" t="s">
        <v>205</v>
      </c>
      <c r="D52" s="7" t="s">
        <v>189</v>
      </c>
      <c r="E52" s="7" t="s">
        <v>200</v>
      </c>
      <c r="F52" s="7" t="s">
        <v>160</v>
      </c>
      <c r="G52" s="28">
        <v>0</v>
      </c>
      <c r="H52" s="7">
        <v>2.85</v>
      </c>
      <c r="I52" s="7" t="s">
        <v>23</v>
      </c>
      <c r="J52" s="17">
        <v>4.9000000000000002E-2</v>
      </c>
      <c r="K52" s="17">
        <v>9.4000000000000004E-3</v>
      </c>
      <c r="L52" s="28">
        <v>17302.61</v>
      </c>
      <c r="M52" s="28">
        <v>122.94</v>
      </c>
      <c r="N52" s="28">
        <v>21.27</v>
      </c>
      <c r="O52" s="17">
        <v>0</v>
      </c>
      <c r="P52" s="17">
        <f>N52/סיכום!$B$42</f>
        <v>1.400607933247861E-3</v>
      </c>
    </row>
    <row r="53" spans="1:16">
      <c r="A53" s="7" t="s">
        <v>206</v>
      </c>
      <c r="B53" s="7">
        <v>1126630</v>
      </c>
      <c r="C53" s="7" t="s">
        <v>205</v>
      </c>
      <c r="D53" s="7" t="s">
        <v>189</v>
      </c>
      <c r="E53" s="7" t="s">
        <v>200</v>
      </c>
      <c r="F53" s="7" t="s">
        <v>160</v>
      </c>
      <c r="G53" s="28">
        <v>0</v>
      </c>
      <c r="H53" s="7">
        <v>5.26</v>
      </c>
      <c r="I53" s="7" t="s">
        <v>23</v>
      </c>
      <c r="J53" s="17">
        <v>4.8000000000000001E-2</v>
      </c>
      <c r="K53" s="17">
        <v>1.95E-2</v>
      </c>
      <c r="L53" s="28">
        <v>5580</v>
      </c>
      <c r="M53" s="28">
        <v>117.15</v>
      </c>
      <c r="N53" s="28">
        <v>6.54</v>
      </c>
      <c r="O53" s="17">
        <v>0</v>
      </c>
      <c r="P53" s="17">
        <f>N53/סיכום!$B$42</f>
        <v>4.3065236875604193E-4</v>
      </c>
    </row>
    <row r="54" spans="1:16">
      <c r="A54" s="7" t="s">
        <v>207</v>
      </c>
      <c r="B54" s="7">
        <v>1126635</v>
      </c>
      <c r="C54" s="7" t="s">
        <v>205</v>
      </c>
      <c r="D54" s="7" t="s">
        <v>189</v>
      </c>
      <c r="E54" s="7" t="s">
        <v>200</v>
      </c>
      <c r="F54" s="7" t="s">
        <v>160</v>
      </c>
      <c r="G54" s="28">
        <v>0</v>
      </c>
      <c r="H54" s="28">
        <v>0</v>
      </c>
      <c r="I54" s="7" t="s">
        <v>23</v>
      </c>
      <c r="J54" s="42">
        <v>0</v>
      </c>
      <c r="K54" s="42">
        <v>0</v>
      </c>
      <c r="L54" s="28">
        <v>271.83999999999997</v>
      </c>
      <c r="M54" s="28">
        <v>100</v>
      </c>
      <c r="N54" s="28">
        <v>0.27</v>
      </c>
      <c r="O54" s="42">
        <v>0</v>
      </c>
      <c r="P54" s="17">
        <f>N54/סיכום!$B$42</f>
        <v>1.7779226233047602E-5</v>
      </c>
    </row>
    <row r="55" spans="1:16">
      <c r="A55" s="7" t="s">
        <v>208</v>
      </c>
      <c r="B55" s="7">
        <v>7590110</v>
      </c>
      <c r="C55" s="7" t="s">
        <v>209</v>
      </c>
      <c r="D55" s="7" t="s">
        <v>189</v>
      </c>
      <c r="E55" s="7" t="s">
        <v>200</v>
      </c>
      <c r="F55" s="7" t="s">
        <v>160</v>
      </c>
      <c r="G55" s="28">
        <v>0</v>
      </c>
      <c r="H55" s="7">
        <v>1.7</v>
      </c>
      <c r="I55" s="7" t="s">
        <v>23</v>
      </c>
      <c r="J55" s="17">
        <v>4.5499999999999999E-2</v>
      </c>
      <c r="K55" s="17">
        <v>5.4999999999999997E-3</v>
      </c>
      <c r="L55" s="28">
        <v>10800</v>
      </c>
      <c r="M55" s="28">
        <v>130.51</v>
      </c>
      <c r="N55" s="28">
        <v>14.1</v>
      </c>
      <c r="O55" s="17">
        <v>0</v>
      </c>
      <c r="P55" s="17">
        <f>N55/סיכום!$B$42</f>
        <v>9.2847070328137468E-4</v>
      </c>
    </row>
    <row r="56" spans="1:16">
      <c r="A56" s="7" t="s">
        <v>210</v>
      </c>
      <c r="B56" s="7">
        <v>1260306</v>
      </c>
      <c r="C56" s="7" t="s">
        <v>211</v>
      </c>
      <c r="D56" s="7" t="s">
        <v>189</v>
      </c>
      <c r="E56" s="7" t="s">
        <v>200</v>
      </c>
      <c r="F56" s="7" t="s">
        <v>160</v>
      </c>
      <c r="G56" s="28">
        <v>0</v>
      </c>
      <c r="H56" s="7">
        <v>2.31</v>
      </c>
      <c r="I56" s="7" t="s">
        <v>23</v>
      </c>
      <c r="J56" s="17">
        <v>4.9500000000000002E-2</v>
      </c>
      <c r="K56" s="17">
        <v>9.7000000000000003E-3</v>
      </c>
      <c r="L56" s="28">
        <v>22357.45</v>
      </c>
      <c r="M56" s="28">
        <v>135.36000000000001</v>
      </c>
      <c r="N56" s="28">
        <v>30.26</v>
      </c>
      <c r="O56" s="17">
        <v>0</v>
      </c>
      <c r="P56" s="17">
        <f>N56/סיכום!$B$42</f>
        <v>1.9925903178222978E-3</v>
      </c>
    </row>
    <row r="57" spans="1:16">
      <c r="A57" s="7" t="s">
        <v>212</v>
      </c>
      <c r="B57" s="7">
        <v>1260397</v>
      </c>
      <c r="C57" s="7" t="s">
        <v>211</v>
      </c>
      <c r="D57" s="7" t="s">
        <v>189</v>
      </c>
      <c r="E57" s="7" t="s">
        <v>200</v>
      </c>
      <c r="F57" s="7" t="s">
        <v>160</v>
      </c>
      <c r="G57" s="28">
        <v>0</v>
      </c>
      <c r="H57" s="7">
        <v>4.41</v>
      </c>
      <c r="I57" s="7" t="s">
        <v>23</v>
      </c>
      <c r="J57" s="17">
        <v>5.0999999999999997E-2</v>
      </c>
      <c r="K57" s="17">
        <v>2.0199999999999999E-2</v>
      </c>
      <c r="L57" s="28">
        <v>31754</v>
      </c>
      <c r="M57" s="28">
        <v>136.27000000000001</v>
      </c>
      <c r="N57" s="28">
        <v>43.27</v>
      </c>
      <c r="O57" s="17">
        <v>0</v>
      </c>
      <c r="P57" s="17">
        <f>N57/סיכום!$B$42</f>
        <v>2.8492856263109992E-3</v>
      </c>
    </row>
    <row r="58" spans="1:16">
      <c r="A58" s="7" t="s">
        <v>213</v>
      </c>
      <c r="B58" s="7">
        <v>7480072</v>
      </c>
      <c r="C58" s="7" t="s">
        <v>214</v>
      </c>
      <c r="D58" s="7" t="s">
        <v>153</v>
      </c>
      <c r="E58" s="7" t="s">
        <v>200</v>
      </c>
      <c r="F58" s="7" t="s">
        <v>160</v>
      </c>
      <c r="G58" s="28">
        <v>0</v>
      </c>
      <c r="H58" s="7">
        <v>1.18</v>
      </c>
      <c r="I58" s="7" t="s">
        <v>23</v>
      </c>
      <c r="J58" s="17">
        <v>4.2900000000000001E-2</v>
      </c>
      <c r="K58" s="17">
        <v>1.6999999999999999E-3</v>
      </c>
      <c r="L58" s="28">
        <v>17626.009999999998</v>
      </c>
      <c r="M58" s="28">
        <v>123.5</v>
      </c>
      <c r="N58" s="28">
        <v>21.77</v>
      </c>
      <c r="O58" s="17">
        <v>0</v>
      </c>
      <c r="P58" s="17">
        <f>N58/סיכום!$B$42</f>
        <v>1.4335324262720233E-3</v>
      </c>
    </row>
    <row r="59" spans="1:16">
      <c r="A59" s="7" t="s">
        <v>215</v>
      </c>
      <c r="B59" s="7">
        <v>7480015</v>
      </c>
      <c r="C59" s="7" t="s">
        <v>214</v>
      </c>
      <c r="D59" s="7" t="s">
        <v>153</v>
      </c>
      <c r="E59" s="7" t="s">
        <v>200</v>
      </c>
      <c r="F59" s="7" t="s">
        <v>160</v>
      </c>
      <c r="G59" s="28">
        <v>0</v>
      </c>
      <c r="H59" s="7">
        <v>1.72</v>
      </c>
      <c r="I59" s="7" t="s">
        <v>23</v>
      </c>
      <c r="J59" s="17">
        <v>5.5E-2</v>
      </c>
      <c r="K59" s="17">
        <v>1.8E-3</v>
      </c>
      <c r="L59" s="28">
        <v>6428.57</v>
      </c>
      <c r="M59" s="28">
        <v>137.71</v>
      </c>
      <c r="N59" s="28">
        <v>8.85</v>
      </c>
      <c r="O59" s="17">
        <v>0</v>
      </c>
      <c r="P59" s="17">
        <f>N59/סיכום!$B$42</f>
        <v>5.8276352652767132E-4</v>
      </c>
    </row>
    <row r="60" spans="1:16">
      <c r="A60" s="7" t="s">
        <v>216</v>
      </c>
      <c r="B60" s="7">
        <v>7480049</v>
      </c>
      <c r="C60" s="7" t="s">
        <v>214</v>
      </c>
      <c r="D60" s="7" t="s">
        <v>153</v>
      </c>
      <c r="E60" s="7" t="s">
        <v>200</v>
      </c>
      <c r="F60" s="7" t="s">
        <v>160</v>
      </c>
      <c r="G60" s="28">
        <v>0</v>
      </c>
      <c r="H60" s="7">
        <v>3.59</v>
      </c>
      <c r="I60" s="7" t="s">
        <v>23</v>
      </c>
      <c r="J60" s="17">
        <v>4.7500000000000001E-2</v>
      </c>
      <c r="K60" s="17">
        <v>6.8999999999999999E-3</v>
      </c>
      <c r="L60" s="28">
        <v>1951.2</v>
      </c>
      <c r="M60" s="28">
        <v>139.18</v>
      </c>
      <c r="N60" s="28">
        <v>2.72</v>
      </c>
      <c r="O60" s="17">
        <v>0</v>
      </c>
      <c r="P60" s="17">
        <f>N60/סיכום!$B$42</f>
        <v>1.7910924205144252E-4</v>
      </c>
    </row>
    <row r="61" spans="1:16">
      <c r="A61" s="7" t="s">
        <v>217</v>
      </c>
      <c r="B61" s="7">
        <v>1119825</v>
      </c>
      <c r="C61" s="7" t="s">
        <v>218</v>
      </c>
      <c r="D61" s="7" t="s">
        <v>153</v>
      </c>
      <c r="E61" s="7" t="s">
        <v>200</v>
      </c>
      <c r="F61" s="7" t="s">
        <v>154</v>
      </c>
      <c r="G61" s="28">
        <v>0</v>
      </c>
      <c r="H61" s="7">
        <v>3.84</v>
      </c>
      <c r="I61" s="7" t="s">
        <v>23</v>
      </c>
      <c r="J61" s="17">
        <v>3.5499999999999997E-2</v>
      </c>
      <c r="K61" s="17">
        <v>7.4999999999999997E-3</v>
      </c>
      <c r="L61" s="28">
        <v>15787.8</v>
      </c>
      <c r="M61" s="28">
        <v>122.82</v>
      </c>
      <c r="N61" s="28">
        <v>19.39</v>
      </c>
      <c r="O61" s="17">
        <v>0</v>
      </c>
      <c r="P61" s="17">
        <f>N61/סיכום!$B$42</f>
        <v>1.2768118394770112E-3</v>
      </c>
    </row>
    <row r="62" spans="1:16">
      <c r="A62" s="7" t="s">
        <v>219</v>
      </c>
      <c r="B62" s="7">
        <v>1114800</v>
      </c>
      <c r="C62" s="7" t="s">
        <v>218</v>
      </c>
      <c r="D62" s="7" t="s">
        <v>153</v>
      </c>
      <c r="E62" s="7" t="s">
        <v>200</v>
      </c>
      <c r="F62" s="7" t="s">
        <v>154</v>
      </c>
      <c r="G62" s="28">
        <v>0</v>
      </c>
      <c r="H62" s="7">
        <v>0.09</v>
      </c>
      <c r="I62" s="7" t="s">
        <v>23</v>
      </c>
      <c r="J62" s="17">
        <v>2.7E-2</v>
      </c>
      <c r="K62" s="17">
        <v>-3.3E-3</v>
      </c>
      <c r="L62" s="28">
        <v>9300</v>
      </c>
      <c r="M62" s="28">
        <v>112.66</v>
      </c>
      <c r="N62" s="28">
        <v>10.48</v>
      </c>
      <c r="O62" s="17">
        <v>0</v>
      </c>
      <c r="P62" s="17">
        <f>N62/סיכום!$B$42</f>
        <v>6.9009737378644025E-4</v>
      </c>
    </row>
    <row r="63" spans="1:16">
      <c r="A63" s="7" t="s">
        <v>220</v>
      </c>
      <c r="B63" s="7">
        <v>1134147</v>
      </c>
      <c r="C63" s="7" t="s">
        <v>218</v>
      </c>
      <c r="D63" s="7" t="s">
        <v>153</v>
      </c>
      <c r="E63" s="7" t="s">
        <v>200</v>
      </c>
      <c r="F63" s="7" t="s">
        <v>154</v>
      </c>
      <c r="G63" s="28">
        <v>0</v>
      </c>
      <c r="H63" s="7">
        <v>7.39</v>
      </c>
      <c r="I63" s="7" t="s">
        <v>23</v>
      </c>
      <c r="J63" s="17">
        <v>1.4999999999999999E-2</v>
      </c>
      <c r="K63" s="17">
        <v>-5.9999999999999995E-4</v>
      </c>
      <c r="L63" s="28">
        <v>11000</v>
      </c>
      <c r="M63" s="28">
        <v>98.43</v>
      </c>
      <c r="N63" s="28">
        <v>10.83</v>
      </c>
      <c r="O63" s="17">
        <v>0</v>
      </c>
      <c r="P63" s="17">
        <f>N63/סיכום!$B$42</f>
        <v>7.1314451890335385E-4</v>
      </c>
    </row>
    <row r="64" spans="1:16">
      <c r="A64" s="7" t="s">
        <v>221</v>
      </c>
      <c r="B64" s="7">
        <v>1126069</v>
      </c>
      <c r="C64" s="7" t="s">
        <v>185</v>
      </c>
      <c r="D64" s="7" t="s">
        <v>148</v>
      </c>
      <c r="E64" s="7" t="s">
        <v>200</v>
      </c>
      <c r="F64" s="7" t="s">
        <v>154</v>
      </c>
      <c r="G64" s="28">
        <v>0</v>
      </c>
      <c r="H64" s="7">
        <v>8.42</v>
      </c>
      <c r="I64" s="7" t="s">
        <v>23</v>
      </c>
      <c r="J64" s="17">
        <v>3.85E-2</v>
      </c>
      <c r="K64" s="17">
        <v>2.5600000000000001E-2</v>
      </c>
      <c r="L64" s="28">
        <v>3450</v>
      </c>
      <c r="M64" s="28">
        <v>114.75</v>
      </c>
      <c r="N64" s="28">
        <v>3.96</v>
      </c>
      <c r="O64" s="17">
        <v>0</v>
      </c>
      <c r="P64" s="17">
        <f>N64/סיכום!$B$42</f>
        <v>2.6076198475136485E-4</v>
      </c>
    </row>
    <row r="65" spans="1:16">
      <c r="A65" s="7" t="s">
        <v>222</v>
      </c>
      <c r="B65" s="7">
        <v>1120799</v>
      </c>
      <c r="C65" s="7" t="s">
        <v>197</v>
      </c>
      <c r="D65" s="7" t="s">
        <v>186</v>
      </c>
      <c r="E65" s="7" t="s">
        <v>200</v>
      </c>
      <c r="F65" s="7" t="s">
        <v>160</v>
      </c>
      <c r="G65" s="28">
        <v>0</v>
      </c>
      <c r="H65" s="7">
        <v>6.45</v>
      </c>
      <c r="I65" s="7" t="s">
        <v>23</v>
      </c>
      <c r="J65" s="17">
        <v>3.5999999999999997E-2</v>
      </c>
      <c r="K65" s="17">
        <v>2.07E-2</v>
      </c>
      <c r="L65" s="28">
        <v>100</v>
      </c>
      <c r="M65" s="28">
        <v>117.98</v>
      </c>
      <c r="N65" s="28">
        <v>0.12</v>
      </c>
      <c r="O65" s="17">
        <v>0</v>
      </c>
      <c r="P65" s="17">
        <f>N65/סיכום!$B$42</f>
        <v>7.9018783257989339E-6</v>
      </c>
    </row>
    <row r="66" spans="1:16">
      <c r="A66" s="7" t="s">
        <v>223</v>
      </c>
      <c r="B66" s="7">
        <v>1119320</v>
      </c>
      <c r="C66" s="7" t="s">
        <v>224</v>
      </c>
      <c r="D66" s="7" t="s">
        <v>177</v>
      </c>
      <c r="E66" s="7" t="s">
        <v>200</v>
      </c>
      <c r="F66" s="7" t="s">
        <v>154</v>
      </c>
      <c r="G66" s="28">
        <v>0</v>
      </c>
      <c r="H66" s="7">
        <v>0.91</v>
      </c>
      <c r="I66" s="7" t="s">
        <v>23</v>
      </c>
      <c r="J66" s="17">
        <v>3.4000000000000002E-2</v>
      </c>
      <c r="K66" s="17">
        <v>1.1299999999999999E-2</v>
      </c>
      <c r="L66" s="28">
        <v>8277.5</v>
      </c>
      <c r="M66" s="28">
        <v>110.63</v>
      </c>
      <c r="N66" s="28">
        <v>9.16</v>
      </c>
      <c r="O66" s="17">
        <v>0</v>
      </c>
      <c r="P66" s="17">
        <f>N66/סיכום!$B$42</f>
        <v>6.0317671220265197E-4</v>
      </c>
    </row>
    <row r="67" spans="1:16">
      <c r="A67" s="7" t="s">
        <v>225</v>
      </c>
      <c r="B67" s="7">
        <v>1118827</v>
      </c>
      <c r="C67" s="7" t="s">
        <v>224</v>
      </c>
      <c r="D67" s="7" t="s">
        <v>177</v>
      </c>
      <c r="E67" s="7" t="s">
        <v>200</v>
      </c>
      <c r="F67" s="7" t="s">
        <v>154</v>
      </c>
      <c r="G67" s="28">
        <v>0</v>
      </c>
      <c r="H67" s="7">
        <v>2.42</v>
      </c>
      <c r="I67" s="7" t="s">
        <v>23</v>
      </c>
      <c r="J67" s="17">
        <v>3.3500000000000002E-2</v>
      </c>
      <c r="K67" s="17">
        <v>1.72E-2</v>
      </c>
      <c r="L67" s="28">
        <v>32995</v>
      </c>
      <c r="M67" s="28">
        <v>113.05</v>
      </c>
      <c r="N67" s="28">
        <v>37.299999999999997</v>
      </c>
      <c r="O67" s="17">
        <v>1E-4</v>
      </c>
      <c r="P67" s="17">
        <f>N67/סיכום!$B$42</f>
        <v>2.4561671796025017E-3</v>
      </c>
    </row>
    <row r="68" spans="1:16">
      <c r="A68" s="7" t="s">
        <v>226</v>
      </c>
      <c r="B68" s="7">
        <v>1106657</v>
      </c>
      <c r="C68" s="7" t="s">
        <v>227</v>
      </c>
      <c r="D68" s="7" t="s">
        <v>189</v>
      </c>
      <c r="E68" s="7" t="s">
        <v>200</v>
      </c>
      <c r="F68" s="7" t="s">
        <v>154</v>
      </c>
      <c r="G68" s="28">
        <v>0</v>
      </c>
      <c r="H68" s="7">
        <v>1.06</v>
      </c>
      <c r="I68" s="7" t="s">
        <v>23</v>
      </c>
      <c r="J68" s="17">
        <v>4.7E-2</v>
      </c>
      <c r="K68" s="17">
        <v>3.8999999999999998E-3</v>
      </c>
      <c r="L68" s="28">
        <v>13795.01</v>
      </c>
      <c r="M68" s="28">
        <v>127.82</v>
      </c>
      <c r="N68" s="28">
        <v>17.63</v>
      </c>
      <c r="O68" s="17">
        <v>1E-4</v>
      </c>
      <c r="P68" s="17">
        <f>N68/סיכום!$B$42</f>
        <v>1.16091762403196E-3</v>
      </c>
    </row>
    <row r="69" spans="1:16">
      <c r="A69" s="7" t="s">
        <v>228</v>
      </c>
      <c r="B69" s="7">
        <v>1120021</v>
      </c>
      <c r="C69" s="7" t="s">
        <v>227</v>
      </c>
      <c r="D69" s="7" t="s">
        <v>189</v>
      </c>
      <c r="E69" s="7" t="s">
        <v>200</v>
      </c>
      <c r="F69" s="7" t="s">
        <v>154</v>
      </c>
      <c r="G69" s="28">
        <v>0</v>
      </c>
      <c r="H69" s="7">
        <v>3.54</v>
      </c>
      <c r="I69" s="7" t="s">
        <v>23</v>
      </c>
      <c r="J69" s="17">
        <v>3.9E-2</v>
      </c>
      <c r="K69" s="17">
        <v>9.1000000000000004E-3</v>
      </c>
      <c r="L69" s="28">
        <v>16483.939999999999</v>
      </c>
      <c r="M69" s="28">
        <v>120.05</v>
      </c>
      <c r="N69" s="28">
        <v>19.79</v>
      </c>
      <c r="O69" s="17">
        <v>0</v>
      </c>
      <c r="P69" s="17">
        <f>N69/סיכום!$B$42</f>
        <v>1.3031514338963407E-3</v>
      </c>
    </row>
    <row r="70" spans="1:16">
      <c r="A70" s="7" t="s">
        <v>229</v>
      </c>
      <c r="B70" s="7">
        <v>1095066</v>
      </c>
      <c r="C70" s="7" t="s">
        <v>218</v>
      </c>
      <c r="D70" s="7" t="s">
        <v>153</v>
      </c>
      <c r="E70" s="7" t="s">
        <v>200</v>
      </c>
      <c r="F70" s="7" t="s">
        <v>154</v>
      </c>
      <c r="G70" s="28">
        <v>0</v>
      </c>
      <c r="H70" s="7">
        <v>2.81</v>
      </c>
      <c r="I70" s="7" t="s">
        <v>23</v>
      </c>
      <c r="J70" s="17">
        <v>4.65E-2</v>
      </c>
      <c r="K70" s="17">
        <v>6.0000000000000001E-3</v>
      </c>
      <c r="L70" s="28">
        <v>13182.78</v>
      </c>
      <c r="M70" s="28">
        <v>136.9</v>
      </c>
      <c r="N70" s="28">
        <v>18.05</v>
      </c>
      <c r="O70" s="17">
        <v>0</v>
      </c>
      <c r="P70" s="17">
        <f>N70/סיכום!$B$42</f>
        <v>1.1885741981722563E-3</v>
      </c>
    </row>
    <row r="71" spans="1:16">
      <c r="A71" s="7" t="s">
        <v>230</v>
      </c>
      <c r="B71" s="7">
        <v>1124080</v>
      </c>
      <c r="C71" s="7" t="s">
        <v>202</v>
      </c>
      <c r="D71" s="7" t="s">
        <v>153</v>
      </c>
      <c r="E71" s="7" t="s">
        <v>231</v>
      </c>
      <c r="F71" s="7" t="s">
        <v>203</v>
      </c>
      <c r="G71" s="28">
        <v>0</v>
      </c>
      <c r="H71" s="7">
        <v>4.67</v>
      </c>
      <c r="I71" s="7" t="s">
        <v>23</v>
      </c>
      <c r="J71" s="17">
        <v>4.1500000000000002E-2</v>
      </c>
      <c r="K71" s="17">
        <v>1.06E-2</v>
      </c>
      <c r="L71" s="28">
        <v>33847</v>
      </c>
      <c r="M71" s="28">
        <v>118.55</v>
      </c>
      <c r="N71" s="28">
        <v>40.130000000000003</v>
      </c>
      <c r="O71" s="17">
        <v>1E-4</v>
      </c>
      <c r="P71" s="17">
        <f>N71/סיכום!$B$42</f>
        <v>2.6425198101192606E-3</v>
      </c>
    </row>
    <row r="72" spans="1:16">
      <c r="A72" s="7" t="s">
        <v>232</v>
      </c>
      <c r="B72" s="7">
        <v>1124085</v>
      </c>
      <c r="C72" s="7" t="s">
        <v>202</v>
      </c>
      <c r="D72" s="7" t="s">
        <v>153</v>
      </c>
      <c r="E72" s="7" t="s">
        <v>231</v>
      </c>
      <c r="F72" s="7" t="s">
        <v>203</v>
      </c>
      <c r="G72" s="28">
        <v>0</v>
      </c>
      <c r="H72" s="28">
        <v>0</v>
      </c>
      <c r="I72" s="7" t="s">
        <v>23</v>
      </c>
      <c r="J72" s="42">
        <v>0</v>
      </c>
      <c r="K72" s="42">
        <v>0</v>
      </c>
      <c r="L72" s="28">
        <v>1449.05</v>
      </c>
      <c r="M72" s="28">
        <v>100</v>
      </c>
      <c r="N72" s="28">
        <v>1.45</v>
      </c>
      <c r="O72" s="42">
        <v>0</v>
      </c>
      <c r="P72" s="17">
        <f>N72/סיכום!$B$42</f>
        <v>9.5481029770070445E-5</v>
      </c>
    </row>
    <row r="73" spans="1:16">
      <c r="A73" s="7" t="s">
        <v>233</v>
      </c>
      <c r="B73" s="7">
        <v>1106947</v>
      </c>
      <c r="C73" s="7" t="s">
        <v>234</v>
      </c>
      <c r="D73" s="7" t="s">
        <v>189</v>
      </c>
      <c r="E73" s="7" t="s">
        <v>231</v>
      </c>
      <c r="F73" s="7" t="s">
        <v>160</v>
      </c>
      <c r="G73" s="28">
        <v>0</v>
      </c>
      <c r="H73" s="7">
        <v>2.16</v>
      </c>
      <c r="I73" s="7" t="s">
        <v>23</v>
      </c>
      <c r="J73" s="17">
        <v>4.8500000000000001E-2</v>
      </c>
      <c r="K73" s="17">
        <v>7.4999999999999997E-3</v>
      </c>
      <c r="L73" s="28">
        <v>11108</v>
      </c>
      <c r="M73" s="28">
        <v>133.19999999999999</v>
      </c>
      <c r="N73" s="28">
        <v>14.8</v>
      </c>
      <c r="O73" s="17">
        <v>0</v>
      </c>
      <c r="P73" s="17">
        <f>N73/סיכום!$B$42</f>
        <v>9.7456499351520189E-4</v>
      </c>
    </row>
    <row r="74" spans="1:16">
      <c r="A74" s="7" t="s">
        <v>235</v>
      </c>
      <c r="B74" s="7">
        <v>1117423</v>
      </c>
      <c r="C74" s="7" t="s">
        <v>236</v>
      </c>
      <c r="D74" s="7" t="s">
        <v>189</v>
      </c>
      <c r="E74" s="7" t="s">
        <v>231</v>
      </c>
      <c r="F74" s="7" t="s">
        <v>154</v>
      </c>
      <c r="G74" s="28">
        <v>0</v>
      </c>
      <c r="H74" s="7">
        <v>3.84</v>
      </c>
      <c r="I74" s="7" t="s">
        <v>23</v>
      </c>
      <c r="J74" s="17">
        <v>5.8500000000000003E-2</v>
      </c>
      <c r="K74" s="17">
        <v>1.47E-2</v>
      </c>
      <c r="L74" s="28">
        <v>46392</v>
      </c>
      <c r="M74" s="28">
        <v>127.18</v>
      </c>
      <c r="N74" s="28">
        <v>59</v>
      </c>
      <c r="O74" s="17">
        <v>0</v>
      </c>
      <c r="P74" s="17">
        <f>N74/סיכום!$B$42</f>
        <v>3.8850901768511426E-3</v>
      </c>
    </row>
    <row r="75" spans="1:16">
      <c r="A75" s="7" t="s">
        <v>237</v>
      </c>
      <c r="B75" s="7">
        <v>5760152</v>
      </c>
      <c r="C75" s="7" t="s">
        <v>238</v>
      </c>
      <c r="D75" s="7" t="s">
        <v>239</v>
      </c>
      <c r="E75" s="7" t="s">
        <v>231</v>
      </c>
      <c r="F75" s="7" t="s">
        <v>154</v>
      </c>
      <c r="G75" s="28">
        <v>0</v>
      </c>
      <c r="H75" s="7">
        <v>0.69</v>
      </c>
      <c r="I75" s="7" t="s">
        <v>23</v>
      </c>
      <c r="J75" s="17">
        <v>4.5499999999999999E-2</v>
      </c>
      <c r="K75" s="17">
        <v>1.0999999999999999E-2</v>
      </c>
      <c r="L75" s="28">
        <v>4300</v>
      </c>
      <c r="M75" s="28">
        <v>124.91</v>
      </c>
      <c r="N75" s="28">
        <v>5.37</v>
      </c>
      <c r="O75" s="17">
        <v>0</v>
      </c>
      <c r="P75" s="17">
        <f>N75/סיכום!$B$42</f>
        <v>3.5360905507950233E-4</v>
      </c>
    </row>
    <row r="76" spans="1:16">
      <c r="A76" s="7" t="s">
        <v>240</v>
      </c>
      <c r="B76" s="7">
        <v>1127422</v>
      </c>
      <c r="C76" s="7" t="s">
        <v>241</v>
      </c>
      <c r="D76" s="7" t="s">
        <v>153</v>
      </c>
      <c r="E76" s="7" t="s">
        <v>231</v>
      </c>
      <c r="F76" s="7" t="s">
        <v>154</v>
      </c>
      <c r="G76" s="28">
        <v>0</v>
      </c>
      <c r="H76" s="7">
        <v>4.32</v>
      </c>
      <c r="I76" s="7" t="s">
        <v>23</v>
      </c>
      <c r="J76" s="17">
        <v>0.02</v>
      </c>
      <c r="K76" s="17">
        <v>9.5999999999999992E-3</v>
      </c>
      <c r="L76" s="28">
        <v>74150</v>
      </c>
      <c r="M76" s="28">
        <v>106.9</v>
      </c>
      <c r="N76" s="28">
        <v>79.27</v>
      </c>
      <c r="O76" s="17">
        <v>2.0000000000000001E-4</v>
      </c>
      <c r="P76" s="17">
        <f>N76/סיכום!$B$42</f>
        <v>5.2198491240506789E-3</v>
      </c>
    </row>
    <row r="77" spans="1:16">
      <c r="A77" s="7" t="s">
        <v>242</v>
      </c>
      <c r="B77" s="7">
        <v>3230125</v>
      </c>
      <c r="C77" s="7" t="s">
        <v>243</v>
      </c>
      <c r="D77" s="7" t="s">
        <v>189</v>
      </c>
      <c r="E77" s="7" t="s">
        <v>231</v>
      </c>
      <c r="F77" s="7" t="s">
        <v>154</v>
      </c>
      <c r="G77" s="28">
        <v>0</v>
      </c>
      <c r="H77" s="7">
        <v>4.4000000000000004</v>
      </c>
      <c r="I77" s="7" t="s">
        <v>23</v>
      </c>
      <c r="J77" s="17">
        <v>4.9000000000000002E-2</v>
      </c>
      <c r="K77" s="17">
        <v>1.7399999999999999E-2</v>
      </c>
      <c r="L77" s="28">
        <v>2261.0300000000002</v>
      </c>
      <c r="M77" s="28">
        <v>118.54</v>
      </c>
      <c r="N77" s="28">
        <v>2.68</v>
      </c>
      <c r="O77" s="17">
        <v>0</v>
      </c>
      <c r="P77" s="17">
        <f>N77/סיכום!$B$42</f>
        <v>1.7647528260950955E-4</v>
      </c>
    </row>
    <row r="78" spans="1:16">
      <c r="A78" s="7" t="s">
        <v>244</v>
      </c>
      <c r="B78" s="7">
        <v>3230166</v>
      </c>
      <c r="C78" s="7" t="s">
        <v>243</v>
      </c>
      <c r="D78" s="7" t="s">
        <v>189</v>
      </c>
      <c r="E78" s="7" t="s">
        <v>231</v>
      </c>
      <c r="F78" s="7" t="s">
        <v>154</v>
      </c>
      <c r="G78" s="28">
        <v>0</v>
      </c>
      <c r="H78" s="7">
        <v>5.69</v>
      </c>
      <c r="I78" s="7" t="s">
        <v>23</v>
      </c>
      <c r="J78" s="17">
        <v>2.5499999999999998E-2</v>
      </c>
      <c r="K78" s="17">
        <v>1.9199999999999998E-2</v>
      </c>
      <c r="L78" s="28">
        <v>52909.19</v>
      </c>
      <c r="M78" s="28">
        <v>104.34</v>
      </c>
      <c r="N78" s="28">
        <v>55.21</v>
      </c>
      <c r="O78" s="17">
        <v>1E-4</v>
      </c>
      <c r="P78" s="17">
        <f>N78/סיכום!$B$42</f>
        <v>3.6355225197279928E-3</v>
      </c>
    </row>
    <row r="79" spans="1:16">
      <c r="A79" s="7" t="s">
        <v>245</v>
      </c>
      <c r="B79" s="7">
        <v>3230161</v>
      </c>
      <c r="C79" s="7" t="s">
        <v>243</v>
      </c>
      <c r="D79" s="7" t="s">
        <v>189</v>
      </c>
      <c r="E79" s="7" t="s">
        <v>231</v>
      </c>
      <c r="F79" s="7" t="s">
        <v>154</v>
      </c>
      <c r="G79" s="28">
        <v>0</v>
      </c>
      <c r="H79" s="28">
        <v>0</v>
      </c>
      <c r="I79" s="7" t="s">
        <v>23</v>
      </c>
      <c r="J79" s="42">
        <v>0</v>
      </c>
      <c r="K79" s="42">
        <v>0</v>
      </c>
      <c r="L79" s="28">
        <v>679.21</v>
      </c>
      <c r="M79" s="28">
        <v>100</v>
      </c>
      <c r="N79" s="28">
        <v>0.68</v>
      </c>
      <c r="O79" s="42">
        <v>0</v>
      </c>
      <c r="P79" s="17">
        <f>N79/סיכום!$B$42</f>
        <v>4.4777310512860631E-5</v>
      </c>
    </row>
    <row r="80" spans="1:16">
      <c r="A80" s="7" t="s">
        <v>246</v>
      </c>
      <c r="B80" s="7">
        <v>3230083</v>
      </c>
      <c r="C80" s="7" t="s">
        <v>243</v>
      </c>
      <c r="D80" s="7" t="s">
        <v>189</v>
      </c>
      <c r="E80" s="7" t="s">
        <v>231</v>
      </c>
      <c r="F80" s="7" t="s">
        <v>154</v>
      </c>
      <c r="G80" s="28">
        <v>0</v>
      </c>
      <c r="H80" s="7">
        <v>1.1499999999999999</v>
      </c>
      <c r="I80" s="7" t="s">
        <v>23</v>
      </c>
      <c r="J80" s="17">
        <v>4.7E-2</v>
      </c>
      <c r="K80" s="17">
        <v>8.6E-3</v>
      </c>
      <c r="L80" s="28">
        <v>4800</v>
      </c>
      <c r="M80" s="28">
        <v>123.25</v>
      </c>
      <c r="N80" s="28">
        <v>5.92</v>
      </c>
      <c r="O80" s="17">
        <v>0</v>
      </c>
      <c r="P80" s="17">
        <f>N80/סיכום!$B$42</f>
        <v>3.8982599740608074E-4</v>
      </c>
    </row>
    <row r="81" spans="1:16">
      <c r="A81" s="7" t="s">
        <v>247</v>
      </c>
      <c r="B81" s="7">
        <v>3230091</v>
      </c>
      <c r="C81" s="7" t="s">
        <v>243</v>
      </c>
      <c r="D81" s="7" t="s">
        <v>189</v>
      </c>
      <c r="E81" s="7" t="s">
        <v>231</v>
      </c>
      <c r="F81" s="7" t="s">
        <v>154</v>
      </c>
      <c r="G81" s="28">
        <v>0</v>
      </c>
      <c r="H81" s="7">
        <v>4.3600000000000003</v>
      </c>
      <c r="I81" s="7" t="s">
        <v>23</v>
      </c>
      <c r="J81" s="17">
        <v>5.0999999999999997E-2</v>
      </c>
      <c r="K81" s="17">
        <v>1.14E-2</v>
      </c>
      <c r="L81" s="28">
        <v>12740.71</v>
      </c>
      <c r="M81" s="28">
        <v>130.78</v>
      </c>
      <c r="N81" s="28">
        <v>16.66</v>
      </c>
      <c r="O81" s="17">
        <v>0</v>
      </c>
      <c r="P81" s="17">
        <f>N81/סיכום!$B$42</f>
        <v>1.0970441075650855E-3</v>
      </c>
    </row>
    <row r="82" spans="1:16">
      <c r="A82" s="7" t="s">
        <v>248</v>
      </c>
      <c r="B82" s="7">
        <v>3230096</v>
      </c>
      <c r="C82" s="7" t="s">
        <v>243</v>
      </c>
      <c r="D82" s="7" t="s">
        <v>189</v>
      </c>
      <c r="E82" s="7" t="s">
        <v>231</v>
      </c>
      <c r="F82" s="7" t="s">
        <v>154</v>
      </c>
      <c r="G82" s="28">
        <v>0</v>
      </c>
      <c r="H82" s="28">
        <v>0</v>
      </c>
      <c r="I82" s="7" t="s">
        <v>23</v>
      </c>
      <c r="J82" s="42">
        <v>0</v>
      </c>
      <c r="K82" s="42">
        <v>0</v>
      </c>
      <c r="L82" s="28">
        <v>359.41</v>
      </c>
      <c r="M82" s="28">
        <v>100</v>
      </c>
      <c r="N82" s="28">
        <v>0.36</v>
      </c>
      <c r="O82" s="42">
        <v>0</v>
      </c>
      <c r="P82" s="17">
        <f>N82/סיכום!$B$42</f>
        <v>2.3705634977396802E-5</v>
      </c>
    </row>
    <row r="83" spans="1:16">
      <c r="A83" s="7" t="s">
        <v>249</v>
      </c>
      <c r="B83" s="7">
        <v>1107333</v>
      </c>
      <c r="C83" s="7" t="s">
        <v>250</v>
      </c>
      <c r="D83" s="7" t="s">
        <v>177</v>
      </c>
      <c r="E83" s="7" t="s">
        <v>231</v>
      </c>
      <c r="F83" s="7" t="s">
        <v>154</v>
      </c>
      <c r="G83" s="28">
        <v>0</v>
      </c>
      <c r="H83" s="7">
        <v>1.49</v>
      </c>
      <c r="I83" s="7" t="s">
        <v>23</v>
      </c>
      <c r="J83" s="17">
        <v>5.1900000000000002E-2</v>
      </c>
      <c r="K83" s="17">
        <v>9.4999999999999998E-3</v>
      </c>
      <c r="L83" s="28">
        <v>25443.599999999999</v>
      </c>
      <c r="M83" s="28">
        <v>124.29</v>
      </c>
      <c r="N83" s="28">
        <v>31.62</v>
      </c>
      <c r="O83" s="17">
        <v>0</v>
      </c>
      <c r="P83" s="17">
        <f>N83/סיכום!$B$42</f>
        <v>2.082144938848019E-3</v>
      </c>
    </row>
    <row r="84" spans="1:16">
      <c r="A84" s="7" t="s">
        <v>251</v>
      </c>
      <c r="B84" s="7">
        <v>1107338</v>
      </c>
      <c r="C84" s="7" t="s">
        <v>250</v>
      </c>
      <c r="D84" s="7" t="s">
        <v>177</v>
      </c>
      <c r="E84" s="7" t="s">
        <v>231</v>
      </c>
      <c r="F84" s="7" t="s">
        <v>154</v>
      </c>
      <c r="G84" s="28">
        <v>0</v>
      </c>
      <c r="H84" s="28">
        <v>0</v>
      </c>
      <c r="I84" s="7" t="s">
        <v>23</v>
      </c>
      <c r="J84" s="42">
        <v>0</v>
      </c>
      <c r="K84" s="42">
        <v>0</v>
      </c>
      <c r="L84" s="28">
        <v>1544.41</v>
      </c>
      <c r="M84" s="28">
        <v>100</v>
      </c>
      <c r="N84" s="28">
        <v>1.54</v>
      </c>
      <c r="O84" s="42">
        <v>0</v>
      </c>
      <c r="P84" s="17">
        <f>N84/סיכום!$B$42</f>
        <v>1.0140743851441965E-4</v>
      </c>
    </row>
    <row r="85" spans="1:16">
      <c r="A85" s="7" t="s">
        <v>252</v>
      </c>
      <c r="B85" s="7">
        <v>1125996</v>
      </c>
      <c r="C85" s="7" t="s">
        <v>250</v>
      </c>
      <c r="D85" s="7" t="s">
        <v>177</v>
      </c>
      <c r="E85" s="7" t="s">
        <v>231</v>
      </c>
      <c r="F85" s="7" t="s">
        <v>154</v>
      </c>
      <c r="G85" s="28">
        <v>0</v>
      </c>
      <c r="H85" s="7">
        <v>3.13</v>
      </c>
      <c r="I85" s="7" t="s">
        <v>23</v>
      </c>
      <c r="J85" s="17">
        <v>4.5999999999999999E-2</v>
      </c>
      <c r="K85" s="17">
        <v>2.1600000000000001E-2</v>
      </c>
      <c r="L85" s="28">
        <v>17893</v>
      </c>
      <c r="M85" s="28">
        <v>110.67</v>
      </c>
      <c r="N85" s="28">
        <v>19.8</v>
      </c>
      <c r="O85" s="17">
        <v>0</v>
      </c>
      <c r="P85" s="17">
        <f>N85/סיכום!$B$42</f>
        <v>1.3038099237568242E-3</v>
      </c>
    </row>
    <row r="86" spans="1:16">
      <c r="A86" s="7" t="s">
        <v>253</v>
      </c>
      <c r="B86" s="7">
        <v>1125991</v>
      </c>
      <c r="C86" s="7" t="s">
        <v>250</v>
      </c>
      <c r="D86" s="7" t="s">
        <v>177</v>
      </c>
      <c r="E86" s="7" t="s">
        <v>231</v>
      </c>
      <c r="F86" s="7" t="s">
        <v>154</v>
      </c>
      <c r="G86" s="28">
        <v>0</v>
      </c>
      <c r="H86" s="28">
        <v>0</v>
      </c>
      <c r="I86" s="7" t="s">
        <v>23</v>
      </c>
      <c r="J86" s="42">
        <v>0</v>
      </c>
      <c r="K86" s="42">
        <v>0</v>
      </c>
      <c r="L86" s="28">
        <v>422.91</v>
      </c>
      <c r="M86" s="28">
        <v>100</v>
      </c>
      <c r="N86" s="28">
        <v>0.42</v>
      </c>
      <c r="O86" s="42">
        <v>0</v>
      </c>
      <c r="P86" s="17">
        <f>N86/סיכום!$B$42</f>
        <v>2.7656574140296267E-5</v>
      </c>
    </row>
    <row r="87" spans="1:16">
      <c r="A87" s="7" t="s">
        <v>254</v>
      </c>
      <c r="B87" s="7">
        <v>1125210</v>
      </c>
      <c r="C87" s="7" t="s">
        <v>255</v>
      </c>
      <c r="D87" s="7" t="s">
        <v>189</v>
      </c>
      <c r="E87" s="7" t="s">
        <v>231</v>
      </c>
      <c r="F87" s="7" t="s">
        <v>160</v>
      </c>
      <c r="G87" s="28">
        <v>0</v>
      </c>
      <c r="H87" s="7">
        <v>4.0999999999999996</v>
      </c>
      <c r="I87" s="7" t="s">
        <v>23</v>
      </c>
      <c r="J87" s="17">
        <v>5.5E-2</v>
      </c>
      <c r="K87" s="17">
        <v>0.02</v>
      </c>
      <c r="L87" s="28">
        <v>5329</v>
      </c>
      <c r="M87" s="28">
        <v>118.12</v>
      </c>
      <c r="N87" s="28">
        <v>6.29</v>
      </c>
      <c r="O87" s="17">
        <v>0</v>
      </c>
      <c r="P87" s="17">
        <f>N87/סיכום!$B$42</f>
        <v>4.1419012224396082E-4</v>
      </c>
    </row>
    <row r="88" spans="1:16">
      <c r="A88" s="7" t="s">
        <v>256</v>
      </c>
      <c r="B88" s="7">
        <v>1115278</v>
      </c>
      <c r="C88" s="7" t="s">
        <v>202</v>
      </c>
      <c r="D88" s="7" t="s">
        <v>153</v>
      </c>
      <c r="E88" s="7" t="s">
        <v>257</v>
      </c>
      <c r="F88" s="7" t="s">
        <v>203</v>
      </c>
      <c r="G88" s="28">
        <v>0</v>
      </c>
      <c r="H88" s="7">
        <v>19.260000000000002</v>
      </c>
      <c r="I88" s="7" t="s">
        <v>23</v>
      </c>
      <c r="J88" s="17">
        <v>5.2999999999999999E-2</v>
      </c>
      <c r="K88" s="17">
        <v>4.3400000000000001E-2</v>
      </c>
      <c r="L88" s="28">
        <v>32856</v>
      </c>
      <c r="M88" s="28">
        <v>130.94</v>
      </c>
      <c r="N88" s="28">
        <v>43.02</v>
      </c>
      <c r="O88" s="17">
        <v>1E-4</v>
      </c>
      <c r="P88" s="17">
        <f>N88/סיכום!$B$42</f>
        <v>2.8328233797989179E-3</v>
      </c>
    </row>
    <row r="89" spans="1:16">
      <c r="A89" s="7" t="s">
        <v>258</v>
      </c>
      <c r="B89" s="7">
        <v>3870102</v>
      </c>
      <c r="C89" s="7" t="s">
        <v>259</v>
      </c>
      <c r="D89" s="7" t="s">
        <v>189</v>
      </c>
      <c r="E89" s="7" t="s">
        <v>257</v>
      </c>
      <c r="F89" s="7" t="s">
        <v>203</v>
      </c>
      <c r="G89" s="28">
        <v>0</v>
      </c>
      <c r="H89" s="7">
        <v>4.47</v>
      </c>
      <c r="I89" s="7" t="s">
        <v>23</v>
      </c>
      <c r="J89" s="17">
        <v>1.8499999999999999E-2</v>
      </c>
      <c r="K89" s="17">
        <v>3.09E-2</v>
      </c>
      <c r="L89" s="28">
        <v>23000</v>
      </c>
      <c r="M89" s="28">
        <v>94.6</v>
      </c>
      <c r="N89" s="28">
        <v>21.76</v>
      </c>
      <c r="O89" s="17">
        <v>1E-4</v>
      </c>
      <c r="P89" s="17">
        <f>N89/סיכום!$B$42</f>
        <v>1.4328739364115402E-3</v>
      </c>
    </row>
    <row r="90" spans="1:16">
      <c r="A90" s="7" t="s">
        <v>260</v>
      </c>
      <c r="B90" s="7">
        <v>1125681</v>
      </c>
      <c r="C90" s="7" t="s">
        <v>261</v>
      </c>
      <c r="D90" s="7" t="s">
        <v>189</v>
      </c>
      <c r="E90" s="7" t="s">
        <v>257</v>
      </c>
      <c r="F90" s="7" t="s">
        <v>203</v>
      </c>
      <c r="G90" s="28">
        <v>0</v>
      </c>
      <c r="H90" s="7">
        <v>3.01</v>
      </c>
      <c r="I90" s="7" t="s">
        <v>23</v>
      </c>
      <c r="J90" s="17">
        <v>4.4499999999999998E-2</v>
      </c>
      <c r="K90" s="17">
        <v>1.41E-2</v>
      </c>
      <c r="L90" s="28">
        <v>13765.12</v>
      </c>
      <c r="M90" s="28">
        <v>114.48</v>
      </c>
      <c r="N90" s="28">
        <v>15.76</v>
      </c>
      <c r="O90" s="17">
        <v>1E-4</v>
      </c>
      <c r="P90" s="17">
        <f>N90/סיכום!$B$42</f>
        <v>1.0377800201215933E-3</v>
      </c>
    </row>
    <row r="91" spans="1:16">
      <c r="A91" s="7" t="s">
        <v>262</v>
      </c>
      <c r="B91" s="7">
        <v>7480098</v>
      </c>
      <c r="C91" s="7" t="s">
        <v>214</v>
      </c>
      <c r="D91" s="7" t="s">
        <v>153</v>
      </c>
      <c r="E91" s="7" t="s">
        <v>257</v>
      </c>
      <c r="F91" s="7" t="s">
        <v>154</v>
      </c>
      <c r="G91" s="28">
        <v>0</v>
      </c>
      <c r="H91" s="7">
        <v>16.989999999999998</v>
      </c>
      <c r="I91" s="7" t="s">
        <v>23</v>
      </c>
      <c r="J91" s="17">
        <v>6.4000000000000001E-2</v>
      </c>
      <c r="K91" s="17">
        <v>5.0999999999999997E-2</v>
      </c>
      <c r="L91" s="28">
        <v>15240</v>
      </c>
      <c r="M91" s="28">
        <v>141.80000000000001</v>
      </c>
      <c r="N91" s="28">
        <v>21.61</v>
      </c>
      <c r="O91" s="17">
        <v>0</v>
      </c>
      <c r="P91" s="17">
        <f>N91/סיכום!$B$42</f>
        <v>1.4229965885042912E-3</v>
      </c>
    </row>
    <row r="92" spans="1:16">
      <c r="A92" s="7" t="s">
        <v>263</v>
      </c>
      <c r="B92" s="7">
        <v>1125194</v>
      </c>
      <c r="C92" s="7" t="s">
        <v>218</v>
      </c>
      <c r="D92" s="7" t="s">
        <v>153</v>
      </c>
      <c r="E92" s="7" t="s">
        <v>257</v>
      </c>
      <c r="F92" s="7" t="s">
        <v>154</v>
      </c>
      <c r="G92" s="28">
        <v>0</v>
      </c>
      <c r="H92" s="7">
        <v>3.26</v>
      </c>
      <c r="I92" s="7" t="s">
        <v>23</v>
      </c>
      <c r="J92" s="17">
        <v>4.8500000000000001E-2</v>
      </c>
      <c r="K92" s="17">
        <v>9.4000000000000004E-3</v>
      </c>
      <c r="L92" s="28">
        <v>466</v>
      </c>
      <c r="M92" s="28">
        <v>119</v>
      </c>
      <c r="N92" s="28">
        <v>0.55000000000000004</v>
      </c>
      <c r="O92" s="17">
        <v>0</v>
      </c>
      <c r="P92" s="17">
        <f>N92/סיכום!$B$42</f>
        <v>3.6216942326578449E-5</v>
      </c>
    </row>
    <row r="93" spans="1:16">
      <c r="A93" s="7" t="s">
        <v>264</v>
      </c>
      <c r="B93" s="7">
        <v>7430069</v>
      </c>
      <c r="C93" s="7" t="s">
        <v>265</v>
      </c>
      <c r="D93" s="7" t="s">
        <v>189</v>
      </c>
      <c r="E93" s="7" t="s">
        <v>257</v>
      </c>
      <c r="F93" s="7" t="s">
        <v>154</v>
      </c>
      <c r="G93" s="28">
        <v>0</v>
      </c>
      <c r="H93" s="7">
        <v>2.88</v>
      </c>
      <c r="I93" s="7" t="s">
        <v>23</v>
      </c>
      <c r="J93" s="17">
        <v>5.3999999999999999E-2</v>
      </c>
      <c r="K93" s="17">
        <v>1.0800000000000001E-2</v>
      </c>
      <c r="L93" s="28">
        <v>11174.32</v>
      </c>
      <c r="M93" s="28">
        <v>135.01</v>
      </c>
      <c r="N93" s="28">
        <v>15.09</v>
      </c>
      <c r="O93" s="17">
        <v>0</v>
      </c>
      <c r="P93" s="17">
        <f>N93/סיכום!$B$42</f>
        <v>9.9366119946921595E-4</v>
      </c>
    </row>
    <row r="94" spans="1:16">
      <c r="A94" s="7" t="s">
        <v>266</v>
      </c>
      <c r="B94" s="7">
        <v>7430064</v>
      </c>
      <c r="C94" s="7" t="s">
        <v>265</v>
      </c>
      <c r="D94" s="7" t="s">
        <v>189</v>
      </c>
      <c r="E94" s="7" t="s">
        <v>257</v>
      </c>
      <c r="F94" s="7" t="s">
        <v>154</v>
      </c>
      <c r="G94" s="28">
        <v>0</v>
      </c>
      <c r="H94" s="28">
        <v>0</v>
      </c>
      <c r="I94" s="7" t="s">
        <v>23</v>
      </c>
      <c r="J94" s="42">
        <v>0</v>
      </c>
      <c r="K94" s="42">
        <v>0</v>
      </c>
      <c r="L94" s="28">
        <v>361.65</v>
      </c>
      <c r="M94" s="28">
        <v>100</v>
      </c>
      <c r="N94" s="28">
        <v>0.36</v>
      </c>
      <c r="O94" s="42">
        <v>0</v>
      </c>
      <c r="P94" s="17">
        <f>N94/סיכום!$B$42</f>
        <v>2.3705634977396802E-5</v>
      </c>
    </row>
    <row r="95" spans="1:16">
      <c r="A95" s="7" t="s">
        <v>267</v>
      </c>
      <c r="B95" s="7">
        <v>6990154</v>
      </c>
      <c r="C95" s="7" t="s">
        <v>268</v>
      </c>
      <c r="D95" s="7" t="s">
        <v>189</v>
      </c>
      <c r="E95" s="7" t="s">
        <v>257</v>
      </c>
      <c r="F95" s="7" t="s">
        <v>154</v>
      </c>
      <c r="G95" s="28">
        <v>0</v>
      </c>
      <c r="H95" s="7">
        <v>6.74</v>
      </c>
      <c r="I95" s="7" t="s">
        <v>23</v>
      </c>
      <c r="J95" s="17">
        <v>4.9500000000000002E-2</v>
      </c>
      <c r="K95" s="17">
        <v>3.8100000000000002E-2</v>
      </c>
      <c r="L95" s="28">
        <v>47440</v>
      </c>
      <c r="M95" s="28">
        <v>129.80000000000001</v>
      </c>
      <c r="N95" s="28">
        <v>61.58</v>
      </c>
      <c r="O95" s="17">
        <v>0</v>
      </c>
      <c r="P95" s="17">
        <f>N95/סיכום!$B$42</f>
        <v>4.0549805608558198E-3</v>
      </c>
    </row>
    <row r="96" spans="1:16">
      <c r="A96" s="7" t="s">
        <v>269</v>
      </c>
      <c r="B96" s="7">
        <v>6990139</v>
      </c>
      <c r="C96" s="7" t="s">
        <v>268</v>
      </c>
      <c r="D96" s="7" t="s">
        <v>189</v>
      </c>
      <c r="E96" s="7" t="s">
        <v>257</v>
      </c>
      <c r="F96" s="7" t="s">
        <v>154</v>
      </c>
      <c r="G96" s="28">
        <v>0</v>
      </c>
      <c r="H96" s="7">
        <v>1.37</v>
      </c>
      <c r="I96" s="7" t="s">
        <v>23</v>
      </c>
      <c r="J96" s="17">
        <v>0.05</v>
      </c>
      <c r="K96" s="17">
        <v>8.0000000000000002E-3</v>
      </c>
      <c r="L96" s="28">
        <v>13500.45</v>
      </c>
      <c r="M96" s="28">
        <v>130.30000000000001</v>
      </c>
      <c r="N96" s="28">
        <v>17.59</v>
      </c>
      <c r="O96" s="17">
        <v>0</v>
      </c>
      <c r="P96" s="17">
        <f>N96/סיכום!$B$42</f>
        <v>1.1582836645900271E-3</v>
      </c>
    </row>
    <row r="97" spans="1:16">
      <c r="A97" s="7" t="s">
        <v>270</v>
      </c>
      <c r="B97" s="7">
        <v>1105543</v>
      </c>
      <c r="C97" s="7" t="s">
        <v>271</v>
      </c>
      <c r="D97" s="7" t="s">
        <v>239</v>
      </c>
      <c r="E97" s="7" t="s">
        <v>257</v>
      </c>
      <c r="F97" s="7" t="s">
        <v>154</v>
      </c>
      <c r="G97" s="28">
        <v>0</v>
      </c>
      <c r="H97" s="7">
        <v>4.51</v>
      </c>
      <c r="I97" s="7" t="s">
        <v>23</v>
      </c>
      <c r="J97" s="17">
        <v>4.5999999999999999E-2</v>
      </c>
      <c r="K97" s="17">
        <v>2.2100000000000002E-2</v>
      </c>
      <c r="L97" s="28">
        <v>11021.15</v>
      </c>
      <c r="M97" s="28">
        <v>135.75</v>
      </c>
      <c r="N97" s="28">
        <v>14.96</v>
      </c>
      <c r="O97" s="17">
        <v>0</v>
      </c>
      <c r="P97" s="17">
        <f>N97/סיכום!$B$42</f>
        <v>9.851008312829338E-4</v>
      </c>
    </row>
    <row r="98" spans="1:16">
      <c r="A98" s="7" t="s">
        <v>272</v>
      </c>
      <c r="B98" s="7">
        <v>1106046</v>
      </c>
      <c r="C98" s="7" t="s">
        <v>271</v>
      </c>
      <c r="D98" s="7" t="s">
        <v>239</v>
      </c>
      <c r="E98" s="7" t="s">
        <v>257</v>
      </c>
      <c r="F98" s="7" t="s">
        <v>154</v>
      </c>
      <c r="G98" s="28">
        <v>0</v>
      </c>
      <c r="H98" s="7">
        <v>4.7699999999999996</v>
      </c>
      <c r="I98" s="7" t="s">
        <v>23</v>
      </c>
      <c r="J98" s="17">
        <v>4.4999999999999998E-2</v>
      </c>
      <c r="K98" s="17">
        <v>2.3400000000000001E-2</v>
      </c>
      <c r="L98" s="28">
        <v>19081</v>
      </c>
      <c r="M98" s="28">
        <v>132.66999999999999</v>
      </c>
      <c r="N98" s="28">
        <v>25.31</v>
      </c>
      <c r="O98" s="17">
        <v>1E-4</v>
      </c>
      <c r="P98" s="17">
        <f>N98/סיכום!$B$42</f>
        <v>1.6666378368830918E-3</v>
      </c>
    </row>
    <row r="99" spans="1:16">
      <c r="A99" s="7" t="s">
        <v>273</v>
      </c>
      <c r="B99" s="7">
        <v>1098656</v>
      </c>
      <c r="C99" s="7" t="s">
        <v>274</v>
      </c>
      <c r="D99" s="7" t="s">
        <v>189</v>
      </c>
      <c r="E99" s="7" t="s">
        <v>257</v>
      </c>
      <c r="F99" s="7" t="s">
        <v>203</v>
      </c>
      <c r="G99" s="28">
        <v>0</v>
      </c>
      <c r="H99" s="7">
        <v>0.66</v>
      </c>
      <c r="I99" s="7" t="s">
        <v>23</v>
      </c>
      <c r="J99" s="17">
        <v>4.7E-2</v>
      </c>
      <c r="K99" s="17">
        <v>3.0200000000000001E-2</v>
      </c>
      <c r="L99" s="28">
        <v>10425.33</v>
      </c>
      <c r="M99" s="28">
        <v>121.3</v>
      </c>
      <c r="N99" s="28">
        <v>12.65</v>
      </c>
      <c r="O99" s="17">
        <v>0</v>
      </c>
      <c r="P99" s="17">
        <f>N99/סיכום!$B$42</f>
        <v>8.3298967351130436E-4</v>
      </c>
    </row>
    <row r="100" spans="1:16">
      <c r="A100" s="7" t="s">
        <v>275</v>
      </c>
      <c r="B100" s="7">
        <v>1119999</v>
      </c>
      <c r="C100" s="7" t="s">
        <v>274</v>
      </c>
      <c r="D100" s="7" t="s">
        <v>189</v>
      </c>
      <c r="E100" s="7" t="s">
        <v>257</v>
      </c>
      <c r="F100" s="7" t="s">
        <v>203</v>
      </c>
      <c r="G100" s="28">
        <v>0</v>
      </c>
      <c r="H100" s="7">
        <v>3.28</v>
      </c>
      <c r="I100" s="7" t="s">
        <v>23</v>
      </c>
      <c r="J100" s="17">
        <v>4.4999999999999998E-2</v>
      </c>
      <c r="K100" s="17">
        <v>3.1800000000000002E-2</v>
      </c>
      <c r="L100" s="28">
        <v>68190</v>
      </c>
      <c r="M100" s="28">
        <v>112.09</v>
      </c>
      <c r="N100" s="28">
        <v>76.430000000000007</v>
      </c>
      <c r="O100" s="17">
        <v>1E-4</v>
      </c>
      <c r="P100" s="17">
        <f>N100/סיכום!$B$42</f>
        <v>5.0328380036734378E-3</v>
      </c>
    </row>
    <row r="101" spans="1:16">
      <c r="A101" s="7" t="s">
        <v>276</v>
      </c>
      <c r="B101" s="7">
        <v>7770142</v>
      </c>
      <c r="C101" s="7" t="s">
        <v>277</v>
      </c>
      <c r="D101" s="7" t="s">
        <v>278</v>
      </c>
      <c r="E101" s="7" t="s">
        <v>257</v>
      </c>
      <c r="F101" s="7" t="s">
        <v>154</v>
      </c>
      <c r="G101" s="28">
        <v>0</v>
      </c>
      <c r="H101" s="7">
        <v>2.17</v>
      </c>
      <c r="I101" s="7" t="s">
        <v>23</v>
      </c>
      <c r="J101" s="17">
        <v>5.1999999999999998E-2</v>
      </c>
      <c r="K101" s="17">
        <v>1.8100000000000002E-2</v>
      </c>
      <c r="L101" s="28">
        <v>50202</v>
      </c>
      <c r="M101" s="28">
        <v>134.16</v>
      </c>
      <c r="N101" s="28">
        <v>67.349999999999994</v>
      </c>
      <c r="O101" s="17">
        <v>0</v>
      </c>
      <c r="P101" s="17">
        <f>N101/סיכום!$B$42</f>
        <v>4.434929210354651E-3</v>
      </c>
    </row>
    <row r="102" spans="1:16">
      <c r="A102" s="7" t="s">
        <v>279</v>
      </c>
      <c r="B102" s="7">
        <v>1820141</v>
      </c>
      <c r="C102" s="7" t="s">
        <v>280</v>
      </c>
      <c r="D102" s="7" t="s">
        <v>189</v>
      </c>
      <c r="E102" s="7" t="s">
        <v>281</v>
      </c>
      <c r="F102" s="7" t="s">
        <v>203</v>
      </c>
      <c r="G102" s="28">
        <v>0</v>
      </c>
      <c r="H102" s="7">
        <v>1.3</v>
      </c>
      <c r="I102" s="7" t="s">
        <v>23</v>
      </c>
      <c r="J102" s="17">
        <v>6.0999999999999999E-2</v>
      </c>
      <c r="K102" s="17">
        <v>1.55E-2</v>
      </c>
      <c r="L102" s="28">
        <v>8614</v>
      </c>
      <c r="M102" s="28">
        <v>116.31</v>
      </c>
      <c r="N102" s="28">
        <v>10.02</v>
      </c>
      <c r="O102" s="17">
        <v>1E-4</v>
      </c>
      <c r="P102" s="17">
        <f>N102/סיכום!$B$42</f>
        <v>6.5980684020421098E-4</v>
      </c>
    </row>
    <row r="103" spans="1:16">
      <c r="A103" s="7" t="s">
        <v>282</v>
      </c>
      <c r="B103" s="7">
        <v>1123413</v>
      </c>
      <c r="C103" s="7" t="s">
        <v>283</v>
      </c>
      <c r="D103" s="7" t="s">
        <v>284</v>
      </c>
      <c r="E103" s="7" t="s">
        <v>281</v>
      </c>
      <c r="F103" s="7" t="s">
        <v>203</v>
      </c>
      <c r="G103" s="28">
        <v>0</v>
      </c>
      <c r="H103" s="7">
        <v>0.63</v>
      </c>
      <c r="I103" s="7" t="s">
        <v>23</v>
      </c>
      <c r="J103" s="17">
        <v>2.8000000000000001E-2</v>
      </c>
      <c r="K103" s="17">
        <v>1.34E-2</v>
      </c>
      <c r="L103" s="28">
        <v>23248.54</v>
      </c>
      <c r="M103" s="28">
        <v>105.43</v>
      </c>
      <c r="N103" s="28">
        <v>24.51</v>
      </c>
      <c r="O103" s="17">
        <v>2.0000000000000001E-4</v>
      </c>
      <c r="P103" s="17">
        <f>N103/סיכום!$B$42</f>
        <v>1.6139586480444323E-3</v>
      </c>
    </row>
    <row r="104" spans="1:16">
      <c r="A104" s="7" t="s">
        <v>285</v>
      </c>
      <c r="B104" s="7">
        <v>1127588</v>
      </c>
      <c r="C104" s="7" t="s">
        <v>283</v>
      </c>
      <c r="D104" s="7" t="s">
        <v>284</v>
      </c>
      <c r="E104" s="7" t="s">
        <v>281</v>
      </c>
      <c r="F104" s="7" t="s">
        <v>203</v>
      </c>
      <c r="G104" s="28">
        <v>0</v>
      </c>
      <c r="H104" s="7">
        <v>1.84</v>
      </c>
      <c r="I104" s="7" t="s">
        <v>23</v>
      </c>
      <c r="J104" s="17">
        <v>4.2000000000000003E-2</v>
      </c>
      <c r="K104" s="17">
        <v>1.77E-2</v>
      </c>
      <c r="L104" s="28">
        <v>29604.05</v>
      </c>
      <c r="M104" s="28">
        <v>106.63</v>
      </c>
      <c r="N104" s="28">
        <v>31.57</v>
      </c>
      <c r="O104" s="17">
        <v>0</v>
      </c>
      <c r="P104" s="17">
        <f>N104/סיכום!$B$42</f>
        <v>2.0788524895456028E-3</v>
      </c>
    </row>
    <row r="105" spans="1:16">
      <c r="A105" s="7" t="s">
        <v>286</v>
      </c>
      <c r="B105" s="7">
        <v>1122233</v>
      </c>
      <c r="C105" s="7" t="s">
        <v>287</v>
      </c>
      <c r="D105" s="7" t="s">
        <v>189</v>
      </c>
      <c r="E105" s="7" t="s">
        <v>281</v>
      </c>
      <c r="F105" s="7" t="s">
        <v>203</v>
      </c>
      <c r="G105" s="28">
        <v>0</v>
      </c>
      <c r="H105" s="7">
        <v>1.86</v>
      </c>
      <c r="I105" s="7" t="s">
        <v>23</v>
      </c>
      <c r="J105" s="17">
        <v>5.8999999999999997E-2</v>
      </c>
      <c r="K105" s="17">
        <v>2.5399999999999999E-2</v>
      </c>
      <c r="L105" s="28">
        <v>2496.67</v>
      </c>
      <c r="M105" s="28">
        <v>115</v>
      </c>
      <c r="N105" s="28">
        <v>2.87</v>
      </c>
      <c r="O105" s="17">
        <v>0</v>
      </c>
      <c r="P105" s="17">
        <f>N105/סיכום!$B$42</f>
        <v>1.8898658995869118E-4</v>
      </c>
    </row>
    <row r="106" spans="1:16">
      <c r="A106" s="7" t="s">
        <v>288</v>
      </c>
      <c r="B106" s="7">
        <v>1127414</v>
      </c>
      <c r="C106" s="7" t="s">
        <v>241</v>
      </c>
      <c r="D106" s="7" t="s">
        <v>153</v>
      </c>
      <c r="E106" s="7" t="s">
        <v>281</v>
      </c>
      <c r="F106" s="7" t="s">
        <v>154</v>
      </c>
      <c r="G106" s="28">
        <v>0</v>
      </c>
      <c r="H106" s="7">
        <v>4.76</v>
      </c>
      <c r="I106" s="7" t="s">
        <v>23</v>
      </c>
      <c r="J106" s="17">
        <v>2.4E-2</v>
      </c>
      <c r="K106" s="17">
        <v>1.04E-2</v>
      </c>
      <c r="L106" s="28">
        <v>44000</v>
      </c>
      <c r="M106" s="28">
        <v>107.99</v>
      </c>
      <c r="N106" s="28">
        <v>47.52</v>
      </c>
      <c r="O106" s="17">
        <v>2.9999999999999997E-4</v>
      </c>
      <c r="P106" s="17">
        <f>N106/סיכום!$B$42</f>
        <v>3.1291438170163782E-3</v>
      </c>
    </row>
    <row r="107" spans="1:16">
      <c r="A107" s="7" t="s">
        <v>289</v>
      </c>
      <c r="B107" s="7">
        <v>6320071</v>
      </c>
      <c r="C107" s="7" t="s">
        <v>290</v>
      </c>
      <c r="D107" s="7" t="s">
        <v>291</v>
      </c>
      <c r="E107" s="7" t="s">
        <v>281</v>
      </c>
      <c r="F107" s="7" t="s">
        <v>154</v>
      </c>
      <c r="G107" s="28">
        <v>0</v>
      </c>
      <c r="H107" s="7">
        <v>1.99</v>
      </c>
      <c r="I107" s="7" t="s">
        <v>23</v>
      </c>
      <c r="J107" s="17">
        <v>4.65E-2</v>
      </c>
      <c r="K107" s="17">
        <v>1.6199999999999999E-2</v>
      </c>
      <c r="L107" s="28">
        <v>5714.29</v>
      </c>
      <c r="M107" s="28">
        <v>120.36</v>
      </c>
      <c r="N107" s="28">
        <v>6.88</v>
      </c>
      <c r="O107" s="17">
        <v>1E-4</v>
      </c>
      <c r="P107" s="17">
        <f>N107/סיכום!$B$42</f>
        <v>4.5304102401247224E-4</v>
      </c>
    </row>
    <row r="108" spans="1:16">
      <c r="A108" s="7" t="s">
        <v>292</v>
      </c>
      <c r="B108" s="7">
        <v>6320076</v>
      </c>
      <c r="C108" s="7" t="s">
        <v>290</v>
      </c>
      <c r="D108" s="7" t="s">
        <v>291</v>
      </c>
      <c r="E108" s="7" t="s">
        <v>281</v>
      </c>
      <c r="F108" s="7" t="s">
        <v>154</v>
      </c>
      <c r="G108" s="28">
        <v>0</v>
      </c>
      <c r="H108" s="28">
        <v>0</v>
      </c>
      <c r="I108" s="7" t="s">
        <v>23</v>
      </c>
      <c r="J108" s="42">
        <v>0</v>
      </c>
      <c r="K108" s="42">
        <v>0</v>
      </c>
      <c r="L108" s="28">
        <v>302.16000000000003</v>
      </c>
      <c r="M108" s="28">
        <v>100</v>
      </c>
      <c r="N108" s="28">
        <v>0.3</v>
      </c>
      <c r="O108" s="42">
        <v>0</v>
      </c>
      <c r="P108" s="17">
        <f>N108/סיכום!$B$42</f>
        <v>1.9754695814497333E-5</v>
      </c>
    </row>
    <row r="109" spans="1:16">
      <c r="A109" s="7" t="s">
        <v>293</v>
      </c>
      <c r="B109" s="7">
        <v>1107341</v>
      </c>
      <c r="C109" s="7" t="s">
        <v>294</v>
      </c>
      <c r="D109" s="7" t="s">
        <v>177</v>
      </c>
      <c r="E109" s="7" t="s">
        <v>295</v>
      </c>
      <c r="F109" s="7" t="s">
        <v>203</v>
      </c>
      <c r="G109" s="28">
        <v>0</v>
      </c>
      <c r="H109" s="7">
        <v>0.34</v>
      </c>
      <c r="I109" s="7" t="s">
        <v>23</v>
      </c>
      <c r="J109" s="17">
        <v>0.05</v>
      </c>
      <c r="K109" s="17">
        <v>2.6200000000000001E-2</v>
      </c>
      <c r="L109" s="28">
        <v>0.2</v>
      </c>
      <c r="M109" s="28">
        <v>121.73</v>
      </c>
      <c r="N109" s="28">
        <v>0</v>
      </c>
      <c r="O109" s="17">
        <v>0</v>
      </c>
      <c r="P109" s="17">
        <f>N109/סיכום!$B$42</f>
        <v>0</v>
      </c>
    </row>
    <row r="110" spans="1:16">
      <c r="A110" s="7" t="s">
        <v>296</v>
      </c>
      <c r="B110" s="7">
        <v>1980200</v>
      </c>
      <c r="C110" s="7" t="s">
        <v>297</v>
      </c>
      <c r="D110" s="7" t="s">
        <v>189</v>
      </c>
      <c r="E110" s="7" t="s">
        <v>295</v>
      </c>
      <c r="F110" s="7" t="s">
        <v>203</v>
      </c>
      <c r="G110" s="28">
        <v>0</v>
      </c>
      <c r="H110" s="7">
        <v>0.42</v>
      </c>
      <c r="I110" s="7" t="s">
        <v>23</v>
      </c>
      <c r="J110" s="17">
        <v>5.0999999999999997E-2</v>
      </c>
      <c r="K110" s="17">
        <v>3.7199999999999997E-2</v>
      </c>
      <c r="L110" s="28">
        <v>1.25</v>
      </c>
      <c r="M110" s="28">
        <v>118.58</v>
      </c>
      <c r="N110" s="28">
        <v>0</v>
      </c>
      <c r="O110" s="17">
        <v>0</v>
      </c>
      <c r="P110" s="17">
        <f>N110/סיכום!$B$42</f>
        <v>0</v>
      </c>
    </row>
    <row r="111" spans="1:16">
      <c r="A111" s="7" t="s">
        <v>298</v>
      </c>
      <c r="B111" s="7">
        <v>7980121</v>
      </c>
      <c r="C111" s="7" t="s">
        <v>299</v>
      </c>
      <c r="D111" s="7" t="s">
        <v>239</v>
      </c>
      <c r="E111" s="7" t="s">
        <v>300</v>
      </c>
      <c r="F111" s="7" t="s">
        <v>154</v>
      </c>
      <c r="G111" s="28">
        <v>0</v>
      </c>
      <c r="H111" s="7">
        <v>1.81</v>
      </c>
      <c r="I111" s="7" t="s">
        <v>23</v>
      </c>
      <c r="J111" s="17">
        <v>4.4999999999999998E-2</v>
      </c>
      <c r="K111" s="17">
        <v>0.18659999999999999</v>
      </c>
      <c r="L111" s="28">
        <v>1081.28</v>
      </c>
      <c r="M111" s="28">
        <v>97.35</v>
      </c>
      <c r="N111" s="28">
        <v>1.05</v>
      </c>
      <c r="O111" s="17">
        <v>0</v>
      </c>
      <c r="P111" s="17">
        <f>N111/סיכום!$B$42</f>
        <v>6.9141435350740681E-5</v>
      </c>
    </row>
    <row r="112" spans="1:16">
      <c r="A112" s="7" t="s">
        <v>301</v>
      </c>
      <c r="B112" s="7">
        <v>7360063</v>
      </c>
      <c r="C112" s="7" t="s">
        <v>302</v>
      </c>
      <c r="D112" s="7" t="s">
        <v>239</v>
      </c>
      <c r="E112" s="7" t="s">
        <v>1231</v>
      </c>
      <c r="F112" s="7"/>
      <c r="G112" s="28">
        <v>0</v>
      </c>
      <c r="H112" s="28">
        <v>0</v>
      </c>
      <c r="I112" s="7" t="s">
        <v>23</v>
      </c>
      <c r="J112" s="42">
        <v>0</v>
      </c>
      <c r="K112" s="42">
        <v>0</v>
      </c>
      <c r="L112" s="28">
        <v>23.79</v>
      </c>
      <c r="M112" s="28">
        <v>0</v>
      </c>
      <c r="N112" s="28">
        <v>0</v>
      </c>
      <c r="O112" s="42">
        <v>0</v>
      </c>
      <c r="P112" s="17">
        <f>N112/סיכום!$B$42</f>
        <v>0</v>
      </c>
    </row>
    <row r="113" spans="1:16">
      <c r="A113" s="7" t="s">
        <v>303</v>
      </c>
      <c r="B113" s="7">
        <v>5650114</v>
      </c>
      <c r="C113" s="7" t="s">
        <v>304</v>
      </c>
      <c r="D113" s="7" t="s">
        <v>305</v>
      </c>
      <c r="E113" s="7" t="s">
        <v>1231</v>
      </c>
      <c r="F113" s="7"/>
      <c r="G113" s="28">
        <v>0</v>
      </c>
      <c r="H113" s="7">
        <v>2.4300000000000002</v>
      </c>
      <c r="I113" s="7" t="s">
        <v>23</v>
      </c>
      <c r="J113" s="17">
        <v>5.1499999999999997E-2</v>
      </c>
      <c r="K113" s="17">
        <v>1.2500000000000001E-2</v>
      </c>
      <c r="L113" s="28">
        <v>15885.9</v>
      </c>
      <c r="M113" s="28">
        <v>120.89</v>
      </c>
      <c r="N113" s="28">
        <v>19.2</v>
      </c>
      <c r="O113" s="17">
        <v>0</v>
      </c>
      <c r="P113" s="17">
        <f>N113/סיכום!$B$42</f>
        <v>1.2643005321278293E-3</v>
      </c>
    </row>
    <row r="114" spans="1:16">
      <c r="A114" s="7" t="s">
        <v>306</v>
      </c>
      <c r="B114" s="7">
        <v>1118892</v>
      </c>
      <c r="C114" s="7" t="s">
        <v>307</v>
      </c>
      <c r="D114" s="7" t="s">
        <v>177</v>
      </c>
      <c r="E114" s="7" t="s">
        <v>1231</v>
      </c>
      <c r="F114" s="7"/>
      <c r="G114" s="28">
        <v>0</v>
      </c>
      <c r="H114" s="7">
        <v>0.5</v>
      </c>
      <c r="I114" s="7" t="s">
        <v>23</v>
      </c>
      <c r="J114" s="17">
        <v>4.3999999999999997E-2</v>
      </c>
      <c r="K114" s="17">
        <v>1.2800000000000001E-2</v>
      </c>
      <c r="L114" s="28">
        <v>65.5</v>
      </c>
      <c r="M114" s="28">
        <v>110.4</v>
      </c>
      <c r="N114" s="28">
        <v>7.0000000000000007E-2</v>
      </c>
      <c r="O114" s="17">
        <v>0</v>
      </c>
      <c r="P114" s="17">
        <f>N114/סיכום!$B$42</f>
        <v>4.6094290233827117E-6</v>
      </c>
    </row>
    <row r="115" spans="1:16" ht="13.5" thickBot="1">
      <c r="A115" s="6" t="s">
        <v>308</v>
      </c>
      <c r="B115" s="6"/>
      <c r="C115" s="6"/>
      <c r="D115" s="6"/>
      <c r="E115" s="6"/>
      <c r="F115" s="6"/>
      <c r="G115" s="6"/>
      <c r="H115" s="6">
        <v>4.2699999999999996</v>
      </c>
      <c r="I115" s="6"/>
      <c r="J115" s="18"/>
      <c r="K115" s="18">
        <v>1.3899999999999999E-2</v>
      </c>
      <c r="L115" s="48">
        <f>SUM(L20:L114)</f>
        <v>1681577.3199999994</v>
      </c>
      <c r="M115" s="47"/>
      <c r="N115" s="48">
        <f>SUM(N20:N114)</f>
        <v>1992.9699999999993</v>
      </c>
      <c r="O115" s="18"/>
      <c r="P115" s="19">
        <f>SUM(P20:P114)</f>
        <v>0.13123505372472921</v>
      </c>
    </row>
    <row r="116" spans="1:16" ht="13.5" thickTop="1"/>
    <row r="117" spans="1:16">
      <c r="A117" s="6" t="s">
        <v>309</v>
      </c>
      <c r="B117" s="6"/>
      <c r="C117" s="6"/>
      <c r="D117" s="6"/>
      <c r="E117" s="6"/>
      <c r="F117" s="6"/>
      <c r="G117" s="6"/>
      <c r="H117" s="6"/>
      <c r="I117" s="6"/>
      <c r="J117" s="18"/>
      <c r="K117" s="18"/>
      <c r="L117" s="47"/>
      <c r="M117" s="47"/>
      <c r="N117" s="47"/>
      <c r="O117" s="18"/>
      <c r="P117" s="18"/>
    </row>
    <row r="118" spans="1:16">
      <c r="A118" s="7" t="s">
        <v>310</v>
      </c>
      <c r="B118" s="7">
        <v>2310175</v>
      </c>
      <c r="C118" s="7" t="s">
        <v>311</v>
      </c>
      <c r="D118" s="7" t="s">
        <v>153</v>
      </c>
      <c r="E118" s="7" t="s">
        <v>22</v>
      </c>
      <c r="F118" s="7" t="s">
        <v>154</v>
      </c>
      <c r="G118" s="28">
        <v>0</v>
      </c>
      <c r="H118" s="28">
        <v>0</v>
      </c>
      <c r="I118" s="7" t="s">
        <v>23</v>
      </c>
      <c r="J118" s="42">
        <v>0</v>
      </c>
      <c r="K118" s="42">
        <v>0</v>
      </c>
      <c r="L118" s="28">
        <v>13000</v>
      </c>
      <c r="M118" s="28">
        <v>97.63</v>
      </c>
      <c r="N118" s="28">
        <v>12.69</v>
      </c>
      <c r="O118" s="17">
        <v>0</v>
      </c>
      <c r="P118" s="17">
        <f>N118/סיכום!$B$42</f>
        <v>8.3562363295323721E-4</v>
      </c>
    </row>
    <row r="119" spans="1:16">
      <c r="A119" s="7" t="s">
        <v>312</v>
      </c>
      <c r="B119" s="7">
        <v>1119635</v>
      </c>
      <c r="C119" s="7" t="s">
        <v>313</v>
      </c>
      <c r="D119" s="7" t="s">
        <v>314</v>
      </c>
      <c r="E119" s="7" t="s">
        <v>164</v>
      </c>
      <c r="F119" s="7" t="s">
        <v>203</v>
      </c>
      <c r="G119" s="28">
        <v>0</v>
      </c>
      <c r="H119" s="7">
        <v>2.86</v>
      </c>
      <c r="I119" s="7" t="s">
        <v>23</v>
      </c>
      <c r="J119" s="17">
        <v>4.8399999999999999E-2</v>
      </c>
      <c r="K119" s="17">
        <v>1.43E-2</v>
      </c>
      <c r="L119" s="28">
        <v>6210.45</v>
      </c>
      <c r="M119" s="28">
        <v>109.95</v>
      </c>
      <c r="N119" s="28">
        <v>6.83</v>
      </c>
      <c r="O119" s="17">
        <v>0</v>
      </c>
      <c r="P119" s="17">
        <f>N119/סיכום!$B$42</f>
        <v>4.49748574710056E-4</v>
      </c>
    </row>
    <row r="120" spans="1:16">
      <c r="A120" s="7" t="s">
        <v>315</v>
      </c>
      <c r="B120" s="7">
        <v>6040281</v>
      </c>
      <c r="C120" s="7" t="s">
        <v>166</v>
      </c>
      <c r="D120" s="7" t="s">
        <v>153</v>
      </c>
      <c r="E120" s="7" t="s">
        <v>164</v>
      </c>
      <c r="F120" s="7" t="s">
        <v>160</v>
      </c>
      <c r="G120" s="28">
        <v>0</v>
      </c>
      <c r="H120" s="7">
        <v>2.06</v>
      </c>
      <c r="I120" s="7" t="s">
        <v>23</v>
      </c>
      <c r="J120" s="17">
        <v>5.3999999999999999E-2</v>
      </c>
      <c r="K120" s="17">
        <v>1.17E-2</v>
      </c>
      <c r="L120" s="28">
        <v>10000</v>
      </c>
      <c r="M120" s="28">
        <v>113.45</v>
      </c>
      <c r="N120" s="28">
        <v>11.35</v>
      </c>
      <c r="O120" s="17">
        <v>0</v>
      </c>
      <c r="P120" s="17">
        <f>N120/סיכום!$B$42</f>
        <v>7.4738599164848245E-4</v>
      </c>
    </row>
    <row r="121" spans="1:16">
      <c r="A121" s="7" t="s">
        <v>316</v>
      </c>
      <c r="B121" s="7">
        <v>7590144</v>
      </c>
      <c r="C121" s="7" t="s">
        <v>209</v>
      </c>
      <c r="D121" s="7" t="s">
        <v>189</v>
      </c>
      <c r="E121" s="7" t="s">
        <v>200</v>
      </c>
      <c r="F121" s="7" t="s">
        <v>160</v>
      </c>
      <c r="G121" s="28">
        <v>0</v>
      </c>
      <c r="H121" s="7">
        <v>1.3</v>
      </c>
      <c r="I121" s="7" t="s">
        <v>23</v>
      </c>
      <c r="J121" s="17">
        <v>6.4100000000000004E-2</v>
      </c>
      <c r="K121" s="17">
        <v>1.12E-2</v>
      </c>
      <c r="L121" s="28">
        <v>11433</v>
      </c>
      <c r="M121" s="28">
        <v>108.03</v>
      </c>
      <c r="N121" s="28">
        <v>12.35</v>
      </c>
      <c r="O121" s="17">
        <v>0</v>
      </c>
      <c r="P121" s="17">
        <f>N121/סיכום!$B$42</f>
        <v>8.132349776968069E-4</v>
      </c>
    </row>
    <row r="122" spans="1:16">
      <c r="A122" s="7" t="s">
        <v>317</v>
      </c>
      <c r="B122" s="7">
        <v>6910137</v>
      </c>
      <c r="C122" s="7" t="s">
        <v>318</v>
      </c>
      <c r="D122" s="7" t="s">
        <v>153</v>
      </c>
      <c r="E122" s="7" t="s">
        <v>200</v>
      </c>
      <c r="F122" s="7" t="s">
        <v>154</v>
      </c>
      <c r="G122" s="28">
        <v>0</v>
      </c>
      <c r="H122" s="7">
        <v>4.75</v>
      </c>
      <c r="I122" s="7" t="s">
        <v>23</v>
      </c>
      <c r="J122" s="17">
        <v>6.4000000000000001E-2</v>
      </c>
      <c r="K122" s="17">
        <v>2.5399999999999999E-2</v>
      </c>
      <c r="L122" s="28">
        <v>7460</v>
      </c>
      <c r="M122" s="28">
        <v>119.88</v>
      </c>
      <c r="N122" s="28">
        <v>8.94</v>
      </c>
      <c r="O122" s="17">
        <v>0</v>
      </c>
      <c r="P122" s="17">
        <f>N122/סיכום!$B$42</f>
        <v>5.8868993527202052E-4</v>
      </c>
    </row>
    <row r="123" spans="1:16">
      <c r="A123" s="7" t="s">
        <v>319</v>
      </c>
      <c r="B123" s="7">
        <v>7480064</v>
      </c>
      <c r="C123" s="7" t="s">
        <v>214</v>
      </c>
      <c r="D123" s="7" t="s">
        <v>153</v>
      </c>
      <c r="E123" s="7" t="s">
        <v>200</v>
      </c>
      <c r="F123" s="7" t="s">
        <v>160</v>
      </c>
      <c r="G123" s="28">
        <v>0</v>
      </c>
      <c r="H123" s="7">
        <v>0.69</v>
      </c>
      <c r="I123" s="7" t="s">
        <v>23</v>
      </c>
      <c r="J123" s="17">
        <v>6.8000000000000005E-2</v>
      </c>
      <c r="K123" s="17">
        <v>1.01E-2</v>
      </c>
      <c r="L123" s="28">
        <v>3221</v>
      </c>
      <c r="M123" s="28">
        <v>106.06</v>
      </c>
      <c r="N123" s="28">
        <v>3.42</v>
      </c>
      <c r="O123" s="17">
        <v>0</v>
      </c>
      <c r="P123" s="17">
        <f>N123/סיכום!$B$42</f>
        <v>2.2520353228526962E-4</v>
      </c>
    </row>
    <row r="124" spans="1:16">
      <c r="A124" s="7" t="s">
        <v>320</v>
      </c>
      <c r="B124" s="7">
        <v>1126051</v>
      </c>
      <c r="C124" s="7" t="s">
        <v>218</v>
      </c>
      <c r="D124" s="7" t="s">
        <v>153</v>
      </c>
      <c r="E124" s="7" t="s">
        <v>200</v>
      </c>
      <c r="F124" s="7" t="s">
        <v>154</v>
      </c>
      <c r="G124" s="28">
        <v>0</v>
      </c>
      <c r="H124" s="7">
        <v>1.25</v>
      </c>
      <c r="I124" s="7" t="s">
        <v>23</v>
      </c>
      <c r="J124" s="17">
        <v>1.4017E-2</v>
      </c>
      <c r="K124" s="17">
        <v>9.9000000000000008E-3</v>
      </c>
      <c r="L124" s="28">
        <v>13343.33</v>
      </c>
      <c r="M124" s="28">
        <v>100.51</v>
      </c>
      <c r="N124" s="28">
        <v>13.41</v>
      </c>
      <c r="O124" s="17">
        <v>1E-4</v>
      </c>
      <c r="P124" s="17">
        <f>N124/סיכום!$B$42</f>
        <v>8.8303490290803088E-4</v>
      </c>
    </row>
    <row r="125" spans="1:16">
      <c r="A125" s="7" t="s">
        <v>321</v>
      </c>
      <c r="B125" s="7">
        <v>1126056</v>
      </c>
      <c r="C125" s="7" t="s">
        <v>218</v>
      </c>
      <c r="D125" s="7" t="s">
        <v>153</v>
      </c>
      <c r="E125" s="7" t="s">
        <v>200</v>
      </c>
      <c r="F125" s="7" t="s">
        <v>154</v>
      </c>
      <c r="G125" s="28">
        <v>0</v>
      </c>
      <c r="H125" s="28">
        <v>0</v>
      </c>
      <c r="I125" s="7" t="s">
        <v>23</v>
      </c>
      <c r="J125" s="42">
        <v>0</v>
      </c>
      <c r="K125" s="42">
        <v>0</v>
      </c>
      <c r="L125" s="28">
        <v>43.57</v>
      </c>
      <c r="M125" s="28">
        <v>100</v>
      </c>
      <c r="N125" s="28">
        <v>0.04</v>
      </c>
      <c r="O125" s="42">
        <v>0</v>
      </c>
      <c r="P125" s="17">
        <f>N125/סיכום!$B$42</f>
        <v>2.6339594419329783E-6</v>
      </c>
    </row>
    <row r="126" spans="1:16">
      <c r="A126" s="7" t="s">
        <v>322</v>
      </c>
      <c r="B126" s="7">
        <v>1119205</v>
      </c>
      <c r="C126" s="7" t="s">
        <v>185</v>
      </c>
      <c r="D126" s="7" t="s">
        <v>186</v>
      </c>
      <c r="E126" s="7" t="s">
        <v>200</v>
      </c>
      <c r="F126" s="7" t="s">
        <v>154</v>
      </c>
      <c r="G126" s="28">
        <v>0</v>
      </c>
      <c r="H126" s="7">
        <v>6.51</v>
      </c>
      <c r="I126" s="7" t="s">
        <v>23</v>
      </c>
      <c r="J126" s="17">
        <v>1.8679999999999999E-2</v>
      </c>
      <c r="K126" s="17">
        <v>1.34E-2</v>
      </c>
      <c r="L126" s="28">
        <v>15576</v>
      </c>
      <c r="M126" s="28">
        <v>103.66</v>
      </c>
      <c r="N126" s="28">
        <v>16.149999999999999</v>
      </c>
      <c r="O126" s="17">
        <v>1E-4</v>
      </c>
      <c r="P126" s="17">
        <f>N126/סיכום!$B$42</f>
        <v>1.0634611246804397E-3</v>
      </c>
    </row>
    <row r="127" spans="1:16">
      <c r="A127" s="7" t="s">
        <v>323</v>
      </c>
      <c r="B127" s="7">
        <v>1118843</v>
      </c>
      <c r="C127" s="7" t="s">
        <v>224</v>
      </c>
      <c r="D127" s="7" t="s">
        <v>177</v>
      </c>
      <c r="E127" s="7" t="s">
        <v>200</v>
      </c>
      <c r="F127" s="7" t="s">
        <v>154</v>
      </c>
      <c r="G127" s="28">
        <v>0</v>
      </c>
      <c r="H127" s="7">
        <v>1.47</v>
      </c>
      <c r="I127" s="7" t="s">
        <v>23</v>
      </c>
      <c r="J127" s="17">
        <v>5.5E-2</v>
      </c>
      <c r="K127" s="17">
        <v>1.8700000000000001E-2</v>
      </c>
      <c r="L127" s="28">
        <v>4977.5</v>
      </c>
      <c r="M127" s="28">
        <v>105.33</v>
      </c>
      <c r="N127" s="28">
        <v>5.24</v>
      </c>
      <c r="O127" s="17">
        <v>0</v>
      </c>
      <c r="P127" s="17">
        <f>N127/סיכום!$B$42</f>
        <v>3.4504868689322013E-4</v>
      </c>
    </row>
    <row r="128" spans="1:16">
      <c r="A128" s="7" t="s">
        <v>324</v>
      </c>
      <c r="B128" s="7">
        <v>1115070</v>
      </c>
      <c r="C128" s="7" t="s">
        <v>271</v>
      </c>
      <c r="D128" s="7" t="s">
        <v>239</v>
      </c>
      <c r="E128" s="7" t="s">
        <v>231</v>
      </c>
      <c r="F128" s="7" t="s">
        <v>203</v>
      </c>
      <c r="G128" s="28">
        <v>0</v>
      </c>
      <c r="H128" s="7">
        <v>1.26</v>
      </c>
      <c r="I128" s="7" t="s">
        <v>23</v>
      </c>
      <c r="J128" s="17">
        <v>8.5000000000000006E-2</v>
      </c>
      <c r="K128" s="17">
        <v>1.34E-2</v>
      </c>
      <c r="L128" s="28">
        <v>3502</v>
      </c>
      <c r="M128" s="28">
        <v>110.87</v>
      </c>
      <c r="N128" s="28">
        <v>3.88</v>
      </c>
      <c r="O128" s="17">
        <v>0</v>
      </c>
      <c r="P128" s="17">
        <f>N128/סיכום!$B$42</f>
        <v>2.5549406586749884E-4</v>
      </c>
    </row>
    <row r="129" spans="1:16">
      <c r="A129" s="7" t="s">
        <v>325</v>
      </c>
      <c r="B129" s="7">
        <v>1121201</v>
      </c>
      <c r="C129" s="7" t="s">
        <v>241</v>
      </c>
      <c r="D129" s="7" t="s">
        <v>153</v>
      </c>
      <c r="E129" s="7" t="s">
        <v>231</v>
      </c>
      <c r="F129" s="7" t="s">
        <v>154</v>
      </c>
      <c r="G129" s="28">
        <v>0</v>
      </c>
      <c r="H129" s="7">
        <v>2.14</v>
      </c>
      <c r="I129" s="7" t="s">
        <v>23</v>
      </c>
      <c r="J129" s="17">
        <v>1.2706E-2</v>
      </c>
      <c r="K129" s="17">
        <v>7.1000000000000004E-3</v>
      </c>
      <c r="L129" s="28">
        <v>11871</v>
      </c>
      <c r="M129" s="28">
        <v>101.31</v>
      </c>
      <c r="N129" s="28">
        <v>12.03</v>
      </c>
      <c r="O129" s="17">
        <v>0</v>
      </c>
      <c r="P129" s="17">
        <f>N129/סיכום!$B$42</f>
        <v>7.9216330216134306E-4</v>
      </c>
    </row>
    <row r="130" spans="1:16">
      <c r="A130" s="7" t="s">
        <v>326</v>
      </c>
      <c r="B130" s="7">
        <v>6990196</v>
      </c>
      <c r="C130" s="7" t="s">
        <v>268</v>
      </c>
      <c r="D130" s="7" t="s">
        <v>189</v>
      </c>
      <c r="E130" s="7" t="s">
        <v>231</v>
      </c>
      <c r="F130" s="7" t="s">
        <v>203</v>
      </c>
      <c r="G130" s="28">
        <v>0</v>
      </c>
      <c r="H130" s="7">
        <v>4.5999999999999996</v>
      </c>
      <c r="I130" s="7" t="s">
        <v>23</v>
      </c>
      <c r="J130" s="17">
        <v>7.0499999999999993E-2</v>
      </c>
      <c r="K130" s="17">
        <v>4.1399999999999999E-2</v>
      </c>
      <c r="L130" s="28">
        <v>26600</v>
      </c>
      <c r="M130" s="28">
        <v>113.65</v>
      </c>
      <c r="N130" s="28">
        <v>30.23</v>
      </c>
      <c r="O130" s="17">
        <v>0</v>
      </c>
      <c r="P130" s="17">
        <f>N130/סיכום!$B$42</f>
        <v>1.9906148482408481E-3</v>
      </c>
    </row>
    <row r="131" spans="1:16">
      <c r="A131" s="7" t="s">
        <v>327</v>
      </c>
      <c r="B131" s="7">
        <v>1126317</v>
      </c>
      <c r="C131" s="7" t="s">
        <v>328</v>
      </c>
      <c r="D131" s="7" t="s">
        <v>329</v>
      </c>
      <c r="E131" s="7" t="s">
        <v>257</v>
      </c>
      <c r="F131" s="7" t="s">
        <v>154</v>
      </c>
      <c r="G131" s="28">
        <v>0</v>
      </c>
      <c r="H131" s="7">
        <v>1.93</v>
      </c>
      <c r="I131" s="7" t="s">
        <v>23</v>
      </c>
      <c r="J131" s="17">
        <v>6.3E-2</v>
      </c>
      <c r="K131" s="17">
        <v>1.8700000000000001E-2</v>
      </c>
      <c r="L131" s="28">
        <v>16326</v>
      </c>
      <c r="M131" s="28">
        <v>108.62</v>
      </c>
      <c r="N131" s="28">
        <v>17.73</v>
      </c>
      <c r="O131" s="17">
        <v>0</v>
      </c>
      <c r="P131" s="17">
        <f>N131/סיכום!$B$42</f>
        <v>1.1675025226367925E-3</v>
      </c>
    </row>
    <row r="132" spans="1:16">
      <c r="A132" s="7" t="s">
        <v>330</v>
      </c>
      <c r="B132" s="7">
        <v>1115286</v>
      </c>
      <c r="C132" s="7" t="s">
        <v>202</v>
      </c>
      <c r="D132" s="7" t="s">
        <v>153</v>
      </c>
      <c r="E132" s="7" t="s">
        <v>257</v>
      </c>
      <c r="F132" s="7" t="s">
        <v>203</v>
      </c>
      <c r="G132" s="28">
        <v>0</v>
      </c>
      <c r="H132" s="7">
        <v>26.95</v>
      </c>
      <c r="I132" s="7" t="s">
        <v>23</v>
      </c>
      <c r="J132" s="17">
        <v>2.6200000000000001E-2</v>
      </c>
      <c r="K132" s="17">
        <v>2.3699999999999999E-2</v>
      </c>
      <c r="L132" s="28">
        <v>4500</v>
      </c>
      <c r="M132" s="28">
        <v>107.54</v>
      </c>
      <c r="N132" s="28">
        <v>4.84</v>
      </c>
      <c r="O132" s="17">
        <v>0</v>
      </c>
      <c r="P132" s="17">
        <f>N132/סיכום!$B$42</f>
        <v>3.1870909247389034E-4</v>
      </c>
    </row>
    <row r="133" spans="1:16">
      <c r="A133" s="7" t="s">
        <v>331</v>
      </c>
      <c r="B133" s="7">
        <v>2510121</v>
      </c>
      <c r="C133" s="7" t="s">
        <v>332</v>
      </c>
      <c r="D133" s="7" t="s">
        <v>189</v>
      </c>
      <c r="E133" s="7" t="s">
        <v>257</v>
      </c>
      <c r="F133" s="7" t="s">
        <v>154</v>
      </c>
      <c r="G133" s="28">
        <v>0</v>
      </c>
      <c r="H133" s="7">
        <v>0.91</v>
      </c>
      <c r="I133" s="7" t="s">
        <v>23</v>
      </c>
      <c r="J133" s="17">
        <v>2.47E-2</v>
      </c>
      <c r="K133" s="17">
        <v>1.0699999999999999E-2</v>
      </c>
      <c r="L133" s="28">
        <v>5666.92</v>
      </c>
      <c r="M133" s="28">
        <v>101.48</v>
      </c>
      <c r="N133" s="28">
        <v>5.75</v>
      </c>
      <c r="O133" s="17">
        <v>1E-4</v>
      </c>
      <c r="P133" s="17">
        <f>N133/סיכום!$B$42</f>
        <v>3.7863166977786559E-4</v>
      </c>
    </row>
    <row r="134" spans="1:16">
      <c r="A134" s="7" t="s">
        <v>333</v>
      </c>
      <c r="B134" s="7">
        <v>2510126</v>
      </c>
      <c r="C134" s="7" t="s">
        <v>332</v>
      </c>
      <c r="D134" s="7" t="s">
        <v>189</v>
      </c>
      <c r="E134" s="7" t="s">
        <v>257</v>
      </c>
      <c r="F134" s="7" t="s">
        <v>154</v>
      </c>
      <c r="G134" s="28">
        <v>0</v>
      </c>
      <c r="H134" s="28">
        <v>0</v>
      </c>
      <c r="I134" s="7" t="s">
        <v>23</v>
      </c>
      <c r="J134" s="42">
        <v>0</v>
      </c>
      <c r="K134" s="42">
        <v>0</v>
      </c>
      <c r="L134" s="28">
        <v>36.119999999999997</v>
      </c>
      <c r="M134" s="28">
        <v>100</v>
      </c>
      <c r="N134" s="28">
        <v>0.04</v>
      </c>
      <c r="O134" s="42">
        <v>0</v>
      </c>
      <c r="P134" s="17">
        <f>N134/סיכום!$B$42</f>
        <v>2.6339594419329783E-6</v>
      </c>
    </row>
    <row r="135" spans="1:16">
      <c r="A135" s="7" t="s">
        <v>334</v>
      </c>
      <c r="B135" s="7">
        <v>7770167</v>
      </c>
      <c r="C135" s="7" t="s">
        <v>277</v>
      </c>
      <c r="D135" s="7" t="s">
        <v>278</v>
      </c>
      <c r="E135" s="7" t="s">
        <v>257</v>
      </c>
      <c r="F135" s="7" t="s">
        <v>154</v>
      </c>
      <c r="G135" s="28">
        <v>0</v>
      </c>
      <c r="H135" s="7">
        <v>1.08</v>
      </c>
      <c r="I135" s="7" t="s">
        <v>23</v>
      </c>
      <c r="J135" s="17">
        <v>5.45E-2</v>
      </c>
      <c r="K135" s="17">
        <v>1.54E-2</v>
      </c>
      <c r="L135" s="28">
        <v>5135.5</v>
      </c>
      <c r="M135" s="28">
        <v>106.4</v>
      </c>
      <c r="N135" s="28">
        <v>5.46</v>
      </c>
      <c r="O135" s="17">
        <v>0</v>
      </c>
      <c r="P135" s="17">
        <f>N135/סיכום!$B$42</f>
        <v>3.5953546382385152E-4</v>
      </c>
    </row>
    <row r="136" spans="1:16">
      <c r="A136" s="7" t="s">
        <v>335</v>
      </c>
      <c r="B136" s="7">
        <v>7980162</v>
      </c>
      <c r="C136" s="7" t="s">
        <v>299</v>
      </c>
      <c r="D136" s="7" t="s">
        <v>239</v>
      </c>
      <c r="E136" s="7" t="s">
        <v>300</v>
      </c>
      <c r="F136" s="7" t="s">
        <v>154</v>
      </c>
      <c r="G136" s="28">
        <v>0</v>
      </c>
      <c r="H136" s="7">
        <v>1.68</v>
      </c>
      <c r="I136" s="7" t="s">
        <v>23</v>
      </c>
      <c r="J136" s="17">
        <v>6.6000000000000003E-2</v>
      </c>
      <c r="K136" s="17">
        <v>0.17319999999999999</v>
      </c>
      <c r="L136" s="28">
        <v>2571.42</v>
      </c>
      <c r="M136" s="28">
        <v>87.71</v>
      </c>
      <c r="N136" s="28">
        <v>2.2599999999999998</v>
      </c>
      <c r="O136" s="17">
        <v>0</v>
      </c>
      <c r="P136" s="17">
        <f>N136/סיכום!$B$42</f>
        <v>1.4881870846921325E-4</v>
      </c>
    </row>
    <row r="137" spans="1:16">
      <c r="A137" s="7" t="s">
        <v>310</v>
      </c>
      <c r="B137" s="7">
        <v>2310167</v>
      </c>
      <c r="C137" s="7" t="s">
        <v>311</v>
      </c>
      <c r="D137" s="7" t="s">
        <v>153</v>
      </c>
      <c r="E137" s="7" t="s">
        <v>1231</v>
      </c>
      <c r="F137" s="7"/>
      <c r="G137" s="28">
        <v>0</v>
      </c>
      <c r="H137" s="28">
        <v>0</v>
      </c>
      <c r="I137" s="7" t="s">
        <v>23</v>
      </c>
      <c r="J137" s="42">
        <v>0</v>
      </c>
      <c r="K137" s="42">
        <v>0</v>
      </c>
      <c r="L137" s="28">
        <v>13000</v>
      </c>
      <c r="M137" s="28">
        <v>95.75</v>
      </c>
      <c r="N137" s="28">
        <v>12.45</v>
      </c>
      <c r="O137" s="17">
        <v>0</v>
      </c>
      <c r="P137" s="17">
        <f>N137/סיכום!$B$42</f>
        <v>8.1981987630163938E-4</v>
      </c>
    </row>
    <row r="138" spans="1:16">
      <c r="A138" s="7" t="s">
        <v>336</v>
      </c>
      <c r="B138" s="7">
        <v>1135920</v>
      </c>
      <c r="C138" s="7" t="s">
        <v>337</v>
      </c>
      <c r="D138" s="7" t="s">
        <v>186</v>
      </c>
      <c r="E138" s="7" t="s">
        <v>1231</v>
      </c>
      <c r="F138" s="7"/>
      <c r="G138" s="28">
        <v>0</v>
      </c>
      <c r="H138" s="28">
        <v>0</v>
      </c>
      <c r="I138" s="7" t="s">
        <v>23</v>
      </c>
      <c r="J138" s="42">
        <v>0</v>
      </c>
      <c r="K138" s="42">
        <v>0</v>
      </c>
      <c r="L138" s="28">
        <v>14000</v>
      </c>
      <c r="M138" s="28">
        <v>99.2</v>
      </c>
      <c r="N138" s="28">
        <v>13.89</v>
      </c>
      <c r="O138" s="17">
        <v>0</v>
      </c>
      <c r="P138" s="17">
        <f>N138/סיכום!$B$42</f>
        <v>9.1464241621122663E-4</v>
      </c>
    </row>
    <row r="139" spans="1:16" ht="13.5" thickBot="1">
      <c r="A139" s="6" t="s">
        <v>338</v>
      </c>
      <c r="B139" s="6"/>
      <c r="C139" s="6"/>
      <c r="D139" s="6"/>
      <c r="E139" s="7"/>
      <c r="F139" s="6"/>
      <c r="G139" s="6"/>
      <c r="H139" s="6">
        <v>3.65</v>
      </c>
      <c r="I139" s="6"/>
      <c r="J139" s="18"/>
      <c r="K139" s="18">
        <v>2.1600000000000001E-2</v>
      </c>
      <c r="L139" s="48">
        <f>SUM(L118:L138)</f>
        <v>188473.81000000003</v>
      </c>
      <c r="M139" s="47"/>
      <c r="N139" s="48">
        <f>SUM(N118:N138)</f>
        <v>198.97999999999996</v>
      </c>
      <c r="O139" s="18"/>
      <c r="P139" s="19">
        <f>SUM(P118:P138)</f>
        <v>1.31026312438956E-2</v>
      </c>
    </row>
    <row r="140" spans="1:16" ht="13.5" thickTop="1"/>
    <row r="141" spans="1:16">
      <c r="A141" s="6" t="s">
        <v>339</v>
      </c>
      <c r="B141" s="6"/>
      <c r="C141" s="6"/>
      <c r="D141" s="6"/>
      <c r="E141" s="6"/>
      <c r="F141" s="6"/>
      <c r="G141" s="6"/>
      <c r="H141" s="6"/>
      <c r="I141" s="6"/>
      <c r="J141" s="18"/>
      <c r="K141" s="18"/>
      <c r="L141" s="47"/>
      <c r="M141" s="47"/>
      <c r="N141" s="47"/>
      <c r="O141" s="18"/>
      <c r="P141" s="18"/>
    </row>
    <row r="142" spans="1:16" ht="13.5" thickBot="1">
      <c r="A142" s="6" t="s">
        <v>340</v>
      </c>
      <c r="B142" s="6"/>
      <c r="C142" s="6"/>
      <c r="D142" s="6"/>
      <c r="E142" s="6"/>
      <c r="F142" s="6"/>
      <c r="G142" s="6"/>
      <c r="H142" s="6"/>
      <c r="I142" s="6"/>
      <c r="J142" s="18"/>
      <c r="K142" s="18"/>
      <c r="L142" s="48">
        <v>0</v>
      </c>
      <c r="M142" s="47"/>
      <c r="N142" s="48">
        <v>0</v>
      </c>
      <c r="O142" s="18"/>
      <c r="P142" s="19">
        <f>N142/סיכום!$B$42</f>
        <v>0</v>
      </c>
    </row>
    <row r="143" spans="1:16" ht="13.5" thickTop="1"/>
    <row r="144" spans="1:16">
      <c r="A144" s="6" t="s">
        <v>341</v>
      </c>
      <c r="B144" s="6"/>
      <c r="C144" s="6"/>
      <c r="D144" s="6"/>
      <c r="E144" s="6"/>
      <c r="F144" s="6"/>
      <c r="G144" s="6"/>
      <c r="H144" s="6"/>
      <c r="I144" s="6"/>
      <c r="J144" s="18"/>
      <c r="K144" s="18"/>
      <c r="L144" s="47"/>
      <c r="M144" s="47"/>
      <c r="N144" s="47"/>
      <c r="O144" s="18"/>
      <c r="P144" s="18"/>
    </row>
    <row r="145" spans="1:16" ht="13.5" thickBot="1">
      <c r="A145" s="6" t="s">
        <v>342</v>
      </c>
      <c r="B145" s="6"/>
      <c r="C145" s="6"/>
      <c r="D145" s="6"/>
      <c r="E145" s="6"/>
      <c r="F145" s="6"/>
      <c r="G145" s="6"/>
      <c r="H145" s="6"/>
      <c r="I145" s="6"/>
      <c r="J145" s="18"/>
      <c r="K145" s="18"/>
      <c r="L145" s="48">
        <v>0</v>
      </c>
      <c r="M145" s="47"/>
      <c r="N145" s="48">
        <v>0</v>
      </c>
      <c r="O145" s="18"/>
      <c r="P145" s="19">
        <f>N145/סיכום!$B$42</f>
        <v>0</v>
      </c>
    </row>
    <row r="146" spans="1:16" ht="13.5" thickTop="1"/>
    <row r="147" spans="1:16" ht="13.5" thickBot="1">
      <c r="A147" s="4" t="s">
        <v>343</v>
      </c>
      <c r="B147" s="4"/>
      <c r="C147" s="4"/>
      <c r="D147" s="4"/>
      <c r="E147" s="4"/>
      <c r="F147" s="4"/>
      <c r="G147" s="4"/>
      <c r="H147" s="4">
        <v>4.22</v>
      </c>
      <c r="I147" s="4"/>
      <c r="J147" s="20"/>
      <c r="K147" s="20">
        <v>1.44E-2</v>
      </c>
      <c r="L147" s="49">
        <f>SUM(L115+L139)</f>
        <v>1870051.1299999994</v>
      </c>
      <c r="M147" s="45"/>
      <c r="N147" s="49">
        <f>SUM(N115+N139)</f>
        <v>2191.9499999999994</v>
      </c>
      <c r="O147" s="20"/>
      <c r="P147" s="21">
        <f>SUM(P115+P139)</f>
        <v>0.14433768496862481</v>
      </c>
    </row>
    <row r="148" spans="1:16" ht="13.5" thickTop="1"/>
    <row r="150" spans="1:16">
      <c r="A150" s="4" t="s">
        <v>344</v>
      </c>
      <c r="B150" s="4"/>
      <c r="C150" s="4"/>
      <c r="D150" s="4"/>
      <c r="E150" s="4"/>
      <c r="F150" s="4"/>
      <c r="G150" s="4"/>
      <c r="H150" s="4"/>
      <c r="I150" s="4"/>
      <c r="J150" s="20"/>
      <c r="K150" s="20"/>
      <c r="L150" s="45"/>
      <c r="M150" s="45"/>
      <c r="N150" s="45"/>
      <c r="O150" s="20"/>
      <c r="P150" s="20"/>
    </row>
    <row r="151" spans="1:16">
      <c r="A151" s="6" t="s">
        <v>345</v>
      </c>
      <c r="B151" s="6"/>
      <c r="C151" s="6"/>
      <c r="D151" s="6"/>
      <c r="E151" s="6"/>
      <c r="F151" s="6"/>
      <c r="G151" s="6"/>
      <c r="H151" s="6"/>
      <c r="I151" s="6"/>
      <c r="J151" s="18"/>
      <c r="K151" s="18"/>
      <c r="L151" s="47"/>
      <c r="M151" s="47"/>
      <c r="N151" s="47"/>
      <c r="O151" s="18"/>
      <c r="P151" s="18"/>
    </row>
    <row r="152" spans="1:16" ht="13.5" thickBot="1">
      <c r="A152" s="6" t="s">
        <v>346</v>
      </c>
      <c r="B152" s="6"/>
      <c r="C152" s="6"/>
      <c r="D152" s="6"/>
      <c r="E152" s="6"/>
      <c r="F152" s="6"/>
      <c r="G152" s="6"/>
      <c r="H152" s="6"/>
      <c r="I152" s="6"/>
      <c r="J152" s="18"/>
      <c r="K152" s="18"/>
      <c r="L152" s="48">
        <v>0</v>
      </c>
      <c r="M152" s="47"/>
      <c r="N152" s="48">
        <v>0</v>
      </c>
      <c r="O152" s="18"/>
      <c r="P152" s="19">
        <f>N152/סיכום!$B$42</f>
        <v>0</v>
      </c>
    </row>
    <row r="153" spans="1:16" ht="13.5" thickTop="1"/>
    <row r="154" spans="1:16">
      <c r="A154" s="6" t="s">
        <v>347</v>
      </c>
      <c r="B154" s="6"/>
      <c r="C154" s="6"/>
      <c r="D154" s="6"/>
      <c r="E154" s="6"/>
      <c r="F154" s="6"/>
      <c r="G154" s="6"/>
      <c r="H154" s="6"/>
      <c r="I154" s="6"/>
      <c r="J154" s="18"/>
      <c r="K154" s="18"/>
      <c r="L154" s="47"/>
      <c r="M154" s="47"/>
      <c r="N154" s="47"/>
      <c r="O154" s="18"/>
      <c r="P154" s="18"/>
    </row>
    <row r="155" spans="1:16">
      <c r="A155" s="7" t="s">
        <v>348</v>
      </c>
      <c r="B155" s="7" t="s">
        <v>349</v>
      </c>
      <c r="C155" s="7" t="s">
        <v>350</v>
      </c>
      <c r="D155" s="7" t="s">
        <v>153</v>
      </c>
      <c r="E155" s="7" t="s">
        <v>257</v>
      </c>
      <c r="F155" s="7" t="s">
        <v>351</v>
      </c>
      <c r="G155" s="28">
        <v>0</v>
      </c>
      <c r="H155" s="28">
        <v>0</v>
      </c>
      <c r="I155" s="7" t="s">
        <v>28</v>
      </c>
      <c r="J155" s="42">
        <v>0</v>
      </c>
      <c r="K155" s="42">
        <v>0</v>
      </c>
      <c r="L155" s="28">
        <v>17371.2</v>
      </c>
      <c r="M155" s="28">
        <v>106.25</v>
      </c>
      <c r="N155" s="28">
        <v>18.46</v>
      </c>
      <c r="O155" s="17">
        <v>0</v>
      </c>
      <c r="P155" s="17">
        <f>N155/סיכום!$B$42</f>
        <v>1.2155722824520694E-3</v>
      </c>
    </row>
    <row r="156" spans="1:16">
      <c r="A156" s="7" t="s">
        <v>352</v>
      </c>
      <c r="B156" s="7" t="s">
        <v>353</v>
      </c>
      <c r="C156" s="7" t="s">
        <v>354</v>
      </c>
      <c r="D156" s="7" t="s">
        <v>186</v>
      </c>
      <c r="E156" s="7" t="s">
        <v>257</v>
      </c>
      <c r="F156" s="7" t="s">
        <v>351</v>
      </c>
      <c r="G156" s="28">
        <v>0</v>
      </c>
      <c r="H156" s="7">
        <v>17.02</v>
      </c>
      <c r="I156" s="7" t="s">
        <v>34</v>
      </c>
      <c r="J156" s="17">
        <v>4.2500000000000003E-2</v>
      </c>
      <c r="K156" s="17">
        <v>4.6399999999999997E-2</v>
      </c>
      <c r="L156" s="28">
        <v>11307</v>
      </c>
      <c r="M156" s="28">
        <v>94.46</v>
      </c>
      <c r="N156" s="28">
        <v>10.68</v>
      </c>
      <c r="O156" s="17">
        <v>0</v>
      </c>
      <c r="P156" s="17">
        <f>N156/סיכום!$B$42</f>
        <v>7.0326717099610512E-4</v>
      </c>
    </row>
    <row r="157" spans="1:16">
      <c r="A157" s="7" t="s">
        <v>355</v>
      </c>
      <c r="B157" s="7" t="s">
        <v>356</v>
      </c>
      <c r="C157" s="7" t="s">
        <v>357</v>
      </c>
      <c r="D157" s="7" t="s">
        <v>153</v>
      </c>
      <c r="E157" s="7" t="s">
        <v>281</v>
      </c>
      <c r="F157" s="7" t="s">
        <v>351</v>
      </c>
      <c r="G157" s="28">
        <v>0</v>
      </c>
      <c r="H157" s="28">
        <v>0</v>
      </c>
      <c r="I157" s="7" t="s">
        <v>28</v>
      </c>
      <c r="J157" s="42">
        <v>0</v>
      </c>
      <c r="K157" s="42">
        <v>0</v>
      </c>
      <c r="L157" s="28">
        <v>17371.2</v>
      </c>
      <c r="M157" s="28">
        <v>102.4</v>
      </c>
      <c r="N157" s="28">
        <v>17.79</v>
      </c>
      <c r="O157" s="17">
        <v>0</v>
      </c>
      <c r="P157" s="17">
        <f>N157/סיכום!$B$42</f>
        <v>1.1714534617996918E-3</v>
      </c>
    </row>
    <row r="158" spans="1:16">
      <c r="A158" s="7" t="s">
        <v>358</v>
      </c>
      <c r="B158" s="7" t="s">
        <v>359</v>
      </c>
      <c r="C158" s="7" t="s">
        <v>360</v>
      </c>
      <c r="D158" s="7" t="s">
        <v>361</v>
      </c>
      <c r="E158" s="7" t="s">
        <v>281</v>
      </c>
      <c r="F158" s="7" t="s">
        <v>351</v>
      </c>
      <c r="G158" s="28">
        <v>0</v>
      </c>
      <c r="H158" s="7">
        <v>7.42</v>
      </c>
      <c r="I158" s="7" t="s">
        <v>34</v>
      </c>
      <c r="J158" s="17">
        <v>3.5000000000000003E-2</v>
      </c>
      <c r="K158" s="17">
        <v>3.7699999999999997E-2</v>
      </c>
      <c r="L158" s="28">
        <v>11307</v>
      </c>
      <c r="M158" s="28">
        <v>99.13</v>
      </c>
      <c r="N158" s="28">
        <v>11.21</v>
      </c>
      <c r="O158" s="17">
        <v>0</v>
      </c>
      <c r="P158" s="17">
        <f>N158/סיכום!$B$42</f>
        <v>7.3816713360171711E-4</v>
      </c>
    </row>
    <row r="159" spans="1:16">
      <c r="A159" s="7" t="s">
        <v>362</v>
      </c>
      <c r="B159" s="7" t="s">
        <v>363</v>
      </c>
      <c r="C159" s="7" t="s">
        <v>364</v>
      </c>
      <c r="D159" s="7" t="s">
        <v>365</v>
      </c>
      <c r="E159" s="7" t="s">
        <v>281</v>
      </c>
      <c r="F159" s="7" t="s">
        <v>351</v>
      </c>
      <c r="G159" s="28">
        <v>0</v>
      </c>
      <c r="H159" s="7">
        <v>7.34</v>
      </c>
      <c r="I159" s="7" t="s">
        <v>34</v>
      </c>
      <c r="J159" s="17">
        <v>0.04</v>
      </c>
      <c r="K159" s="17">
        <v>3.8399999999999997E-2</v>
      </c>
      <c r="L159" s="28">
        <v>3769</v>
      </c>
      <c r="M159" s="28">
        <v>102.71</v>
      </c>
      <c r="N159" s="28">
        <v>3.87</v>
      </c>
      <c r="O159" s="17">
        <v>0</v>
      </c>
      <c r="P159" s="17">
        <f>N159/סיכום!$B$42</f>
        <v>2.5483557600701565E-4</v>
      </c>
    </row>
    <row r="160" spans="1:16">
      <c r="A160" s="7" t="s">
        <v>366</v>
      </c>
      <c r="B160" s="7" t="s">
        <v>367</v>
      </c>
      <c r="C160" s="7" t="s">
        <v>368</v>
      </c>
      <c r="D160" s="7" t="s">
        <v>369</v>
      </c>
      <c r="E160" s="7" t="s">
        <v>281</v>
      </c>
      <c r="F160" s="7" t="s">
        <v>351</v>
      </c>
      <c r="G160" s="28">
        <v>0</v>
      </c>
      <c r="H160" s="7">
        <v>8.1300000000000008</v>
      </c>
      <c r="I160" s="7" t="s">
        <v>34</v>
      </c>
      <c r="J160" s="17">
        <v>4.1250000000000002E-2</v>
      </c>
      <c r="K160" s="17">
        <v>3.6600000000000001E-2</v>
      </c>
      <c r="L160" s="28">
        <v>7538</v>
      </c>
      <c r="M160" s="28">
        <v>105.02</v>
      </c>
      <c r="N160" s="28">
        <v>7.92</v>
      </c>
      <c r="O160" s="17">
        <v>0</v>
      </c>
      <c r="P160" s="17">
        <f>N160/סיכום!$B$42</f>
        <v>5.215239695027297E-4</v>
      </c>
    </row>
    <row r="161" spans="1:16">
      <c r="A161" s="7" t="s">
        <v>370</v>
      </c>
      <c r="B161" s="7" t="s">
        <v>371</v>
      </c>
      <c r="C161" s="7" t="s">
        <v>372</v>
      </c>
      <c r="D161" s="7" t="s">
        <v>369</v>
      </c>
      <c r="E161" s="7" t="s">
        <v>295</v>
      </c>
      <c r="F161" s="7" t="s">
        <v>351</v>
      </c>
      <c r="G161" s="28">
        <v>0</v>
      </c>
      <c r="H161" s="7">
        <v>6.9</v>
      </c>
      <c r="I161" s="7" t="s">
        <v>34</v>
      </c>
      <c r="J161" s="17">
        <v>3.3750000000000002E-2</v>
      </c>
      <c r="K161" s="17">
        <v>3.8399999999999997E-2</v>
      </c>
      <c r="L161" s="28">
        <v>18845</v>
      </c>
      <c r="M161" s="28">
        <v>97.63</v>
      </c>
      <c r="N161" s="28">
        <v>18.399999999999999</v>
      </c>
      <c r="O161" s="17">
        <v>0</v>
      </c>
      <c r="P161" s="17">
        <f>N161/סיכום!$B$42</f>
        <v>1.2116213432891698E-3</v>
      </c>
    </row>
    <row r="162" spans="1:16">
      <c r="A162" s="7" t="s">
        <v>373</v>
      </c>
      <c r="B162" s="7" t="s">
        <v>374</v>
      </c>
      <c r="C162" s="7" t="s">
        <v>375</v>
      </c>
      <c r="D162" s="7" t="s">
        <v>153</v>
      </c>
      <c r="E162" s="7" t="s">
        <v>295</v>
      </c>
      <c r="F162" s="7" t="s">
        <v>351</v>
      </c>
      <c r="G162" s="28">
        <v>0</v>
      </c>
      <c r="H162" s="7">
        <v>7.23</v>
      </c>
      <c r="I162" s="7" t="s">
        <v>34</v>
      </c>
      <c r="J162" s="17">
        <v>4.2500000000000003E-2</v>
      </c>
      <c r="K162" s="17">
        <v>4.3099999999999999E-2</v>
      </c>
      <c r="L162" s="28">
        <v>11307</v>
      </c>
      <c r="M162" s="28">
        <v>103.89</v>
      </c>
      <c r="N162" s="28">
        <v>11.75</v>
      </c>
      <c r="O162" s="17">
        <v>0</v>
      </c>
      <c r="P162" s="17">
        <f>N162/סיכום!$B$42</f>
        <v>7.7372558606781229E-4</v>
      </c>
    </row>
    <row r="163" spans="1:16">
      <c r="A163" s="7" t="s">
        <v>376</v>
      </c>
      <c r="B163" s="7" t="s">
        <v>377</v>
      </c>
      <c r="C163" s="7" t="s">
        <v>378</v>
      </c>
      <c r="D163" s="7" t="s">
        <v>148</v>
      </c>
      <c r="E163" s="7" t="s">
        <v>295</v>
      </c>
      <c r="F163" s="7" t="s">
        <v>351</v>
      </c>
      <c r="G163" s="28">
        <v>0</v>
      </c>
      <c r="H163" s="7">
        <v>7.03</v>
      </c>
      <c r="I163" s="7" t="s">
        <v>34</v>
      </c>
      <c r="J163" s="17">
        <v>6.3750000000000001E-2</v>
      </c>
      <c r="K163" s="17">
        <v>5.4800000000000001E-2</v>
      </c>
      <c r="L163" s="28">
        <v>18845</v>
      </c>
      <c r="M163" s="28">
        <v>109.01</v>
      </c>
      <c r="N163" s="28">
        <v>20.54</v>
      </c>
      <c r="O163" s="17">
        <v>0</v>
      </c>
      <c r="P163" s="17">
        <f>N163/סיכום!$B$42</f>
        <v>1.3525381734325842E-3</v>
      </c>
    </row>
    <row r="164" spans="1:16">
      <c r="A164" s="7" t="s">
        <v>379</v>
      </c>
      <c r="B164" s="7" t="s">
        <v>380</v>
      </c>
      <c r="C164" s="7" t="s">
        <v>381</v>
      </c>
      <c r="D164" s="7" t="s">
        <v>382</v>
      </c>
      <c r="E164" s="7" t="s">
        <v>383</v>
      </c>
      <c r="F164" s="7" t="s">
        <v>351</v>
      </c>
      <c r="G164" s="28">
        <v>0</v>
      </c>
      <c r="H164" s="7">
        <v>15.82</v>
      </c>
      <c r="I164" s="7" t="s">
        <v>34</v>
      </c>
      <c r="J164" s="17">
        <v>5.2499999999999998E-2</v>
      </c>
      <c r="K164" s="17">
        <v>5.28E-2</v>
      </c>
      <c r="L164" s="28">
        <v>11307</v>
      </c>
      <c r="M164" s="28">
        <v>102.83</v>
      </c>
      <c r="N164" s="28">
        <v>11.63</v>
      </c>
      <c r="O164" s="17">
        <v>0</v>
      </c>
      <c r="P164" s="17">
        <f>N164/סיכום!$B$42</f>
        <v>7.6582370774201344E-4</v>
      </c>
    </row>
    <row r="165" spans="1:16">
      <c r="A165" s="7" t="s">
        <v>384</v>
      </c>
      <c r="B165" s="7" t="s">
        <v>385</v>
      </c>
      <c r="C165" s="7" t="s">
        <v>386</v>
      </c>
      <c r="D165" s="7" t="s">
        <v>148</v>
      </c>
      <c r="E165" s="7" t="s">
        <v>383</v>
      </c>
      <c r="F165" s="7" t="s">
        <v>351</v>
      </c>
      <c r="G165" s="28">
        <v>0</v>
      </c>
      <c r="H165" s="7">
        <v>6.15</v>
      </c>
      <c r="I165" s="7" t="s">
        <v>34</v>
      </c>
      <c r="J165" s="17">
        <v>5.5E-2</v>
      </c>
      <c r="K165" s="17">
        <v>4.24E-2</v>
      </c>
      <c r="L165" s="28">
        <v>15076</v>
      </c>
      <c r="M165" s="28">
        <v>108.99</v>
      </c>
      <c r="N165" s="28">
        <v>16.43</v>
      </c>
      <c r="O165" s="17">
        <v>0</v>
      </c>
      <c r="P165" s="17">
        <f>N165/סיכום!$B$42</f>
        <v>1.0818988407739708E-3</v>
      </c>
    </row>
    <row r="166" spans="1:16">
      <c r="A166" s="7" t="s">
        <v>387</v>
      </c>
      <c r="B166" s="7" t="s">
        <v>388</v>
      </c>
      <c r="C166" s="7" t="s">
        <v>389</v>
      </c>
      <c r="D166" s="7" t="s">
        <v>390</v>
      </c>
      <c r="E166" s="7" t="s">
        <v>383</v>
      </c>
      <c r="F166" s="7" t="s">
        <v>351</v>
      </c>
      <c r="G166" s="28">
        <v>0</v>
      </c>
      <c r="H166" s="7">
        <v>8.51</v>
      </c>
      <c r="I166" s="7" t="s">
        <v>34</v>
      </c>
      <c r="J166" s="42">
        <v>0</v>
      </c>
      <c r="K166" s="17">
        <v>-2.7000000000000001E-3</v>
      </c>
      <c r="L166" s="28">
        <v>7538</v>
      </c>
      <c r="M166" s="28">
        <v>102.43</v>
      </c>
      <c r="N166" s="28">
        <v>7.72</v>
      </c>
      <c r="O166" s="17">
        <v>0</v>
      </c>
      <c r="P166" s="17">
        <f>N166/סיכום!$B$42</f>
        <v>5.0835417229306472E-4</v>
      </c>
    </row>
    <row r="167" spans="1:16">
      <c r="A167" s="7" t="s">
        <v>391</v>
      </c>
      <c r="B167" s="7" t="s">
        <v>392</v>
      </c>
      <c r="C167" s="7" t="s">
        <v>393</v>
      </c>
      <c r="D167" s="7" t="s">
        <v>394</v>
      </c>
      <c r="E167" s="7" t="s">
        <v>383</v>
      </c>
      <c r="F167" s="7" t="s">
        <v>351</v>
      </c>
      <c r="G167" s="28">
        <v>0</v>
      </c>
      <c r="H167" s="7">
        <v>7.63</v>
      </c>
      <c r="I167" s="7" t="s">
        <v>34</v>
      </c>
      <c r="J167" s="17">
        <v>4.65E-2</v>
      </c>
      <c r="K167" s="17">
        <v>4.6699999999999998E-2</v>
      </c>
      <c r="L167" s="28">
        <v>11307</v>
      </c>
      <c r="M167" s="28">
        <v>101</v>
      </c>
      <c r="N167" s="28">
        <v>11.42</v>
      </c>
      <c r="O167" s="17">
        <v>0</v>
      </c>
      <c r="P167" s="17">
        <f>N167/סיכום!$B$42</f>
        <v>7.5199542067186527E-4</v>
      </c>
    </row>
    <row r="168" spans="1:16">
      <c r="A168" s="7" t="s">
        <v>395</v>
      </c>
      <c r="B168" s="7" t="s">
        <v>396</v>
      </c>
      <c r="C168" s="7" t="s">
        <v>397</v>
      </c>
      <c r="D168" s="7" t="s">
        <v>398</v>
      </c>
      <c r="E168" s="7" t="s">
        <v>383</v>
      </c>
      <c r="F168" s="7" t="s">
        <v>351</v>
      </c>
      <c r="G168" s="28">
        <v>0</v>
      </c>
      <c r="H168" s="28">
        <v>0</v>
      </c>
      <c r="I168" s="7" t="s">
        <v>40</v>
      </c>
      <c r="J168" s="42">
        <v>0</v>
      </c>
      <c r="K168" s="42">
        <v>0</v>
      </c>
      <c r="L168" s="28">
        <v>11852.4</v>
      </c>
      <c r="M168" s="28">
        <v>114.53</v>
      </c>
      <c r="N168" s="28">
        <v>13.57</v>
      </c>
      <c r="O168" s="17">
        <v>0</v>
      </c>
      <c r="P168" s="17">
        <f>N168/סיכום!$B$42</f>
        <v>8.935707406757628E-4</v>
      </c>
    </row>
    <row r="169" spans="1:16">
      <c r="A169" s="7" t="s">
        <v>399</v>
      </c>
      <c r="B169" s="7" t="s">
        <v>400</v>
      </c>
      <c r="C169" s="7" t="s">
        <v>401</v>
      </c>
      <c r="D169" s="7" t="s">
        <v>365</v>
      </c>
      <c r="E169" s="7" t="s">
        <v>383</v>
      </c>
      <c r="F169" s="7" t="s">
        <v>351</v>
      </c>
      <c r="G169" s="28">
        <v>0</v>
      </c>
      <c r="H169" s="7">
        <v>6.8</v>
      </c>
      <c r="I169" s="7" t="s">
        <v>34</v>
      </c>
      <c r="J169" s="17">
        <v>4.1000000000000002E-2</v>
      </c>
      <c r="K169" s="17">
        <v>4.0500000000000001E-2</v>
      </c>
      <c r="L169" s="28">
        <v>18845</v>
      </c>
      <c r="M169" s="28">
        <v>101.05</v>
      </c>
      <c r="N169" s="28">
        <v>19.04</v>
      </c>
      <c r="O169" s="17">
        <v>0</v>
      </c>
      <c r="P169" s="17">
        <f>N169/סיכום!$B$42</f>
        <v>1.2537646943600975E-3</v>
      </c>
    </row>
    <row r="170" spans="1:16">
      <c r="A170" s="7" t="s">
        <v>402</v>
      </c>
      <c r="B170" s="7" t="s">
        <v>403</v>
      </c>
      <c r="C170" s="7" t="s">
        <v>404</v>
      </c>
      <c r="D170" s="7" t="s">
        <v>390</v>
      </c>
      <c r="E170" s="7" t="s">
        <v>383</v>
      </c>
      <c r="F170" s="7" t="s">
        <v>351</v>
      </c>
      <c r="G170" s="28">
        <v>0</v>
      </c>
      <c r="H170" s="7">
        <v>6.69</v>
      </c>
      <c r="I170" s="7" t="s">
        <v>34</v>
      </c>
      <c r="J170" s="17">
        <v>3.5000000000000003E-2</v>
      </c>
      <c r="K170" s="17">
        <v>4.3799999999999999E-2</v>
      </c>
      <c r="L170" s="28">
        <v>11307</v>
      </c>
      <c r="M170" s="28">
        <v>95.74</v>
      </c>
      <c r="N170" s="28">
        <v>10.83</v>
      </c>
      <c r="O170" s="17">
        <v>0</v>
      </c>
      <c r="P170" s="17">
        <f>N170/סיכום!$B$42</f>
        <v>7.1314451890335385E-4</v>
      </c>
    </row>
    <row r="171" spans="1:16">
      <c r="A171" s="7" t="s">
        <v>405</v>
      </c>
      <c r="B171" s="7" t="s">
        <v>406</v>
      </c>
      <c r="C171" s="7" t="s">
        <v>407</v>
      </c>
      <c r="D171" s="7" t="s">
        <v>153</v>
      </c>
      <c r="E171" s="7" t="s">
        <v>383</v>
      </c>
      <c r="F171" s="7" t="s">
        <v>351</v>
      </c>
      <c r="G171" s="28">
        <v>0</v>
      </c>
      <c r="H171" s="7">
        <v>34.520000000000003</v>
      </c>
      <c r="I171" s="7" t="s">
        <v>34</v>
      </c>
      <c r="J171" s="17">
        <v>5.2499999999999998E-2</v>
      </c>
      <c r="K171" s="17">
        <v>5.33E-2</v>
      </c>
      <c r="L171" s="28">
        <v>11307</v>
      </c>
      <c r="M171" s="28">
        <v>98.89</v>
      </c>
      <c r="N171" s="28">
        <v>11.18</v>
      </c>
      <c r="O171" s="17">
        <v>0</v>
      </c>
      <c r="P171" s="17">
        <f>N171/סיכום!$B$42</f>
        <v>7.3619166402026735E-4</v>
      </c>
    </row>
    <row r="172" spans="1:16">
      <c r="A172" s="7" t="s">
        <v>408</v>
      </c>
      <c r="B172" s="7" t="s">
        <v>409</v>
      </c>
      <c r="C172" s="7" t="s">
        <v>410</v>
      </c>
      <c r="D172" s="7" t="s">
        <v>153</v>
      </c>
      <c r="E172" s="7" t="s">
        <v>383</v>
      </c>
      <c r="F172" s="7" t="s">
        <v>351</v>
      </c>
      <c r="G172" s="28">
        <v>0</v>
      </c>
      <c r="H172" s="7">
        <v>7.04</v>
      </c>
      <c r="I172" s="7" t="s">
        <v>34</v>
      </c>
      <c r="J172" s="17">
        <v>0.04</v>
      </c>
      <c r="K172" s="17">
        <v>3.9600000000000003E-2</v>
      </c>
      <c r="L172" s="28">
        <v>11307</v>
      </c>
      <c r="M172" s="28">
        <v>104.31</v>
      </c>
      <c r="N172" s="28">
        <v>11.79</v>
      </c>
      <c r="O172" s="17">
        <v>0</v>
      </c>
      <c r="P172" s="17">
        <f>N172/סיכום!$B$42</f>
        <v>7.7635954550974524E-4</v>
      </c>
    </row>
    <row r="173" spans="1:16">
      <c r="A173" s="7" t="s">
        <v>411</v>
      </c>
      <c r="B173" s="7" t="s">
        <v>412</v>
      </c>
      <c r="C173" s="7" t="s">
        <v>413</v>
      </c>
      <c r="D173" s="7" t="s">
        <v>369</v>
      </c>
      <c r="E173" s="7" t="s">
        <v>414</v>
      </c>
      <c r="F173" s="7" t="s">
        <v>351</v>
      </c>
      <c r="G173" s="28">
        <v>0</v>
      </c>
      <c r="H173" s="7">
        <v>10.58</v>
      </c>
      <c r="I173" s="7" t="s">
        <v>34</v>
      </c>
      <c r="J173" s="17">
        <v>1.0005999999999999E-2</v>
      </c>
      <c r="K173" s="17">
        <v>2.0500000000000001E-2</v>
      </c>
      <c r="L173" s="28">
        <v>7538</v>
      </c>
      <c r="M173" s="28">
        <v>89.7</v>
      </c>
      <c r="N173" s="28">
        <v>6.76</v>
      </c>
      <c r="O173" s="17">
        <v>0</v>
      </c>
      <c r="P173" s="17">
        <f>N173/סיכום!$B$42</f>
        <v>4.4513914568667328E-4</v>
      </c>
    </row>
    <row r="174" spans="1:16">
      <c r="A174" s="7" t="s">
        <v>415</v>
      </c>
      <c r="B174" s="7" t="s">
        <v>416</v>
      </c>
      <c r="C174" s="7" t="s">
        <v>417</v>
      </c>
      <c r="D174" s="7" t="s">
        <v>153</v>
      </c>
      <c r="E174" s="7" t="s">
        <v>414</v>
      </c>
      <c r="F174" s="7" t="s">
        <v>351</v>
      </c>
      <c r="G174" s="28">
        <v>0</v>
      </c>
      <c r="H174" s="7">
        <v>7.56</v>
      </c>
      <c r="I174" s="7" t="s">
        <v>34</v>
      </c>
      <c r="J174" s="17">
        <v>4.2999999999999997E-2</v>
      </c>
      <c r="K174" s="17">
        <v>4.3999999999999997E-2</v>
      </c>
      <c r="L174" s="28">
        <v>15076</v>
      </c>
      <c r="M174" s="28">
        <v>101.04</v>
      </c>
      <c r="N174" s="28">
        <v>15.23</v>
      </c>
      <c r="O174" s="17">
        <v>0</v>
      </c>
      <c r="P174" s="17">
        <f>N174/סיכום!$B$42</f>
        <v>1.0028800575159814E-3</v>
      </c>
    </row>
    <row r="175" spans="1:16">
      <c r="A175" s="7" t="s">
        <v>418</v>
      </c>
      <c r="B175" s="7" t="s">
        <v>419</v>
      </c>
      <c r="C175" s="7" t="s">
        <v>420</v>
      </c>
      <c r="D175" s="7" t="s">
        <v>421</v>
      </c>
      <c r="E175" s="7" t="s">
        <v>414</v>
      </c>
      <c r="F175" s="7" t="s">
        <v>351</v>
      </c>
      <c r="G175" s="28">
        <v>0</v>
      </c>
      <c r="H175" s="7">
        <v>7.9</v>
      </c>
      <c r="I175" s="7" t="s">
        <v>34</v>
      </c>
      <c r="J175" s="17">
        <v>3.95E-2</v>
      </c>
      <c r="K175" s="17">
        <v>4.7300000000000002E-2</v>
      </c>
      <c r="L175" s="28">
        <v>11307</v>
      </c>
      <c r="M175" s="28">
        <v>95.31</v>
      </c>
      <c r="N175" s="28">
        <v>10.78</v>
      </c>
      <c r="O175" s="17">
        <v>0</v>
      </c>
      <c r="P175" s="17">
        <f>N175/סיכום!$B$42</f>
        <v>7.098520696009375E-4</v>
      </c>
    </row>
    <row r="176" spans="1:16">
      <c r="A176" s="7" t="s">
        <v>422</v>
      </c>
      <c r="B176" s="7" t="s">
        <v>423</v>
      </c>
      <c r="C176" s="7" t="s">
        <v>424</v>
      </c>
      <c r="D176" s="7" t="s">
        <v>369</v>
      </c>
      <c r="E176" s="7" t="s">
        <v>414</v>
      </c>
      <c r="F176" s="7" t="s">
        <v>351</v>
      </c>
      <c r="G176" s="28">
        <v>0</v>
      </c>
      <c r="H176" s="7">
        <v>2.2200000000000002</v>
      </c>
      <c r="I176" s="7" t="s">
        <v>34</v>
      </c>
      <c r="J176" s="17">
        <v>7.8289999999999992E-3</v>
      </c>
      <c r="K176" s="17">
        <v>-0.11559999999999999</v>
      </c>
      <c r="L176" s="28">
        <v>22614</v>
      </c>
      <c r="M176" s="28">
        <v>78.08</v>
      </c>
      <c r="N176" s="28">
        <v>17.66</v>
      </c>
      <c r="O176" s="17">
        <v>0</v>
      </c>
      <c r="P176" s="17">
        <f>N176/סיכום!$B$42</f>
        <v>1.1628930936134099E-3</v>
      </c>
    </row>
    <row r="177" spans="1:16">
      <c r="A177" s="7" t="s">
        <v>425</v>
      </c>
      <c r="B177" s="7" t="s">
        <v>426</v>
      </c>
      <c r="C177" s="7" t="s">
        <v>427</v>
      </c>
      <c r="D177" s="7" t="s">
        <v>369</v>
      </c>
      <c r="E177" s="7" t="s">
        <v>414</v>
      </c>
      <c r="F177" s="7" t="s">
        <v>351</v>
      </c>
      <c r="G177" s="28">
        <v>0</v>
      </c>
      <c r="H177" s="7">
        <v>7.59</v>
      </c>
      <c r="I177" s="7" t="s">
        <v>34</v>
      </c>
      <c r="J177" s="17">
        <v>0.04</v>
      </c>
      <c r="K177" s="17">
        <v>4.19E-2</v>
      </c>
      <c r="L177" s="28">
        <v>15076</v>
      </c>
      <c r="M177" s="28">
        <v>100.49</v>
      </c>
      <c r="N177" s="28">
        <v>15.15</v>
      </c>
      <c r="O177" s="17">
        <v>0</v>
      </c>
      <c r="P177" s="17">
        <f>N177/סיכום!$B$42</f>
        <v>9.9761213863211549E-4</v>
      </c>
    </row>
    <row r="178" spans="1:16">
      <c r="A178" s="7" t="s">
        <v>428</v>
      </c>
      <c r="B178" s="7" t="s">
        <v>429</v>
      </c>
      <c r="C178" s="7" t="s">
        <v>430</v>
      </c>
      <c r="D178" s="7" t="s">
        <v>369</v>
      </c>
      <c r="E178" s="7" t="s">
        <v>414</v>
      </c>
      <c r="F178" s="7" t="s">
        <v>351</v>
      </c>
      <c r="G178" s="28">
        <v>0</v>
      </c>
      <c r="H178" s="7">
        <v>59.82</v>
      </c>
      <c r="I178" s="7" t="s">
        <v>40</v>
      </c>
      <c r="J178" s="17">
        <v>5.2499999999999998E-2</v>
      </c>
      <c r="K178" s="17">
        <v>5.2699999999999997E-2</v>
      </c>
      <c r="L178" s="28">
        <v>11852.4</v>
      </c>
      <c r="M178" s="28">
        <v>98.95</v>
      </c>
      <c r="N178" s="28">
        <v>11.73</v>
      </c>
      <c r="O178" s="17">
        <v>0</v>
      </c>
      <c r="P178" s="17">
        <f>N178/סיכום!$B$42</f>
        <v>7.7240860634684582E-4</v>
      </c>
    </row>
    <row r="179" spans="1:16">
      <c r="A179" s="7" t="s">
        <v>431</v>
      </c>
      <c r="B179" s="7" t="s">
        <v>432</v>
      </c>
      <c r="C179" s="7" t="s">
        <v>433</v>
      </c>
      <c r="D179" s="7" t="s">
        <v>434</v>
      </c>
      <c r="E179" s="7" t="s">
        <v>414</v>
      </c>
      <c r="F179" s="7" t="s">
        <v>351</v>
      </c>
      <c r="G179" s="28">
        <v>0</v>
      </c>
      <c r="H179" s="7">
        <v>7.94</v>
      </c>
      <c r="I179" s="7" t="s">
        <v>34</v>
      </c>
      <c r="J179" s="17">
        <v>4.2500000000000003E-2</v>
      </c>
      <c r="K179" s="17">
        <v>4.7699999999999999E-2</v>
      </c>
      <c r="L179" s="28">
        <v>11307</v>
      </c>
      <c r="M179" s="28">
        <v>97.73</v>
      </c>
      <c r="N179" s="28">
        <v>11.05</v>
      </c>
      <c r="O179" s="17">
        <v>0</v>
      </c>
      <c r="P179" s="17">
        <f>N179/סיכום!$B$42</f>
        <v>7.276312958339852E-4</v>
      </c>
    </row>
    <row r="180" spans="1:16">
      <c r="A180" s="7" t="s">
        <v>435</v>
      </c>
      <c r="B180" s="7" t="s">
        <v>436</v>
      </c>
      <c r="C180" s="7" t="s">
        <v>437</v>
      </c>
      <c r="D180" s="7" t="s">
        <v>438</v>
      </c>
      <c r="E180" s="7" t="s">
        <v>414</v>
      </c>
      <c r="F180" s="7" t="s">
        <v>351</v>
      </c>
      <c r="G180" s="28">
        <v>0</v>
      </c>
      <c r="H180" s="7">
        <v>5.95</v>
      </c>
      <c r="I180" s="7" t="s">
        <v>34</v>
      </c>
      <c r="J180" s="17">
        <v>5.1499999999999997E-2</v>
      </c>
      <c r="K180" s="17">
        <v>4.5900000000000003E-2</v>
      </c>
      <c r="L180" s="28">
        <v>11307</v>
      </c>
      <c r="M180" s="28">
        <v>103.83</v>
      </c>
      <c r="N180" s="28">
        <v>11.74</v>
      </c>
      <c r="O180" s="17">
        <v>0</v>
      </c>
      <c r="P180" s="17">
        <f>N180/סיכום!$B$42</f>
        <v>7.7306709620732911E-4</v>
      </c>
    </row>
    <row r="181" spans="1:16">
      <c r="A181" s="7" t="s">
        <v>439</v>
      </c>
      <c r="B181" s="7" t="s">
        <v>440</v>
      </c>
      <c r="C181" s="7" t="s">
        <v>441</v>
      </c>
      <c r="D181" s="7" t="s">
        <v>153</v>
      </c>
      <c r="E181" s="7" t="s">
        <v>414</v>
      </c>
      <c r="F181" s="7" t="s">
        <v>351</v>
      </c>
      <c r="G181" s="28">
        <v>0</v>
      </c>
      <c r="H181" s="28">
        <v>0</v>
      </c>
      <c r="I181" s="7" t="s">
        <v>34</v>
      </c>
      <c r="J181" s="42">
        <v>0</v>
      </c>
      <c r="K181" s="42">
        <v>0</v>
      </c>
      <c r="L181" s="28">
        <v>15076</v>
      </c>
      <c r="M181" s="28">
        <v>102.72</v>
      </c>
      <c r="N181" s="28">
        <v>15.49</v>
      </c>
      <c r="O181" s="17">
        <v>0</v>
      </c>
      <c r="P181" s="17">
        <f>N181/סיכום!$B$42</f>
        <v>1.0200007938885457E-3</v>
      </c>
    </row>
    <row r="182" spans="1:16">
      <c r="A182" s="7" t="s">
        <v>442</v>
      </c>
      <c r="B182" s="7" t="s">
        <v>443</v>
      </c>
      <c r="C182" s="7" t="s">
        <v>444</v>
      </c>
      <c r="D182" s="7" t="s">
        <v>445</v>
      </c>
      <c r="E182" s="7" t="s">
        <v>414</v>
      </c>
      <c r="F182" s="7" t="s">
        <v>351</v>
      </c>
      <c r="G182" s="28">
        <v>0</v>
      </c>
      <c r="H182" s="7">
        <v>34.520000000000003</v>
      </c>
      <c r="I182" s="7" t="s">
        <v>34</v>
      </c>
      <c r="J182" s="17">
        <v>1.9094E-2</v>
      </c>
      <c r="K182" s="17">
        <v>1.9300000000000001E-2</v>
      </c>
      <c r="L182" s="28">
        <v>15076</v>
      </c>
      <c r="M182" s="28">
        <v>101.07</v>
      </c>
      <c r="N182" s="28">
        <v>15.24</v>
      </c>
      <c r="O182" s="17">
        <v>0</v>
      </c>
      <c r="P182" s="17">
        <f>N182/סיכום!$B$42</f>
        <v>1.0035385473764647E-3</v>
      </c>
    </row>
    <row r="183" spans="1:16">
      <c r="A183" s="7" t="s">
        <v>446</v>
      </c>
      <c r="B183" s="7" t="s">
        <v>447</v>
      </c>
      <c r="C183" s="7" t="s">
        <v>448</v>
      </c>
      <c r="D183" s="7" t="s">
        <v>382</v>
      </c>
      <c r="E183" s="7" t="s">
        <v>414</v>
      </c>
      <c r="F183" s="7" t="s">
        <v>351</v>
      </c>
      <c r="G183" s="28">
        <v>0</v>
      </c>
      <c r="H183" s="7">
        <v>14.91</v>
      </c>
      <c r="I183" s="7" t="s">
        <v>34</v>
      </c>
      <c r="J183" s="17">
        <v>7.0000000000000007E-2</v>
      </c>
      <c r="K183" s="17">
        <v>6.7599999999999993E-2</v>
      </c>
      <c r="L183" s="28">
        <v>11307</v>
      </c>
      <c r="M183" s="28">
        <v>106.62</v>
      </c>
      <c r="N183" s="28">
        <v>12.06</v>
      </c>
      <c r="O183" s="17">
        <v>0</v>
      </c>
      <c r="P183" s="17">
        <f>N183/סיכום!$B$42</f>
        <v>7.9413877174279294E-4</v>
      </c>
    </row>
    <row r="184" spans="1:16">
      <c r="A184" s="7" t="s">
        <v>449</v>
      </c>
      <c r="B184" s="7" t="s">
        <v>450</v>
      </c>
      <c r="C184" s="7" t="s">
        <v>451</v>
      </c>
      <c r="D184" s="7" t="s">
        <v>148</v>
      </c>
      <c r="E184" s="7" t="s">
        <v>414</v>
      </c>
      <c r="F184" s="7" t="s">
        <v>351</v>
      </c>
      <c r="G184" s="28">
        <v>0</v>
      </c>
      <c r="H184" s="7">
        <v>6.32</v>
      </c>
      <c r="I184" s="7" t="s">
        <v>34</v>
      </c>
      <c r="J184" s="17">
        <v>4.1250000000000002E-2</v>
      </c>
      <c r="K184" s="17">
        <v>5.4300000000000001E-2</v>
      </c>
      <c r="L184" s="28">
        <v>11307</v>
      </c>
      <c r="M184" s="28">
        <v>93.22</v>
      </c>
      <c r="N184" s="28">
        <v>10.54</v>
      </c>
      <c r="O184" s="17">
        <v>0</v>
      </c>
      <c r="P184" s="17">
        <f>N184/סיכום!$B$42</f>
        <v>6.9404831294933968E-4</v>
      </c>
    </row>
    <row r="185" spans="1:16">
      <c r="A185" s="7" t="s">
        <v>452</v>
      </c>
      <c r="B185" s="7" t="s">
        <v>453</v>
      </c>
      <c r="C185" s="7" t="s">
        <v>454</v>
      </c>
      <c r="D185" s="7" t="s">
        <v>365</v>
      </c>
      <c r="E185" s="7" t="s">
        <v>455</v>
      </c>
      <c r="F185" s="7" t="s">
        <v>351</v>
      </c>
      <c r="G185" s="28">
        <v>0</v>
      </c>
      <c r="H185" s="7">
        <v>12.91</v>
      </c>
      <c r="I185" s="7" t="s">
        <v>34</v>
      </c>
      <c r="J185" s="17">
        <v>4.2959999999999998E-2</v>
      </c>
      <c r="K185" s="17">
        <v>5.04E-2</v>
      </c>
      <c r="L185" s="28">
        <v>22614</v>
      </c>
      <c r="M185" s="28">
        <v>95.24</v>
      </c>
      <c r="N185" s="28">
        <v>21.54</v>
      </c>
      <c r="O185" s="17">
        <v>0</v>
      </c>
      <c r="P185" s="17">
        <f>N185/סיכום!$B$42</f>
        <v>1.4183871594809086E-3</v>
      </c>
    </row>
    <row r="186" spans="1:16">
      <c r="A186" s="7" t="s">
        <v>456</v>
      </c>
      <c r="B186" s="7" t="s">
        <v>457</v>
      </c>
      <c r="C186" s="7" t="s">
        <v>458</v>
      </c>
      <c r="D186" s="7" t="s">
        <v>459</v>
      </c>
      <c r="E186" s="7" t="s">
        <v>455</v>
      </c>
      <c r="F186" s="7" t="s">
        <v>351</v>
      </c>
      <c r="G186" s="28">
        <v>0</v>
      </c>
      <c r="H186" s="28">
        <v>0</v>
      </c>
      <c r="I186" s="7" t="s">
        <v>34</v>
      </c>
      <c r="J186" s="42">
        <v>0</v>
      </c>
      <c r="K186" s="42">
        <v>0</v>
      </c>
      <c r="L186" s="28">
        <v>7538</v>
      </c>
      <c r="M186" s="28">
        <v>106.92</v>
      </c>
      <c r="N186" s="28">
        <v>8.06</v>
      </c>
      <c r="O186" s="17">
        <v>0</v>
      </c>
      <c r="P186" s="17">
        <f>N186/סיכום!$B$42</f>
        <v>5.3074282754949514E-4</v>
      </c>
    </row>
    <row r="187" spans="1:16">
      <c r="A187" s="7" t="s">
        <v>460</v>
      </c>
      <c r="B187" s="7" t="s">
        <v>461</v>
      </c>
      <c r="C187" s="7" t="s">
        <v>462</v>
      </c>
      <c r="D187" s="7" t="s">
        <v>382</v>
      </c>
      <c r="E187" s="7" t="s">
        <v>455</v>
      </c>
      <c r="F187" s="7" t="s">
        <v>351</v>
      </c>
      <c r="G187" s="28">
        <v>0</v>
      </c>
      <c r="H187" s="7">
        <v>33.61</v>
      </c>
      <c r="I187" s="7" t="s">
        <v>40</v>
      </c>
      <c r="J187" s="17">
        <v>4.8500000000000001E-2</v>
      </c>
      <c r="K187" s="17">
        <v>4.9399999999999999E-2</v>
      </c>
      <c r="L187" s="28">
        <v>11852.4</v>
      </c>
      <c r="M187" s="28">
        <v>101.95</v>
      </c>
      <c r="N187" s="28">
        <v>12.08</v>
      </c>
      <c r="O187" s="17">
        <v>0</v>
      </c>
      <c r="P187" s="17">
        <f>N187/סיכום!$B$42</f>
        <v>7.9545575146375942E-4</v>
      </c>
    </row>
    <row r="188" spans="1:16">
      <c r="A188" s="7" t="s">
        <v>463</v>
      </c>
      <c r="B188" s="7" t="s">
        <v>464</v>
      </c>
      <c r="C188" s="7" t="s">
        <v>465</v>
      </c>
      <c r="D188" s="7" t="s">
        <v>438</v>
      </c>
      <c r="E188" s="7" t="s">
        <v>466</v>
      </c>
      <c r="F188" s="7" t="s">
        <v>351</v>
      </c>
      <c r="G188" s="28">
        <v>0</v>
      </c>
      <c r="H188" s="7">
        <v>7.94</v>
      </c>
      <c r="I188" s="7" t="s">
        <v>34</v>
      </c>
      <c r="J188" s="17">
        <v>4.4499999999999998E-2</v>
      </c>
      <c r="K188" s="17">
        <v>4.4400000000000002E-2</v>
      </c>
      <c r="L188" s="28">
        <v>11307</v>
      </c>
      <c r="M188" s="28">
        <v>101.62</v>
      </c>
      <c r="N188" s="28">
        <v>11.49</v>
      </c>
      <c r="O188" s="17">
        <v>0</v>
      </c>
      <c r="P188" s="17">
        <f>N188/סיכום!$B$42</f>
        <v>7.5660484969524799E-4</v>
      </c>
    </row>
    <row r="189" spans="1:16">
      <c r="A189" s="7" t="s">
        <v>467</v>
      </c>
      <c r="B189" s="7" t="s">
        <v>468</v>
      </c>
      <c r="C189" s="7" t="s">
        <v>469</v>
      </c>
      <c r="D189" s="7" t="s">
        <v>369</v>
      </c>
      <c r="E189" s="7" t="s">
        <v>466</v>
      </c>
      <c r="F189" s="7" t="s">
        <v>351</v>
      </c>
      <c r="G189" s="28">
        <v>0</v>
      </c>
      <c r="H189" s="7">
        <v>11.09</v>
      </c>
      <c r="I189" s="7" t="s">
        <v>34</v>
      </c>
      <c r="J189" s="17">
        <v>7.8750000000000001E-2</v>
      </c>
      <c r="K189" s="17">
        <v>7.2900000000000006E-2</v>
      </c>
      <c r="L189" s="28">
        <v>7538</v>
      </c>
      <c r="M189" s="28">
        <v>100.45</v>
      </c>
      <c r="N189" s="28">
        <v>7.57</v>
      </c>
      <c r="O189" s="17">
        <v>0</v>
      </c>
      <c r="P189" s="17">
        <f>N189/סיכום!$B$42</f>
        <v>4.984768243858161E-4</v>
      </c>
    </row>
    <row r="190" spans="1:16" ht="13.5" thickBot="1">
      <c r="A190" s="6" t="s">
        <v>470</v>
      </c>
      <c r="B190" s="6"/>
      <c r="C190" s="6"/>
      <c r="D190" s="6"/>
      <c r="E190" s="6"/>
      <c r="F190" s="6"/>
      <c r="G190" s="6"/>
      <c r="H190" s="6">
        <v>12.64</v>
      </c>
      <c r="I190" s="6"/>
      <c r="J190" s="18"/>
      <c r="K190" s="18">
        <v>3.6900000000000002E-2</v>
      </c>
      <c r="L190" s="48">
        <f>SUM(L155:L189)</f>
        <v>447199.60000000003</v>
      </c>
      <c r="M190" s="47"/>
      <c r="N190" s="48">
        <f>SUM(N155:N189)</f>
        <v>448.40000000000003</v>
      </c>
      <c r="O190" s="18"/>
      <c r="P190" s="19">
        <f>SUM(P155:P189)</f>
        <v>2.9526685344068687E-2</v>
      </c>
    </row>
    <row r="191" spans="1:16" ht="13.5" thickTop="1"/>
    <row r="192" spans="1:16" ht="13.5" thickBot="1">
      <c r="A192" s="4" t="s">
        <v>471</v>
      </c>
      <c r="B192" s="4"/>
      <c r="C192" s="4"/>
      <c r="D192" s="4"/>
      <c r="E192" s="4"/>
      <c r="F192" s="4"/>
      <c r="G192" s="4"/>
      <c r="H192" s="4">
        <v>12.64</v>
      </c>
      <c r="I192" s="4"/>
      <c r="J192" s="20"/>
      <c r="K192" s="20">
        <v>3.6900000000000002E-2</v>
      </c>
      <c r="L192" s="49">
        <f>SUM(L190)</f>
        <v>447199.60000000003</v>
      </c>
      <c r="M192" s="45"/>
      <c r="N192" s="49">
        <f>SUM(N190)</f>
        <v>448.40000000000003</v>
      </c>
      <c r="O192" s="20"/>
      <c r="P192" s="21">
        <f>SUM(P190)</f>
        <v>2.9526685344068687E-2</v>
      </c>
    </row>
    <row r="193" spans="1:16" ht="13.5" thickTop="1"/>
    <row r="195" spans="1:16" ht="13.5" thickBot="1">
      <c r="A195" s="4" t="s">
        <v>472</v>
      </c>
      <c r="B195" s="4"/>
      <c r="C195" s="4"/>
      <c r="D195" s="4"/>
      <c r="E195" s="4"/>
      <c r="F195" s="4"/>
      <c r="G195" s="4"/>
      <c r="H195" s="4">
        <v>5.47</v>
      </c>
      <c r="I195" s="4"/>
      <c r="J195" s="20"/>
      <c r="K195" s="20">
        <v>1.78E-2</v>
      </c>
      <c r="L195" s="49">
        <f>SUM(L147+L192)</f>
        <v>2317250.7299999995</v>
      </c>
      <c r="M195" s="45"/>
      <c r="N195" s="49">
        <f>SUM(N147+N192)</f>
        <v>2640.3499999999995</v>
      </c>
      <c r="O195" s="20"/>
      <c r="P195" s="21">
        <f>SUM(P147+P192)</f>
        <v>0.1738643703126935</v>
      </c>
    </row>
    <row r="196" spans="1:16" ht="13.5" thickTop="1"/>
    <row r="198" spans="1:16">
      <c r="A198" s="7" t="s">
        <v>67</v>
      </c>
      <c r="B198" s="7"/>
      <c r="C198" s="7"/>
      <c r="D198" s="7"/>
      <c r="E198" s="7"/>
      <c r="F198" s="7"/>
      <c r="G198" s="7"/>
      <c r="H198" s="7"/>
      <c r="I198" s="7"/>
      <c r="J198" s="17"/>
      <c r="K198" s="17"/>
      <c r="L198" s="28"/>
      <c r="M198" s="28"/>
      <c r="N198" s="28"/>
      <c r="O198" s="17"/>
      <c r="P198" s="17"/>
    </row>
    <row r="202" spans="1:16">
      <c r="A202" s="2" t="s">
        <v>68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2"/>
  <sheetViews>
    <sheetView rightToLeft="1" topLeftCell="D72" workbookViewId="0">
      <selection activeCell="F72" sqref="F1:H1048576"/>
    </sheetView>
  </sheetViews>
  <sheetFormatPr defaultColWidth="9.140625" defaultRowHeight="12.75"/>
  <cols>
    <col min="1" max="1" width="36.7109375" customWidth="1"/>
    <col min="2" max="2" width="16.7109375" customWidth="1"/>
    <col min="3" max="3" width="35.7109375" customWidth="1"/>
    <col min="4" max="4" width="46.7109375" customWidth="1"/>
    <col min="5" max="5" width="13.7109375" customWidth="1"/>
    <col min="6" max="7" width="12.7109375" style="44" customWidth="1"/>
    <col min="8" max="8" width="11.7109375" style="44" customWidth="1"/>
    <col min="9" max="9" width="24.7109375" style="31" customWidth="1"/>
    <col min="10" max="10" width="20.7109375" style="31" customWidth="1"/>
  </cols>
  <sheetData>
    <row r="2" spans="1:10" ht="18">
      <c r="A2" s="1" t="s">
        <v>0</v>
      </c>
    </row>
    <row r="4" spans="1:10" ht="18">
      <c r="A4" s="1" t="s">
        <v>473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128</v>
      </c>
      <c r="E11" s="4" t="s">
        <v>9</v>
      </c>
      <c r="F11" s="45" t="s">
        <v>72</v>
      </c>
      <c r="G11" s="45" t="s">
        <v>73</v>
      </c>
      <c r="H11" s="45" t="s">
        <v>12</v>
      </c>
      <c r="I11" s="20" t="s">
        <v>74</v>
      </c>
      <c r="J11" s="20" t="s">
        <v>13</v>
      </c>
    </row>
    <row r="12" spans="1:10">
      <c r="A12" s="5"/>
      <c r="B12" s="5"/>
      <c r="C12" s="5"/>
      <c r="D12" s="5"/>
      <c r="E12" s="5"/>
      <c r="F12" s="46" t="s">
        <v>77</v>
      </c>
      <c r="G12" s="46" t="s">
        <v>78</v>
      </c>
      <c r="H12" s="46" t="s">
        <v>15</v>
      </c>
      <c r="I12" s="32" t="s">
        <v>14</v>
      </c>
      <c r="J12" s="32" t="s">
        <v>14</v>
      </c>
    </row>
    <row r="15" spans="1:10">
      <c r="A15" s="4" t="s">
        <v>474</v>
      </c>
      <c r="B15" s="4"/>
      <c r="C15" s="4"/>
      <c r="D15" s="4"/>
      <c r="E15" s="4"/>
      <c r="F15" s="45"/>
      <c r="G15" s="45"/>
      <c r="H15" s="45"/>
      <c r="I15" s="20"/>
      <c r="J15" s="20"/>
    </row>
    <row r="18" spans="1:10">
      <c r="A18" s="4" t="s">
        <v>475</v>
      </c>
      <c r="B18" s="4"/>
      <c r="C18" s="4"/>
      <c r="D18" s="4"/>
      <c r="E18" s="4"/>
      <c r="F18" s="45"/>
      <c r="G18" s="45"/>
      <c r="H18" s="45"/>
      <c r="I18" s="20"/>
      <c r="J18" s="20"/>
    </row>
    <row r="19" spans="1:10">
      <c r="A19" s="6" t="s">
        <v>476</v>
      </c>
      <c r="B19" s="6"/>
      <c r="C19" s="6"/>
      <c r="D19" s="6"/>
      <c r="E19" s="6"/>
      <c r="F19" s="47"/>
      <c r="G19" s="47"/>
      <c r="H19" s="47"/>
      <c r="I19" s="18"/>
      <c r="J19" s="18"/>
    </row>
    <row r="20" spans="1:10">
      <c r="A20" s="7" t="s">
        <v>477</v>
      </c>
      <c r="B20" s="7">
        <v>593038</v>
      </c>
      <c r="C20" s="7" t="s">
        <v>478</v>
      </c>
      <c r="D20" s="7" t="s">
        <v>153</v>
      </c>
      <c r="E20" s="7" t="s">
        <v>23</v>
      </c>
      <c r="F20" s="28">
        <v>214</v>
      </c>
      <c r="G20" s="28">
        <v>5379</v>
      </c>
      <c r="H20" s="28">
        <v>11.51</v>
      </c>
      <c r="I20" s="17">
        <v>0</v>
      </c>
      <c r="J20" s="17">
        <f>H20/סיכום!$B$42</f>
        <v>7.5792182941621447E-4</v>
      </c>
    </row>
    <row r="21" spans="1:10">
      <c r="A21" s="7" t="s">
        <v>479</v>
      </c>
      <c r="B21" s="7">
        <v>604611</v>
      </c>
      <c r="C21" s="7" t="s">
        <v>166</v>
      </c>
      <c r="D21" s="7" t="s">
        <v>153</v>
      </c>
      <c r="E21" s="7" t="s">
        <v>23</v>
      </c>
      <c r="F21" s="28">
        <v>2100</v>
      </c>
      <c r="G21" s="28">
        <v>1596</v>
      </c>
      <c r="H21" s="28">
        <v>33.520000000000003</v>
      </c>
      <c r="I21" s="17">
        <v>0</v>
      </c>
      <c r="J21" s="17">
        <f>H21/סיכום!$B$42</f>
        <v>2.2072580123398359E-3</v>
      </c>
    </row>
    <row r="22" spans="1:10">
      <c r="A22" s="7" t="s">
        <v>480</v>
      </c>
      <c r="B22" s="7">
        <v>662577</v>
      </c>
      <c r="C22" s="7" t="s">
        <v>481</v>
      </c>
      <c r="D22" s="7" t="s">
        <v>153</v>
      </c>
      <c r="E22" s="7" t="s">
        <v>23</v>
      </c>
      <c r="F22" s="28">
        <v>300</v>
      </c>
      <c r="G22" s="28">
        <v>2033</v>
      </c>
      <c r="H22" s="28">
        <v>6.1</v>
      </c>
      <c r="I22" s="17">
        <v>0</v>
      </c>
      <c r="J22" s="17">
        <f>H22/סיכום!$B$42</f>
        <v>4.0167881489477914E-4</v>
      </c>
    </row>
    <row r="23" spans="1:10">
      <c r="A23" s="7" t="s">
        <v>482</v>
      </c>
      <c r="B23" s="7">
        <v>126011</v>
      </c>
      <c r="C23" s="7" t="s">
        <v>211</v>
      </c>
      <c r="D23" s="7" t="s">
        <v>189</v>
      </c>
      <c r="E23" s="7" t="s">
        <v>23</v>
      </c>
      <c r="F23" s="28">
        <v>60</v>
      </c>
      <c r="G23" s="28">
        <v>4500</v>
      </c>
      <c r="H23" s="28">
        <v>2.7</v>
      </c>
      <c r="I23" s="17">
        <v>0</v>
      </c>
      <c r="J23" s="17">
        <f>H23/סיכום!$B$42</f>
        <v>1.7779226233047602E-4</v>
      </c>
    </row>
    <row r="24" spans="1:10">
      <c r="A24" s="7" t="s">
        <v>483</v>
      </c>
      <c r="B24" s="7">
        <v>126016</v>
      </c>
      <c r="C24" s="7" t="s">
        <v>211</v>
      </c>
      <c r="D24" s="7" t="s">
        <v>189</v>
      </c>
      <c r="E24" s="7" t="s">
        <v>23</v>
      </c>
      <c r="F24" s="28">
        <v>27.6</v>
      </c>
      <c r="G24" s="28">
        <v>100</v>
      </c>
      <c r="H24" s="28">
        <v>0.03</v>
      </c>
      <c r="I24" s="17">
        <v>0</v>
      </c>
      <c r="J24" s="17">
        <f>H24/סיכום!$B$42</f>
        <v>1.9754695814497335E-6</v>
      </c>
    </row>
    <row r="25" spans="1:10">
      <c r="A25" s="7" t="s">
        <v>484</v>
      </c>
      <c r="B25" s="7">
        <v>1119478</v>
      </c>
      <c r="C25" s="7" t="s">
        <v>485</v>
      </c>
      <c r="D25" s="7" t="s">
        <v>189</v>
      </c>
      <c r="E25" s="7" t="s">
        <v>23</v>
      </c>
      <c r="F25" s="28">
        <v>70</v>
      </c>
      <c r="G25" s="28">
        <v>15070</v>
      </c>
      <c r="H25" s="28">
        <v>10.55</v>
      </c>
      <c r="I25" s="17">
        <v>0</v>
      </c>
      <c r="J25" s="17">
        <f>H25/סיכום!$B$42</f>
        <v>6.9470680280982297E-4</v>
      </c>
    </row>
    <row r="26" spans="1:10">
      <c r="A26" s="7" t="s">
        <v>486</v>
      </c>
      <c r="B26" s="7">
        <v>1081082</v>
      </c>
      <c r="C26" s="7" t="s">
        <v>487</v>
      </c>
      <c r="D26" s="7" t="s">
        <v>488</v>
      </c>
      <c r="E26" s="7" t="s">
        <v>23</v>
      </c>
      <c r="F26" s="28">
        <v>255</v>
      </c>
      <c r="G26" s="28">
        <v>15830</v>
      </c>
      <c r="H26" s="28">
        <v>40.369999999999997</v>
      </c>
      <c r="I26" s="17">
        <v>0</v>
      </c>
      <c r="J26" s="17">
        <f>H26/סיכום!$B$42</f>
        <v>2.6583235667708579E-3</v>
      </c>
    </row>
    <row r="27" spans="1:10">
      <c r="A27" s="7" t="s">
        <v>489</v>
      </c>
      <c r="B27" s="7">
        <v>746016</v>
      </c>
      <c r="C27" s="7" t="s">
        <v>490</v>
      </c>
      <c r="D27" s="7" t="s">
        <v>488</v>
      </c>
      <c r="E27" s="7" t="s">
        <v>23</v>
      </c>
      <c r="F27" s="28">
        <v>252</v>
      </c>
      <c r="G27" s="28">
        <v>6118</v>
      </c>
      <c r="H27" s="28">
        <v>15.42</v>
      </c>
      <c r="I27" s="17">
        <v>0</v>
      </c>
      <c r="J27" s="17">
        <f>H27/סיכום!$B$42</f>
        <v>1.0153913648651631E-3</v>
      </c>
    </row>
    <row r="28" spans="1:10">
      <c r="A28" s="7" t="s">
        <v>491</v>
      </c>
      <c r="B28" s="7">
        <v>1100007</v>
      </c>
      <c r="C28" s="7" t="s">
        <v>492</v>
      </c>
      <c r="D28" s="7" t="s">
        <v>239</v>
      </c>
      <c r="E28" s="7" t="s">
        <v>23</v>
      </c>
      <c r="F28" s="28">
        <v>32</v>
      </c>
      <c r="G28" s="28">
        <v>59550</v>
      </c>
      <c r="H28" s="28">
        <v>19.059999999999999</v>
      </c>
      <c r="I28" s="17">
        <v>0</v>
      </c>
      <c r="J28" s="17">
        <f>H28/סיכום!$B$42</f>
        <v>1.2550816740810639E-3</v>
      </c>
    </row>
    <row r="29" spans="1:10">
      <c r="A29" s="7" t="s">
        <v>493</v>
      </c>
      <c r="B29" s="7">
        <v>1134402</v>
      </c>
      <c r="C29" s="7" t="s">
        <v>494</v>
      </c>
      <c r="D29" s="7" t="s">
        <v>495</v>
      </c>
      <c r="E29" s="7" t="s">
        <v>23</v>
      </c>
      <c r="F29" s="28">
        <v>197.76</v>
      </c>
      <c r="G29" s="28">
        <v>14120</v>
      </c>
      <c r="H29" s="28">
        <v>27.92</v>
      </c>
      <c r="I29" s="17">
        <v>0</v>
      </c>
      <c r="J29" s="17">
        <f>H29/סיכום!$B$42</f>
        <v>1.8385036904692187E-3</v>
      </c>
    </row>
    <row r="30" spans="1:10" ht="13.5" thickBot="1">
      <c r="A30" s="6" t="s">
        <v>496</v>
      </c>
      <c r="B30" s="6"/>
      <c r="C30" s="6"/>
      <c r="D30" s="6"/>
      <c r="E30" s="6"/>
      <c r="F30" s="48">
        <f>SUM(F20:F29)</f>
        <v>3508.3599999999997</v>
      </c>
      <c r="G30" s="47"/>
      <c r="H30" s="48">
        <f>SUM(H20:H29)</f>
        <v>167.18</v>
      </c>
      <c r="I30" s="18"/>
      <c r="J30" s="19">
        <f>SUM(J20:J29)</f>
        <v>1.1008633487558881E-2</v>
      </c>
    </row>
    <row r="31" spans="1:10" ht="13.5" thickTop="1"/>
    <row r="32" spans="1:10">
      <c r="A32" s="6" t="s">
        <v>497</v>
      </c>
      <c r="B32" s="6"/>
      <c r="C32" s="6"/>
      <c r="D32" s="6"/>
      <c r="E32" s="6"/>
      <c r="F32" s="47"/>
      <c r="G32" s="47"/>
      <c r="H32" s="47"/>
      <c r="I32" s="18"/>
      <c r="J32" s="18"/>
    </row>
    <row r="33" spans="1:10">
      <c r="A33" s="7" t="s">
        <v>498</v>
      </c>
      <c r="B33" s="7">
        <v>763011</v>
      </c>
      <c r="C33" s="7" t="s">
        <v>499</v>
      </c>
      <c r="D33" s="7" t="s">
        <v>153</v>
      </c>
      <c r="E33" s="7" t="s">
        <v>23</v>
      </c>
      <c r="F33" s="28">
        <v>173.07</v>
      </c>
      <c r="G33" s="28">
        <v>6253</v>
      </c>
      <c r="H33" s="28">
        <v>10.82</v>
      </c>
      <c r="I33" s="17">
        <v>0</v>
      </c>
      <c r="J33" s="17">
        <f>H33/סיכום!$B$42</f>
        <v>7.1248602904287056E-4</v>
      </c>
    </row>
    <row r="34" spans="1:10">
      <c r="A34" s="7" t="s">
        <v>500</v>
      </c>
      <c r="B34" s="7">
        <v>763016</v>
      </c>
      <c r="C34" s="7" t="s">
        <v>499</v>
      </c>
      <c r="D34" s="7" t="s">
        <v>153</v>
      </c>
      <c r="E34" s="7" t="s">
        <v>23</v>
      </c>
      <c r="F34" s="28">
        <v>126.92</v>
      </c>
      <c r="G34" s="28">
        <v>100</v>
      </c>
      <c r="H34" s="28">
        <v>0.13</v>
      </c>
      <c r="I34" s="17">
        <v>0</v>
      </c>
      <c r="J34" s="17">
        <f>H34/סיכום!$B$42</f>
        <v>8.5603681862821787E-6</v>
      </c>
    </row>
    <row r="35" spans="1:10">
      <c r="A35" s="7" t="s">
        <v>501</v>
      </c>
      <c r="B35" s="7">
        <v>759019</v>
      </c>
      <c r="C35" s="7" t="s">
        <v>209</v>
      </c>
      <c r="D35" s="7" t="s">
        <v>189</v>
      </c>
      <c r="E35" s="7" t="s">
        <v>23</v>
      </c>
      <c r="F35" s="28">
        <v>18</v>
      </c>
      <c r="G35" s="28">
        <v>114100</v>
      </c>
      <c r="H35" s="28">
        <v>20.54</v>
      </c>
      <c r="I35" s="17">
        <v>0</v>
      </c>
      <c r="J35" s="17">
        <f>H35/סיכום!$B$42</f>
        <v>1.3525381734325842E-3</v>
      </c>
    </row>
    <row r="36" spans="1:10">
      <c r="A36" s="7" t="s">
        <v>502</v>
      </c>
      <c r="B36" s="7">
        <v>699017</v>
      </c>
      <c r="C36" s="7" t="s">
        <v>268</v>
      </c>
      <c r="D36" s="7" t="s">
        <v>189</v>
      </c>
      <c r="E36" s="7" t="s">
        <v>23</v>
      </c>
      <c r="F36" s="28">
        <v>69</v>
      </c>
      <c r="G36" s="28">
        <v>26960</v>
      </c>
      <c r="H36" s="28">
        <v>18.600000000000001</v>
      </c>
      <c r="I36" s="17">
        <v>0</v>
      </c>
      <c r="J36" s="17">
        <f>H36/סיכום!$B$42</f>
        <v>1.2247911404988348E-3</v>
      </c>
    </row>
    <row r="37" spans="1:10">
      <c r="A37" s="7" t="s">
        <v>503</v>
      </c>
      <c r="B37" s="7">
        <v>7980204</v>
      </c>
      <c r="C37" s="7" t="s">
        <v>299</v>
      </c>
      <c r="D37" s="7" t="s">
        <v>239</v>
      </c>
      <c r="E37" s="7" t="s">
        <v>23</v>
      </c>
      <c r="F37" s="28">
        <v>0.3</v>
      </c>
      <c r="G37" s="28">
        <v>195.7</v>
      </c>
      <c r="H37" s="28">
        <v>0</v>
      </c>
      <c r="I37" s="17">
        <v>0</v>
      </c>
      <c r="J37" s="17">
        <f>H37/סיכום!$B$42</f>
        <v>0</v>
      </c>
    </row>
    <row r="38" spans="1:10">
      <c r="A38" s="7" t="s">
        <v>504</v>
      </c>
      <c r="B38" s="7">
        <v>445015</v>
      </c>
      <c r="C38" s="7" t="s">
        <v>505</v>
      </c>
      <c r="D38" s="7" t="s">
        <v>314</v>
      </c>
      <c r="E38" s="7" t="s">
        <v>23</v>
      </c>
      <c r="F38" s="28">
        <v>862</v>
      </c>
      <c r="G38" s="28">
        <v>2082</v>
      </c>
      <c r="H38" s="28">
        <v>17.95</v>
      </c>
      <c r="I38" s="17">
        <v>0</v>
      </c>
      <c r="J38" s="17">
        <f>H38/סיכום!$B$42</f>
        <v>1.1819892995674239E-3</v>
      </c>
    </row>
    <row r="39" spans="1:10" ht="13.5" thickBot="1">
      <c r="A39" s="6" t="s">
        <v>506</v>
      </c>
      <c r="B39" s="6"/>
      <c r="C39" s="6"/>
      <c r="D39" s="6"/>
      <c r="E39" s="6"/>
      <c r="F39" s="48">
        <f>SUM(F33:F38)</f>
        <v>1249.29</v>
      </c>
      <c r="G39" s="47"/>
      <c r="H39" s="48">
        <f>SUM(H33:H38)</f>
        <v>68.040000000000006</v>
      </c>
      <c r="I39" s="18"/>
      <c r="J39" s="19">
        <f>SUM(J33:J38)</f>
        <v>4.4803650107279949E-3</v>
      </c>
    </row>
    <row r="40" spans="1:10" ht="13.5" thickTop="1"/>
    <row r="41" spans="1:10">
      <c r="A41" s="6" t="s">
        <v>507</v>
      </c>
      <c r="B41" s="6"/>
      <c r="C41" s="6"/>
      <c r="D41" s="6"/>
      <c r="E41" s="6"/>
      <c r="F41" s="47"/>
      <c r="G41" s="47"/>
      <c r="H41" s="47"/>
      <c r="I41" s="18"/>
      <c r="J41" s="18"/>
    </row>
    <row r="42" spans="1:10">
      <c r="A42" s="7" t="s">
        <v>508</v>
      </c>
      <c r="B42" s="7">
        <v>314013</v>
      </c>
      <c r="C42" s="7" t="s">
        <v>508</v>
      </c>
      <c r="D42" s="7" t="s">
        <v>284</v>
      </c>
      <c r="E42" s="7" t="s">
        <v>23</v>
      </c>
      <c r="F42" s="28">
        <v>39</v>
      </c>
      <c r="G42" s="28">
        <v>13400</v>
      </c>
      <c r="H42" s="28">
        <v>5.23</v>
      </c>
      <c r="I42" s="17">
        <v>0</v>
      </c>
      <c r="J42" s="17">
        <f>H42/סיכום!$B$42</f>
        <v>3.4439019703273689E-4</v>
      </c>
    </row>
    <row r="43" spans="1:10">
      <c r="A43" s="7" t="s">
        <v>509</v>
      </c>
      <c r="B43" s="7">
        <v>1104488</v>
      </c>
      <c r="C43" s="7" t="s">
        <v>509</v>
      </c>
      <c r="D43" s="7" t="s">
        <v>189</v>
      </c>
      <c r="E43" s="7" t="s">
        <v>23</v>
      </c>
      <c r="F43" s="28">
        <v>1070</v>
      </c>
      <c r="G43" s="28">
        <v>1680</v>
      </c>
      <c r="H43" s="28">
        <v>17.98</v>
      </c>
      <c r="I43" s="17">
        <v>0</v>
      </c>
      <c r="J43" s="17">
        <f>H43/סיכום!$B$42</f>
        <v>1.1839647691488737E-3</v>
      </c>
    </row>
    <row r="44" spans="1:10">
      <c r="A44" s="7" t="s">
        <v>510</v>
      </c>
      <c r="B44" s="7">
        <v>315010</v>
      </c>
      <c r="C44" s="7" t="s">
        <v>511</v>
      </c>
      <c r="D44" s="7" t="s">
        <v>512</v>
      </c>
      <c r="E44" s="7" t="s">
        <v>23</v>
      </c>
      <c r="F44" s="28">
        <v>167</v>
      </c>
      <c r="G44" s="28">
        <v>6980</v>
      </c>
      <c r="H44" s="28">
        <v>11.66</v>
      </c>
      <c r="I44" s="17">
        <v>0</v>
      </c>
      <c r="J44" s="17">
        <f>H44/סיכום!$B$42</f>
        <v>7.677991773234631E-4</v>
      </c>
    </row>
    <row r="45" spans="1:10">
      <c r="A45" s="7" t="s">
        <v>513</v>
      </c>
      <c r="B45" s="7">
        <v>384016</v>
      </c>
      <c r="C45" s="7" t="s">
        <v>514</v>
      </c>
      <c r="D45" s="7" t="s">
        <v>515</v>
      </c>
      <c r="E45" s="7" t="s">
        <v>23</v>
      </c>
      <c r="F45" s="28">
        <v>64</v>
      </c>
      <c r="G45" s="28">
        <v>1259</v>
      </c>
      <c r="H45" s="28">
        <v>0.81</v>
      </c>
      <c r="I45" s="17">
        <v>0</v>
      </c>
      <c r="J45" s="17">
        <f>H45/סיכום!$B$42</f>
        <v>5.3337678699142806E-5</v>
      </c>
    </row>
    <row r="46" spans="1:10">
      <c r="A46" s="7" t="s">
        <v>516</v>
      </c>
      <c r="B46" s="7">
        <v>797035</v>
      </c>
      <c r="C46" s="7" t="s">
        <v>517</v>
      </c>
      <c r="D46" s="7" t="s">
        <v>515</v>
      </c>
      <c r="E46" s="7" t="s">
        <v>23</v>
      </c>
      <c r="F46" s="28">
        <v>38</v>
      </c>
      <c r="G46" s="28">
        <v>29920</v>
      </c>
      <c r="H46" s="28">
        <v>11.37</v>
      </c>
      <c r="I46" s="17">
        <v>0</v>
      </c>
      <c r="J46" s="17">
        <f>H46/סיכום!$B$42</f>
        <v>7.4870297136944892E-4</v>
      </c>
    </row>
    <row r="47" spans="1:10">
      <c r="A47" s="7" t="s">
        <v>518</v>
      </c>
      <c r="B47" s="7">
        <v>1123355</v>
      </c>
      <c r="C47" s="7" t="s">
        <v>519</v>
      </c>
      <c r="D47" s="7" t="s">
        <v>239</v>
      </c>
      <c r="E47" s="7" t="s">
        <v>23</v>
      </c>
      <c r="F47" s="28">
        <v>94.12</v>
      </c>
      <c r="G47" s="28">
        <v>234</v>
      </c>
      <c r="H47" s="28">
        <v>0.22</v>
      </c>
      <c r="I47" s="17">
        <v>0</v>
      </c>
      <c r="J47" s="17">
        <f>H47/סיכום!$B$42</f>
        <v>1.448677693063138E-5</v>
      </c>
    </row>
    <row r="48" spans="1:10" ht="13.5" thickBot="1">
      <c r="A48" s="6" t="s">
        <v>520</v>
      </c>
      <c r="B48" s="6"/>
      <c r="C48" s="6"/>
      <c r="D48" s="6"/>
      <c r="E48" s="6"/>
      <c r="F48" s="48">
        <f>SUM(F42:F47)</f>
        <v>1472.12</v>
      </c>
      <c r="G48" s="47"/>
      <c r="H48" s="48">
        <f>SUM(H42:H47)</f>
        <v>47.27</v>
      </c>
      <c r="I48" s="18"/>
      <c r="J48" s="19">
        <f>SUM(J42:J47)</f>
        <v>3.112681570504297E-3</v>
      </c>
    </row>
    <row r="49" spans="1:10" ht="13.5" thickTop="1"/>
    <row r="50" spans="1:10">
      <c r="A50" s="6" t="s">
        <v>521</v>
      </c>
      <c r="B50" s="6"/>
      <c r="C50" s="6"/>
      <c r="D50" s="6"/>
      <c r="E50" s="6"/>
      <c r="F50" s="47"/>
      <c r="G50" s="47"/>
      <c r="H50" s="47"/>
      <c r="I50" s="18"/>
      <c r="J50" s="18"/>
    </row>
    <row r="51" spans="1:10" ht="13.5" thickBot="1">
      <c r="A51" s="6" t="s">
        <v>522</v>
      </c>
      <c r="B51" s="6"/>
      <c r="C51" s="6"/>
      <c r="D51" s="6"/>
      <c r="E51" s="6"/>
      <c r="F51" s="48">
        <v>0</v>
      </c>
      <c r="G51" s="47"/>
      <c r="H51" s="48">
        <v>0</v>
      </c>
      <c r="I51" s="18"/>
      <c r="J51" s="19">
        <f>H51/סיכום!$B$42</f>
        <v>0</v>
      </c>
    </row>
    <row r="52" spans="1:10" ht="13.5" thickTop="1"/>
    <row r="53" spans="1:10">
      <c r="A53" s="6" t="s">
        <v>523</v>
      </c>
      <c r="B53" s="6"/>
      <c r="C53" s="6"/>
      <c r="D53" s="6"/>
      <c r="E53" s="6"/>
      <c r="F53" s="47"/>
      <c r="G53" s="47"/>
      <c r="H53" s="47"/>
      <c r="I53" s="18"/>
      <c r="J53" s="18"/>
    </row>
    <row r="54" spans="1:10" ht="13.5" thickBot="1">
      <c r="A54" s="6" t="s">
        <v>524</v>
      </c>
      <c r="B54" s="6"/>
      <c r="C54" s="6"/>
      <c r="D54" s="6"/>
      <c r="E54" s="6"/>
      <c r="F54" s="48">
        <v>0</v>
      </c>
      <c r="G54" s="47"/>
      <c r="H54" s="48">
        <v>0</v>
      </c>
      <c r="I54" s="18"/>
      <c r="J54" s="19">
        <f>H54/סיכום!$B$42</f>
        <v>0</v>
      </c>
    </row>
    <row r="55" spans="1:10" ht="13.5" thickTop="1"/>
    <row r="56" spans="1:10" ht="13.5" thickBot="1">
      <c r="A56" s="4" t="s">
        <v>525</v>
      </c>
      <c r="B56" s="4"/>
      <c r="C56" s="4"/>
      <c r="D56" s="4"/>
      <c r="E56" s="4"/>
      <c r="F56" s="49">
        <f>SUM(F30+F39+F48)</f>
        <v>6229.7699999999995</v>
      </c>
      <c r="G56" s="45"/>
      <c r="H56" s="49">
        <f>SUM(H30+H39+H48)</f>
        <v>282.49</v>
      </c>
      <c r="I56" s="20"/>
      <c r="J56" s="21">
        <f>SUM(J30+J39+J48)</f>
        <v>1.8601680068791173E-2</v>
      </c>
    </row>
    <row r="57" spans="1:10" ht="13.5" thickTop="1"/>
    <row r="59" spans="1:10">
      <c r="A59" s="4" t="s">
        <v>526</v>
      </c>
      <c r="B59" s="4"/>
      <c r="C59" s="4"/>
      <c r="D59" s="4"/>
      <c r="E59" s="4"/>
      <c r="F59" s="45"/>
      <c r="G59" s="45"/>
      <c r="H59" s="45"/>
      <c r="I59" s="20"/>
      <c r="J59" s="20"/>
    </row>
    <row r="60" spans="1:10">
      <c r="A60" s="6" t="s">
        <v>527</v>
      </c>
      <c r="B60" s="6"/>
      <c r="C60" s="6"/>
      <c r="D60" s="6"/>
      <c r="E60" s="6"/>
      <c r="F60" s="47"/>
      <c r="G60" s="47"/>
      <c r="H60" s="47"/>
      <c r="I60" s="18"/>
      <c r="J60" s="18"/>
    </row>
    <row r="61" spans="1:10">
      <c r="A61" s="7" t="s">
        <v>528</v>
      </c>
      <c r="B61" s="7" t="s">
        <v>529</v>
      </c>
      <c r="C61" s="7" t="s">
        <v>530</v>
      </c>
      <c r="D61" s="7" t="s">
        <v>531</v>
      </c>
      <c r="E61" s="7" t="s">
        <v>34</v>
      </c>
      <c r="F61" s="28">
        <v>203.53</v>
      </c>
      <c r="G61" s="28">
        <v>6170</v>
      </c>
      <c r="H61" s="28">
        <v>12.56</v>
      </c>
      <c r="I61" s="17">
        <v>0</v>
      </c>
      <c r="J61" s="17">
        <f>H61/סיכום!$B$42</f>
        <v>8.2706326476695517E-4</v>
      </c>
    </row>
    <row r="62" spans="1:10">
      <c r="A62" s="7" t="s">
        <v>532</v>
      </c>
      <c r="B62" s="7" t="s">
        <v>533</v>
      </c>
      <c r="C62" s="7" t="s">
        <v>534</v>
      </c>
      <c r="D62" s="7" t="s">
        <v>531</v>
      </c>
      <c r="E62" s="7" t="s">
        <v>34</v>
      </c>
      <c r="F62" s="28">
        <v>67.84</v>
      </c>
      <c r="G62" s="28">
        <v>4307</v>
      </c>
      <c r="H62" s="28">
        <v>2.92</v>
      </c>
      <c r="I62" s="17">
        <v>0</v>
      </c>
      <c r="J62" s="17">
        <f>H62/סיכום!$B$42</f>
        <v>1.9227903926110739E-4</v>
      </c>
    </row>
    <row r="63" spans="1:10">
      <c r="A63" s="7" t="s">
        <v>535</v>
      </c>
      <c r="B63" s="7" t="s">
        <v>536</v>
      </c>
      <c r="C63" s="7" t="s">
        <v>537</v>
      </c>
      <c r="D63" s="7" t="s">
        <v>531</v>
      </c>
      <c r="E63" s="7" t="s">
        <v>34</v>
      </c>
      <c r="F63" s="28">
        <v>60.3</v>
      </c>
      <c r="G63" s="28">
        <v>8619</v>
      </c>
      <c r="H63" s="28">
        <v>5.2</v>
      </c>
      <c r="I63" s="17">
        <v>0</v>
      </c>
      <c r="J63" s="17">
        <f>H63/סיכום!$B$42</f>
        <v>3.4241472745128717E-4</v>
      </c>
    </row>
    <row r="64" spans="1:10">
      <c r="A64" s="7" t="s">
        <v>538</v>
      </c>
      <c r="B64" s="7" t="s">
        <v>536</v>
      </c>
      <c r="C64" s="7" t="s">
        <v>537</v>
      </c>
      <c r="D64" s="7" t="s">
        <v>531</v>
      </c>
      <c r="E64" s="7" t="s">
        <v>34</v>
      </c>
      <c r="F64" s="28">
        <v>30.15</v>
      </c>
      <c r="G64" s="28">
        <v>1</v>
      </c>
      <c r="H64" s="28">
        <v>0.03</v>
      </c>
      <c r="I64" s="17">
        <v>0</v>
      </c>
      <c r="J64" s="17">
        <f>H64/סיכום!$B$42</f>
        <v>1.9754695814497335E-6</v>
      </c>
    </row>
    <row r="65" spans="1:10">
      <c r="A65" s="7" t="s">
        <v>539</v>
      </c>
      <c r="B65" s="7" t="s">
        <v>540</v>
      </c>
      <c r="C65" s="7" t="s">
        <v>541</v>
      </c>
      <c r="D65" s="7" t="s">
        <v>542</v>
      </c>
      <c r="E65" s="7" t="s">
        <v>34</v>
      </c>
      <c r="F65" s="28">
        <v>1021.4</v>
      </c>
      <c r="G65" s="28">
        <v>698</v>
      </c>
      <c r="H65" s="28">
        <v>7.13</v>
      </c>
      <c r="I65" s="17">
        <v>0</v>
      </c>
      <c r="J65" s="17">
        <f>H65/סיכום!$B$42</f>
        <v>4.6950327052455335E-4</v>
      </c>
    </row>
    <row r="66" spans="1:10">
      <c r="A66" s="7" t="s">
        <v>543</v>
      </c>
      <c r="B66" s="7" t="s">
        <v>544</v>
      </c>
      <c r="C66" s="7" t="s">
        <v>545</v>
      </c>
      <c r="D66" s="7" t="s">
        <v>438</v>
      </c>
      <c r="E66" s="7" t="s">
        <v>34</v>
      </c>
      <c r="F66" s="28">
        <v>30.15</v>
      </c>
      <c r="G66" s="28">
        <v>8762</v>
      </c>
      <c r="H66" s="28">
        <v>2.64</v>
      </c>
      <c r="I66" s="17">
        <v>0</v>
      </c>
      <c r="J66" s="17">
        <f>H66/סיכום!$B$42</f>
        <v>1.7384132316757657E-4</v>
      </c>
    </row>
    <row r="67" spans="1:10">
      <c r="A67" s="7" t="s">
        <v>546</v>
      </c>
      <c r="B67" s="7" t="s">
        <v>547</v>
      </c>
      <c r="C67" s="7" t="s">
        <v>548</v>
      </c>
      <c r="D67" s="7" t="s">
        <v>549</v>
      </c>
      <c r="E67" s="7" t="s">
        <v>34</v>
      </c>
      <c r="F67" s="28">
        <v>37.69</v>
      </c>
      <c r="G67" s="28">
        <v>5684</v>
      </c>
      <c r="H67" s="28">
        <v>2.14</v>
      </c>
      <c r="I67" s="17">
        <v>0</v>
      </c>
      <c r="J67" s="17">
        <f>H67/סיכום!$B$42</f>
        <v>1.4091683014341434E-4</v>
      </c>
    </row>
    <row r="68" spans="1:10">
      <c r="A68" s="7" t="s">
        <v>550</v>
      </c>
      <c r="B68" s="7" t="s">
        <v>551</v>
      </c>
      <c r="C68" s="7" t="s">
        <v>550</v>
      </c>
      <c r="D68" s="7" t="s">
        <v>549</v>
      </c>
      <c r="E68" s="7" t="s">
        <v>34</v>
      </c>
      <c r="F68" s="28">
        <v>109.3</v>
      </c>
      <c r="G68" s="28">
        <v>3333</v>
      </c>
      <c r="H68" s="28">
        <v>3.64</v>
      </c>
      <c r="I68" s="17">
        <v>0</v>
      </c>
      <c r="J68" s="17">
        <f>H68/סיכום!$B$42</f>
        <v>2.3969030921590102E-4</v>
      </c>
    </row>
    <row r="69" spans="1:10">
      <c r="A69" s="7" t="s">
        <v>552</v>
      </c>
      <c r="B69" s="7" t="s">
        <v>553</v>
      </c>
      <c r="C69" s="7" t="s">
        <v>554</v>
      </c>
      <c r="D69" s="7" t="s">
        <v>555</v>
      </c>
      <c r="E69" s="7" t="s">
        <v>40</v>
      </c>
      <c r="F69" s="28">
        <v>7360.34</v>
      </c>
      <c r="G69" s="28">
        <v>152.5</v>
      </c>
      <c r="H69" s="28">
        <v>11.22</v>
      </c>
      <c r="I69" s="17">
        <v>0</v>
      </c>
      <c r="J69" s="17">
        <f>H69/סיכום!$B$42</f>
        <v>7.3882562346220041E-4</v>
      </c>
    </row>
    <row r="70" spans="1:10">
      <c r="A70" s="7" t="s">
        <v>556</v>
      </c>
      <c r="B70" s="7" t="s">
        <v>557</v>
      </c>
      <c r="C70" s="7" t="s">
        <v>556</v>
      </c>
      <c r="D70" s="7" t="s">
        <v>555</v>
      </c>
      <c r="E70" s="7" t="s">
        <v>34</v>
      </c>
      <c r="F70" s="28">
        <v>56.54</v>
      </c>
      <c r="G70" s="28">
        <v>5257</v>
      </c>
      <c r="H70" s="28">
        <v>2.97</v>
      </c>
      <c r="I70" s="17">
        <v>0</v>
      </c>
      <c r="J70" s="17">
        <f>H70/סיכום!$B$42</f>
        <v>1.9557148856352364E-4</v>
      </c>
    </row>
    <row r="71" spans="1:10">
      <c r="A71" s="7" t="s">
        <v>558</v>
      </c>
      <c r="B71" s="7" t="s">
        <v>559</v>
      </c>
      <c r="C71" s="7" t="s">
        <v>558</v>
      </c>
      <c r="D71" s="7" t="s">
        <v>459</v>
      </c>
      <c r="E71" s="7" t="s">
        <v>34</v>
      </c>
      <c r="F71" s="28">
        <v>3.77</v>
      </c>
      <c r="G71" s="28">
        <v>115137</v>
      </c>
      <c r="H71" s="28">
        <v>4.34</v>
      </c>
      <c r="I71" s="17">
        <v>0</v>
      </c>
      <c r="J71" s="17">
        <f>H71/סיכום!$B$42</f>
        <v>2.8578459944972811E-4</v>
      </c>
    </row>
    <row r="72" spans="1:10">
      <c r="A72" s="7" t="s">
        <v>560</v>
      </c>
      <c r="B72" s="7" t="s">
        <v>561</v>
      </c>
      <c r="C72" s="7" t="s">
        <v>562</v>
      </c>
      <c r="D72" s="7" t="s">
        <v>459</v>
      </c>
      <c r="E72" s="7" t="s">
        <v>34</v>
      </c>
      <c r="F72" s="28">
        <v>64.069999999999993</v>
      </c>
      <c r="G72" s="28">
        <v>6617</v>
      </c>
      <c r="H72" s="28">
        <v>4.24</v>
      </c>
      <c r="I72" s="17">
        <v>0</v>
      </c>
      <c r="J72" s="17">
        <f>H72/סיכום!$B$42</f>
        <v>2.7919970084489568E-4</v>
      </c>
    </row>
    <row r="73" spans="1:10">
      <c r="A73" s="7" t="s">
        <v>563</v>
      </c>
      <c r="B73" s="7" t="s">
        <v>564</v>
      </c>
      <c r="C73" s="7" t="s">
        <v>565</v>
      </c>
      <c r="D73" s="7" t="s">
        <v>566</v>
      </c>
      <c r="E73" s="7" t="s">
        <v>34</v>
      </c>
      <c r="F73" s="28">
        <v>52.77</v>
      </c>
      <c r="G73" s="28">
        <v>8894</v>
      </c>
      <c r="H73" s="28">
        <v>4.6900000000000004</v>
      </c>
      <c r="I73" s="17">
        <v>0</v>
      </c>
      <c r="J73" s="17">
        <f>H73/סיכום!$B$42</f>
        <v>3.0883174456664171E-4</v>
      </c>
    </row>
    <row r="74" spans="1:10">
      <c r="A74" s="7" t="s">
        <v>567</v>
      </c>
      <c r="B74" s="7" t="s">
        <v>568</v>
      </c>
      <c r="C74" s="7" t="s">
        <v>569</v>
      </c>
      <c r="D74" s="7" t="s">
        <v>566</v>
      </c>
      <c r="E74" s="7" t="s">
        <v>34</v>
      </c>
      <c r="F74" s="28">
        <v>60.3</v>
      </c>
      <c r="G74" s="28">
        <v>8938</v>
      </c>
      <c r="H74" s="28">
        <v>5.39</v>
      </c>
      <c r="I74" s="17">
        <v>0</v>
      </c>
      <c r="J74" s="17">
        <f>H74/סיכום!$B$42</f>
        <v>3.5492603480046875E-4</v>
      </c>
    </row>
    <row r="75" spans="1:10">
      <c r="A75" s="7" t="s">
        <v>570</v>
      </c>
      <c r="B75" s="7" t="s">
        <v>571</v>
      </c>
      <c r="C75" s="7" t="s">
        <v>572</v>
      </c>
      <c r="D75" s="7" t="s">
        <v>573</v>
      </c>
      <c r="E75" s="7" t="s">
        <v>34</v>
      </c>
      <c r="F75" s="28">
        <v>30.15</v>
      </c>
      <c r="G75" s="28">
        <v>30346</v>
      </c>
      <c r="H75" s="28">
        <v>9.15</v>
      </c>
      <c r="I75" s="17">
        <v>0</v>
      </c>
      <c r="J75" s="17">
        <f>H75/סיכום!$B$42</f>
        <v>6.0251822234216879E-4</v>
      </c>
    </row>
    <row r="76" spans="1:10">
      <c r="A76" s="7" t="s">
        <v>574</v>
      </c>
      <c r="B76" s="7" t="s">
        <v>575</v>
      </c>
      <c r="C76" s="7" t="s">
        <v>574</v>
      </c>
      <c r="D76" s="7" t="s">
        <v>573</v>
      </c>
      <c r="E76" s="7" t="s">
        <v>34</v>
      </c>
      <c r="F76" s="28">
        <v>71.61</v>
      </c>
      <c r="G76" s="28">
        <v>11708</v>
      </c>
      <c r="H76" s="28">
        <v>8.3800000000000008</v>
      </c>
      <c r="I76" s="17">
        <v>0</v>
      </c>
      <c r="J76" s="17">
        <f>H76/סיכום!$B$42</f>
        <v>5.5181450308495897E-4</v>
      </c>
    </row>
    <row r="77" spans="1:10">
      <c r="A77" s="7" t="s">
        <v>576</v>
      </c>
      <c r="B77" s="7" t="s">
        <v>577</v>
      </c>
      <c r="C77" s="7" t="s">
        <v>578</v>
      </c>
      <c r="D77" s="7" t="s">
        <v>573</v>
      </c>
      <c r="E77" s="7" t="s">
        <v>34</v>
      </c>
      <c r="F77" s="28">
        <v>143.22</v>
      </c>
      <c r="G77" s="28">
        <v>3353</v>
      </c>
      <c r="H77" s="28">
        <v>4.8</v>
      </c>
      <c r="I77" s="17">
        <v>0</v>
      </c>
      <c r="J77" s="17">
        <f>H77/סיכום!$B$42</f>
        <v>3.1607513303195733E-4</v>
      </c>
    </row>
    <row r="78" spans="1:10">
      <c r="A78" s="7" t="s">
        <v>427</v>
      </c>
      <c r="B78" s="7" t="s">
        <v>579</v>
      </c>
      <c r="C78" s="7" t="s">
        <v>427</v>
      </c>
      <c r="D78" s="7" t="s">
        <v>369</v>
      </c>
      <c r="E78" s="7" t="s">
        <v>34</v>
      </c>
      <c r="F78" s="28">
        <v>312.83</v>
      </c>
      <c r="G78" s="28">
        <v>5524</v>
      </c>
      <c r="H78" s="28">
        <v>17.28</v>
      </c>
      <c r="I78" s="17">
        <v>0</v>
      </c>
      <c r="J78" s="17">
        <f>H78/סיכום!$B$42</f>
        <v>1.1378704789150465E-3</v>
      </c>
    </row>
    <row r="79" spans="1:10">
      <c r="A79" s="7" t="s">
        <v>417</v>
      </c>
      <c r="B79" s="7" t="s">
        <v>580</v>
      </c>
      <c r="C79" s="7" t="s">
        <v>417</v>
      </c>
      <c r="D79" s="7" t="s">
        <v>365</v>
      </c>
      <c r="E79" s="7" t="s">
        <v>34</v>
      </c>
      <c r="F79" s="28">
        <v>1432.22</v>
      </c>
      <c r="G79" s="28">
        <v>1702</v>
      </c>
      <c r="H79" s="28">
        <v>24.38</v>
      </c>
      <c r="I79" s="17">
        <v>0</v>
      </c>
      <c r="J79" s="17">
        <f>H79/סיכום!$B$42</f>
        <v>1.60539827985815E-3</v>
      </c>
    </row>
    <row r="80" spans="1:10">
      <c r="A80" s="7" t="s">
        <v>581</v>
      </c>
      <c r="B80" s="7" t="s">
        <v>582</v>
      </c>
      <c r="C80" s="7" t="s">
        <v>583</v>
      </c>
      <c r="D80" s="7" t="s">
        <v>584</v>
      </c>
      <c r="E80" s="7" t="s">
        <v>37</v>
      </c>
      <c r="F80" s="28">
        <v>708.86</v>
      </c>
      <c r="G80" s="28">
        <v>1557.5</v>
      </c>
      <c r="H80" s="28">
        <v>11.04</v>
      </c>
      <c r="I80" s="17">
        <v>0</v>
      </c>
      <c r="J80" s="17">
        <f>H80/סיכום!$B$42</f>
        <v>7.2697280597350191E-4</v>
      </c>
    </row>
    <row r="81" spans="1:10">
      <c r="A81" s="7" t="s">
        <v>585</v>
      </c>
      <c r="B81" s="7" t="s">
        <v>582</v>
      </c>
      <c r="C81" s="7" t="s">
        <v>583</v>
      </c>
      <c r="D81" s="7" t="s">
        <v>584</v>
      </c>
      <c r="E81" s="7" t="s">
        <v>37</v>
      </c>
      <c r="F81" s="28">
        <v>120.5</v>
      </c>
      <c r="G81" s="28">
        <v>1</v>
      </c>
      <c r="H81" s="28">
        <v>0.12</v>
      </c>
      <c r="I81" s="17">
        <v>0</v>
      </c>
      <c r="J81" s="17">
        <f>H81/סיכום!$B$42</f>
        <v>7.9018783257989339E-6</v>
      </c>
    </row>
    <row r="82" spans="1:10">
      <c r="A82" s="7" t="s">
        <v>586</v>
      </c>
      <c r="B82" s="7" t="s">
        <v>587</v>
      </c>
      <c r="C82" s="7" t="s">
        <v>588</v>
      </c>
      <c r="D82" s="7" t="s">
        <v>361</v>
      </c>
      <c r="E82" s="7" t="s">
        <v>34</v>
      </c>
      <c r="F82" s="28">
        <v>41.46</v>
      </c>
      <c r="G82" s="28">
        <v>19908</v>
      </c>
      <c r="H82" s="28">
        <v>8.25</v>
      </c>
      <c r="I82" s="17">
        <v>0</v>
      </c>
      <c r="J82" s="17">
        <f>H82/סיכום!$B$42</f>
        <v>5.4325413489867672E-4</v>
      </c>
    </row>
    <row r="83" spans="1:10">
      <c r="A83" s="7" t="s">
        <v>589</v>
      </c>
      <c r="B83" s="7" t="s">
        <v>590</v>
      </c>
      <c r="C83" s="7" t="s">
        <v>589</v>
      </c>
      <c r="D83" s="7" t="s">
        <v>361</v>
      </c>
      <c r="E83" s="7" t="s">
        <v>34</v>
      </c>
      <c r="F83" s="28">
        <v>101.76</v>
      </c>
      <c r="G83" s="28">
        <v>6024</v>
      </c>
      <c r="H83" s="28">
        <v>6.13</v>
      </c>
      <c r="I83" s="17">
        <v>0</v>
      </c>
      <c r="J83" s="17">
        <f>H83/סיכום!$B$42</f>
        <v>4.036542844762289E-4</v>
      </c>
    </row>
    <row r="84" spans="1:10">
      <c r="A84" s="7" t="s">
        <v>591</v>
      </c>
      <c r="B84" s="7" t="s">
        <v>592</v>
      </c>
      <c r="C84" s="7" t="s">
        <v>593</v>
      </c>
      <c r="D84" s="7" t="s">
        <v>361</v>
      </c>
      <c r="E84" s="7" t="s">
        <v>34</v>
      </c>
      <c r="F84" s="28">
        <v>101.76</v>
      </c>
      <c r="G84" s="28">
        <v>8576.5</v>
      </c>
      <c r="H84" s="28">
        <v>8.73</v>
      </c>
      <c r="I84" s="17">
        <v>0</v>
      </c>
      <c r="J84" s="17">
        <f>H84/סיכום!$B$42</f>
        <v>5.7486164820187246E-4</v>
      </c>
    </row>
    <row r="85" spans="1:10">
      <c r="A85" s="7" t="s">
        <v>594</v>
      </c>
      <c r="B85" s="7" t="s">
        <v>595</v>
      </c>
      <c r="C85" s="7" t="s">
        <v>596</v>
      </c>
      <c r="D85" s="7" t="s">
        <v>361</v>
      </c>
      <c r="E85" s="7" t="s">
        <v>34</v>
      </c>
      <c r="F85" s="28">
        <v>18.88</v>
      </c>
      <c r="G85" s="28">
        <v>52051</v>
      </c>
      <c r="H85" s="28">
        <v>9.83</v>
      </c>
      <c r="I85" s="17">
        <v>0</v>
      </c>
      <c r="J85" s="17">
        <f>H85/סיכום!$B$42</f>
        <v>6.472955328550294E-4</v>
      </c>
    </row>
    <row r="86" spans="1:10">
      <c r="A86" s="7" t="s">
        <v>597</v>
      </c>
      <c r="B86" s="7" t="s">
        <v>598</v>
      </c>
      <c r="C86" s="7" t="s">
        <v>599</v>
      </c>
      <c r="D86" s="7" t="s">
        <v>361</v>
      </c>
      <c r="E86" s="7" t="s">
        <v>34</v>
      </c>
      <c r="F86" s="28">
        <v>90.46</v>
      </c>
      <c r="G86" s="28">
        <v>6715</v>
      </c>
      <c r="H86" s="28">
        <v>6.07</v>
      </c>
      <c r="I86" s="17">
        <v>0</v>
      </c>
      <c r="J86" s="17">
        <f>H86/סיכום!$B$42</f>
        <v>3.9970334531332942E-4</v>
      </c>
    </row>
    <row r="87" spans="1:10">
      <c r="A87" s="7" t="s">
        <v>600</v>
      </c>
      <c r="B87" s="7" t="s">
        <v>601</v>
      </c>
      <c r="C87" s="7" t="s">
        <v>602</v>
      </c>
      <c r="D87" s="7" t="s">
        <v>361</v>
      </c>
      <c r="E87" s="7" t="s">
        <v>34</v>
      </c>
      <c r="F87" s="28">
        <v>41.46</v>
      </c>
      <c r="G87" s="28">
        <v>8574</v>
      </c>
      <c r="H87" s="28">
        <v>3.55</v>
      </c>
      <c r="I87" s="17">
        <v>0</v>
      </c>
      <c r="J87" s="17">
        <f>H87/סיכום!$B$42</f>
        <v>2.3376390047155179E-4</v>
      </c>
    </row>
    <row r="88" spans="1:10">
      <c r="A88" s="7" t="s">
        <v>603</v>
      </c>
      <c r="B88" s="7" t="s">
        <v>604</v>
      </c>
      <c r="C88" s="7" t="s">
        <v>605</v>
      </c>
      <c r="D88" s="7" t="s">
        <v>361</v>
      </c>
      <c r="E88" s="7" t="s">
        <v>34</v>
      </c>
      <c r="F88" s="28">
        <v>131.91</v>
      </c>
      <c r="G88" s="28">
        <v>3929</v>
      </c>
      <c r="H88" s="28">
        <v>5.18</v>
      </c>
      <c r="I88" s="17">
        <v>0</v>
      </c>
      <c r="J88" s="17">
        <f>H88/סיכום!$B$42</f>
        <v>3.4109774773032064E-4</v>
      </c>
    </row>
    <row r="89" spans="1:10">
      <c r="A89" s="7" t="s">
        <v>606</v>
      </c>
      <c r="B89" s="7" t="s">
        <v>607</v>
      </c>
      <c r="C89" s="7" t="str">
        <f>+A89</f>
        <v>APPLE INC</v>
      </c>
      <c r="D89" s="7" t="s">
        <v>608</v>
      </c>
      <c r="E89" s="7" t="s">
        <v>34</v>
      </c>
      <c r="F89" s="28">
        <v>56.54</v>
      </c>
      <c r="G89" s="28">
        <v>12542.5</v>
      </c>
      <c r="H89" s="28">
        <v>7.09</v>
      </c>
      <c r="I89" s="17">
        <v>0</v>
      </c>
      <c r="J89" s="17">
        <f>H89/סיכום!$B$42</f>
        <v>4.6686931108262035E-4</v>
      </c>
    </row>
    <row r="90" spans="1:10">
      <c r="A90" s="7" t="s">
        <v>609</v>
      </c>
      <c r="B90" s="7" t="s">
        <v>610</v>
      </c>
      <c r="C90" s="7" t="s">
        <v>611</v>
      </c>
      <c r="D90" s="7" t="s">
        <v>608</v>
      </c>
      <c r="E90" s="7" t="s">
        <v>34</v>
      </c>
      <c r="F90" s="28">
        <v>101.76</v>
      </c>
      <c r="G90" s="28">
        <v>6263</v>
      </c>
      <c r="H90" s="28">
        <v>6.37</v>
      </c>
      <c r="I90" s="17">
        <v>0</v>
      </c>
      <c r="J90" s="17">
        <f>H90/סיכום!$B$42</f>
        <v>4.1945804112782678E-4</v>
      </c>
    </row>
    <row r="91" spans="1:10">
      <c r="A91" s="7" t="s">
        <v>612</v>
      </c>
      <c r="B91" s="7" t="s">
        <v>613</v>
      </c>
      <c r="C91" s="7" t="s">
        <v>614</v>
      </c>
      <c r="D91" s="7" t="s">
        <v>394</v>
      </c>
      <c r="E91" s="7" t="s">
        <v>34</v>
      </c>
      <c r="F91" s="28">
        <v>7.54</v>
      </c>
      <c r="G91" s="28">
        <v>57050</v>
      </c>
      <c r="H91" s="28">
        <v>4.3</v>
      </c>
      <c r="I91" s="17">
        <v>0</v>
      </c>
      <c r="J91" s="17">
        <f>H91/סיכום!$B$42</f>
        <v>2.831506400077951E-4</v>
      </c>
    </row>
    <row r="92" spans="1:10">
      <c r="A92" s="7" t="s">
        <v>615</v>
      </c>
      <c r="B92" s="7" t="s">
        <v>616</v>
      </c>
      <c r="C92" s="7" t="s">
        <v>617</v>
      </c>
      <c r="D92" s="7" t="s">
        <v>618</v>
      </c>
      <c r="E92" s="7" t="s">
        <v>34</v>
      </c>
      <c r="F92" s="28">
        <v>177.14</v>
      </c>
      <c r="G92" s="28">
        <v>2220</v>
      </c>
      <c r="H92" s="28">
        <v>3.93</v>
      </c>
      <c r="I92" s="17">
        <v>0</v>
      </c>
      <c r="J92" s="17">
        <f>H92/סיכום!$B$42</f>
        <v>2.5878651516991508E-4</v>
      </c>
    </row>
    <row r="93" spans="1:10">
      <c r="A93" s="7" t="s">
        <v>619</v>
      </c>
      <c r="B93" s="7" t="s">
        <v>620</v>
      </c>
      <c r="C93" s="7" t="s">
        <v>621</v>
      </c>
      <c r="D93" s="7" t="s">
        <v>622</v>
      </c>
      <c r="E93" s="7" t="s">
        <v>34</v>
      </c>
      <c r="F93" s="28">
        <v>233.68</v>
      </c>
      <c r="G93" s="28">
        <v>6719</v>
      </c>
      <c r="H93" s="28">
        <v>15.7</v>
      </c>
      <c r="I93" s="17">
        <v>0</v>
      </c>
      <c r="J93" s="17">
        <f>H93/סיכום!$B$42</f>
        <v>1.0338290809586937E-3</v>
      </c>
    </row>
    <row r="94" spans="1:10" ht="13.5" thickBot="1">
      <c r="A94" s="6" t="s">
        <v>623</v>
      </c>
      <c r="B94" s="6"/>
      <c r="C94" s="6"/>
      <c r="D94" s="6"/>
      <c r="E94" s="6"/>
      <c r="F94" s="48">
        <f>SUM(F61:F93)</f>
        <v>13081.89</v>
      </c>
      <c r="G94" s="47"/>
      <c r="H94" s="48">
        <f>SUM(H61:H93)</f>
        <v>229.39000000000001</v>
      </c>
      <c r="I94" s="18"/>
      <c r="J94" s="19">
        <f>SUM(J61:J93)</f>
        <v>1.5105098909625147E-2</v>
      </c>
    </row>
    <row r="95" spans="1:10" ht="13.5" thickTop="1"/>
    <row r="96" spans="1:10">
      <c r="A96" s="6" t="s">
        <v>624</v>
      </c>
      <c r="B96" s="6"/>
      <c r="C96" s="6"/>
      <c r="D96" s="6"/>
      <c r="E96" s="6"/>
      <c r="F96" s="47"/>
      <c r="G96" s="47"/>
      <c r="H96" s="47"/>
      <c r="I96" s="18"/>
      <c r="J96" s="18"/>
    </row>
    <row r="97" spans="1:10">
      <c r="A97" s="7" t="s">
        <v>625</v>
      </c>
      <c r="B97" s="7" t="s">
        <v>626</v>
      </c>
      <c r="C97" s="7" t="s">
        <v>627</v>
      </c>
      <c r="D97" s="7" t="s">
        <v>628</v>
      </c>
      <c r="E97" s="7" t="s">
        <v>34</v>
      </c>
      <c r="F97" s="28">
        <v>41.46</v>
      </c>
      <c r="G97" s="28">
        <v>8741</v>
      </c>
      <c r="H97" s="28">
        <v>3.62</v>
      </c>
      <c r="I97" s="17">
        <v>0</v>
      </c>
      <c r="J97" s="17">
        <f>H97/סיכום!$B$42</f>
        <v>2.3837332949493451E-4</v>
      </c>
    </row>
    <row r="98" spans="1:10">
      <c r="A98" s="7" t="s">
        <v>629</v>
      </c>
      <c r="B98" s="7" t="s">
        <v>630</v>
      </c>
      <c r="C98" s="7" t="s">
        <v>631</v>
      </c>
      <c r="D98" s="7" t="s">
        <v>573</v>
      </c>
      <c r="E98" s="7" t="s">
        <v>34</v>
      </c>
      <c r="F98" s="28">
        <v>75.38</v>
      </c>
      <c r="G98" s="28">
        <v>5693</v>
      </c>
      <c r="H98" s="28">
        <v>4.29</v>
      </c>
      <c r="I98" s="17">
        <v>0</v>
      </c>
      <c r="J98" s="17">
        <f>H98/סיכום!$B$42</f>
        <v>2.8249215014731192E-4</v>
      </c>
    </row>
    <row r="99" spans="1:10">
      <c r="A99" s="7" t="s">
        <v>632</v>
      </c>
      <c r="B99" s="7" t="s">
        <v>630</v>
      </c>
      <c r="C99" s="7" t="s">
        <v>631</v>
      </c>
      <c r="D99" s="7" t="s">
        <v>573</v>
      </c>
      <c r="E99" s="7" t="s">
        <v>34</v>
      </c>
      <c r="F99" s="28">
        <v>25.44</v>
      </c>
      <c r="G99" s="28">
        <v>1</v>
      </c>
      <c r="H99" s="28">
        <v>0.03</v>
      </c>
      <c r="I99" s="17">
        <v>0</v>
      </c>
      <c r="J99" s="17">
        <f>H99/סיכום!$B$42</f>
        <v>1.9754695814497335E-6</v>
      </c>
    </row>
    <row r="100" spans="1:10" ht="13.5" thickBot="1">
      <c r="A100" s="6" t="s">
        <v>633</v>
      </c>
      <c r="B100" s="6"/>
      <c r="C100" s="6"/>
      <c r="D100" s="6"/>
      <c r="E100" s="6"/>
      <c r="F100" s="48">
        <f>SUM(F97:F99)</f>
        <v>142.28</v>
      </c>
      <c r="G100" s="47"/>
      <c r="H100" s="48">
        <f>SUM(H97:H99)</f>
        <v>7.94</v>
      </c>
      <c r="I100" s="18"/>
      <c r="J100" s="19">
        <f>SUM(J97:J99)</f>
        <v>5.2284094922369617E-4</v>
      </c>
    </row>
    <row r="101" spans="1:10" ht="13.5" thickTop="1"/>
    <row r="102" spans="1:10" ht="13.5" thickBot="1">
      <c r="A102" s="4" t="s">
        <v>634</v>
      </c>
      <c r="B102" s="4"/>
      <c r="C102" s="4"/>
      <c r="D102" s="4"/>
      <c r="E102" s="4"/>
      <c r="F102" s="49">
        <f>SUM(F94+F100)</f>
        <v>13224.17</v>
      </c>
      <c r="G102" s="45"/>
      <c r="H102" s="49">
        <f>SUM(H94+H100)</f>
        <v>237.33</v>
      </c>
      <c r="I102" s="20"/>
      <c r="J102" s="21">
        <f>SUM(J94+J100)</f>
        <v>1.5627939858848843E-2</v>
      </c>
    </row>
    <row r="103" spans="1:10" ht="13.5" thickTop="1"/>
    <row r="105" spans="1:10" ht="13.5" thickBot="1">
      <c r="A105" s="4" t="s">
        <v>635</v>
      </c>
      <c r="B105" s="4"/>
      <c r="C105" s="4"/>
      <c r="D105" s="4"/>
      <c r="E105" s="4"/>
      <c r="F105" s="49">
        <f>SUM(F56+F102)</f>
        <v>19453.939999999999</v>
      </c>
      <c r="G105" s="45"/>
      <c r="H105" s="49">
        <f>SUM(H56+H102)</f>
        <v>519.82000000000005</v>
      </c>
      <c r="I105" s="20"/>
      <c r="J105" s="21">
        <f>SUM(J56+J102)</f>
        <v>3.4229619927640016E-2</v>
      </c>
    </row>
    <row r="106" spans="1:10" ht="13.5" thickTop="1"/>
    <row r="108" spans="1:10">
      <c r="A108" s="7" t="s">
        <v>67</v>
      </c>
      <c r="B108" s="7"/>
      <c r="C108" s="7"/>
      <c r="D108" s="7"/>
      <c r="E108" s="7"/>
      <c r="F108" s="28"/>
      <c r="G108" s="28"/>
      <c r="H108" s="28"/>
      <c r="I108" s="17"/>
      <c r="J108" s="17"/>
    </row>
    <row r="112" spans="1:10">
      <c r="A112" s="2" t="s">
        <v>68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0"/>
  <sheetViews>
    <sheetView rightToLeft="1" workbookViewId="0">
      <selection activeCell="A8" sqref="A8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13.7109375" style="44" customWidth="1"/>
    <col min="6" max="7" width="11.7109375" style="44" customWidth="1"/>
    <col min="8" max="8" width="24.7109375" style="31" customWidth="1"/>
    <col min="9" max="9" width="20.7109375" style="31" customWidth="1"/>
  </cols>
  <sheetData>
    <row r="2" spans="1:9" ht="18">
      <c r="A2" s="1" t="s">
        <v>0</v>
      </c>
    </row>
    <row r="4" spans="1:9" ht="18">
      <c r="A4" s="1" t="s">
        <v>636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45" t="s">
        <v>72</v>
      </c>
      <c r="F11" s="45" t="s">
        <v>73</v>
      </c>
      <c r="G11" s="45" t="s">
        <v>12</v>
      </c>
      <c r="H11" s="20" t="s">
        <v>74</v>
      </c>
      <c r="I11" s="20" t="s">
        <v>13</v>
      </c>
    </row>
    <row r="12" spans="1:9">
      <c r="A12" s="5"/>
      <c r="B12" s="5"/>
      <c r="C12" s="5"/>
      <c r="D12" s="5"/>
      <c r="E12" s="46" t="s">
        <v>77</v>
      </c>
      <c r="F12" s="46" t="s">
        <v>78</v>
      </c>
      <c r="G12" s="46" t="s">
        <v>15</v>
      </c>
      <c r="H12" s="32" t="s">
        <v>14</v>
      </c>
      <c r="I12" s="32" t="s">
        <v>14</v>
      </c>
    </row>
    <row r="15" spans="1:9">
      <c r="A15" s="4" t="s">
        <v>637</v>
      </c>
      <c r="B15" s="4"/>
      <c r="C15" s="4"/>
      <c r="D15" s="4"/>
      <c r="E15" s="45"/>
      <c r="F15" s="45"/>
      <c r="G15" s="45"/>
      <c r="H15" s="20"/>
      <c r="I15" s="20"/>
    </row>
    <row r="18" spans="1:9">
      <c r="A18" s="4" t="s">
        <v>638</v>
      </c>
      <c r="B18" s="4"/>
      <c r="C18" s="4"/>
      <c r="D18" s="4"/>
      <c r="E18" s="45"/>
      <c r="F18" s="45"/>
      <c r="G18" s="45"/>
      <c r="H18" s="20"/>
      <c r="I18" s="20"/>
    </row>
    <row r="19" spans="1:9">
      <c r="A19" s="6" t="s">
        <v>639</v>
      </c>
      <c r="B19" s="6"/>
      <c r="C19" s="6"/>
      <c r="D19" s="6"/>
      <c r="E19" s="47"/>
      <c r="F19" s="47"/>
      <c r="G19" s="47"/>
      <c r="H19" s="18"/>
      <c r="I19" s="18"/>
    </row>
    <row r="20" spans="1:9">
      <c r="A20" s="7" t="s">
        <v>640</v>
      </c>
      <c r="B20" s="7">
        <v>1113752</v>
      </c>
      <c r="C20" s="7" t="s">
        <v>641</v>
      </c>
      <c r="D20" s="7" t="s">
        <v>23</v>
      </c>
      <c r="E20" s="28">
        <v>1584</v>
      </c>
      <c r="F20" s="28">
        <v>1397</v>
      </c>
      <c r="G20" s="28">
        <v>22.13</v>
      </c>
      <c r="H20" s="17">
        <v>0</v>
      </c>
      <c r="I20" s="17">
        <f>G20/סיכום!$B$42</f>
        <v>1.4572380612494201E-3</v>
      </c>
    </row>
    <row r="21" spans="1:9">
      <c r="A21" s="7" t="s">
        <v>642</v>
      </c>
      <c r="B21" s="7">
        <v>1113703</v>
      </c>
      <c r="C21" s="7" t="s">
        <v>641</v>
      </c>
      <c r="D21" s="7" t="s">
        <v>23</v>
      </c>
      <c r="E21" s="28">
        <v>2780</v>
      </c>
      <c r="F21" s="28">
        <v>1653</v>
      </c>
      <c r="G21" s="28">
        <v>45.95</v>
      </c>
      <c r="H21" s="17">
        <v>0</v>
      </c>
      <c r="I21" s="17">
        <f>G21/סיכום!$B$42</f>
        <v>3.0257609089205089E-3</v>
      </c>
    </row>
    <row r="22" spans="1:9">
      <c r="A22" s="7" t="s">
        <v>643</v>
      </c>
      <c r="B22" s="7">
        <v>1113232</v>
      </c>
      <c r="C22" s="7" t="s">
        <v>641</v>
      </c>
      <c r="D22" s="7" t="s">
        <v>23</v>
      </c>
      <c r="E22" s="28">
        <v>25965</v>
      </c>
      <c r="F22" s="28">
        <v>1423</v>
      </c>
      <c r="G22" s="28">
        <v>369.48</v>
      </c>
      <c r="H22" s="17">
        <v>1E-4</v>
      </c>
      <c r="I22" s="17">
        <f>G22/סיכום!$B$42</f>
        <v>2.4329883365134919E-2</v>
      </c>
    </row>
    <row r="23" spans="1:9">
      <c r="A23" s="7" t="s">
        <v>644</v>
      </c>
      <c r="B23" s="7">
        <v>1125327</v>
      </c>
      <c r="C23" s="7" t="s">
        <v>645</v>
      </c>
      <c r="D23" s="7" t="s">
        <v>23</v>
      </c>
      <c r="E23" s="28">
        <v>28131</v>
      </c>
      <c r="F23" s="28">
        <v>1418</v>
      </c>
      <c r="G23" s="28">
        <v>398.9</v>
      </c>
      <c r="H23" s="17">
        <v>1E-4</v>
      </c>
      <c r="I23" s="17">
        <f>G23/סיכום!$B$42</f>
        <v>2.6267160534676624E-2</v>
      </c>
    </row>
    <row r="24" spans="1:9">
      <c r="A24" s="7" t="s">
        <v>646</v>
      </c>
      <c r="B24" s="7">
        <v>1125319</v>
      </c>
      <c r="C24" s="7" t="s">
        <v>645</v>
      </c>
      <c r="D24" s="7" t="s">
        <v>23</v>
      </c>
      <c r="E24" s="28">
        <v>1103</v>
      </c>
      <c r="F24" s="28">
        <v>1653</v>
      </c>
      <c r="G24" s="28">
        <v>18.23</v>
      </c>
      <c r="H24" s="17">
        <v>0</v>
      </c>
      <c r="I24" s="17">
        <f>G24/סיכום!$B$42</f>
        <v>1.2004270156609547E-3</v>
      </c>
    </row>
    <row r="25" spans="1:9">
      <c r="A25" s="7" t="s">
        <v>647</v>
      </c>
      <c r="B25" s="7">
        <v>1117266</v>
      </c>
      <c r="C25" s="7" t="s">
        <v>648</v>
      </c>
      <c r="D25" s="7" t="s">
        <v>23</v>
      </c>
      <c r="E25" s="28">
        <v>319</v>
      </c>
      <c r="F25" s="28">
        <v>14180</v>
      </c>
      <c r="G25" s="28">
        <v>45.23</v>
      </c>
      <c r="H25" s="17">
        <v>0</v>
      </c>
      <c r="I25" s="17">
        <f>G25/סיכום!$B$42</f>
        <v>2.9783496389657149E-3</v>
      </c>
    </row>
    <row r="26" spans="1:9">
      <c r="A26" s="7" t="s">
        <v>649</v>
      </c>
      <c r="B26" s="7">
        <v>1116979</v>
      </c>
      <c r="C26" s="7" t="s">
        <v>648</v>
      </c>
      <c r="D26" s="7" t="s">
        <v>23</v>
      </c>
      <c r="E26" s="28">
        <v>60</v>
      </c>
      <c r="F26" s="28">
        <v>16510</v>
      </c>
      <c r="G26" s="28">
        <v>9.91</v>
      </c>
      <c r="H26" s="17">
        <v>0</v>
      </c>
      <c r="I26" s="17">
        <f>G26/סיכום!$B$42</f>
        <v>6.5256345173889531E-4</v>
      </c>
    </row>
    <row r="27" spans="1:9">
      <c r="A27" s="7" t="s">
        <v>650</v>
      </c>
      <c r="B27" s="7">
        <v>1095702</v>
      </c>
      <c r="C27" s="7" t="s">
        <v>651</v>
      </c>
      <c r="D27" s="7" t="s">
        <v>23</v>
      </c>
      <c r="E27" s="28">
        <v>1060</v>
      </c>
      <c r="F27" s="28">
        <v>1372</v>
      </c>
      <c r="G27" s="28">
        <v>14.54</v>
      </c>
      <c r="H27" s="17">
        <v>0</v>
      </c>
      <c r="I27" s="17">
        <f>G27/סיכום!$B$42</f>
        <v>9.5744425714263748E-4</v>
      </c>
    </row>
    <row r="28" spans="1:9">
      <c r="A28" s="7" t="s">
        <v>652</v>
      </c>
      <c r="B28" s="7">
        <v>1091818</v>
      </c>
      <c r="C28" s="7" t="s">
        <v>651</v>
      </c>
      <c r="D28" s="7" t="s">
        <v>23</v>
      </c>
      <c r="E28" s="28">
        <v>6639</v>
      </c>
      <c r="F28" s="28">
        <v>14190</v>
      </c>
      <c r="G28" s="28">
        <v>942.07</v>
      </c>
      <c r="H28" s="17">
        <v>2.0000000000000001E-4</v>
      </c>
      <c r="I28" s="17">
        <f>G28/סיכום!$B$42</f>
        <v>6.2034354286545017E-2</v>
      </c>
    </row>
    <row r="29" spans="1:9">
      <c r="A29" s="7" t="s">
        <v>653</v>
      </c>
      <c r="B29" s="7">
        <v>1091826</v>
      </c>
      <c r="C29" s="7" t="s">
        <v>651</v>
      </c>
      <c r="D29" s="7" t="s">
        <v>23</v>
      </c>
      <c r="E29" s="28">
        <v>610</v>
      </c>
      <c r="F29" s="28">
        <v>1653</v>
      </c>
      <c r="G29" s="28">
        <v>10.08</v>
      </c>
      <c r="H29" s="17">
        <v>0</v>
      </c>
      <c r="I29" s="17">
        <f>G29/סיכום!$B$42</f>
        <v>6.6375777936711052E-4</v>
      </c>
    </row>
    <row r="30" spans="1:9" ht="13.5" thickBot="1">
      <c r="A30" s="6" t="s">
        <v>654</v>
      </c>
      <c r="B30" s="6"/>
      <c r="C30" s="6"/>
      <c r="D30" s="6"/>
      <c r="E30" s="48">
        <f>SUM(E20:E29)</f>
        <v>68251</v>
      </c>
      <c r="F30" s="47"/>
      <c r="G30" s="48">
        <f>SUM(G20:G29)</f>
        <v>1876.52</v>
      </c>
      <c r="H30" s="18"/>
      <c r="I30" s="19">
        <f>SUM(I20:I29)</f>
        <v>0.1235669392994018</v>
      </c>
    </row>
    <row r="31" spans="1:9" ht="13.5" thickTop="1"/>
    <row r="32" spans="1:9">
      <c r="A32" s="6" t="s">
        <v>655</v>
      </c>
      <c r="B32" s="6"/>
      <c r="C32" s="6"/>
      <c r="D32" s="6"/>
      <c r="E32" s="47"/>
      <c r="F32" s="47"/>
      <c r="G32" s="47"/>
      <c r="H32" s="18"/>
      <c r="I32" s="18"/>
    </row>
    <row r="33" spans="1:9">
      <c r="A33" s="7" t="s">
        <v>656</v>
      </c>
      <c r="B33" s="7">
        <v>1107556</v>
      </c>
      <c r="C33" s="7" t="s">
        <v>657</v>
      </c>
      <c r="D33" s="7" t="s">
        <v>23</v>
      </c>
      <c r="E33" s="28">
        <v>551</v>
      </c>
      <c r="F33" s="28">
        <v>2074</v>
      </c>
      <c r="G33" s="28">
        <v>11.43</v>
      </c>
      <c r="H33" s="17">
        <v>0</v>
      </c>
      <c r="I33" s="17">
        <f>G33/סיכום!$B$42</f>
        <v>7.5265391053234846E-4</v>
      </c>
    </row>
    <row r="34" spans="1:9">
      <c r="A34" s="7" t="s">
        <v>658</v>
      </c>
      <c r="B34" s="7">
        <v>1123249</v>
      </c>
      <c r="C34" s="7" t="s">
        <v>641</v>
      </c>
      <c r="D34" s="7" t="s">
        <v>23</v>
      </c>
      <c r="E34" s="28">
        <v>1061</v>
      </c>
      <c r="F34" s="28">
        <v>2244</v>
      </c>
      <c r="G34" s="28">
        <v>23.81</v>
      </c>
      <c r="H34" s="17">
        <v>0</v>
      </c>
      <c r="I34" s="17">
        <f>G34/סיכום!$B$42</f>
        <v>1.5678643578106051E-3</v>
      </c>
    </row>
    <row r="35" spans="1:9">
      <c r="A35" s="7" t="s">
        <v>659</v>
      </c>
      <c r="B35" s="7">
        <v>1133255</v>
      </c>
      <c r="C35" s="7" t="s">
        <v>660</v>
      </c>
      <c r="D35" s="7" t="s">
        <v>23</v>
      </c>
      <c r="E35" s="28">
        <v>237</v>
      </c>
      <c r="F35" s="28">
        <v>5280</v>
      </c>
      <c r="G35" s="28">
        <v>12.51</v>
      </c>
      <c r="H35" s="17">
        <v>0</v>
      </c>
      <c r="I35" s="17">
        <f>G35/סיכום!$B$42</f>
        <v>8.2377081546453892E-4</v>
      </c>
    </row>
    <row r="36" spans="1:9">
      <c r="A36" s="7" t="s">
        <v>661</v>
      </c>
      <c r="B36" s="7">
        <v>1117399</v>
      </c>
      <c r="C36" s="7" t="s">
        <v>660</v>
      </c>
      <c r="D36" s="7" t="s">
        <v>23</v>
      </c>
      <c r="E36" s="28">
        <v>2114</v>
      </c>
      <c r="F36" s="28">
        <v>8371</v>
      </c>
      <c r="G36" s="28">
        <v>176.96</v>
      </c>
      <c r="H36" s="17">
        <v>1E-4</v>
      </c>
      <c r="I36" s="17">
        <f>G36/סיכום!$B$42</f>
        <v>1.1652636571111496E-2</v>
      </c>
    </row>
    <row r="37" spans="1:9">
      <c r="A37" s="7" t="s">
        <v>662</v>
      </c>
      <c r="B37" s="7">
        <v>1130004</v>
      </c>
      <c r="C37" s="7" t="s">
        <v>660</v>
      </c>
      <c r="D37" s="7" t="s">
        <v>23</v>
      </c>
      <c r="E37" s="28">
        <v>164</v>
      </c>
      <c r="F37" s="28">
        <v>19240</v>
      </c>
      <c r="G37" s="28">
        <v>31.55</v>
      </c>
      <c r="H37" s="17">
        <v>1E-4</v>
      </c>
      <c r="I37" s="17">
        <f>G37/סיכום!$B$42</f>
        <v>2.0775355098246366E-3</v>
      </c>
    </row>
    <row r="38" spans="1:9">
      <c r="A38" s="7" t="s">
        <v>663</v>
      </c>
      <c r="B38" s="7">
        <v>1131291</v>
      </c>
      <c r="C38" s="7" t="s">
        <v>660</v>
      </c>
      <c r="D38" s="7" t="s">
        <v>23</v>
      </c>
      <c r="E38" s="28">
        <v>200</v>
      </c>
      <c r="F38" s="28">
        <v>2860</v>
      </c>
      <c r="G38" s="28">
        <v>5.72</v>
      </c>
      <c r="H38" s="17">
        <v>0</v>
      </c>
      <c r="I38" s="17">
        <f>G38/סיכום!$B$42</f>
        <v>3.7665620019641582E-4</v>
      </c>
    </row>
    <row r="39" spans="1:9">
      <c r="A39" s="7" t="s">
        <v>664</v>
      </c>
      <c r="B39" s="7">
        <v>1097625</v>
      </c>
      <c r="C39" s="7" t="s">
        <v>648</v>
      </c>
      <c r="D39" s="7" t="s">
        <v>23</v>
      </c>
      <c r="E39" s="28">
        <v>32</v>
      </c>
      <c r="F39" s="28">
        <v>2690</v>
      </c>
      <c r="G39" s="28">
        <v>0.86</v>
      </c>
      <c r="H39" s="17">
        <v>0</v>
      </c>
      <c r="I39" s="17">
        <f>G39/סיכום!$B$42</f>
        <v>5.663012800155903E-5</v>
      </c>
    </row>
    <row r="40" spans="1:9">
      <c r="A40" s="7" t="s">
        <v>665</v>
      </c>
      <c r="B40" s="7">
        <v>1116904</v>
      </c>
      <c r="C40" s="7" t="s">
        <v>648</v>
      </c>
      <c r="D40" s="7" t="s">
        <v>23</v>
      </c>
      <c r="E40" s="28">
        <v>335</v>
      </c>
      <c r="F40" s="28">
        <v>15880</v>
      </c>
      <c r="G40" s="28">
        <v>53.2</v>
      </c>
      <c r="H40" s="17">
        <v>0</v>
      </c>
      <c r="I40" s="17">
        <f>G40/סיכום!$B$42</f>
        <v>3.5031660577708608E-3</v>
      </c>
    </row>
    <row r="41" spans="1:9">
      <c r="A41" s="7" t="s">
        <v>666</v>
      </c>
      <c r="B41" s="7">
        <v>1114891</v>
      </c>
      <c r="C41" s="7" t="s">
        <v>657</v>
      </c>
      <c r="D41" s="7" t="s">
        <v>23</v>
      </c>
      <c r="E41" s="28">
        <v>1005</v>
      </c>
      <c r="F41" s="28">
        <v>10800</v>
      </c>
      <c r="G41" s="28">
        <v>108.54</v>
      </c>
      <c r="H41" s="17">
        <v>2.0000000000000001E-4</v>
      </c>
      <c r="I41" s="17">
        <f>G41/סיכום!$B$42</f>
        <v>7.1472489456851362E-3</v>
      </c>
    </row>
    <row r="42" spans="1:9">
      <c r="A42" s="7" t="s">
        <v>667</v>
      </c>
      <c r="B42" s="7">
        <v>1115542</v>
      </c>
      <c r="C42" s="7" t="s">
        <v>668</v>
      </c>
      <c r="D42" s="7" t="s">
        <v>23</v>
      </c>
      <c r="E42" s="28">
        <v>351</v>
      </c>
      <c r="F42" s="28">
        <v>4513</v>
      </c>
      <c r="G42" s="28">
        <v>15.84</v>
      </c>
      <c r="H42" s="17">
        <v>0</v>
      </c>
      <c r="I42" s="17">
        <f>G42/סיכום!$B$42</f>
        <v>1.0430479390054594E-3</v>
      </c>
    </row>
    <row r="43" spans="1:9">
      <c r="A43" s="7" t="s">
        <v>669</v>
      </c>
      <c r="B43" s="7">
        <v>1135649</v>
      </c>
      <c r="C43" s="7" t="s">
        <v>670</v>
      </c>
      <c r="D43" s="7" t="s">
        <v>23</v>
      </c>
      <c r="E43" s="28">
        <v>99</v>
      </c>
      <c r="F43" s="28">
        <v>9277.7800000000007</v>
      </c>
      <c r="G43" s="28">
        <v>9.19</v>
      </c>
      <c r="H43" s="17">
        <v>0</v>
      </c>
      <c r="I43" s="17">
        <f>G43/סיכום!$B$42</f>
        <v>6.0515218178410163E-4</v>
      </c>
    </row>
    <row r="44" spans="1:9" ht="13.5" thickBot="1">
      <c r="A44" s="6" t="s">
        <v>671</v>
      </c>
      <c r="B44" s="6"/>
      <c r="C44" s="6"/>
      <c r="D44" s="6"/>
      <c r="E44" s="48">
        <f>SUM(E33:E43)</f>
        <v>6149</v>
      </c>
      <c r="F44" s="47"/>
      <c r="G44" s="48">
        <f>SUM(G33:G43)</f>
        <v>449.61</v>
      </c>
      <c r="H44" s="18"/>
      <c r="I44" s="19">
        <f>SUM(I33:I43)</f>
        <v>2.9606362617187156E-2</v>
      </c>
    </row>
    <row r="45" spans="1:9" ht="13.5" thickTop="1"/>
    <row r="46" spans="1:9">
      <c r="A46" s="6" t="s">
        <v>672</v>
      </c>
      <c r="B46" s="6"/>
      <c r="C46" s="6"/>
      <c r="D46" s="6"/>
      <c r="E46" s="47"/>
      <c r="F46" s="47"/>
      <c r="G46" s="47"/>
      <c r="H46" s="18"/>
      <c r="I46" s="18"/>
    </row>
    <row r="47" spans="1:9">
      <c r="A47" s="7" t="s">
        <v>673</v>
      </c>
      <c r="B47" s="7">
        <v>1116292</v>
      </c>
      <c r="C47" s="7" t="s">
        <v>641</v>
      </c>
      <c r="D47" s="7" t="s">
        <v>23</v>
      </c>
      <c r="E47" s="28">
        <v>22500</v>
      </c>
      <c r="F47" s="28">
        <v>324.08</v>
      </c>
      <c r="G47" s="28">
        <v>72.92</v>
      </c>
      <c r="H47" s="17">
        <v>2.0000000000000001E-4</v>
      </c>
      <c r="I47" s="17">
        <f>G47/סיכום!$B$42</f>
        <v>4.801708062643819E-3</v>
      </c>
    </row>
    <row r="48" spans="1:9">
      <c r="A48" s="7" t="s">
        <v>674</v>
      </c>
      <c r="B48" s="7">
        <v>1101443</v>
      </c>
      <c r="C48" s="7" t="s">
        <v>645</v>
      </c>
      <c r="D48" s="7" t="s">
        <v>23</v>
      </c>
      <c r="E48" s="28">
        <v>39614</v>
      </c>
      <c r="F48" s="28">
        <v>308.83</v>
      </c>
      <c r="G48" s="28">
        <v>122.34</v>
      </c>
      <c r="H48" s="17">
        <v>0</v>
      </c>
      <c r="I48" s="17">
        <f>G48/סיכום!$B$42</f>
        <v>8.0559649531520127E-3</v>
      </c>
    </row>
    <row r="49" spans="1:9">
      <c r="A49" s="7" t="s">
        <v>675</v>
      </c>
      <c r="B49" s="7">
        <v>1109420</v>
      </c>
      <c r="C49" s="7" t="s">
        <v>660</v>
      </c>
      <c r="D49" s="7" t="s">
        <v>23</v>
      </c>
      <c r="E49" s="28">
        <v>6536</v>
      </c>
      <c r="F49" s="28">
        <v>3022.11</v>
      </c>
      <c r="G49" s="28">
        <v>197.53</v>
      </c>
      <c r="H49" s="17">
        <v>1E-4</v>
      </c>
      <c r="I49" s="17">
        <f>G49/סיכום!$B$42</f>
        <v>1.3007150214125528E-2</v>
      </c>
    </row>
    <row r="50" spans="1:9">
      <c r="A50" s="7" t="s">
        <v>676</v>
      </c>
      <c r="B50" s="7">
        <v>1128529</v>
      </c>
      <c r="C50" s="7" t="s">
        <v>660</v>
      </c>
      <c r="D50" s="7" t="s">
        <v>23</v>
      </c>
      <c r="E50" s="28">
        <v>1847</v>
      </c>
      <c r="F50" s="28">
        <v>3095.04</v>
      </c>
      <c r="G50" s="28">
        <v>57.17</v>
      </c>
      <c r="H50" s="17">
        <v>1E-4</v>
      </c>
      <c r="I50" s="17">
        <f>G50/סיכום!$B$42</f>
        <v>3.764586532382709E-3</v>
      </c>
    </row>
    <row r="51" spans="1:9">
      <c r="A51" s="7" t="s">
        <v>677</v>
      </c>
      <c r="B51" s="7">
        <v>1109248</v>
      </c>
      <c r="C51" s="7" t="s">
        <v>648</v>
      </c>
      <c r="D51" s="7" t="s">
        <v>23</v>
      </c>
      <c r="E51" s="28">
        <v>3380</v>
      </c>
      <c r="F51" s="28">
        <v>3025.43</v>
      </c>
      <c r="G51" s="28">
        <v>102.26</v>
      </c>
      <c r="H51" s="17">
        <v>0</v>
      </c>
      <c r="I51" s="17">
        <f>G51/סיכום!$B$42</f>
        <v>6.7337173133016591E-3</v>
      </c>
    </row>
    <row r="52" spans="1:9">
      <c r="A52" s="7" t="s">
        <v>678</v>
      </c>
      <c r="B52" s="7">
        <v>1109412</v>
      </c>
      <c r="C52" s="7" t="s">
        <v>660</v>
      </c>
      <c r="D52" s="7" t="s">
        <v>23</v>
      </c>
      <c r="E52" s="28">
        <v>4364</v>
      </c>
      <c r="F52" s="28">
        <v>2954.74</v>
      </c>
      <c r="G52" s="28">
        <v>128.94</v>
      </c>
      <c r="H52" s="17">
        <v>1E-4</v>
      </c>
      <c r="I52" s="17">
        <f>G52/סיכום!$B$42</f>
        <v>8.4905682610709552E-3</v>
      </c>
    </row>
    <row r="53" spans="1:9">
      <c r="A53" s="7" t="s">
        <v>679</v>
      </c>
      <c r="B53" s="7">
        <v>1109362</v>
      </c>
      <c r="C53" s="7" t="s">
        <v>668</v>
      </c>
      <c r="D53" s="7" t="s">
        <v>23</v>
      </c>
      <c r="E53" s="28">
        <v>2391</v>
      </c>
      <c r="F53" s="28">
        <v>3049.3</v>
      </c>
      <c r="G53" s="28">
        <v>72.91</v>
      </c>
      <c r="H53" s="17">
        <v>0</v>
      </c>
      <c r="I53" s="17">
        <f>G53/סיכום!$B$42</f>
        <v>4.8010495727833355E-3</v>
      </c>
    </row>
    <row r="54" spans="1:9">
      <c r="A54" s="7" t="s">
        <v>680</v>
      </c>
      <c r="B54" s="7">
        <v>1128453</v>
      </c>
      <c r="C54" s="7" t="s">
        <v>657</v>
      </c>
      <c r="D54" s="7" t="s">
        <v>23</v>
      </c>
      <c r="E54" s="28">
        <v>316</v>
      </c>
      <c r="F54" s="28">
        <v>3098.7</v>
      </c>
      <c r="G54" s="28">
        <v>9.7899999999999991</v>
      </c>
      <c r="H54" s="17">
        <v>0</v>
      </c>
      <c r="I54" s="17">
        <f>G54/סיכום!$B$42</f>
        <v>6.4466157341309634E-4</v>
      </c>
    </row>
    <row r="55" spans="1:9" ht="13.5" thickBot="1">
      <c r="A55" s="6" t="s">
        <v>681</v>
      </c>
      <c r="B55" s="6"/>
      <c r="C55" s="6"/>
      <c r="D55" s="6"/>
      <c r="E55" s="48">
        <f>SUM(E47:E54)</f>
        <v>80948</v>
      </c>
      <c r="F55" s="47"/>
      <c r="G55" s="48">
        <f>SUM(G47:G54)</f>
        <v>763.86</v>
      </c>
      <c r="H55" s="18"/>
      <c r="I55" s="19">
        <f>SUM(I47:I54)</f>
        <v>5.0299406482873114E-2</v>
      </c>
    </row>
    <row r="56" spans="1:9" ht="13.5" thickTop="1"/>
    <row r="57" spans="1:9">
      <c r="A57" s="6" t="s">
        <v>682</v>
      </c>
      <c r="B57" s="6"/>
      <c r="C57" s="6"/>
      <c r="D57" s="6"/>
      <c r="E57" s="47"/>
      <c r="F57" s="47"/>
      <c r="G57" s="47"/>
      <c r="H57" s="18"/>
      <c r="I57" s="18"/>
    </row>
    <row r="58" spans="1:9" ht="13.5" thickBot="1">
      <c r="A58" s="6" t="s">
        <v>683</v>
      </c>
      <c r="B58" s="6"/>
      <c r="C58" s="6"/>
      <c r="D58" s="6"/>
      <c r="E58" s="48">
        <v>0</v>
      </c>
      <c r="F58" s="47"/>
      <c r="G58" s="48">
        <v>0</v>
      </c>
      <c r="H58" s="18"/>
      <c r="I58" s="19">
        <f>G58/סיכום!$B$42</f>
        <v>0</v>
      </c>
    </row>
    <row r="59" spans="1:9" ht="13.5" thickTop="1"/>
    <row r="60" spans="1:9">
      <c r="A60" s="6" t="s">
        <v>684</v>
      </c>
      <c r="B60" s="6"/>
      <c r="C60" s="6"/>
      <c r="D60" s="6"/>
      <c r="E60" s="47"/>
      <c r="F60" s="47"/>
      <c r="G60" s="47"/>
      <c r="H60" s="18"/>
      <c r="I60" s="18"/>
    </row>
    <row r="61" spans="1:9" ht="13.5" thickBot="1">
      <c r="A61" s="6" t="s">
        <v>685</v>
      </c>
      <c r="B61" s="6"/>
      <c r="C61" s="6"/>
      <c r="D61" s="6"/>
      <c r="E61" s="48">
        <v>0</v>
      </c>
      <c r="F61" s="47"/>
      <c r="G61" s="48">
        <v>0</v>
      </c>
      <c r="H61" s="18"/>
      <c r="I61" s="19">
        <f>G61/סיכום!$B$42</f>
        <v>0</v>
      </c>
    </row>
    <row r="62" spans="1:9" ht="13.5" thickTop="1"/>
    <row r="63" spans="1:9">
      <c r="A63" s="6" t="s">
        <v>686</v>
      </c>
      <c r="B63" s="6"/>
      <c r="C63" s="6"/>
      <c r="D63" s="6"/>
      <c r="E63" s="47"/>
      <c r="F63" s="47"/>
      <c r="G63" s="47"/>
      <c r="H63" s="18"/>
      <c r="I63" s="18"/>
    </row>
    <row r="64" spans="1:9" ht="13.5" thickBot="1">
      <c r="A64" s="6" t="s">
        <v>687</v>
      </c>
      <c r="B64" s="6"/>
      <c r="C64" s="6"/>
      <c r="D64" s="6"/>
      <c r="E64" s="48">
        <v>0</v>
      </c>
      <c r="F64" s="47"/>
      <c r="G64" s="48">
        <v>0</v>
      </c>
      <c r="H64" s="18"/>
      <c r="I64" s="19">
        <f>G64/סיכום!$B$42</f>
        <v>0</v>
      </c>
    </row>
    <row r="65" spans="1:9" ht="13.5" thickTop="1"/>
    <row r="66" spans="1:9" ht="13.5" thickBot="1">
      <c r="A66" s="4" t="s">
        <v>688</v>
      </c>
      <c r="B66" s="4"/>
      <c r="C66" s="4"/>
      <c r="D66" s="4"/>
      <c r="E66" s="49">
        <f>SUM(E30+E44+E55)</f>
        <v>155348</v>
      </c>
      <c r="F66" s="45"/>
      <c r="G66" s="49">
        <f>SUM(G30+G44+G55)</f>
        <v>3089.9900000000002</v>
      </c>
      <c r="H66" s="20"/>
      <c r="I66" s="21">
        <f>SUM(I30+I44+I55)</f>
        <v>0.20347270839946208</v>
      </c>
    </row>
    <row r="67" spans="1:9" ht="13.5" thickTop="1"/>
    <row r="69" spans="1:9">
      <c r="A69" s="4" t="s">
        <v>689</v>
      </c>
      <c r="B69" s="4"/>
      <c r="C69" s="4"/>
      <c r="D69" s="4"/>
      <c r="E69" s="45"/>
      <c r="F69" s="45"/>
      <c r="G69" s="45"/>
      <c r="H69" s="20"/>
      <c r="I69" s="20"/>
    </row>
    <row r="70" spans="1:9">
      <c r="A70" s="6" t="s">
        <v>690</v>
      </c>
      <c r="B70" s="6"/>
      <c r="C70" s="6"/>
      <c r="D70" s="6"/>
      <c r="E70" s="47"/>
      <c r="F70" s="47"/>
      <c r="G70" s="47"/>
      <c r="H70" s="18"/>
      <c r="I70" s="18"/>
    </row>
    <row r="71" spans="1:9">
      <c r="A71" s="7" t="s">
        <v>691</v>
      </c>
      <c r="B71" s="7" t="s">
        <v>692</v>
      </c>
      <c r="C71" s="7" t="s">
        <v>693</v>
      </c>
      <c r="D71" s="7" t="s">
        <v>34</v>
      </c>
      <c r="E71" s="28">
        <v>923.41</v>
      </c>
      <c r="F71" s="28">
        <v>7648</v>
      </c>
      <c r="G71" s="28">
        <v>70.62</v>
      </c>
      <c r="H71" s="17">
        <v>0</v>
      </c>
      <c r="I71" s="17">
        <f>G71/סיכום!$B$42</f>
        <v>4.6502553947326726E-3</v>
      </c>
    </row>
    <row r="72" spans="1:9">
      <c r="A72" s="7" t="s">
        <v>694</v>
      </c>
      <c r="B72" s="7" t="s">
        <v>695</v>
      </c>
      <c r="C72" s="7" t="s">
        <v>696</v>
      </c>
      <c r="D72" s="7" t="s">
        <v>37</v>
      </c>
      <c r="E72" s="28">
        <v>421.94</v>
      </c>
      <c r="F72" s="28">
        <v>9710</v>
      </c>
      <c r="G72" s="28">
        <v>40.97</v>
      </c>
      <c r="H72" s="17">
        <v>0</v>
      </c>
      <c r="I72" s="17">
        <f>G72/סיכום!$B$42</f>
        <v>2.6978329583998528E-3</v>
      </c>
    </row>
    <row r="73" spans="1:9">
      <c r="A73" s="7" t="s">
        <v>697</v>
      </c>
      <c r="B73" s="7" t="s">
        <v>698</v>
      </c>
      <c r="C73" s="7" t="s">
        <v>699</v>
      </c>
      <c r="D73" s="7" t="s">
        <v>34</v>
      </c>
      <c r="E73" s="28">
        <v>2216.17</v>
      </c>
      <c r="F73" s="28">
        <v>2606</v>
      </c>
      <c r="G73" s="28">
        <v>57.75</v>
      </c>
      <c r="H73" s="17">
        <v>0</v>
      </c>
      <c r="I73" s="17">
        <f>G73/סיכום!$B$42</f>
        <v>3.8027789442907369E-3</v>
      </c>
    </row>
    <row r="74" spans="1:9">
      <c r="A74" s="7" t="s">
        <v>700</v>
      </c>
      <c r="B74" s="7" t="s">
        <v>701</v>
      </c>
      <c r="C74" s="7" t="s">
        <v>702</v>
      </c>
      <c r="D74" s="7" t="s">
        <v>34</v>
      </c>
      <c r="E74" s="28">
        <v>584.20000000000005</v>
      </c>
      <c r="F74" s="28">
        <v>7516</v>
      </c>
      <c r="G74" s="28">
        <v>43.91</v>
      </c>
      <c r="H74" s="17">
        <v>0</v>
      </c>
      <c r="I74" s="17">
        <f>G74/סיכום!$B$42</f>
        <v>2.8914289773819264E-3</v>
      </c>
    </row>
    <row r="75" spans="1:9">
      <c r="A75" s="7" t="s">
        <v>703</v>
      </c>
      <c r="B75" s="7" t="s">
        <v>704</v>
      </c>
      <c r="C75" s="7" t="s">
        <v>705</v>
      </c>
      <c r="D75" s="7" t="s">
        <v>34</v>
      </c>
      <c r="E75" s="28">
        <v>410.82</v>
      </c>
      <c r="F75" s="28">
        <v>2438</v>
      </c>
      <c r="G75" s="28">
        <v>10.02</v>
      </c>
      <c r="H75" s="17">
        <v>0</v>
      </c>
      <c r="I75" s="17">
        <f>G75/סיכום!$B$42</f>
        <v>6.5980684020421098E-4</v>
      </c>
    </row>
    <row r="76" spans="1:9">
      <c r="A76" s="7" t="s">
        <v>706</v>
      </c>
      <c r="B76" s="7" t="s">
        <v>707</v>
      </c>
      <c r="C76" s="7" t="s">
        <v>708</v>
      </c>
      <c r="D76" s="7" t="s">
        <v>34</v>
      </c>
      <c r="E76" s="28">
        <v>546.5</v>
      </c>
      <c r="F76" s="28">
        <v>7980</v>
      </c>
      <c r="G76" s="28">
        <v>43.61</v>
      </c>
      <c r="H76" s="17">
        <v>0</v>
      </c>
      <c r="I76" s="17">
        <f>G76/סיכום!$B$42</f>
        <v>2.8716742815674294E-3</v>
      </c>
    </row>
    <row r="77" spans="1:9">
      <c r="A77" s="7" t="s">
        <v>709</v>
      </c>
      <c r="B77" s="7" t="s">
        <v>710</v>
      </c>
      <c r="C77" s="7" t="s">
        <v>711</v>
      </c>
      <c r="D77" s="7" t="s">
        <v>34</v>
      </c>
      <c r="E77" s="28">
        <v>538.97</v>
      </c>
      <c r="F77" s="28">
        <v>7439</v>
      </c>
      <c r="G77" s="28">
        <v>40.090000000000003</v>
      </c>
      <c r="H77" s="17">
        <v>0</v>
      </c>
      <c r="I77" s="17">
        <f>G77/סיכום!$B$42</f>
        <v>2.6398858506773274E-3</v>
      </c>
    </row>
    <row r="78" spans="1:9">
      <c r="A78" s="7" t="s">
        <v>712</v>
      </c>
      <c r="B78" s="7" t="s">
        <v>713</v>
      </c>
      <c r="C78" s="7" t="s">
        <v>714</v>
      </c>
      <c r="D78" s="7" t="s">
        <v>34</v>
      </c>
      <c r="E78" s="28">
        <v>158.30000000000001</v>
      </c>
      <c r="F78" s="28">
        <v>5406</v>
      </c>
      <c r="G78" s="28">
        <v>8.56</v>
      </c>
      <c r="H78" s="17">
        <v>0</v>
      </c>
      <c r="I78" s="17">
        <f>G78/סיכום!$B$42</f>
        <v>5.6366732057365736E-4</v>
      </c>
    </row>
    <row r="79" spans="1:9">
      <c r="A79" s="7" t="s">
        <v>715</v>
      </c>
      <c r="B79" s="7" t="s">
        <v>716</v>
      </c>
      <c r="C79" s="7" t="s">
        <v>717</v>
      </c>
      <c r="D79" s="7" t="s">
        <v>34</v>
      </c>
      <c r="E79" s="28">
        <v>452.28</v>
      </c>
      <c r="F79" s="28">
        <v>1489</v>
      </c>
      <c r="G79" s="28">
        <v>6.73</v>
      </c>
      <c r="H79" s="17">
        <v>0</v>
      </c>
      <c r="I79" s="17">
        <f>G79/סיכום!$B$42</f>
        <v>4.4316367610522356E-4</v>
      </c>
    </row>
    <row r="80" spans="1:9">
      <c r="A80" s="7" t="s">
        <v>718</v>
      </c>
      <c r="B80" s="7" t="s">
        <v>716</v>
      </c>
      <c r="C80" s="7" t="s">
        <v>717</v>
      </c>
      <c r="D80" s="7" t="s">
        <v>34</v>
      </c>
      <c r="E80" s="28">
        <v>93.58</v>
      </c>
      <c r="F80" s="28">
        <v>376.86</v>
      </c>
      <c r="G80" s="28">
        <v>0.09</v>
      </c>
      <c r="H80" s="17">
        <v>0</v>
      </c>
      <c r="I80" s="17">
        <f>G80/סיכום!$B$42</f>
        <v>5.9264087443492004E-6</v>
      </c>
    </row>
    <row r="81" spans="1:9">
      <c r="A81" s="7" t="s">
        <v>719</v>
      </c>
      <c r="B81" s="7" t="s">
        <v>720</v>
      </c>
      <c r="C81" s="7" t="s">
        <v>721</v>
      </c>
      <c r="D81" s="7" t="s">
        <v>34</v>
      </c>
      <c r="E81" s="28">
        <v>120.61</v>
      </c>
      <c r="F81" s="28">
        <v>20722</v>
      </c>
      <c r="G81" s="28">
        <v>24.99</v>
      </c>
      <c r="H81" s="17">
        <v>0</v>
      </c>
      <c r="I81" s="17">
        <f>G81/סיכום!$B$42</f>
        <v>1.645566161347628E-3</v>
      </c>
    </row>
    <row r="82" spans="1:9">
      <c r="A82" s="7" t="s">
        <v>722</v>
      </c>
      <c r="B82" s="7" t="s">
        <v>723</v>
      </c>
      <c r="C82" s="7" t="s">
        <v>724</v>
      </c>
      <c r="D82" s="7" t="s">
        <v>34</v>
      </c>
      <c r="E82" s="28">
        <v>399.51</v>
      </c>
      <c r="F82" s="28">
        <v>2986</v>
      </c>
      <c r="G82" s="28">
        <v>11.93</v>
      </c>
      <c r="H82" s="17">
        <v>0</v>
      </c>
      <c r="I82" s="17">
        <f>G82/סיכום!$B$42</f>
        <v>7.8557840355651068E-4</v>
      </c>
    </row>
    <row r="83" spans="1:9">
      <c r="A83" s="7" t="s">
        <v>725</v>
      </c>
      <c r="B83" s="7" t="s">
        <v>726</v>
      </c>
      <c r="C83" s="7" t="s">
        <v>727</v>
      </c>
      <c r="D83" s="7" t="s">
        <v>34</v>
      </c>
      <c r="E83" s="28">
        <v>6640.98</v>
      </c>
      <c r="F83" s="28">
        <v>1281</v>
      </c>
      <c r="G83" s="28">
        <v>85.07</v>
      </c>
      <c r="H83" s="17">
        <v>0</v>
      </c>
      <c r="I83" s="17">
        <f>G83/סיכום!$B$42</f>
        <v>5.6017732431309607E-3</v>
      </c>
    </row>
    <row r="84" spans="1:9">
      <c r="A84" s="7" t="s">
        <v>728</v>
      </c>
      <c r="B84" s="7" t="s">
        <v>726</v>
      </c>
      <c r="C84" s="7" t="s">
        <v>727</v>
      </c>
      <c r="D84" s="7" t="s">
        <v>34</v>
      </c>
      <c r="E84" s="28">
        <v>327.11</v>
      </c>
      <c r="F84" s="28">
        <v>376.9</v>
      </c>
      <c r="G84" s="28">
        <v>0.33</v>
      </c>
      <c r="H84" s="17">
        <v>0</v>
      </c>
      <c r="I84" s="17">
        <f>G84/סיכום!$B$42</f>
        <v>2.1730165395947071E-5</v>
      </c>
    </row>
    <row r="85" spans="1:9">
      <c r="A85" s="7" t="s">
        <v>729</v>
      </c>
      <c r="B85" s="7" t="s">
        <v>730</v>
      </c>
      <c r="C85" s="7" t="s">
        <v>731</v>
      </c>
      <c r="D85" s="7" t="s">
        <v>34</v>
      </c>
      <c r="E85" s="28">
        <v>606.80999999999995</v>
      </c>
      <c r="F85" s="28">
        <v>6300</v>
      </c>
      <c r="G85" s="28">
        <v>38.229999999999997</v>
      </c>
      <c r="H85" s="17">
        <v>0</v>
      </c>
      <c r="I85" s="17">
        <f>G85/סיכום!$B$42</f>
        <v>2.5174067366274437E-3</v>
      </c>
    </row>
    <row r="86" spans="1:9">
      <c r="A86" s="7" t="s">
        <v>732</v>
      </c>
      <c r="B86" s="7" t="s">
        <v>730</v>
      </c>
      <c r="C86" s="7" t="s">
        <v>731</v>
      </c>
      <c r="D86" s="7" t="s">
        <v>34</v>
      </c>
      <c r="E86" s="28">
        <v>184.42</v>
      </c>
      <c r="F86" s="28">
        <v>376.9</v>
      </c>
      <c r="G86" s="28">
        <v>0.18</v>
      </c>
      <c r="H86" s="17">
        <v>0</v>
      </c>
      <c r="I86" s="17">
        <f>G86/סיכום!$B$42</f>
        <v>1.1852817488698401E-5</v>
      </c>
    </row>
    <row r="87" spans="1:9">
      <c r="A87" s="7" t="s">
        <v>733</v>
      </c>
      <c r="B87" s="7" t="s">
        <v>734</v>
      </c>
      <c r="C87" s="7" t="s">
        <v>731</v>
      </c>
      <c r="D87" s="7" t="s">
        <v>34</v>
      </c>
      <c r="E87" s="28">
        <v>399.51</v>
      </c>
      <c r="F87" s="28">
        <v>3026</v>
      </c>
      <c r="G87" s="28">
        <v>12.09</v>
      </c>
      <c r="H87" s="17">
        <v>0</v>
      </c>
      <c r="I87" s="17">
        <f>G87/סיכום!$B$42</f>
        <v>7.961142413242426E-4</v>
      </c>
    </row>
    <row r="88" spans="1:9">
      <c r="A88" s="7" t="s">
        <v>735</v>
      </c>
      <c r="B88" s="7" t="s">
        <v>734</v>
      </c>
      <c r="C88" s="7" t="s">
        <v>731</v>
      </c>
      <c r="D88" s="7" t="s">
        <v>34</v>
      </c>
      <c r="E88" s="28">
        <v>37.99</v>
      </c>
      <c r="F88" s="28">
        <v>376.9</v>
      </c>
      <c r="G88" s="28">
        <v>0.04</v>
      </c>
      <c r="H88" s="17">
        <v>0</v>
      </c>
      <c r="I88" s="17">
        <f>G88/סיכום!$B$42</f>
        <v>2.6339594419329783E-6</v>
      </c>
    </row>
    <row r="89" spans="1:9">
      <c r="A89" s="7" t="s">
        <v>736</v>
      </c>
      <c r="B89" s="7" t="s">
        <v>737</v>
      </c>
      <c r="C89" s="7" t="s">
        <v>738</v>
      </c>
      <c r="D89" s="7" t="s">
        <v>34</v>
      </c>
      <c r="E89" s="28">
        <v>1647.05</v>
      </c>
      <c r="F89" s="28">
        <v>2569</v>
      </c>
      <c r="G89" s="28">
        <v>42.31</v>
      </c>
      <c r="H89" s="17">
        <v>1E-4</v>
      </c>
      <c r="I89" s="17">
        <f>G89/סיכום!$B$42</f>
        <v>2.7860705997046079E-3</v>
      </c>
    </row>
    <row r="90" spans="1:9">
      <c r="A90" s="7" t="s">
        <v>739</v>
      </c>
      <c r="B90" s="7" t="s">
        <v>737</v>
      </c>
      <c r="C90" s="7" t="s">
        <v>738</v>
      </c>
      <c r="D90" s="7" t="s">
        <v>34</v>
      </c>
      <c r="E90" s="28">
        <v>387.91</v>
      </c>
      <c r="F90" s="28">
        <v>376.94</v>
      </c>
      <c r="G90" s="28">
        <v>0.39</v>
      </c>
      <c r="H90" s="17">
        <v>0</v>
      </c>
      <c r="I90" s="17">
        <f>G90/סיכום!$B$42</f>
        <v>2.5681104558846536E-5</v>
      </c>
    </row>
    <row r="91" spans="1:9">
      <c r="A91" s="7" t="s">
        <v>740</v>
      </c>
      <c r="B91" s="7" t="s">
        <v>741</v>
      </c>
      <c r="C91" s="7" t="s">
        <v>742</v>
      </c>
      <c r="D91" s="7" t="s">
        <v>34</v>
      </c>
      <c r="E91" s="28">
        <v>75.38</v>
      </c>
      <c r="F91" s="28">
        <v>5511</v>
      </c>
      <c r="G91" s="28">
        <v>4.1500000000000004</v>
      </c>
      <c r="H91" s="17">
        <v>0</v>
      </c>
      <c r="I91" s="17">
        <f>G91/סיכום!$B$42</f>
        <v>2.7327329210054648E-4</v>
      </c>
    </row>
    <row r="92" spans="1:9">
      <c r="A92" s="7" t="s">
        <v>743</v>
      </c>
      <c r="B92" s="7" t="s">
        <v>744</v>
      </c>
      <c r="C92" s="7" t="s">
        <v>745</v>
      </c>
      <c r="D92" s="7" t="s">
        <v>34</v>
      </c>
      <c r="E92" s="28">
        <v>1021.4</v>
      </c>
      <c r="F92" s="28">
        <v>3275</v>
      </c>
      <c r="G92" s="28">
        <v>33.450000000000003</v>
      </c>
      <c r="H92" s="17">
        <v>0</v>
      </c>
      <c r="I92" s="17">
        <f>G92/סיכום!$B$42</f>
        <v>2.2026485833164531E-3</v>
      </c>
    </row>
    <row r="93" spans="1:9">
      <c r="A93" s="7" t="s">
        <v>746</v>
      </c>
      <c r="B93" s="7" t="s">
        <v>744</v>
      </c>
      <c r="C93" s="7" t="s">
        <v>745</v>
      </c>
      <c r="D93" s="7" t="s">
        <v>34</v>
      </c>
      <c r="E93" s="28">
        <v>163.91</v>
      </c>
      <c r="F93" s="28">
        <v>376.9</v>
      </c>
      <c r="G93" s="28">
        <v>0.16</v>
      </c>
      <c r="H93" s="17">
        <v>0</v>
      </c>
      <c r="I93" s="17">
        <f>G93/סיכום!$B$42</f>
        <v>1.0535837767731913E-5</v>
      </c>
    </row>
    <row r="94" spans="1:9">
      <c r="A94" s="7" t="s">
        <v>747</v>
      </c>
      <c r="B94" s="7" t="s">
        <v>748</v>
      </c>
      <c r="C94" s="7" t="s">
        <v>747</v>
      </c>
      <c r="D94" s="7" t="s">
        <v>34</v>
      </c>
      <c r="E94" s="28">
        <v>229.91</v>
      </c>
      <c r="F94" s="28">
        <v>10196</v>
      </c>
      <c r="G94" s="28">
        <v>23.44</v>
      </c>
      <c r="H94" s="17">
        <v>0</v>
      </c>
      <c r="I94" s="17">
        <f>G94/סיכום!$B$42</f>
        <v>1.5435002329727253E-3</v>
      </c>
    </row>
    <row r="95" spans="1:9">
      <c r="A95" s="7" t="s">
        <v>747</v>
      </c>
      <c r="B95" s="7" t="s">
        <v>749</v>
      </c>
      <c r="C95" s="7" t="s">
        <v>747</v>
      </c>
      <c r="D95" s="7" t="s">
        <v>34</v>
      </c>
      <c r="E95" s="28">
        <v>229.91</v>
      </c>
      <c r="F95" s="28">
        <v>15458</v>
      </c>
      <c r="G95" s="28">
        <v>35.54</v>
      </c>
      <c r="H95" s="17">
        <v>0</v>
      </c>
      <c r="I95" s="17">
        <f>G95/סיכום!$B$42</f>
        <v>2.3402729641574509E-3</v>
      </c>
    </row>
    <row r="96" spans="1:9">
      <c r="A96" s="7" t="s">
        <v>750</v>
      </c>
      <c r="B96" s="7" t="s">
        <v>751</v>
      </c>
      <c r="C96" s="7" t="s">
        <v>752</v>
      </c>
      <c r="D96" s="7" t="s">
        <v>34</v>
      </c>
      <c r="E96" s="28">
        <v>358.06</v>
      </c>
      <c r="F96" s="28">
        <v>3962</v>
      </c>
      <c r="G96" s="28">
        <v>14.19</v>
      </c>
      <c r="H96" s="17">
        <v>0</v>
      </c>
      <c r="I96" s="17">
        <f>G96/סיכום!$B$42</f>
        <v>9.3439711202572388E-4</v>
      </c>
    </row>
    <row r="97" spans="1:9">
      <c r="A97" s="7" t="s">
        <v>753</v>
      </c>
      <c r="B97" s="7" t="s">
        <v>751</v>
      </c>
      <c r="C97" s="7" t="s">
        <v>752</v>
      </c>
      <c r="D97" s="7" t="s">
        <v>34</v>
      </c>
      <c r="E97" s="28">
        <v>80.849999999999994</v>
      </c>
      <c r="F97" s="28">
        <v>377.07</v>
      </c>
      <c r="G97" s="28">
        <v>0.08</v>
      </c>
      <c r="H97" s="17">
        <v>0</v>
      </c>
      <c r="I97" s="17">
        <f>G97/סיכום!$B$42</f>
        <v>5.2679188838659565E-6</v>
      </c>
    </row>
    <row r="98" spans="1:9">
      <c r="A98" s="7" t="s">
        <v>754</v>
      </c>
      <c r="B98" s="7" t="s">
        <v>755</v>
      </c>
      <c r="C98" s="7" t="s">
        <v>756</v>
      </c>
      <c r="D98" s="7" t="s">
        <v>34</v>
      </c>
      <c r="E98" s="28">
        <v>1861.89</v>
      </c>
      <c r="F98" s="28">
        <v>2573</v>
      </c>
      <c r="G98" s="28">
        <v>47.91</v>
      </c>
      <c r="H98" s="17">
        <v>0</v>
      </c>
      <c r="I98" s="17">
        <f>G98/סיכום!$B$42</f>
        <v>3.1548249215752242E-3</v>
      </c>
    </row>
    <row r="99" spans="1:9">
      <c r="A99" s="7" t="s">
        <v>757</v>
      </c>
      <c r="B99" s="7" t="s">
        <v>755</v>
      </c>
      <c r="C99" s="7" t="s">
        <v>756</v>
      </c>
      <c r="D99" s="7" t="s">
        <v>34</v>
      </c>
      <c r="E99" s="28">
        <v>637.6</v>
      </c>
      <c r="F99" s="28">
        <v>376.9</v>
      </c>
      <c r="G99" s="28">
        <v>0.64</v>
      </c>
      <c r="H99" s="17">
        <v>0</v>
      </c>
      <c r="I99" s="17">
        <f>G99/סיכום!$B$42</f>
        <v>4.2143351070927652E-5</v>
      </c>
    </row>
    <row r="100" spans="1:9">
      <c r="A100" s="7" t="s">
        <v>758</v>
      </c>
      <c r="B100" s="7" t="s">
        <v>759</v>
      </c>
      <c r="C100" s="7" t="s">
        <v>760</v>
      </c>
      <c r="D100" s="7" t="s">
        <v>34</v>
      </c>
      <c r="E100" s="28">
        <v>3237.57</v>
      </c>
      <c r="F100" s="28">
        <v>2788</v>
      </c>
      <c r="G100" s="28">
        <v>90.26</v>
      </c>
      <c r="H100" s="17">
        <v>0</v>
      </c>
      <c r="I100" s="17">
        <f>G100/סיכום!$B$42</f>
        <v>5.9435294807217657E-3</v>
      </c>
    </row>
    <row r="101" spans="1:9">
      <c r="A101" s="7" t="s">
        <v>761</v>
      </c>
      <c r="B101" s="7" t="s">
        <v>759</v>
      </c>
      <c r="C101" s="7" t="s">
        <v>760</v>
      </c>
      <c r="D101" s="7" t="s">
        <v>34</v>
      </c>
      <c r="E101" s="28">
        <v>1229.22</v>
      </c>
      <c r="F101" s="28">
        <v>376.9</v>
      </c>
      <c r="G101" s="28">
        <v>1.23</v>
      </c>
      <c r="H101" s="17">
        <v>0</v>
      </c>
      <c r="I101" s="17">
        <f>G101/סיכום!$B$42</f>
        <v>8.0994252839439073E-5</v>
      </c>
    </row>
    <row r="102" spans="1:9">
      <c r="A102" s="7" t="s">
        <v>762</v>
      </c>
      <c r="B102" s="7" t="s">
        <v>763</v>
      </c>
      <c r="C102" s="7" t="s">
        <v>764</v>
      </c>
      <c r="D102" s="7" t="s">
        <v>34</v>
      </c>
      <c r="E102" s="28">
        <v>199.76</v>
      </c>
      <c r="F102" s="28">
        <v>1825</v>
      </c>
      <c r="G102" s="28">
        <v>3.65</v>
      </c>
      <c r="H102" s="17">
        <v>0</v>
      </c>
      <c r="I102" s="17">
        <f>G102/סיכום!$B$42</f>
        <v>2.4034879907638423E-4</v>
      </c>
    </row>
    <row r="103" spans="1:9">
      <c r="A103" s="7" t="s">
        <v>765</v>
      </c>
      <c r="B103" s="7" t="s">
        <v>763</v>
      </c>
      <c r="C103" s="7" t="s">
        <v>764</v>
      </c>
      <c r="D103" s="7" t="s">
        <v>34</v>
      </c>
      <c r="E103" s="28">
        <v>51.9</v>
      </c>
      <c r="F103" s="28">
        <v>376.9</v>
      </c>
      <c r="G103" s="28">
        <v>0.05</v>
      </c>
      <c r="H103" s="17">
        <v>0</v>
      </c>
      <c r="I103" s="17">
        <f>G103/סיכום!$B$42</f>
        <v>3.2924493024162226E-6</v>
      </c>
    </row>
    <row r="104" spans="1:9">
      <c r="A104" s="7" t="s">
        <v>766</v>
      </c>
      <c r="B104" s="7" t="s">
        <v>767</v>
      </c>
      <c r="C104" s="7" t="s">
        <v>768</v>
      </c>
      <c r="D104" s="7" t="s">
        <v>34</v>
      </c>
      <c r="E104" s="28">
        <v>1025.17</v>
      </c>
      <c r="F104" s="28">
        <v>1079</v>
      </c>
      <c r="G104" s="28">
        <v>11.06</v>
      </c>
      <c r="H104" s="17">
        <v>0</v>
      </c>
      <c r="I104" s="17">
        <f>G104/סיכום!$B$42</f>
        <v>7.2828978569446849E-4</v>
      </c>
    </row>
    <row r="105" spans="1:9">
      <c r="A105" s="7" t="s">
        <v>769</v>
      </c>
      <c r="B105" s="7" t="s">
        <v>770</v>
      </c>
      <c r="C105" s="7" t="s">
        <v>771</v>
      </c>
      <c r="D105" s="7" t="s">
        <v>34</v>
      </c>
      <c r="E105" s="28">
        <v>380.67</v>
      </c>
      <c r="F105" s="28">
        <v>1776</v>
      </c>
      <c r="G105" s="28">
        <v>6.76</v>
      </c>
      <c r="H105" s="17">
        <v>0</v>
      </c>
      <c r="I105" s="17">
        <f>G105/סיכום!$B$42</f>
        <v>4.4513914568667328E-4</v>
      </c>
    </row>
    <row r="106" spans="1:9">
      <c r="A106" s="7" t="s">
        <v>772</v>
      </c>
      <c r="B106" s="7" t="s">
        <v>773</v>
      </c>
      <c r="C106" s="7" t="s">
        <v>774</v>
      </c>
      <c r="D106" s="7" t="s">
        <v>34</v>
      </c>
      <c r="E106" s="28">
        <v>652.04</v>
      </c>
      <c r="F106" s="28">
        <v>10707</v>
      </c>
      <c r="G106" s="28">
        <v>69.81</v>
      </c>
      <c r="H106" s="17">
        <v>0</v>
      </c>
      <c r="I106" s="17">
        <f>G106/סיכום!$B$42</f>
        <v>4.5969177160335301E-3</v>
      </c>
    </row>
    <row r="107" spans="1:9">
      <c r="A107" s="7" t="s">
        <v>775</v>
      </c>
      <c r="B107" s="7" t="s">
        <v>773</v>
      </c>
      <c r="C107" s="7" t="s">
        <v>774</v>
      </c>
      <c r="D107" s="7" t="s">
        <v>34</v>
      </c>
      <c r="E107" s="28">
        <v>124.3</v>
      </c>
      <c r="F107" s="28">
        <v>376.9</v>
      </c>
      <c r="G107" s="28">
        <v>0.12</v>
      </c>
      <c r="H107" s="17">
        <v>0</v>
      </c>
      <c r="I107" s="17">
        <f>G107/סיכום!$B$42</f>
        <v>7.9018783257989339E-6</v>
      </c>
    </row>
    <row r="108" spans="1:9">
      <c r="A108" s="7" t="s">
        <v>776</v>
      </c>
      <c r="B108" s="7" t="s">
        <v>777</v>
      </c>
      <c r="C108" s="7" t="s">
        <v>778</v>
      </c>
      <c r="D108" s="7" t="s">
        <v>34</v>
      </c>
      <c r="E108" s="28">
        <v>474.89</v>
      </c>
      <c r="F108" s="28">
        <v>3975</v>
      </c>
      <c r="G108" s="28">
        <v>18.88</v>
      </c>
      <c r="H108" s="17">
        <v>0</v>
      </c>
      <c r="I108" s="17">
        <f>G108/סיכום!$B$42</f>
        <v>1.2432288565923655E-3</v>
      </c>
    </row>
    <row r="109" spans="1:9">
      <c r="A109" s="7" t="s">
        <v>779</v>
      </c>
      <c r="B109" s="7" t="s">
        <v>780</v>
      </c>
      <c r="C109" s="7" t="s">
        <v>781</v>
      </c>
      <c r="D109" s="7" t="s">
        <v>34</v>
      </c>
      <c r="E109" s="28">
        <v>972.4</v>
      </c>
      <c r="F109" s="28">
        <v>3241</v>
      </c>
      <c r="G109" s="28">
        <v>31.52</v>
      </c>
      <c r="H109" s="17">
        <v>0</v>
      </c>
      <c r="I109" s="17">
        <f>G109/סיכום!$B$42</f>
        <v>2.0755600402431866E-3</v>
      </c>
    </row>
    <row r="110" spans="1:9">
      <c r="A110" s="7" t="s">
        <v>782</v>
      </c>
      <c r="B110" s="7" t="s">
        <v>783</v>
      </c>
      <c r="C110" s="7" t="s">
        <v>784</v>
      </c>
      <c r="D110" s="7" t="s">
        <v>37</v>
      </c>
      <c r="E110" s="28">
        <v>527.42999999999995</v>
      </c>
      <c r="F110" s="28">
        <v>6561</v>
      </c>
      <c r="G110" s="28">
        <v>34.6</v>
      </c>
      <c r="H110" s="17">
        <v>0</v>
      </c>
      <c r="I110" s="17">
        <f>G110/סיכום!$B$42</f>
        <v>2.2783749172720262E-3</v>
      </c>
    </row>
    <row r="111" spans="1:9">
      <c r="A111" s="7" t="s">
        <v>785</v>
      </c>
      <c r="B111" s="7" t="s">
        <v>786</v>
      </c>
      <c r="C111" s="7" t="s">
        <v>787</v>
      </c>
      <c r="D111" s="7" t="s">
        <v>37</v>
      </c>
      <c r="E111" s="28">
        <v>126.58</v>
      </c>
      <c r="F111" s="28">
        <v>8759</v>
      </c>
      <c r="G111" s="28">
        <v>11.09</v>
      </c>
      <c r="H111" s="17">
        <v>0</v>
      </c>
      <c r="I111" s="17">
        <f>G111/סיכום!$B$42</f>
        <v>7.3026525527591815E-4</v>
      </c>
    </row>
    <row r="112" spans="1:9">
      <c r="A112" s="7" t="s">
        <v>785</v>
      </c>
      <c r="B112" s="7" t="s">
        <v>788</v>
      </c>
      <c r="C112" s="7" t="s">
        <v>787</v>
      </c>
      <c r="D112" s="7" t="s">
        <v>37</v>
      </c>
      <c r="E112" s="28">
        <v>1700.42</v>
      </c>
      <c r="F112" s="28">
        <v>7234</v>
      </c>
      <c r="G112" s="28">
        <v>123.01</v>
      </c>
      <c r="H112" s="17">
        <v>1E-4</v>
      </c>
      <c r="I112" s="17">
        <f>G112/סיכום!$B$42</f>
        <v>8.1000837738043913E-3</v>
      </c>
    </row>
    <row r="113" spans="1:9">
      <c r="A113" s="7" t="s">
        <v>789</v>
      </c>
      <c r="B113" s="7" t="s">
        <v>790</v>
      </c>
      <c r="C113" s="7" t="s">
        <v>791</v>
      </c>
      <c r="D113" s="7" t="s">
        <v>34</v>
      </c>
      <c r="E113" s="28">
        <v>203.53</v>
      </c>
      <c r="F113" s="28">
        <v>7621</v>
      </c>
      <c r="G113" s="28">
        <v>15.51</v>
      </c>
      <c r="H113" s="17">
        <v>0</v>
      </c>
      <c r="I113" s="17">
        <f>G113/סיכום!$B$42</f>
        <v>1.0213177736095123E-3</v>
      </c>
    </row>
    <row r="114" spans="1:9">
      <c r="A114" s="7" t="s">
        <v>792</v>
      </c>
      <c r="B114" s="7" t="s">
        <v>793</v>
      </c>
      <c r="C114" s="7" t="s">
        <v>792</v>
      </c>
      <c r="D114" s="7" t="s">
        <v>34</v>
      </c>
      <c r="E114" s="28">
        <v>195.99</v>
      </c>
      <c r="F114" s="28">
        <v>8894</v>
      </c>
      <c r="G114" s="28">
        <v>17.43</v>
      </c>
      <c r="H114" s="17">
        <v>0</v>
      </c>
      <c r="I114" s="17">
        <f>G114/סיכום!$B$42</f>
        <v>1.1477478268222953E-3</v>
      </c>
    </row>
    <row r="115" spans="1:9">
      <c r="A115" s="7" t="s">
        <v>794</v>
      </c>
      <c r="B115" s="7" t="s">
        <v>793</v>
      </c>
      <c r="C115" s="7" t="s">
        <v>792</v>
      </c>
      <c r="D115" s="7" t="s">
        <v>34</v>
      </c>
      <c r="E115" s="28">
        <v>86.31</v>
      </c>
      <c r="F115" s="28">
        <v>376.9</v>
      </c>
      <c r="G115" s="28">
        <v>0.09</v>
      </c>
      <c r="H115" s="17">
        <v>0</v>
      </c>
      <c r="I115" s="17">
        <f>G115/סיכום!$B$42</f>
        <v>5.9264087443492004E-6</v>
      </c>
    </row>
    <row r="116" spans="1:9">
      <c r="A116" s="7" t="s">
        <v>795</v>
      </c>
      <c r="B116" s="7" t="s">
        <v>796</v>
      </c>
      <c r="C116" s="7" t="s">
        <v>797</v>
      </c>
      <c r="D116" s="7" t="s">
        <v>34</v>
      </c>
      <c r="E116" s="28">
        <v>836.72</v>
      </c>
      <c r="F116" s="28">
        <v>27320</v>
      </c>
      <c r="G116" s="28">
        <v>228.59</v>
      </c>
      <c r="H116" s="17">
        <v>0</v>
      </c>
      <c r="I116" s="17">
        <f>G116/סיכום!$B$42</f>
        <v>1.5052419720786487E-2</v>
      </c>
    </row>
    <row r="117" spans="1:9">
      <c r="A117" s="7" t="s">
        <v>798</v>
      </c>
      <c r="B117" s="7" t="s">
        <v>796</v>
      </c>
      <c r="C117" s="7" t="s">
        <v>797</v>
      </c>
      <c r="D117" s="7" t="s">
        <v>34</v>
      </c>
      <c r="E117" s="28">
        <v>579.63</v>
      </c>
      <c r="F117" s="28">
        <v>376.9</v>
      </c>
      <c r="G117" s="28">
        <v>0.57999999999999996</v>
      </c>
      <c r="H117" s="17">
        <v>0</v>
      </c>
      <c r="I117" s="17">
        <f>G117/סיכום!$B$42</f>
        <v>3.8192411908028177E-5</v>
      </c>
    </row>
    <row r="118" spans="1:9">
      <c r="A118" s="7" t="s">
        <v>799</v>
      </c>
      <c r="B118" s="7" t="s">
        <v>800</v>
      </c>
      <c r="C118" s="7" t="s">
        <v>738</v>
      </c>
      <c r="D118" s="7" t="s">
        <v>34</v>
      </c>
      <c r="E118" s="28">
        <v>165.84</v>
      </c>
      <c r="F118" s="28">
        <v>9866</v>
      </c>
      <c r="G118" s="28">
        <v>16.36</v>
      </c>
      <c r="H118" s="17">
        <v>0</v>
      </c>
      <c r="I118" s="17">
        <f>G118/סיכום!$B$42</f>
        <v>1.077289411750588E-3</v>
      </c>
    </row>
    <row r="119" spans="1:9">
      <c r="A119" s="7" t="s">
        <v>801</v>
      </c>
      <c r="B119" s="7" t="s">
        <v>802</v>
      </c>
      <c r="C119" s="7" t="s">
        <v>803</v>
      </c>
      <c r="D119" s="7" t="s">
        <v>34</v>
      </c>
      <c r="E119" s="28">
        <v>1466.14</v>
      </c>
      <c r="F119" s="28">
        <v>20585</v>
      </c>
      <c r="G119" s="28">
        <v>301.81</v>
      </c>
      <c r="H119" s="17">
        <v>0</v>
      </c>
      <c r="I119" s="17">
        <f>G119/סיכום!$B$42</f>
        <v>1.9873882479244803E-2</v>
      </c>
    </row>
    <row r="120" spans="1:9">
      <c r="A120" s="7" t="s">
        <v>804</v>
      </c>
      <c r="B120" s="7" t="s">
        <v>802</v>
      </c>
      <c r="C120" s="7" t="s">
        <v>803</v>
      </c>
      <c r="D120" s="7" t="s">
        <v>34</v>
      </c>
      <c r="E120" s="28">
        <v>1132.6600000000001</v>
      </c>
      <c r="F120" s="28">
        <v>376.9</v>
      </c>
      <c r="G120" s="28">
        <v>1.1299999999999999</v>
      </c>
      <c r="H120" s="17">
        <v>0</v>
      </c>
      <c r="I120" s="17">
        <f>G120/סיכום!$B$42</f>
        <v>7.4409354234606626E-5</v>
      </c>
    </row>
    <row r="121" spans="1:9">
      <c r="A121" s="7" t="s">
        <v>805</v>
      </c>
      <c r="B121" s="7" t="s">
        <v>806</v>
      </c>
      <c r="C121" s="7" t="s">
        <v>807</v>
      </c>
      <c r="D121" s="7" t="s">
        <v>34</v>
      </c>
      <c r="E121" s="28">
        <v>3478.79</v>
      </c>
      <c r="F121" s="28">
        <v>4760</v>
      </c>
      <c r="G121" s="28">
        <v>165.59</v>
      </c>
      <c r="H121" s="17">
        <v>0</v>
      </c>
      <c r="I121" s="17">
        <f>G121/סיכום!$B$42</f>
        <v>1.0903933599742045E-2</v>
      </c>
    </row>
    <row r="122" spans="1:9">
      <c r="A122" s="7" t="s">
        <v>808</v>
      </c>
      <c r="B122" s="7" t="s">
        <v>809</v>
      </c>
      <c r="C122" s="7" t="s">
        <v>810</v>
      </c>
      <c r="D122" s="7" t="s">
        <v>34</v>
      </c>
      <c r="E122" s="28">
        <v>501.28</v>
      </c>
      <c r="F122" s="28">
        <v>4140</v>
      </c>
      <c r="G122" s="28">
        <v>20.75</v>
      </c>
      <c r="H122" s="17">
        <v>0</v>
      </c>
      <c r="I122" s="17">
        <f>G122/סיכום!$B$42</f>
        <v>1.3663664605027325E-3</v>
      </c>
    </row>
    <row r="123" spans="1:9">
      <c r="A123" s="7" t="s">
        <v>811</v>
      </c>
      <c r="B123" s="7" t="s">
        <v>812</v>
      </c>
      <c r="C123" s="7" t="s">
        <v>813</v>
      </c>
      <c r="D123" s="7" t="s">
        <v>34</v>
      </c>
      <c r="E123" s="28">
        <v>335.44</v>
      </c>
      <c r="F123" s="28">
        <v>4088</v>
      </c>
      <c r="G123" s="28">
        <v>13.71</v>
      </c>
      <c r="H123" s="17">
        <v>0</v>
      </c>
      <c r="I123" s="17">
        <f>G123/סיכום!$B$42</f>
        <v>9.0278959872252824E-4</v>
      </c>
    </row>
    <row r="124" spans="1:9">
      <c r="A124" s="7" t="s">
        <v>811</v>
      </c>
      <c r="B124" s="7" t="s">
        <v>814</v>
      </c>
      <c r="C124" s="7" t="s">
        <v>815</v>
      </c>
      <c r="D124" s="7" t="s">
        <v>34</v>
      </c>
      <c r="E124" s="28">
        <v>2035.26</v>
      </c>
      <c r="F124" s="28">
        <v>5398</v>
      </c>
      <c r="G124" s="28">
        <v>109.86</v>
      </c>
      <c r="H124" s="17">
        <v>0</v>
      </c>
      <c r="I124" s="17">
        <f>G124/סיכום!$B$42</f>
        <v>7.2341696072689239E-3</v>
      </c>
    </row>
    <row r="125" spans="1:9">
      <c r="A125" s="7" t="s">
        <v>816</v>
      </c>
      <c r="B125" s="7" t="s">
        <v>814</v>
      </c>
      <c r="C125" s="7" t="s">
        <v>815</v>
      </c>
      <c r="D125" s="7" t="s">
        <v>34</v>
      </c>
      <c r="E125" s="28">
        <v>1341.73</v>
      </c>
      <c r="F125" s="28">
        <v>376.9</v>
      </c>
      <c r="G125" s="28">
        <v>1.34</v>
      </c>
      <c r="H125" s="17">
        <v>0</v>
      </c>
      <c r="I125" s="17">
        <f>G125/סיכום!$B$42</f>
        <v>8.8237641304754773E-5</v>
      </c>
    </row>
    <row r="126" spans="1:9">
      <c r="A126" s="7" t="s">
        <v>816</v>
      </c>
      <c r="B126" s="7" t="s">
        <v>812</v>
      </c>
      <c r="C126" s="7" t="s">
        <v>813</v>
      </c>
      <c r="D126" s="7" t="s">
        <v>34</v>
      </c>
      <c r="E126" s="28">
        <v>97.09</v>
      </c>
      <c r="F126" s="28">
        <v>376.9</v>
      </c>
      <c r="G126" s="28">
        <v>0.1</v>
      </c>
      <c r="H126" s="17">
        <v>0</v>
      </c>
      <c r="I126" s="17">
        <f>G126/סיכום!$B$42</f>
        <v>6.5848986048324452E-6</v>
      </c>
    </row>
    <row r="127" spans="1:9">
      <c r="A127" s="7" t="s">
        <v>817</v>
      </c>
      <c r="B127" s="7" t="s">
        <v>818</v>
      </c>
      <c r="C127" s="7" t="s">
        <v>819</v>
      </c>
      <c r="D127" s="7" t="s">
        <v>34</v>
      </c>
      <c r="E127" s="28">
        <v>776.41</v>
      </c>
      <c r="F127" s="28">
        <v>6159</v>
      </c>
      <c r="G127" s="28">
        <v>47.82</v>
      </c>
      <c r="H127" s="17">
        <v>0</v>
      </c>
      <c r="I127" s="17">
        <f>G127/סיכום!$B$42</f>
        <v>3.1488985128308752E-3</v>
      </c>
    </row>
    <row r="128" spans="1:9">
      <c r="A128" s="7" t="s">
        <v>820</v>
      </c>
      <c r="B128" s="7" t="s">
        <v>821</v>
      </c>
      <c r="C128" s="7" t="s">
        <v>822</v>
      </c>
      <c r="D128" s="7" t="s">
        <v>34</v>
      </c>
      <c r="E128" s="28">
        <v>900.79</v>
      </c>
      <c r="F128" s="28">
        <v>5720</v>
      </c>
      <c r="G128" s="28">
        <v>51.53</v>
      </c>
      <c r="H128" s="17">
        <v>0</v>
      </c>
      <c r="I128" s="17">
        <f>G128/סיכום!$B$42</f>
        <v>3.3931982510701591E-3</v>
      </c>
    </row>
    <row r="129" spans="1:9" ht="13.5" thickBot="1">
      <c r="A129" s="6" t="s">
        <v>823</v>
      </c>
      <c r="B129" s="6"/>
      <c r="C129" s="6"/>
      <c r="D129" s="6"/>
      <c r="E129" s="48">
        <f>SUM(E71:E128)</f>
        <v>46592.94</v>
      </c>
      <c r="F129" s="47"/>
      <c r="G129" s="48">
        <f>SUM(G71:G128)</f>
        <v>2091.7099999999996</v>
      </c>
      <c r="H129" s="18"/>
      <c r="I129" s="19">
        <f>SUM(I71:I128)</f>
        <v>0.13773698260714073</v>
      </c>
    </row>
    <row r="130" spans="1:9" ht="13.5" thickTop="1"/>
    <row r="131" spans="1:9">
      <c r="A131" s="6" t="s">
        <v>824</v>
      </c>
      <c r="B131" s="6"/>
      <c r="C131" s="6"/>
      <c r="D131" s="6"/>
      <c r="E131" s="47"/>
      <c r="F131" s="47"/>
      <c r="G131" s="47"/>
      <c r="H131" s="18"/>
      <c r="I131" s="18"/>
    </row>
    <row r="132" spans="1:9" ht="13.5" thickBot="1">
      <c r="A132" s="6" t="s">
        <v>825</v>
      </c>
      <c r="B132" s="6"/>
      <c r="C132" s="6"/>
      <c r="D132" s="6"/>
      <c r="E132" s="48">
        <v>0</v>
      </c>
      <c r="F132" s="47"/>
      <c r="G132" s="48">
        <v>0</v>
      </c>
      <c r="H132" s="18"/>
      <c r="I132" s="19">
        <f>G132/סיכום!$B$42</f>
        <v>0</v>
      </c>
    </row>
    <row r="133" spans="1:9" ht="13.5" thickTop="1"/>
    <row r="134" spans="1:9">
      <c r="A134" s="6" t="s">
        <v>684</v>
      </c>
      <c r="B134" s="6"/>
      <c r="C134" s="6"/>
      <c r="D134" s="6"/>
      <c r="E134" s="47"/>
      <c r="F134" s="47"/>
      <c r="G134" s="47"/>
      <c r="H134" s="18"/>
      <c r="I134" s="18"/>
    </row>
    <row r="135" spans="1:9" ht="13.5" thickBot="1">
      <c r="A135" s="6" t="s">
        <v>685</v>
      </c>
      <c r="B135" s="6"/>
      <c r="C135" s="6"/>
      <c r="D135" s="6"/>
      <c r="E135" s="48">
        <v>0</v>
      </c>
      <c r="F135" s="47"/>
      <c r="G135" s="48">
        <v>0</v>
      </c>
      <c r="H135" s="18"/>
      <c r="I135" s="19">
        <f>G135/סיכום!$B$42</f>
        <v>0</v>
      </c>
    </row>
    <row r="136" spans="1:9" ht="13.5" thickTop="1"/>
    <row r="137" spans="1:9">
      <c r="A137" s="6" t="s">
        <v>686</v>
      </c>
      <c r="B137" s="6"/>
      <c r="C137" s="6"/>
      <c r="D137" s="6"/>
      <c r="E137" s="47"/>
      <c r="F137" s="47"/>
      <c r="G137" s="47"/>
      <c r="H137" s="18"/>
      <c r="I137" s="18"/>
    </row>
    <row r="138" spans="1:9" ht="13.5" thickBot="1">
      <c r="A138" s="6" t="s">
        <v>687</v>
      </c>
      <c r="B138" s="6"/>
      <c r="C138" s="6"/>
      <c r="D138" s="6"/>
      <c r="E138" s="48">
        <v>0</v>
      </c>
      <c r="F138" s="47"/>
      <c r="G138" s="48">
        <v>0</v>
      </c>
      <c r="H138" s="18"/>
      <c r="I138" s="19">
        <f>G138/סיכום!$B$42</f>
        <v>0</v>
      </c>
    </row>
    <row r="139" spans="1:9" ht="13.5" thickTop="1"/>
    <row r="140" spans="1:9" ht="13.5" thickBot="1">
      <c r="A140" s="4" t="s">
        <v>826</v>
      </c>
      <c r="B140" s="4"/>
      <c r="C140" s="4"/>
      <c r="D140" s="4"/>
      <c r="E140" s="49">
        <f>SUM(E129)</f>
        <v>46592.94</v>
      </c>
      <c r="F140" s="45"/>
      <c r="G140" s="49">
        <f>SUM(G129)</f>
        <v>2091.7099999999996</v>
      </c>
      <c r="H140" s="20"/>
      <c r="I140" s="21">
        <f>SUM(I129)</f>
        <v>0.13773698260714073</v>
      </c>
    </row>
    <row r="141" spans="1:9" ht="13.5" thickTop="1"/>
    <row r="143" spans="1:9" ht="13.5" thickBot="1">
      <c r="A143" s="4" t="s">
        <v>827</v>
      </c>
      <c r="B143" s="4"/>
      <c r="C143" s="4"/>
      <c r="D143" s="4"/>
      <c r="E143" s="49">
        <f>SUM(E66+E140)</f>
        <v>201940.94</v>
      </c>
      <c r="F143" s="45"/>
      <c r="G143" s="49">
        <f>SUM(G66+G140)</f>
        <v>5181.7</v>
      </c>
      <c r="H143" s="20"/>
      <c r="I143" s="21">
        <f>SUM(I66+I140)</f>
        <v>0.34120969100660281</v>
      </c>
    </row>
    <row r="144" spans="1:9" ht="13.5" thickTop="1"/>
    <row r="146" spans="1:9">
      <c r="A146" s="7" t="s">
        <v>67</v>
      </c>
      <c r="B146" s="7"/>
      <c r="C146" s="7"/>
      <c r="D146" s="7"/>
      <c r="E146" s="28"/>
      <c r="F146" s="28"/>
      <c r="G146" s="28"/>
      <c r="H146" s="17"/>
      <c r="I146" s="17"/>
    </row>
    <row r="150" spans="1:9">
      <c r="A150" s="2" t="s">
        <v>68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rightToLeft="1" topLeftCell="B7" workbookViewId="0">
      <selection activeCell="H7" sqref="H1:J1048576"/>
    </sheetView>
  </sheetViews>
  <sheetFormatPr defaultColWidth="9.140625" defaultRowHeight="12.75"/>
  <cols>
    <col min="1" max="1" width="46.7109375" customWidth="1"/>
    <col min="2" max="2" width="15.7109375" customWidth="1"/>
    <col min="3" max="3" width="23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8" width="11.7109375" style="44" customWidth="1"/>
    <col min="9" max="9" width="13.7109375" style="44" customWidth="1"/>
    <col min="10" max="10" width="11.7109375" style="44" customWidth="1"/>
    <col min="11" max="11" width="24.7109375" style="31" customWidth="1"/>
    <col min="12" max="12" width="20.7109375" style="31" customWidth="1"/>
  </cols>
  <sheetData>
    <row r="2" spans="1:12" ht="18">
      <c r="A2" s="1" t="s">
        <v>0</v>
      </c>
    </row>
    <row r="4" spans="1:12" ht="18">
      <c r="A4" s="1" t="s">
        <v>828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128</v>
      </c>
      <c r="E11" s="4" t="s">
        <v>7</v>
      </c>
      <c r="F11" s="4" t="s">
        <v>8</v>
      </c>
      <c r="G11" s="4" t="s">
        <v>9</v>
      </c>
      <c r="H11" s="45" t="s">
        <v>72</v>
      </c>
      <c r="I11" s="45" t="s">
        <v>73</v>
      </c>
      <c r="J11" s="45" t="s">
        <v>12</v>
      </c>
      <c r="K11" s="20" t="s">
        <v>74</v>
      </c>
      <c r="L11" s="20" t="s">
        <v>13</v>
      </c>
    </row>
    <row r="12" spans="1:12">
      <c r="A12" s="5"/>
      <c r="B12" s="5"/>
      <c r="C12" s="5"/>
      <c r="D12" s="5"/>
      <c r="E12" s="5"/>
      <c r="F12" s="5"/>
      <c r="G12" s="5"/>
      <c r="H12" s="46" t="s">
        <v>77</v>
      </c>
      <c r="I12" s="46" t="s">
        <v>78</v>
      </c>
      <c r="J12" s="46" t="s">
        <v>15</v>
      </c>
      <c r="K12" s="32" t="s">
        <v>14</v>
      </c>
      <c r="L12" s="32" t="s">
        <v>14</v>
      </c>
    </row>
    <row r="15" spans="1:12">
      <c r="A15" s="4" t="s">
        <v>829</v>
      </c>
      <c r="B15" s="4"/>
      <c r="C15" s="4"/>
      <c r="D15" s="4"/>
      <c r="E15" s="4"/>
      <c r="F15" s="4"/>
      <c r="G15" s="4"/>
      <c r="H15" s="45"/>
      <c r="I15" s="45"/>
      <c r="J15" s="45"/>
      <c r="K15" s="20"/>
      <c r="L15" s="20"/>
    </row>
    <row r="18" spans="1:12">
      <c r="A18" s="4" t="s">
        <v>830</v>
      </c>
      <c r="B18" s="4"/>
      <c r="C18" s="4"/>
      <c r="D18" s="4"/>
      <c r="E18" s="4"/>
      <c r="F18" s="4"/>
      <c r="G18" s="4"/>
      <c r="H18" s="45"/>
      <c r="I18" s="45"/>
      <c r="J18" s="45"/>
      <c r="K18" s="20"/>
      <c r="L18" s="20"/>
    </row>
    <row r="19" spans="1:12">
      <c r="A19" s="6" t="s">
        <v>831</v>
      </c>
      <c r="B19" s="6"/>
      <c r="C19" s="6"/>
      <c r="D19" s="6"/>
      <c r="E19" s="6"/>
      <c r="F19" s="6"/>
      <c r="G19" s="6"/>
      <c r="H19" s="47"/>
      <c r="I19" s="47"/>
      <c r="J19" s="47"/>
      <c r="K19" s="18"/>
      <c r="L19" s="18"/>
    </row>
    <row r="20" spans="1:12">
      <c r="A20" s="7" t="s">
        <v>832</v>
      </c>
      <c r="B20" s="7">
        <v>61000832</v>
      </c>
      <c r="C20" s="7" t="s">
        <v>833</v>
      </c>
      <c r="D20" s="7" t="s">
        <v>834</v>
      </c>
      <c r="E20" s="28">
        <v>0</v>
      </c>
      <c r="F20" s="28">
        <v>0</v>
      </c>
      <c r="G20" s="7" t="s">
        <v>34</v>
      </c>
      <c r="H20" s="28">
        <v>20.79</v>
      </c>
      <c r="I20" s="28">
        <v>12816.74</v>
      </c>
      <c r="J20" s="28">
        <v>10.039999999999999</v>
      </c>
      <c r="K20" s="17">
        <v>0</v>
      </c>
      <c r="L20" s="17">
        <f>J20/סיכום!$B$42</f>
        <v>6.6112381992517746E-4</v>
      </c>
    </row>
    <row r="21" spans="1:12" ht="13.5" thickBot="1">
      <c r="A21" s="6" t="s">
        <v>835</v>
      </c>
      <c r="B21" s="6"/>
      <c r="C21" s="6"/>
      <c r="D21" s="6"/>
      <c r="E21" s="6"/>
      <c r="F21" s="6"/>
      <c r="G21" s="6"/>
      <c r="H21" s="48">
        <f>SUM(H20)</f>
        <v>20.79</v>
      </c>
      <c r="I21" s="47"/>
      <c r="J21" s="48">
        <f>SUM(J20)</f>
        <v>10.039999999999999</v>
      </c>
      <c r="K21" s="18"/>
      <c r="L21" s="19">
        <f>SUM(L20)</f>
        <v>6.6112381992517746E-4</v>
      </c>
    </row>
    <row r="22" spans="1:12" ht="13.5" thickTop="1"/>
    <row r="23" spans="1:12" ht="13.5" thickBot="1">
      <c r="A23" s="4" t="s">
        <v>836</v>
      </c>
      <c r="B23" s="4"/>
      <c r="C23" s="4"/>
      <c r="D23" s="4"/>
      <c r="E23" s="4"/>
      <c r="F23" s="4"/>
      <c r="G23" s="4"/>
      <c r="H23" s="49">
        <f>SUM(H21)</f>
        <v>20.79</v>
      </c>
      <c r="I23" s="45"/>
      <c r="J23" s="49">
        <f>SUM(J21)</f>
        <v>10.039999999999999</v>
      </c>
      <c r="K23" s="20"/>
      <c r="L23" s="21">
        <f>SUM(L21)</f>
        <v>6.6112381992517746E-4</v>
      </c>
    </row>
    <row r="24" spans="1:12" ht="13.5" thickTop="1"/>
    <row r="26" spans="1:12">
      <c r="A26" s="4" t="s">
        <v>837</v>
      </c>
      <c r="B26" s="4"/>
      <c r="C26" s="4"/>
      <c r="D26" s="4"/>
      <c r="E26" s="4"/>
      <c r="F26" s="4"/>
      <c r="G26" s="4"/>
      <c r="H26" s="45"/>
      <c r="I26" s="45"/>
      <c r="J26" s="45"/>
      <c r="K26" s="20"/>
      <c r="L26" s="20"/>
    </row>
    <row r="27" spans="1:12">
      <c r="A27" s="6" t="s">
        <v>838</v>
      </c>
      <c r="B27" s="6"/>
      <c r="C27" s="6"/>
      <c r="D27" s="6"/>
      <c r="E27" s="6"/>
      <c r="F27" s="6"/>
      <c r="G27" s="6"/>
      <c r="H27" s="47"/>
      <c r="I27" s="47"/>
      <c r="J27" s="47"/>
      <c r="K27" s="18"/>
      <c r="L27" s="18"/>
    </row>
    <row r="28" spans="1:12">
      <c r="A28" s="7" t="s">
        <v>839</v>
      </c>
      <c r="B28" s="7" t="s">
        <v>840</v>
      </c>
      <c r="C28" s="7" t="s">
        <v>841</v>
      </c>
      <c r="D28" s="7" t="s">
        <v>842</v>
      </c>
      <c r="E28" s="28">
        <v>0</v>
      </c>
      <c r="F28" s="28">
        <v>0</v>
      </c>
      <c r="G28" s="7" t="s">
        <v>37</v>
      </c>
      <c r="H28" s="28">
        <v>3.97</v>
      </c>
      <c r="I28" s="28">
        <v>105763</v>
      </c>
      <c r="J28" s="28">
        <v>17.72</v>
      </c>
      <c r="K28" s="17">
        <v>0</v>
      </c>
      <c r="L28" s="17">
        <f>J28/סיכום!$B$42</f>
        <v>1.1668440327763092E-3</v>
      </c>
    </row>
    <row r="29" spans="1:12">
      <c r="A29" s="7" t="s">
        <v>843</v>
      </c>
      <c r="B29" s="7" t="s">
        <v>844</v>
      </c>
      <c r="C29" s="7" t="s">
        <v>845</v>
      </c>
      <c r="D29" s="7" t="s">
        <v>834</v>
      </c>
      <c r="E29" s="28">
        <v>0</v>
      </c>
      <c r="F29" s="28">
        <v>0</v>
      </c>
      <c r="G29" s="7" t="s">
        <v>34</v>
      </c>
      <c r="H29" s="28">
        <v>7</v>
      </c>
      <c r="I29" s="28">
        <v>97369</v>
      </c>
      <c r="J29" s="28">
        <v>25.69</v>
      </c>
      <c r="K29" s="17">
        <v>0</v>
      </c>
      <c r="L29" s="17">
        <f>J29/סיכום!$B$42</f>
        <v>1.6916604515814552E-3</v>
      </c>
    </row>
    <row r="30" spans="1:12">
      <c r="A30" s="7" t="s">
        <v>846</v>
      </c>
      <c r="B30" s="7" t="s">
        <v>847</v>
      </c>
      <c r="C30" s="7" t="s">
        <v>848</v>
      </c>
      <c r="D30" s="7" t="s">
        <v>834</v>
      </c>
      <c r="E30" s="28">
        <v>0</v>
      </c>
      <c r="F30" s="28">
        <v>0</v>
      </c>
      <c r="G30" s="7" t="s">
        <v>34</v>
      </c>
      <c r="H30" s="28">
        <v>12.82</v>
      </c>
      <c r="I30" s="28">
        <v>111226</v>
      </c>
      <c r="J30" s="28">
        <v>53.74</v>
      </c>
      <c r="K30" s="17">
        <v>0</v>
      </c>
      <c r="L30" s="17">
        <f>J30/סיכום!$B$42</f>
        <v>3.538724510236956E-3</v>
      </c>
    </row>
    <row r="31" spans="1:12">
      <c r="A31" s="7" t="s">
        <v>849</v>
      </c>
      <c r="B31" s="7" t="s">
        <v>850</v>
      </c>
      <c r="C31" s="7" t="s">
        <v>851</v>
      </c>
      <c r="D31" s="7" t="s">
        <v>834</v>
      </c>
      <c r="E31" s="28">
        <v>0</v>
      </c>
      <c r="F31" s="28">
        <v>0</v>
      </c>
      <c r="G31" s="7" t="s">
        <v>34</v>
      </c>
      <c r="H31" s="28">
        <v>433.66</v>
      </c>
      <c r="I31" s="28">
        <v>2750</v>
      </c>
      <c r="J31" s="28">
        <v>44.95</v>
      </c>
      <c r="K31" s="17">
        <v>0</v>
      </c>
      <c r="L31" s="17">
        <f>J31/סיכום!$B$42</f>
        <v>2.9599119228721845E-3</v>
      </c>
    </row>
    <row r="32" spans="1:12">
      <c r="A32" s="7" t="s">
        <v>852</v>
      </c>
      <c r="B32" s="7" t="s">
        <v>853</v>
      </c>
      <c r="C32" s="7" t="s">
        <v>854</v>
      </c>
      <c r="D32" s="7" t="s">
        <v>834</v>
      </c>
      <c r="E32" s="28">
        <v>0</v>
      </c>
      <c r="F32" s="28">
        <v>0</v>
      </c>
      <c r="G32" s="7" t="s">
        <v>34</v>
      </c>
      <c r="H32" s="28">
        <v>19.72</v>
      </c>
      <c r="I32" s="28">
        <v>11690.3</v>
      </c>
      <c r="J32" s="28">
        <v>8.69</v>
      </c>
      <c r="K32" s="17">
        <v>0</v>
      </c>
      <c r="L32" s="17">
        <f>J32/סיכום!$B$42</f>
        <v>5.722276887599394E-4</v>
      </c>
    </row>
    <row r="33" spans="1:12">
      <c r="A33" s="7" t="s">
        <v>855</v>
      </c>
      <c r="B33" s="7" t="s">
        <v>856</v>
      </c>
      <c r="C33" s="7" t="s">
        <v>857</v>
      </c>
      <c r="D33" s="7" t="s">
        <v>842</v>
      </c>
      <c r="E33" s="28">
        <v>0</v>
      </c>
      <c r="F33" s="28">
        <v>0</v>
      </c>
      <c r="G33" s="7" t="s">
        <v>34</v>
      </c>
      <c r="H33" s="28">
        <v>130</v>
      </c>
      <c r="I33" s="28">
        <v>12147</v>
      </c>
      <c r="J33" s="28">
        <v>59.52</v>
      </c>
      <c r="K33" s="17">
        <v>0</v>
      </c>
      <c r="L33" s="17">
        <f>J33/סיכום!$B$42</f>
        <v>3.9193316495962716E-3</v>
      </c>
    </row>
    <row r="34" spans="1:12">
      <c r="A34" s="7" t="s">
        <v>858</v>
      </c>
      <c r="B34" s="7" t="s">
        <v>859</v>
      </c>
      <c r="C34" s="7" t="s">
        <v>860</v>
      </c>
      <c r="D34" s="7" t="s">
        <v>834</v>
      </c>
      <c r="E34" s="28">
        <v>0</v>
      </c>
      <c r="F34" s="28">
        <v>0</v>
      </c>
      <c r="G34" s="7" t="s">
        <v>34</v>
      </c>
      <c r="H34" s="28">
        <v>160</v>
      </c>
      <c r="I34" s="28">
        <v>1251.4000000000001</v>
      </c>
      <c r="J34" s="28">
        <v>7.55</v>
      </c>
      <c r="K34" s="17">
        <v>0</v>
      </c>
      <c r="L34" s="17">
        <f>J34/סיכום!$B$42</f>
        <v>4.9715984466484962E-4</v>
      </c>
    </row>
    <row r="35" spans="1:12">
      <c r="A35" s="7" t="s">
        <v>861</v>
      </c>
      <c r="B35" s="7" t="s">
        <v>862</v>
      </c>
      <c r="C35" s="7" t="s">
        <v>863</v>
      </c>
      <c r="D35" s="7" t="s">
        <v>834</v>
      </c>
      <c r="E35" s="28">
        <v>0</v>
      </c>
      <c r="F35" s="28">
        <v>0</v>
      </c>
      <c r="G35" s="7" t="s">
        <v>864</v>
      </c>
      <c r="H35" s="28">
        <v>22</v>
      </c>
      <c r="I35" s="28">
        <v>1032070</v>
      </c>
      <c r="J35" s="28">
        <v>6.99</v>
      </c>
      <c r="K35" s="17">
        <v>0</v>
      </c>
      <c r="L35" s="17">
        <f>J35/סיכום!$B$42</f>
        <v>4.6028441247778791E-4</v>
      </c>
    </row>
    <row r="36" spans="1:12">
      <c r="A36" s="7" t="s">
        <v>865</v>
      </c>
      <c r="B36" s="7" t="s">
        <v>866</v>
      </c>
      <c r="C36" s="7" t="s">
        <v>867</v>
      </c>
      <c r="D36" s="7" t="s">
        <v>834</v>
      </c>
      <c r="E36" s="28">
        <v>0</v>
      </c>
      <c r="F36" s="28">
        <v>0</v>
      </c>
      <c r="G36" s="7" t="s">
        <v>34</v>
      </c>
      <c r="H36" s="28">
        <v>6639</v>
      </c>
      <c r="I36" s="28">
        <v>1383</v>
      </c>
      <c r="J36" s="28">
        <v>91.82</v>
      </c>
      <c r="K36" s="17">
        <v>0</v>
      </c>
      <c r="L36" s="17">
        <f>J36/סיכום!$B$42</f>
        <v>6.0462538989571506E-3</v>
      </c>
    </row>
    <row r="37" spans="1:12">
      <c r="A37" s="7" t="s">
        <v>868</v>
      </c>
      <c r="B37" s="7" t="s">
        <v>869</v>
      </c>
      <c r="C37" s="7" t="s">
        <v>870</v>
      </c>
      <c r="D37" s="7" t="s">
        <v>637</v>
      </c>
      <c r="E37" s="28">
        <v>0</v>
      </c>
      <c r="F37" s="28">
        <v>0</v>
      </c>
      <c r="G37" s="7" t="s">
        <v>34</v>
      </c>
      <c r="H37" s="28">
        <v>14.79</v>
      </c>
      <c r="I37" s="28">
        <v>22467</v>
      </c>
      <c r="J37" s="28">
        <v>12.52</v>
      </c>
      <c r="K37" s="17">
        <v>0</v>
      </c>
      <c r="L37" s="17">
        <f>J37/סיכום!$B$42</f>
        <v>8.2442930532502211E-4</v>
      </c>
    </row>
    <row r="38" spans="1:12">
      <c r="A38" s="7" t="s">
        <v>871</v>
      </c>
      <c r="B38" s="7" t="s">
        <v>872</v>
      </c>
      <c r="C38" s="7" t="s">
        <v>873</v>
      </c>
      <c r="D38" s="7" t="s">
        <v>284</v>
      </c>
      <c r="E38" s="28">
        <v>0</v>
      </c>
      <c r="F38" s="28">
        <v>0</v>
      </c>
      <c r="G38" s="7" t="s">
        <v>34</v>
      </c>
      <c r="H38" s="28">
        <v>366.54</v>
      </c>
      <c r="I38" s="28">
        <v>2719</v>
      </c>
      <c r="J38" s="28">
        <v>37.56</v>
      </c>
      <c r="K38" s="17">
        <v>0</v>
      </c>
      <c r="L38" s="17">
        <f>J38/סיכום!$B$42</f>
        <v>2.4732879159750664E-3</v>
      </c>
    </row>
    <row r="39" spans="1:12">
      <c r="A39" s="7" t="s">
        <v>874</v>
      </c>
      <c r="B39" s="7" t="s">
        <v>875</v>
      </c>
      <c r="C39" s="7" t="s">
        <v>876</v>
      </c>
      <c r="D39" s="7" t="s">
        <v>834</v>
      </c>
      <c r="E39" s="28">
        <v>0</v>
      </c>
      <c r="F39" s="28">
        <v>0</v>
      </c>
      <c r="G39" s="7" t="s">
        <v>34</v>
      </c>
      <c r="H39" s="28">
        <v>22</v>
      </c>
      <c r="I39" s="28">
        <v>14441</v>
      </c>
      <c r="J39" s="28">
        <v>11.97</v>
      </c>
      <c r="K39" s="17">
        <v>0</v>
      </c>
      <c r="L39" s="17">
        <f>J39/סיכום!$B$42</f>
        <v>7.8821236299844374E-4</v>
      </c>
    </row>
    <row r="40" spans="1:12" ht="13.5" thickBot="1">
      <c r="A40" s="6" t="s">
        <v>877</v>
      </c>
      <c r="B40" s="6"/>
      <c r="C40" s="6"/>
      <c r="D40" s="6"/>
      <c r="E40" s="6"/>
      <c r="F40" s="6"/>
      <c r="G40" s="6"/>
      <c r="H40" s="48">
        <f>SUM(H28:H39)</f>
        <v>7831.5</v>
      </c>
      <c r="I40" s="47"/>
      <c r="J40" s="48">
        <f>SUM(J28:J39)</f>
        <v>378.72000000000008</v>
      </c>
      <c r="K40" s="18"/>
      <c r="L40" s="19">
        <f>SUM(L28:L39)</f>
        <v>2.4938327996221438E-2</v>
      </c>
    </row>
    <row r="41" spans="1:12" ht="13.5" thickTop="1"/>
    <row r="42" spans="1:12" ht="13.5" thickBot="1">
      <c r="A42" s="4" t="s">
        <v>878</v>
      </c>
      <c r="B42" s="4"/>
      <c r="C42" s="4"/>
      <c r="D42" s="4"/>
      <c r="E42" s="4"/>
      <c r="F42" s="4"/>
      <c r="G42" s="4"/>
      <c r="H42" s="49">
        <f>SUM(H40)</f>
        <v>7831.5</v>
      </c>
      <c r="I42" s="45"/>
      <c r="J42" s="49">
        <f>SUM(J40)</f>
        <v>378.72000000000008</v>
      </c>
      <c r="K42" s="20"/>
      <c r="L42" s="21">
        <f>SUM(L40)</f>
        <v>2.4938327996221438E-2</v>
      </c>
    </row>
    <row r="43" spans="1:12" ht="13.5" thickTop="1"/>
    <row r="45" spans="1:12" ht="13.5" thickBot="1">
      <c r="A45" s="4" t="s">
        <v>879</v>
      </c>
      <c r="B45" s="4"/>
      <c r="C45" s="4"/>
      <c r="D45" s="4"/>
      <c r="E45" s="4"/>
      <c r="F45" s="4"/>
      <c r="G45" s="4"/>
      <c r="H45" s="49">
        <f>SUM(H23+H42)</f>
        <v>7852.29</v>
      </c>
      <c r="I45" s="45"/>
      <c r="J45" s="49">
        <f>SUM(J23+J42)</f>
        <v>388.7600000000001</v>
      </c>
      <c r="K45" s="20"/>
      <c r="L45" s="21">
        <f>SUM(L23+L42)</f>
        <v>2.5599451816146614E-2</v>
      </c>
    </row>
    <row r="46" spans="1:12" ht="13.5" thickTop="1"/>
    <row r="48" spans="1:12">
      <c r="A48" s="7" t="s">
        <v>67</v>
      </c>
      <c r="B48" s="7"/>
      <c r="C48" s="7"/>
      <c r="D48" s="7"/>
      <c r="E48" s="7"/>
      <c r="F48" s="7"/>
      <c r="G48" s="7"/>
      <c r="H48" s="28"/>
      <c r="I48" s="28"/>
      <c r="J48" s="28"/>
      <c r="K48" s="17"/>
      <c r="L48" s="17"/>
    </row>
    <row r="52" spans="1:1">
      <c r="A52" s="2" t="s">
        <v>68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>
      <selection activeCell="E28" sqref="E28"/>
    </sheetView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880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128</v>
      </c>
      <c r="E11" s="4" t="s">
        <v>9</v>
      </c>
      <c r="F11" s="4" t="s">
        <v>72</v>
      </c>
      <c r="G11" s="4" t="s">
        <v>73</v>
      </c>
      <c r="H11" s="4" t="s">
        <v>12</v>
      </c>
      <c r="I11" s="4" t="s">
        <v>74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77</v>
      </c>
      <c r="G12" s="5" t="s">
        <v>78</v>
      </c>
      <c r="H12" s="5" t="s">
        <v>15</v>
      </c>
      <c r="I12" s="5" t="s">
        <v>14</v>
      </c>
      <c r="J12" s="5" t="s">
        <v>14</v>
      </c>
    </row>
    <row r="15" spans="1:10">
      <c r="A15" s="4" t="s">
        <v>881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882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883</v>
      </c>
      <c r="B20" s="6"/>
      <c r="C20" s="6"/>
      <c r="D20" s="6"/>
      <c r="E20" s="6"/>
      <c r="F20" s="29">
        <v>0</v>
      </c>
      <c r="G20" s="6"/>
      <c r="H20" s="29">
        <v>0</v>
      </c>
      <c r="I20" s="6"/>
      <c r="J20" s="19">
        <f>H20/סיכום!$B$42</f>
        <v>0</v>
      </c>
    </row>
    <row r="21" spans="1:10" ht="13.5" thickTop="1"/>
    <row r="22" spans="1:10" ht="13.5" thickBot="1">
      <c r="A22" s="4" t="s">
        <v>883</v>
      </c>
      <c r="B22" s="4"/>
      <c r="C22" s="4"/>
      <c r="D22" s="4"/>
      <c r="E22" s="4"/>
      <c r="F22" s="30">
        <v>0</v>
      </c>
      <c r="G22" s="4"/>
      <c r="H22" s="30">
        <v>0</v>
      </c>
      <c r="I22" s="4"/>
      <c r="J22" s="21">
        <v>0</v>
      </c>
    </row>
    <row r="23" spans="1:10" ht="13.5" thickTop="1"/>
    <row r="25" spans="1:10">
      <c r="A25" s="4" t="s">
        <v>884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884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885</v>
      </c>
      <c r="B27" s="6"/>
      <c r="C27" s="6"/>
      <c r="D27" s="6"/>
      <c r="E27" s="6"/>
      <c r="F27" s="29">
        <v>0</v>
      </c>
      <c r="G27" s="6"/>
      <c r="H27" s="29">
        <v>0</v>
      </c>
      <c r="I27" s="6"/>
      <c r="J27" s="19">
        <f>H27/סיכום!$B$42</f>
        <v>0</v>
      </c>
    </row>
    <row r="28" spans="1:10" ht="13.5" thickTop="1"/>
    <row r="29" spans="1:10" ht="13.5" thickBot="1">
      <c r="A29" s="4" t="s">
        <v>885</v>
      </c>
      <c r="B29" s="4"/>
      <c r="C29" s="4"/>
      <c r="D29" s="4"/>
      <c r="E29" s="4"/>
      <c r="F29" s="30">
        <v>0</v>
      </c>
      <c r="G29" s="4"/>
      <c r="H29" s="30">
        <v>0</v>
      </c>
      <c r="I29" s="4"/>
      <c r="J29" s="21">
        <v>0</v>
      </c>
    </row>
    <row r="30" spans="1:10" ht="13.5" thickTop="1"/>
    <row r="32" spans="1:10" ht="13.5" thickBot="1">
      <c r="A32" s="4" t="s">
        <v>886</v>
      </c>
      <c r="B32" s="4"/>
      <c r="C32" s="4"/>
      <c r="D32" s="4"/>
      <c r="E32" s="4"/>
      <c r="F32" s="30">
        <v>0</v>
      </c>
      <c r="G32" s="4"/>
      <c r="H32" s="30">
        <v>0</v>
      </c>
      <c r="I32" s="4"/>
      <c r="J32" s="21">
        <v>0</v>
      </c>
    </row>
    <row r="33" spans="1:10" ht="13.5" thickTop="1"/>
    <row r="35" spans="1:10">
      <c r="A35" s="7" t="s">
        <v>67</v>
      </c>
      <c r="B35" s="7"/>
      <c r="C35" s="7"/>
      <c r="D35" s="7"/>
      <c r="E35" s="7"/>
      <c r="F35" s="7"/>
      <c r="G35" s="7"/>
      <c r="H35" s="7"/>
      <c r="I35" s="7"/>
      <c r="J35" s="7"/>
    </row>
    <row r="39" spans="1:10">
      <c r="A39" s="2" t="s">
        <v>68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topLeftCell="A8" workbookViewId="0">
      <selection activeCell="E24" sqref="E24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887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128</v>
      </c>
      <c r="E11" s="4" t="s">
        <v>9</v>
      </c>
      <c r="F11" s="4" t="s">
        <v>72</v>
      </c>
      <c r="G11" s="4" t="s">
        <v>73</v>
      </c>
      <c r="H11" s="4" t="s">
        <v>12</v>
      </c>
      <c r="I11" s="4" t="s">
        <v>74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77</v>
      </c>
      <c r="G12" s="5" t="s">
        <v>78</v>
      </c>
      <c r="H12" s="5" t="s">
        <v>15</v>
      </c>
      <c r="I12" s="5" t="s">
        <v>14</v>
      </c>
      <c r="J12" s="5" t="s">
        <v>14</v>
      </c>
    </row>
    <row r="15" spans="1:10">
      <c r="A15" s="4" t="s">
        <v>888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889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890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891</v>
      </c>
      <c r="B20" s="6"/>
      <c r="C20" s="6"/>
      <c r="D20" s="6"/>
      <c r="E20" s="6"/>
      <c r="F20" s="29">
        <v>0</v>
      </c>
      <c r="G20" s="6"/>
      <c r="H20" s="29">
        <v>0</v>
      </c>
      <c r="I20" s="6"/>
      <c r="J20" s="19">
        <f>H20/סיכום!$B$42</f>
        <v>0</v>
      </c>
    </row>
    <row r="21" spans="1:10" ht="13.5" thickTop="1"/>
    <row r="22" spans="1:10">
      <c r="A22" s="6" t="s">
        <v>892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893</v>
      </c>
      <c r="B23" s="6"/>
      <c r="C23" s="6"/>
      <c r="D23" s="6"/>
      <c r="E23" s="6"/>
      <c r="F23" s="29">
        <v>0</v>
      </c>
      <c r="G23" s="6"/>
      <c r="H23" s="29">
        <v>0</v>
      </c>
      <c r="I23" s="6"/>
      <c r="J23" s="19">
        <f>H23/סיכום!$B$42</f>
        <v>0</v>
      </c>
    </row>
    <row r="24" spans="1:10" ht="13.5" thickTop="1"/>
    <row r="25" spans="1:10">
      <c r="A25" s="6" t="s">
        <v>894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895</v>
      </c>
      <c r="B26" s="6"/>
      <c r="C26" s="6"/>
      <c r="D26" s="6"/>
      <c r="E26" s="6"/>
      <c r="F26" s="29">
        <v>0</v>
      </c>
      <c r="G26" s="6"/>
      <c r="H26" s="29">
        <v>0</v>
      </c>
      <c r="I26" s="6"/>
      <c r="J26" s="19">
        <f>H26/סיכום!$B$42</f>
        <v>0</v>
      </c>
    </row>
    <row r="27" spans="1:10" ht="13.5" thickTop="1"/>
    <row r="28" spans="1:10">
      <c r="A28" s="6" t="s">
        <v>896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897</v>
      </c>
      <c r="B29" s="6"/>
      <c r="C29" s="6"/>
      <c r="D29" s="6"/>
      <c r="E29" s="6"/>
      <c r="F29" s="29">
        <v>0</v>
      </c>
      <c r="G29" s="6"/>
      <c r="H29" s="29">
        <v>0</v>
      </c>
      <c r="I29" s="6"/>
      <c r="J29" s="19">
        <f>H29/סיכום!$B$42</f>
        <v>0</v>
      </c>
    </row>
    <row r="30" spans="1:10" ht="13.5" thickTop="1"/>
    <row r="31" spans="1:10" ht="13.5" thickBot="1">
      <c r="A31" s="4" t="s">
        <v>898</v>
      </c>
      <c r="B31" s="4"/>
      <c r="C31" s="4"/>
      <c r="D31" s="4"/>
      <c r="E31" s="4"/>
      <c r="F31" s="30">
        <v>0</v>
      </c>
      <c r="G31" s="4"/>
      <c r="H31" s="30">
        <v>0</v>
      </c>
      <c r="I31" s="4"/>
      <c r="J31" s="21">
        <v>0</v>
      </c>
    </row>
    <row r="32" spans="1:10" ht="13.5" thickTop="1"/>
    <row r="34" spans="1:10">
      <c r="A34" s="4" t="s">
        <v>899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890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 ht="13.5" thickBot="1">
      <c r="A36" s="6" t="s">
        <v>891</v>
      </c>
      <c r="B36" s="6"/>
      <c r="C36" s="6"/>
      <c r="D36" s="6"/>
      <c r="E36" s="6"/>
      <c r="F36" s="29">
        <v>0</v>
      </c>
      <c r="G36" s="6"/>
      <c r="H36" s="29">
        <v>0</v>
      </c>
      <c r="I36" s="6"/>
      <c r="J36" s="19">
        <f>H36/סיכום!$B$42</f>
        <v>0</v>
      </c>
    </row>
    <row r="37" spans="1:10" ht="13.5" thickTop="1"/>
    <row r="38" spans="1:10">
      <c r="A38" s="6" t="s">
        <v>900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901</v>
      </c>
      <c r="B39" s="6"/>
      <c r="C39" s="6"/>
      <c r="D39" s="6"/>
      <c r="E39" s="6"/>
      <c r="F39" s="29">
        <v>0</v>
      </c>
      <c r="G39" s="6"/>
      <c r="H39" s="29">
        <v>0</v>
      </c>
      <c r="I39" s="6"/>
      <c r="J39" s="19">
        <f>H39/סיכום!$B$42</f>
        <v>0</v>
      </c>
    </row>
    <row r="40" spans="1:10" ht="13.5" thickTop="1"/>
    <row r="41" spans="1:10">
      <c r="A41" s="6" t="s">
        <v>894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895</v>
      </c>
      <c r="B42" s="6"/>
      <c r="C42" s="6"/>
      <c r="D42" s="6"/>
      <c r="E42" s="6"/>
      <c r="F42" s="29">
        <v>0</v>
      </c>
      <c r="G42" s="6"/>
      <c r="H42" s="29">
        <v>0</v>
      </c>
      <c r="I42" s="6"/>
      <c r="J42" s="19">
        <f>H42/סיכום!$B$42</f>
        <v>0</v>
      </c>
    </row>
    <row r="43" spans="1:10" ht="13.5" thickTop="1"/>
    <row r="44" spans="1:10">
      <c r="A44" s="6" t="s">
        <v>902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ht="13.5" thickBot="1">
      <c r="A45" s="6" t="s">
        <v>903</v>
      </c>
      <c r="B45" s="6"/>
      <c r="C45" s="6"/>
      <c r="D45" s="6"/>
      <c r="E45" s="6"/>
      <c r="F45" s="29">
        <v>0</v>
      </c>
      <c r="G45" s="6"/>
      <c r="H45" s="29">
        <v>0</v>
      </c>
      <c r="I45" s="6"/>
      <c r="J45" s="19">
        <f>H45/סיכום!$B$42</f>
        <v>0</v>
      </c>
    </row>
    <row r="46" spans="1:10" ht="13.5" thickTop="1"/>
    <row r="47" spans="1:10">
      <c r="A47" s="6" t="s">
        <v>896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ht="13.5" thickBot="1">
      <c r="A48" s="6" t="s">
        <v>897</v>
      </c>
      <c r="B48" s="6"/>
      <c r="C48" s="6"/>
      <c r="D48" s="6"/>
      <c r="E48" s="6"/>
      <c r="F48" s="29">
        <v>0</v>
      </c>
      <c r="G48" s="6"/>
      <c r="H48" s="29">
        <v>0</v>
      </c>
      <c r="I48" s="6"/>
      <c r="J48" s="19">
        <f>H48/סיכום!$B$42</f>
        <v>0</v>
      </c>
    </row>
    <row r="49" spans="1:10" ht="13.5" thickTop="1"/>
    <row r="50" spans="1:10" ht="13.5" thickBot="1">
      <c r="A50" s="4" t="s">
        <v>904</v>
      </c>
      <c r="B50" s="4"/>
      <c r="C50" s="4"/>
      <c r="D50" s="4"/>
      <c r="E50" s="4"/>
      <c r="F50" s="30">
        <v>0</v>
      </c>
      <c r="G50" s="4"/>
      <c r="H50" s="30">
        <v>0</v>
      </c>
      <c r="I50" s="4"/>
      <c r="J50" s="21">
        <v>0</v>
      </c>
    </row>
    <row r="51" spans="1:10" ht="13.5" thickTop="1"/>
    <row r="53" spans="1:10" ht="13.5" thickBot="1">
      <c r="A53" s="4" t="s">
        <v>905</v>
      </c>
      <c r="B53" s="4"/>
      <c r="C53" s="4"/>
      <c r="D53" s="4"/>
      <c r="E53" s="4"/>
      <c r="F53" s="30">
        <v>0</v>
      </c>
      <c r="G53" s="4"/>
      <c r="H53" s="30">
        <v>0</v>
      </c>
      <c r="I53" s="4"/>
      <c r="J53" s="21">
        <v>0</v>
      </c>
    </row>
    <row r="54" spans="1:10" ht="13.5" thickTop="1"/>
    <row r="56" spans="1:10">
      <c r="A56" s="7" t="s">
        <v>67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 t="s">
        <v>68</v>
      </c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2250580-89F6-487E-890D-C44451683D4A}"/>
</file>

<file path=customXml/itemProps2.xml><?xml version="1.0" encoding="utf-8"?>
<ds:datastoreItem xmlns:ds="http://schemas.openxmlformats.org/officeDocument/2006/customXml" ds:itemID="{E5FB3CD9-0074-4829-B577-9FC6ACDE7BDB}"/>
</file>

<file path=customXml/itemProps3.xml><?xml version="1.0" encoding="utf-8"?>
<ds:datastoreItem xmlns:ds="http://schemas.openxmlformats.org/officeDocument/2006/customXml" ds:itemID="{B8EBC724-CB4F-4CF9-A996-DB41E950F0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סיכום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Yaniv Lavi</dc:creator>
  <cp:lastModifiedBy>Yaniv Lavi</cp:lastModifiedBy>
  <dcterms:created xsi:type="dcterms:W3CDTF">2015-07-14T14:02:40Z</dcterms:created>
  <dcterms:modified xsi:type="dcterms:W3CDTF">2015-07-30T04:23:02Z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