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04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פקדונות" sheetId="22" r:id="rId21"/>
    <sheet name="הלוואות" sheetId="21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42" i="28" l="1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15" i="28"/>
  <c r="B42" i="28"/>
  <c r="I20" i="24" l="1"/>
  <c r="H30" i="24"/>
  <c r="H21" i="24"/>
  <c r="H23" i="24" s="1"/>
  <c r="H33" i="24" s="1"/>
  <c r="B39" i="28"/>
  <c r="B38" i="28"/>
  <c r="B37" i="28"/>
  <c r="B35" i="28"/>
  <c r="B27" i="28" s="1"/>
  <c r="B28" i="28"/>
  <c r="B22" i="28"/>
  <c r="B21" i="28"/>
  <c r="B20" i="28"/>
  <c r="B19" i="28"/>
  <c r="B17" i="28"/>
  <c r="B15" i="28"/>
  <c r="J24" i="19"/>
  <c r="J25" i="19"/>
  <c r="J26" i="19"/>
  <c r="J27" i="19"/>
  <c r="J28" i="19"/>
  <c r="J29" i="19"/>
  <c r="J30" i="19"/>
  <c r="J23" i="19"/>
  <c r="B40" i="28" l="1"/>
  <c r="B16" i="28"/>
  <c r="I30" i="1"/>
  <c r="I26" i="1"/>
  <c r="I21" i="1"/>
  <c r="I44" i="1" s="1"/>
  <c r="I57" i="1" s="1"/>
  <c r="J21" i="2"/>
  <c r="J29" i="2" s="1"/>
  <c r="J42" i="2" s="1"/>
  <c r="L21" i="2"/>
  <c r="L29" i="2" s="1"/>
  <c r="L42" i="2" s="1"/>
  <c r="N45" i="4"/>
  <c r="N42" i="4"/>
  <c r="L40" i="4"/>
  <c r="L42" i="4" s="1"/>
  <c r="L45" i="4" s="1"/>
  <c r="N40" i="4"/>
  <c r="H117" i="5"/>
  <c r="F115" i="5"/>
  <c r="H115" i="5"/>
  <c r="F110" i="5"/>
  <c r="F117" i="5" s="1"/>
  <c r="H110" i="5"/>
  <c r="H67" i="5"/>
  <c r="H120" i="5" s="1"/>
  <c r="F59" i="5"/>
  <c r="H59" i="5"/>
  <c r="F47" i="5"/>
  <c r="H47" i="5"/>
  <c r="F33" i="5"/>
  <c r="F67" i="5" s="1"/>
  <c r="F120" i="5" s="1"/>
  <c r="H33" i="5"/>
  <c r="G106" i="6"/>
  <c r="E101" i="6"/>
  <c r="G101" i="6"/>
  <c r="E92" i="6"/>
  <c r="E106" i="6" s="1"/>
  <c r="G92" i="6"/>
  <c r="G50" i="6"/>
  <c r="G109" i="6" s="1"/>
  <c r="G36" i="6"/>
  <c r="E36" i="6"/>
  <c r="E50" i="6" s="1"/>
  <c r="E109" i="6" s="1"/>
  <c r="E27" i="6"/>
  <c r="G27" i="6"/>
  <c r="J33" i="7"/>
  <c r="H31" i="7"/>
  <c r="H33" i="7" s="1"/>
  <c r="J31" i="7"/>
  <c r="J23" i="7"/>
  <c r="J36" i="7" s="1"/>
  <c r="H21" i="7"/>
  <c r="H23" i="7" s="1"/>
  <c r="H36" i="7" s="1"/>
  <c r="J21" i="7"/>
  <c r="J91" i="12"/>
  <c r="L91" i="12"/>
  <c r="J78" i="12"/>
  <c r="L78" i="12"/>
  <c r="J67" i="12"/>
  <c r="L67" i="12"/>
  <c r="G61" i="19"/>
  <c r="G42" i="19"/>
  <c r="I42" i="19"/>
  <c r="I61" i="19" s="1"/>
  <c r="G31" i="19"/>
  <c r="I31" i="19"/>
  <c r="M66" i="21"/>
  <c r="J47" i="21"/>
  <c r="J66" i="21" s="1"/>
  <c r="M47" i="21"/>
  <c r="J21" i="21"/>
  <c r="L21" i="21"/>
  <c r="L47" i="21" s="1"/>
  <c r="L66" i="21" s="1"/>
  <c r="M21" i="21"/>
  <c r="I28" i="24" l="1"/>
  <c r="I30" i="24" s="1"/>
  <c r="I21" i="24"/>
  <c r="I23" i="24" s="1"/>
  <c r="I33" i="24" s="1"/>
  <c r="H33" i="23"/>
  <c r="H30" i="23"/>
  <c r="H23" i="23"/>
  <c r="M39" i="22"/>
  <c r="M32" i="22"/>
  <c r="M29" i="22"/>
  <c r="M26" i="22"/>
  <c r="M23" i="22"/>
  <c r="M61" i="21"/>
  <c r="M58" i="21"/>
  <c r="M55" i="21"/>
  <c r="M52" i="21"/>
  <c r="M45" i="21"/>
  <c r="M42" i="21"/>
  <c r="M39" i="21"/>
  <c r="M36" i="21"/>
  <c r="M33" i="21"/>
  <c r="M30" i="21"/>
  <c r="M27" i="21"/>
  <c r="M24" i="21"/>
  <c r="P57" i="20"/>
  <c r="P54" i="20"/>
  <c r="P51" i="20"/>
  <c r="P48" i="20"/>
  <c r="P45" i="20"/>
  <c r="P42" i="20"/>
  <c r="P35" i="20"/>
  <c r="P32" i="20"/>
  <c r="P29" i="20"/>
  <c r="P26" i="20"/>
  <c r="P23" i="20"/>
  <c r="J56" i="19"/>
  <c r="J53" i="19"/>
  <c r="J50" i="19"/>
  <c r="J47" i="19"/>
  <c r="J40" i="19"/>
  <c r="J37" i="19"/>
  <c r="J34" i="19"/>
  <c r="J31" i="19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0" i="15"/>
  <c r="J27" i="15"/>
  <c r="J20" i="15"/>
  <c r="P36" i="14"/>
  <c r="P35" i="14"/>
  <c r="P34" i="14"/>
  <c r="P31" i="14"/>
  <c r="P26" i="14"/>
  <c r="P23" i="14"/>
  <c r="P20" i="14"/>
  <c r="P19" i="14"/>
  <c r="P39" i="13"/>
  <c r="P36" i="13"/>
  <c r="P29" i="13"/>
  <c r="P26" i="13"/>
  <c r="P23" i="13"/>
  <c r="P20" i="13"/>
  <c r="N86" i="12"/>
  <c r="N83" i="12"/>
  <c r="N76" i="12"/>
  <c r="N73" i="12"/>
  <c r="N70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7" i="11"/>
  <c r="P54" i="11"/>
  <c r="P51" i="11"/>
  <c r="P48" i="11"/>
  <c r="P45" i="11"/>
  <c r="P42" i="11"/>
  <c r="P35" i="11"/>
  <c r="P32" i="11"/>
  <c r="P29" i="11"/>
  <c r="P26" i="11"/>
  <c r="P23" i="11"/>
  <c r="P20" i="11"/>
  <c r="J48" i="9"/>
  <c r="J45" i="9"/>
  <c r="J42" i="9"/>
  <c r="J39" i="9"/>
  <c r="J36" i="9"/>
  <c r="J29" i="9"/>
  <c r="J26" i="9"/>
  <c r="J23" i="9"/>
  <c r="J20" i="9"/>
  <c r="L30" i="7"/>
  <c r="L29" i="7"/>
  <c r="L28" i="7"/>
  <c r="L20" i="7"/>
  <c r="L21" i="7" s="1"/>
  <c r="L23" i="7" s="1"/>
  <c r="I104" i="6"/>
  <c r="I100" i="6"/>
  <c r="I99" i="6"/>
  <c r="I98" i="6"/>
  <c r="I95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48" i="6"/>
  <c r="I45" i="6"/>
  <c r="I42" i="6"/>
  <c r="I39" i="6"/>
  <c r="I35" i="6"/>
  <c r="I34" i="6"/>
  <c r="I33" i="6"/>
  <c r="I32" i="6"/>
  <c r="I31" i="6"/>
  <c r="I30" i="6"/>
  <c r="I26" i="6"/>
  <c r="I25" i="6"/>
  <c r="I24" i="6"/>
  <c r="I23" i="6"/>
  <c r="I22" i="6"/>
  <c r="I21" i="6"/>
  <c r="I20" i="6"/>
  <c r="J114" i="5"/>
  <c r="J113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65" i="5"/>
  <c r="J62" i="5"/>
  <c r="J58" i="5"/>
  <c r="J57" i="5"/>
  <c r="J56" i="5"/>
  <c r="J55" i="5"/>
  <c r="J54" i="5"/>
  <c r="J53" i="5"/>
  <c r="J52" i="5"/>
  <c r="J51" i="5"/>
  <c r="J50" i="5"/>
  <c r="J46" i="5"/>
  <c r="J45" i="5"/>
  <c r="J44" i="5"/>
  <c r="J43" i="5"/>
  <c r="J42" i="5"/>
  <c r="J41" i="5"/>
  <c r="J40" i="5"/>
  <c r="J39" i="5"/>
  <c r="J38" i="5"/>
  <c r="J37" i="5"/>
  <c r="J36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P39" i="4"/>
  <c r="P40" i="4" s="1"/>
  <c r="P42" i="4" s="1"/>
  <c r="P45" i="4" s="1"/>
  <c r="P36" i="4"/>
  <c r="P29" i="4"/>
  <c r="P26" i="4"/>
  <c r="P23" i="4"/>
  <c r="P20" i="4"/>
  <c r="P39" i="3"/>
  <c r="P36" i="3"/>
  <c r="P29" i="3"/>
  <c r="P26" i="3"/>
  <c r="P23" i="3"/>
  <c r="P20" i="3"/>
  <c r="N37" i="2"/>
  <c r="N34" i="2"/>
  <c r="N27" i="2"/>
  <c r="N24" i="2"/>
  <c r="N20" i="2"/>
  <c r="N21" i="2" s="1"/>
  <c r="N29" i="2" s="1"/>
  <c r="N42" i="2" s="1"/>
  <c r="J52" i="1"/>
  <c r="J49" i="1"/>
  <c r="J42" i="1"/>
  <c r="J39" i="1"/>
  <c r="J36" i="1"/>
  <c r="J33" i="1"/>
  <c r="J29" i="1"/>
  <c r="J30" i="1" s="1"/>
  <c r="J25" i="1"/>
  <c r="J24" i="1"/>
  <c r="J20" i="1"/>
  <c r="J21" i="1" s="1"/>
  <c r="J47" i="5" l="1"/>
  <c r="J115" i="5"/>
  <c r="J26" i="1"/>
  <c r="J44" i="1" s="1"/>
  <c r="J57" i="1" s="1"/>
  <c r="I36" i="6"/>
  <c r="I101" i="6"/>
  <c r="J110" i="5"/>
  <c r="J117" i="5" s="1"/>
  <c r="I27" i="6"/>
  <c r="I50" i="6" s="1"/>
  <c r="L31" i="7"/>
  <c r="L33" i="7" s="1"/>
  <c r="L36" i="7" s="1"/>
  <c r="J42" i="19"/>
  <c r="J61" i="19"/>
  <c r="J33" i="5"/>
  <c r="J59" i="5"/>
  <c r="I92" i="6"/>
  <c r="N67" i="12"/>
  <c r="N78" i="12" s="1"/>
  <c r="N91" i="12" s="1"/>
  <c r="J67" i="5" l="1"/>
  <c r="J120" i="5" s="1"/>
  <c r="I106" i="6"/>
  <c r="I109" i="6" s="1"/>
</calcChain>
</file>

<file path=xl/sharedStrings.xml><?xml version="1.0" encoding="utf-8"?>
<sst xmlns="http://schemas.openxmlformats.org/spreadsheetml/2006/main" count="1919" uniqueCount="956">
  <si>
    <t>רשימת נכסים ליום ל-31/03/2015 בקבוצה מקיפה - מניות</t>
  </si>
  <si>
    <t>מזומנים ושווי מזומנים</t>
  </si>
  <si>
    <t>הופק ב 11:13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</si>
  <si>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</si>
  <si>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</si>
  <si>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</si>
  <si>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</si>
  <si>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</si>
  <si>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</si>
  <si>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</si>
  <si>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</si>
  <si>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</si>
  <si>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</si>
  <si>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</si>
  <si>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</si>
  <si>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</si>
  <si>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</si>
  <si>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</si>
  <si>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</si>
  <si>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שקל לשלם (חיוב</t>
  </si>
  <si>
    <t>12-01111125</t>
  </si>
  <si>
    <t>גמול</t>
  </si>
  <si>
    <t>AAA</t>
  </si>
  <si>
    <t>שקל חדש</t>
  </si>
  <si>
    <t>סה"כ יתרות מזומנים ועו"ש בש"ח</t>
  </si>
  <si>
    <t>יתרות מזומנים ועו"ש נקובים במט"ח</t>
  </si>
  <si>
    <t>דולר פת"ז</t>
  </si>
  <si>
    <t>12-01000280</t>
  </si>
  <si>
    <t>דולר ארה"ב</t>
  </si>
  <si>
    <t>מזומן יין</t>
  </si>
  <si>
    <t>12-00001002</t>
  </si>
  <si>
    <t>פועלים</t>
  </si>
  <si>
    <t>יין</t>
  </si>
  <si>
    <t>סה"כ יתרות מזומנים ועו"ש נקובים במט"ח</t>
  </si>
  <si>
    <t>פח"ק/פר"י</t>
  </si>
  <si>
    <t>פר"י - 21860</t>
  </si>
  <si>
    <t>12-00010160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</si>
  <si>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</si>
  <si>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</si>
  <si>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</si>
  <si>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</si>
  <si>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</si>
  <si>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</si>
  <si>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</si>
  <si>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</si>
  <si>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</si>
  <si>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</si>
  <si>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</si>
  <si>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</si>
  <si>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</si>
  <si>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</si>
  <si>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</si>
  <si>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</si>
  <si>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</si>
  <si>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</si>
  <si>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</si>
  <si>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</si>
  <si>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</si>
  <si>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</si>
  <si>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</si>
  <si>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</si>
  <si>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</si>
  <si>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</si>
  <si>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</si>
  <si>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</si>
  <si>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ממשלתי צמוד 0841</t>
  </si>
  <si>
    <t>RF</t>
  </si>
  <si>
    <t>סה"כ ממשלתי צמוד מדד</t>
  </si>
  <si>
    <t>ממשלתי לא צמוד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</si>
  <si>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</si>
  <si>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</si>
  <si>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</si>
  <si>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</si>
  <si>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</si>
  <si>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</si>
  <si>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</si>
  <si>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</si>
  <si>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</si>
  <si>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</si>
  <si>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</si>
  <si>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</si>
  <si>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</si>
  <si>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</si>
  <si>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</si>
  <si>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</si>
  <si>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</si>
  <si>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</si>
  <si>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</si>
  <si>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</si>
  <si>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</si>
  <si>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</si>
  <si>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</si>
  <si>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</si>
  <si>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</si>
  <si>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</si>
  <si>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</si>
  <si>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</si>
  <si>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</si>
  <si>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</si>
  <si>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</si>
  <si>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</si>
  <si>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</si>
  <si>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</si>
  <si>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</si>
  <si>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</si>
  <si>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</si>
  <si>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</si>
  <si>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</si>
  <si>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</si>
  <si>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</si>
  <si>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</si>
  <si>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</si>
  <si>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</si>
  <si>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</si>
  <si>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</si>
  <si>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</si>
  <si>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MKTLN 2 03/31/2</t>
  </si>
  <si>
    <t>XS1209164919 UK</t>
  </si>
  <si>
    <t>MARKET TECH</t>
  </si>
  <si>
    <t>Real Estate (4040)</t>
  </si>
  <si>
    <t>שטרלינג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</si>
  <si>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</si>
  <si>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</si>
  <si>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</si>
  <si>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</si>
  <si>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</si>
  <si>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</si>
  <si>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</si>
  <si>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</si>
  <si>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</si>
  <si>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בנקים</t>
  </si>
  <si>
    <t>גזית גלוב</t>
  </si>
  <si>
    <t>גזית-גלוב בעמ</t>
  </si>
  <si>
    <t>נדל"ן ובינוי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</si>
  <si>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</si>
  <si>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</si>
  <si>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</si>
  <si>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</si>
  <si>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</si>
  <si>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</si>
  <si>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</si>
  <si>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טבע</t>
  </si>
  <si>
    <t>טבע‎</t>
  </si>
  <si>
    <t>כימיה גומי ופלסטיק</t>
  </si>
  <si>
    <t>כיל</t>
  </si>
  <si>
    <t>כימיקלים לישראל בעמ</t>
  </si>
  <si>
    <t>פריגו מ"ר</t>
  </si>
  <si>
    <t>פריגו קומפני</t>
  </si>
  <si>
    <t>חברה לישראל</t>
  </si>
  <si>
    <t>החברה לישראל בעמ</t>
  </si>
  <si>
    <t>השקעה ואחזקות</t>
  </si>
  <si>
    <t>פז נפט</t>
  </si>
  <si>
    <t>פז חברת הנפט בעמ</t>
  </si>
  <si>
    <t>קנון מ"ר</t>
  </si>
  <si>
    <t>קנון הולדינגס</t>
  </si>
  <si>
    <t>נייס</t>
  </si>
  <si>
    <t>נייס מערכות בעמ</t>
  </si>
  <si>
    <t>תוכנה ואינטרנט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</si>
  <si>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</si>
  <si>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</si>
  <si>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</si>
  <si>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</si>
  <si>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</si>
  <si>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</si>
  <si>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</si>
  <si>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איידיאיי ביטוח</t>
  </si>
  <si>
    <t>אדבט</t>
  </si>
  <si>
    <t>ביטוח</t>
  </si>
  <si>
    <t>אלוני חץ</t>
  </si>
  <si>
    <t>אלוני-חץ נכסים והשקעות בעמ</t>
  </si>
  <si>
    <t>אפריקה נכסים</t>
  </si>
  <si>
    <t>אפריקה ישראל נכסים בעמ</t>
  </si>
  <si>
    <t>אשטרום נכסים</t>
  </si>
  <si>
    <t>אשטרום נכסים בעמ</t>
  </si>
  <si>
    <t>גב ים</t>
  </si>
  <si>
    <t>גב ים‎</t>
  </si>
  <si>
    <t>גב ים לקבל</t>
  </si>
  <si>
    <t>נצבא</t>
  </si>
  <si>
    <t>נצבא‎</t>
  </si>
  <si>
    <t>שיכון ובינוי</t>
  </si>
  <si>
    <t>שיכון ובינוי בעמ</t>
  </si>
  <si>
    <t>פלסאון תעשיות</t>
  </si>
  <si>
    <t>פלסאון תעשיות בעמ</t>
  </si>
  <si>
    <t>מטריקס</t>
  </si>
  <si>
    <t>מטריקס אי.טי בעמ</t>
  </si>
  <si>
    <t>טכנולוגיה</t>
  </si>
  <si>
    <t>סה"כ מניות תל אביב 75</t>
  </si>
  <si>
    <t>מניות מניות היתר</t>
  </si>
  <si>
    <t>אילקס מדיקל</t>
  </si>
  <si>
    <t>אילקס מדיקל בעמ</t>
  </si>
  <si>
    <t>מסחר</t>
  </si>
  <si>
    <t>דנאל כא</t>
  </si>
  <si>
    <t>שרותים</t>
  </si>
  <si>
    <t>מגה אור</t>
  </si>
  <si>
    <t>מגה אור לקבל</t>
  </si>
  <si>
    <t>פמס</t>
  </si>
  <si>
    <t>מפעלי פ.מ.ס. מיגון בעמ</t>
  </si>
  <si>
    <t>אופנה והלבשה</t>
  </si>
  <si>
    <t>מרחב</t>
  </si>
  <si>
    <t>מרחב-מרכז חומרי בניה וקרמיקה ב</t>
  </si>
  <si>
    <t>מתכת ומוצרי בניה</t>
  </si>
  <si>
    <t>קליל</t>
  </si>
  <si>
    <t>קליל‎</t>
  </si>
  <si>
    <t>סנו 1</t>
  </si>
  <si>
    <t>סנו‎</t>
  </si>
  <si>
    <t> מץד'טפ_ למט_</t>
  </si>
  <si>
    <t>אנרגיקס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</si>
  <si>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</si>
  <si>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</si>
  <si>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</si>
  <si>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</si>
  <si>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</si>
  <si>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</si>
  <si>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</si>
  <si>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</si>
  <si>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</si>
  <si>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IL0010834765</t>
  </si>
  <si>
    <t>מחשבים</t>
  </si>
  <si>
    <t>MKT LN</t>
  </si>
  <si>
    <t>GG00BSSWD59X</t>
  </si>
  <si>
    <t>HALLIBURTON CO</t>
  </si>
  <si>
    <t>US4062161017</t>
  </si>
  <si>
    <t>HALLIBURTON</t>
  </si>
  <si>
    <t>Energy (1010)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</si>
  <si>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</si>
  <si>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</si>
  <si>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</si>
  <si>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</si>
  <si>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</si>
  <si>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</si>
  <si>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</si>
  <si>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</si>
  <si>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</si>
  <si>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</si>
  <si>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</si>
  <si>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Capital Goods (2010)</t>
  </si>
  <si>
    <t>DEUTSCHE POST A</t>
  </si>
  <si>
    <t>DE0005552004</t>
  </si>
  <si>
    <t>DEUTSCHE POST-RG</t>
  </si>
  <si>
    <t>Transportation (2030)</t>
  </si>
  <si>
    <t>אירו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</si>
  <si>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</si>
  <si>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</si>
  <si>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</si>
  <si>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</si>
  <si>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</si>
  <si>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</si>
  <si>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</si>
  <si>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</si>
  <si>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</si>
  <si>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Consumer Services (2530)</t>
  </si>
  <si>
    <t>LAS VEGAS SANDS</t>
  </si>
  <si>
    <t>US5178341070</t>
  </si>
  <si>
    <t>COMCAST CORP</t>
  </si>
  <si>
    <t>US20030N1019</t>
  </si>
  <si>
    <t>COMCAST CORP-A</t>
  </si>
  <si>
    <t>Media (2540)</t>
  </si>
  <si>
    <t>COMCAST CORP לקבל</t>
  </si>
  <si>
    <t>PRICELINE GROUP</t>
  </si>
  <si>
    <t>US7415034039</t>
  </si>
  <si>
    <t>Retailing (2550)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</si>
  <si>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</si>
  <si>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</si>
  <si>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</si>
  <si>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</si>
  <si>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</si>
  <si>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</si>
  <si>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</si>
  <si>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</si>
  <si>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</si>
  <si>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</si>
  <si>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</si>
  <si>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</si>
  <si>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</si>
  <si>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</si>
  <si>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</si>
  <si>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</si>
  <si>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MACROCURE LTD</t>
  </si>
  <si>
    <t>IL0011329435</t>
  </si>
  <si>
    <t>MACRO CURE</t>
  </si>
  <si>
    <t>NOVARTIS AG לקבל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</si>
  <si>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</si>
  <si>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</si>
  <si>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</si>
  <si>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</si>
  <si>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</si>
  <si>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</si>
  <si>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</si>
  <si>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</si>
  <si>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SHIRE PLC</t>
  </si>
  <si>
    <t>US82481R1068</t>
  </si>
  <si>
    <t>SHIRE PLC לקבל</t>
  </si>
  <si>
    <t>CITIGROUP INC</t>
  </si>
  <si>
    <t>US1729674242</t>
  </si>
  <si>
    <t>Banks (4010)</t>
  </si>
  <si>
    <t>BANK OF AMERICA</t>
  </si>
  <si>
    <t>US0605051046</t>
  </si>
  <si>
    <t>Diversified Financials (4020)</t>
  </si>
  <si>
    <t>AMERICAN INTERN</t>
  </si>
  <si>
    <t>US0268747849</t>
  </si>
  <si>
    <t>AMERICAN INTERNA</t>
  </si>
  <si>
    <t>Insurance (4030)</t>
  </si>
  <si>
    <t>GRAND CITY PROP</t>
  </si>
  <si>
    <t>LU0775917882</t>
  </si>
  <si>
    <t>GRAND CITY PROPE</t>
  </si>
  <si>
    <t>BAIDU INC</t>
  </si>
  <si>
    <t>US0567521085</t>
  </si>
  <si>
    <t>BAIDA NIC</t>
  </si>
  <si>
    <t>Software &amp; Services (4510)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</si>
  <si>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</si>
  <si>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</si>
  <si>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</si>
  <si>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</si>
  <si>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</si>
  <si>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</si>
  <si>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</si>
  <si>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</si>
  <si>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</si>
  <si>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</si>
  <si>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</si>
  <si>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</si>
  <si>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</si>
  <si>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</si>
  <si>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</si>
  <si>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</si>
  <si>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</si>
  <si>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</si>
  <si>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Semiconductors (4530)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</si>
  <si>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</si>
  <si>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</si>
  <si>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</si>
  <si>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</si>
  <si>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</si>
  <si>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</si>
  <si>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MICHAEL KORS HO</t>
  </si>
  <si>
    <t>VGG607541015</t>
  </si>
  <si>
    <t>MICHAEL KORS HOIDINGS</t>
  </si>
  <si>
    <t>Consumer Durables &amp; Apparel (2520)</t>
  </si>
  <si>
    <t>MERCK &amp; CO INC</t>
  </si>
  <si>
    <t>US58933Y1055</t>
  </si>
  <si>
    <t>MERCK INC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</si>
  <si>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</si>
  <si>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</si>
  <si>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</si>
  <si>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</si>
  <si>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</si>
  <si>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</si>
  <si>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</si>
  <si>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</si>
  <si>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</si>
  <si>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תא 25</t>
  </si>
  <si>
    <t>הראל סל בעמ</t>
  </si>
  <si>
    <t>הראל סל תא 75</t>
  </si>
  <si>
    <t>הראל סל תא100</t>
  </si>
  <si>
    <t>מט100.ס2</t>
  </si>
  <si>
    <t>פסגות מוצרי מדדים בעמ</t>
  </si>
  <si>
    <t>קסם תא 100</t>
  </si>
  <si>
    <t>קסם תעודות סל ומוצרי מדדים בעמ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</si>
  <si>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</si>
  <si>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</si>
  <si>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</si>
  <si>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</si>
  <si>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פסגות מדד קפג</t>
  </si>
  <si>
    <t>פסגות תעודות סל מדדים בעמ</t>
  </si>
  <si>
    <t>פסגות סל 500S&amp;P</t>
  </si>
  <si>
    <t>פסגות סל Retail</t>
  </si>
  <si>
    <t>פסגות מוצרי מטח בעמ</t>
  </si>
  <si>
    <t>פסגות סל US BUYBACK</t>
  </si>
  <si>
    <t>פסגות סל ראסל 2000</t>
  </si>
  <si>
    <t>קסם נאסדק 100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</si>
  <si>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</si>
  <si>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</si>
  <si>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</si>
  <si>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</si>
  <si>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</si>
  <si>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</si>
  <si>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</si>
  <si>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</si>
  <si>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</si>
  <si>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</si>
  <si>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</si>
  <si>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</si>
  <si>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</si>
  <si>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</si>
  <si>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</si>
  <si>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</si>
  <si>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</si>
  <si>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</si>
  <si>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DEUTSCHE X-TRAC</t>
  </si>
  <si>
    <t>US2330518794</t>
  </si>
  <si>
    <t>DEUTSCHE X TRACKERS</t>
  </si>
  <si>
    <t>EGSHARES EMERGI</t>
  </si>
  <si>
    <t>US2684617796</t>
  </si>
  <si>
    <t>EGS EM CONSUMER</t>
  </si>
  <si>
    <t>ENERGY SELECT S</t>
  </si>
  <si>
    <t>US81369Y5069</t>
  </si>
  <si>
    <t>SPDR-ENERGY SEL</t>
  </si>
  <si>
    <t>GUGGENHEIM S&amp;P</t>
  </si>
  <si>
    <t>US78355W1062</t>
  </si>
  <si>
    <t>GUGGEHEIM S&amp;P</t>
  </si>
  <si>
    <t>ISHARES INDIA 5</t>
  </si>
  <si>
    <t>US4642895290</t>
  </si>
  <si>
    <t>ISHARES INDIA</t>
  </si>
  <si>
    <t>ISHARES JAP</t>
  </si>
  <si>
    <t>US4642868487</t>
  </si>
  <si>
    <t>ISHARES MSCI JPN</t>
  </si>
  <si>
    <t>ISHARES MSCI AL</t>
  </si>
  <si>
    <t>US4642881829</t>
  </si>
  <si>
    <t>ISHARES MSCI</t>
  </si>
  <si>
    <t>ISHARES MSCI IN</t>
  </si>
  <si>
    <t>US46429B5984</t>
  </si>
  <si>
    <t>ISHARES MSCI NE</t>
  </si>
  <si>
    <t>US4642868149</t>
  </si>
  <si>
    <t>SPDR S&amp;P RETAIL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</si>
  <si>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</si>
  <si>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</si>
  <si>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</si>
  <si>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</si>
  <si>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</si>
  <si>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</si>
  <si>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ISHARES-BRAZIL</t>
  </si>
  <si>
    <t>US4642864007</t>
  </si>
  <si>
    <t>ISHARES MSCI BRA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</si>
  <si>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</si>
  <si>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</si>
  <si>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</si>
  <si>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</si>
  <si>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</si>
  <si>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</si>
  <si>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</si>
  <si>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</si>
  <si>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</si>
  <si>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ISHARES-UK</t>
  </si>
  <si>
    <t>US4642866994</t>
  </si>
  <si>
    <t>ISHARES MSCI UNI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</si>
  <si>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</si>
  <si>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</si>
  <si>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</si>
  <si>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</si>
  <si>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</si>
  <si>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</si>
  <si>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</si>
  <si>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</si>
  <si>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</si>
  <si>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</si>
  <si>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POWERSHRES)PBJ</t>
  </si>
  <si>
    <t>US7395X8496</t>
  </si>
  <si>
    <t>POWERSH-FOOD&amp;BEV</t>
  </si>
  <si>
    <t>SOURCE STOXX EU</t>
  </si>
  <si>
    <t>IE00B60SWW18</t>
  </si>
  <si>
    <t>SOURCE STOXX EUR</t>
  </si>
  <si>
    <t>IE00B5MTXJ97</t>
  </si>
  <si>
    <t>SPDR DIVIDE -SDY</t>
  </si>
  <si>
    <t>US78464A7634</t>
  </si>
  <si>
    <t>BAC</t>
  </si>
  <si>
    <t>SPDR S&amp;P CHINA</t>
  </si>
  <si>
    <t>US78463X4007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</si>
  <si>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</si>
  <si>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</si>
  <si>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</si>
  <si>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</si>
  <si>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</si>
  <si>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</si>
  <si>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</si>
  <si>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</si>
  <si>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</si>
  <si>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</si>
  <si>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</si>
  <si>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</si>
  <si>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</si>
  <si>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</si>
  <si>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</si>
  <si>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</si>
  <si>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</si>
  <si>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US9220428745</t>
  </si>
  <si>
    <t>VANGUARD FTSE EU</t>
  </si>
  <si>
    <t>WISDOMTREE JAPA</t>
  </si>
  <si>
    <t>US97717W8516</t>
  </si>
  <si>
    <t>WISDOMTREE JPN H</t>
  </si>
  <si>
    <t>iShare FTSE 100 IFT</t>
  </si>
  <si>
    <t>IE0005042456</t>
  </si>
  <si>
    <t>ISHR FTSE 100-I</t>
  </si>
  <si>
    <t>סה"כ תעודות סל שמחקות מדדי מניות</t>
  </si>
  <si>
    <t>תעודות סל שמחקות מדדים אחרים</t>
  </si>
  <si>
    <t>סה"כ תעודות סל שמחקות מדדים אחרים</t>
  </si>
  <si>
    <t>FINANC SPDR</t>
  </si>
  <si>
    <t>US81369Y605</t>
  </si>
  <si>
    <t>SPDR-FINL SELECT</t>
  </si>
  <si>
    <t>HEALTH CARE SEL</t>
  </si>
  <si>
    <t>US81369Y2090</t>
  </si>
  <si>
    <t>SPDR-HEALTH CARE</t>
  </si>
  <si>
    <t>WISDOMTREE EURO</t>
  </si>
  <si>
    <t>US97717X7012</t>
  </si>
  <si>
    <t>WISDOM TREE EUROPE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</si>
  <si>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</si>
  <si>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</si>
  <si>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</si>
  <si>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</si>
  <si>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</si>
  <si>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</si>
  <si>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</si>
  <si>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</si>
  <si>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</si>
  <si>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</si>
  <si>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</si>
  <si>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</si>
  <si>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</si>
  <si>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HEPTAGON FUND P</t>
  </si>
  <si>
    <t>IE00B6ZZNB36</t>
  </si>
  <si>
    <t>HEPT-OPP D M-CUS</t>
  </si>
  <si>
    <t>PICTET - JAPANE</t>
  </si>
  <si>
    <t>LU0155301467</t>
  </si>
  <si>
    <t>PICTET</t>
  </si>
  <si>
    <t>SANDS CAPITAL F</t>
  </si>
  <si>
    <t>IE00B87KLW75</t>
  </si>
  <si>
    <t>SANDS-US S GR-H$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</si>
  <si>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</si>
  <si>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</si>
  <si>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</si>
  <si>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</si>
  <si>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</si>
  <si>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</si>
  <si>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</si>
  <si>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</si>
  <si>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</si>
  <si>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</si>
  <si>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</si>
  <si>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</si>
  <si>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</si>
  <si>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</si>
  <si>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</si>
  <si>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</si>
  <si>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</si>
  <si>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</si>
  <si>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</si>
  <si>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</si>
  <si>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</si>
  <si>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</si>
  <si>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</si>
  <si>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</si>
  <si>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</si>
  <si>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</si>
  <si>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</si>
  <si>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</si>
  <si>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</si>
  <si>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</si>
  <si>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</si>
  <si>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</si>
  <si>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</si>
  <si>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</si>
  <si>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</si>
  <si>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</si>
  <si>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</si>
  <si>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</si>
  <si>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</si>
  <si>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</si>
  <si>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</si>
  <si>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</si>
  <si>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</si>
  <si>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</si>
  <si>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</si>
  <si>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</si>
  <si>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</si>
  <si>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</si>
  <si>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</si>
  <si>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</si>
  <si>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</si>
  <si>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</si>
  <si>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</si>
  <si>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</si>
  <si>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</si>
  <si>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</si>
  <si>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</si>
  <si>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</si>
  <si>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</si>
  <si>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</si>
  <si>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</si>
  <si>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</si>
  <si>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</si>
  <si>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</si>
  <si>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</si>
  <si>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</si>
  <si>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</si>
  <si>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</si>
  <si>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</si>
  <si>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</si>
  <si>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</si>
  <si>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</si>
  <si>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</si>
  <si>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</si>
  <si>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</si>
  <si>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</si>
  <si>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</si>
  <si>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</si>
  <si>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</si>
  <si>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</si>
  <si>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</si>
  <si>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</si>
  <si>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</si>
  <si>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</si>
  <si>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</si>
  <si>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</si>
  <si>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</si>
  <si>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</si>
  <si>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</si>
  <si>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</si>
  <si>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</si>
  <si>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</si>
  <si>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</si>
  <si>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</si>
  <si>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8780</t>
  </si>
  <si>
    <t>1/07/2011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</si>
  <si>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</si>
  <si>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</si>
  <si>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</si>
  <si>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</si>
  <si>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</si>
  <si>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</si>
  <si>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</si>
  <si>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</si>
  <si>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</si>
  <si>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</si>
  <si>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</si>
  <si>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</si>
  <si>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</si>
  <si>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</si>
  <si>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</si>
  <si>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</si>
  <si>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</si>
  <si>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</si>
  <si>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</si>
  <si>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</si>
  <si>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</si>
  <si>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</si>
  <si>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</si>
  <si>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</si>
  <si>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</si>
  <si>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</si>
  <si>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</si>
  <si>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</si>
  <si>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</si>
  <si>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</si>
  <si>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</si>
  <si>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</si>
  <si>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</si>
  <si>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</si>
  <si>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</si>
  <si>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</si>
  <si>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</si>
  <si>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</si>
  <si>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</si>
  <si>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</si>
  <si>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</si>
  <si>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</si>
  <si>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</si>
  <si>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</si>
  <si>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</si>
  <si>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</si>
  <si>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</si>
  <si>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</si>
  <si>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</si>
  <si>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</si>
  <si>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</si>
  <si>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</si>
  <si>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</si>
  <si>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</si>
  <si>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</si>
  <si>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</si>
  <si>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</si>
  <si>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</si>
  <si>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</si>
  <si>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</si>
  <si>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</si>
  <si>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</si>
  <si>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</si>
  <si>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</si>
  <si>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</si>
  <si>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</si>
  <si>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</si>
  <si>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</si>
  <si>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</si>
  <si>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</si>
  <si>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</si>
  <si>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</si>
  <si>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</si>
  <si>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</si>
  <si>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</si>
  <si>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</si>
  <si>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</si>
  <si>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</si>
  <si>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</si>
  <si>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</si>
  <si>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</si>
  <si>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</si>
  <si>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</si>
  <si>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</si>
  <si>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</si>
  <si>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</si>
  <si>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</si>
  <si>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</si>
  <si>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</si>
  <si>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</si>
  <si>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</si>
  <si>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</si>
  <si>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</si>
  <si>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</si>
  <si>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</si>
  <si>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</si>
  <si>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</si>
  <si>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</si>
  <si>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</si>
  <si>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</si>
  <si>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</si>
  <si>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</si>
  <si>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</si>
  <si>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</si>
  <si>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</si>
  <si>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</si>
  <si>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</si>
  <si>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</si>
  <si>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</si>
  <si>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</si>
  <si>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</si>
  <si>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</si>
  <si>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</si>
  <si>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</si>
  <si>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</si>
  <si>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</si>
  <si>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</si>
  <si>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</si>
  <si>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</si>
  <si>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</si>
  <si>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</si>
  <si>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</si>
  <si>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</si>
  <si>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</si>
  <si>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</si>
  <si>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</si>
  <si>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</si>
  <si>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</si>
  <si>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</si>
  <si>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</si>
  <si>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</si>
  <si>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</si>
  <si>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</si>
  <si>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</si>
  <si>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</si>
  <si>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</si>
  <si>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</si>
  <si>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</si>
  <si>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</si>
  <si>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</si>
  <si>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</si>
  <si>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</si>
  <si>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</si>
  <si>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</si>
  <si>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</si>
  <si>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</si>
  <si>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</si>
  <si>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</si>
  <si>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</si>
  <si>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</si>
  <si>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</si>
  <si>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</si>
  <si>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</si>
  <si>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</si>
  <si>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</si>
  <si>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</si>
  <si>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</si>
  <si>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</si>
  <si>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</si>
  <si>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</si>
  <si>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</si>
  <si>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</si>
  <si>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16/09FW4.03050$</t>
  </si>
  <si>
    <t>פועלים‎</t>
  </si>
  <si>
    <t>11/03/2015</t>
  </si>
  <si>
    <t>E16/04FW4.71400</t>
  </si>
  <si>
    <t>26/08/2014</t>
  </si>
  <si>
    <t>E16/09FW4.34700</t>
  </si>
  <si>
    <t>10/03/2015</t>
  </si>
  <si>
    <t>FX SWAP</t>
  </si>
  <si>
    <t>16/01/2014</t>
  </si>
  <si>
    <t>12/06/2014</t>
  </si>
  <si>
    <t>10/04/2014</t>
  </si>
  <si>
    <t>Y19/11FW.032610</t>
  </si>
  <si>
    <t>19/11/2014</t>
  </si>
  <si>
    <t>Y22/10FW.034905</t>
  </si>
  <si>
    <t>22/10/2014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</si>
  <si>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</si>
  <si>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</si>
  <si>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</si>
  <si>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</si>
  <si>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</si>
  <si>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</si>
  <si>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</si>
  <si>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</si>
  <si>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</si>
  <si>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</si>
  <si>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</si>
  <si>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</si>
  <si>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</si>
  <si>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</si>
  <si>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</si>
  <si>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</si>
  <si>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</si>
  <si>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</si>
  <si>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</si>
  <si>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</si>
  <si>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</si>
  <si>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</si>
  <si>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</si>
  <si>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</si>
  <si>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</si>
  <si>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</si>
  <si>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</si>
  <si>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</si>
  <si>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</si>
  <si>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</si>
  <si>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</si>
  <si>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</si>
  <si>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</si>
  <si>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</si>
  <si>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</si>
  <si>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</si>
  <si>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</si>
  <si>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</si>
  <si>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</si>
  <si>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</si>
  <si>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</si>
  <si>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</si>
  <si>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</si>
  <si>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</si>
  <si>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</si>
  <si>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</si>
  <si>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</si>
  <si>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</si>
  <si>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</si>
  <si>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</si>
  <si>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</si>
  <si>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</si>
  <si>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</si>
  <si>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</si>
  <si>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</si>
  <si>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</si>
  <si>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</si>
  <si>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</si>
  <si>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</si>
  <si>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</si>
  <si>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</si>
  <si>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</si>
  <si>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</si>
  <si>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</si>
  <si>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</si>
  <si>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</si>
  <si>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</si>
  <si>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</si>
  <si>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</si>
  <si>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</si>
  <si>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</si>
  <si>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</si>
  <si>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</si>
  <si>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</si>
  <si>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</si>
  <si>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</si>
  <si>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</si>
  <si>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</si>
  <si>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</si>
  <si>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</si>
  <si>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</si>
  <si>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</si>
  <si>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</si>
  <si>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</si>
  <si>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</si>
  <si>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</si>
  <si>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</si>
  <si>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</si>
  <si>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</si>
  <si>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</si>
  <si>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</si>
  <si>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</si>
  <si>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</si>
  <si>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</si>
  <si>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</si>
  <si>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</si>
  <si>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</si>
  <si>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</si>
  <si>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</si>
  <si>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</si>
  <si>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</si>
  <si>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</si>
  <si>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</si>
  <si>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</si>
  <si>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</si>
  <si>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מקיפה - מניות, מספר אישור: 1531, קידוד: 513765347-00000000001531-0002,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</si>
  <si>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</si>
  <si>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</si>
  <si>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</si>
  <si>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</si>
  <si>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</si>
  <si>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</si>
  <si>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</si>
  <si>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</si>
  <si>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</si>
  <si>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</si>
  <si>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</si>
  <si>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</si>
  <si>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</si>
  <si>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</si>
  <si>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</si>
  <si>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</si>
  <si>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</si>
  <si>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</si>
  <si>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</si>
  <si>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</si>
  <si>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</si>
  <si>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</si>
  <si>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</si>
  <si>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</si>
  <si>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</si>
  <si>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</si>
  <si>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</si>
  <si>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</si>
  <si>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</si>
  <si>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</si>
  <si>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</si>
  <si>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</si>
  <si>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</si>
  <si>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</si>
  <si>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</si>
  <si>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</si>
  <si>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</si>
  <si>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</si>
  <si>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</si>
  <si>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</si>
  <si>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</si>
  <si>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</si>
  <si>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</si>
  <si>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</si>
  <si>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</si>
  <si>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</si>
  <si>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</si>
  <si>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</si>
  <si>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</si>
  <si>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</si>
  <si>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</si>
  <si>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</si>
  <si>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</si>
  <si>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</si>
  <si>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</si>
  <si>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</si>
  <si>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</si>
  <si>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לא מדורג </t>
  </si>
  <si>
    <t>אחרים</t>
  </si>
  <si>
    <t xml:space="preserve">  שונות  </t>
  </si>
  <si>
    <t xml:space="preserve">  לא מדורג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</si>
</sst>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  <family val="2"/>
    </font>
    <font>
      <sz val="10"/>
      <name val="Aria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0" fontId="6" fillId="0" borderId="4" xfId="0" applyFont="1" applyBorder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6" fillId="0" borderId="4" xfId="0" applyNumberFormat="1" applyFont="1" applyBorder="1" applyAlignment="1">
      <alignment horizontal="right" readingOrder="2"/>
    </xf>
    <xf numFmtId="0" fontId="0" fillId="0" borderId="4" xfId="0" applyBorder="1"/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0" fontId="6" fillId="0" borderId="4" xfId="0" applyNumberFormat="1" applyFont="1" applyBorder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4" fontId="6" fillId="0" borderId="4" xfId="0" applyNumberFormat="1" applyFont="1" applyBorder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3" fontId="7" fillId="0" borderId="0" xfId="1" applyFont="1" applyAlignment="1">
      <alignment horizontal="right" readingOrder="2"/>
    </xf>
    <xf numFmtId="10" fontId="0" fillId="0" borderId="0" xfId="0" applyNumberFormat="1"/>
    <xf numFmtId="10" fontId="5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5" fillId="0" borderId="0" xfId="0" applyNumberFormat="1" applyFont="1" applyAlignment="1">
      <alignment horizontal="right" readingOrder="2"/>
    </xf>
    <xf numFmtId="4" fontId="5" fillId="0" borderId="1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7" fillId="0" borderId="0" xfId="0" applyNumberFormat="1" applyFont="1" applyAlignment="1">
      <alignment horizontal="right" readingOrder="2"/>
    </xf>
    <xf numFmtId="0" fontId="6" fillId="0" borderId="0" xfId="0" applyNumberFormat="1" applyFont="1" applyAlignment="1">
      <alignment horizontal="right" readingOrder="2"/>
    </xf>
    <xf numFmtId="10" fontId="7" fillId="0" borderId="0" xfId="1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0" fontId="11" fillId="0" borderId="0" xfId="0" applyFont="1" applyAlignment="1">
      <alignment horizontal="right" readingOrder="2"/>
    </xf>
    <xf numFmtId="43" fontId="11" fillId="0" borderId="0" xfId="1" applyFont="1" applyAlignment="1">
      <alignment horizontal="right" readingOrder="2"/>
    </xf>
    <xf numFmtId="43" fontId="9" fillId="0" borderId="0" xfId="3" applyFont="1"/>
    <xf numFmtId="10" fontId="11" fillId="0" borderId="0" xfId="1" applyNumberFormat="1" applyFont="1" applyAlignment="1">
      <alignment horizontal="right" readingOrder="2"/>
    </xf>
    <xf numFmtId="43" fontId="1" fillId="0" borderId="0" xfId="1" applyFon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A6" workbookViewId="0">
      <selection activeCell="E48" sqref="E48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style="29" customWidth="1"/>
    <col min="8" max="8" width="16.7109375" style="29" customWidth="1"/>
    <col min="9" max="9" width="11.7109375" style="31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2" t="s">
        <v>10</v>
      </c>
      <c r="H11" s="22" t="s">
        <v>11</v>
      </c>
      <c r="I11" s="32" t="s">
        <v>12</v>
      </c>
      <c r="J11" s="22" t="s">
        <v>13</v>
      </c>
    </row>
    <row r="12" spans="1:10">
      <c r="A12" s="5"/>
      <c r="B12" s="5"/>
      <c r="C12" s="5"/>
      <c r="D12" s="5"/>
      <c r="E12" s="5"/>
      <c r="F12" s="5"/>
      <c r="G12" s="30" t="s">
        <v>14</v>
      </c>
      <c r="H12" s="30" t="s">
        <v>14</v>
      </c>
      <c r="I12" s="33" t="s">
        <v>15</v>
      </c>
      <c r="J12" s="30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2"/>
      <c r="H15" s="22"/>
      <c r="I15" s="32"/>
      <c r="J15" s="22"/>
    </row>
    <row r="18" spans="1:10">
      <c r="A18" s="4" t="s">
        <v>17</v>
      </c>
      <c r="B18" s="4"/>
      <c r="C18" s="4"/>
      <c r="D18" s="4"/>
      <c r="E18" s="4"/>
      <c r="F18" s="4"/>
      <c r="G18" s="22"/>
      <c r="H18" s="22"/>
      <c r="I18" s="32"/>
      <c r="J18" s="22"/>
    </row>
    <row r="19" spans="1:10">
      <c r="A19" s="6" t="s">
        <v>18</v>
      </c>
      <c r="B19" s="6"/>
      <c r="C19" s="6"/>
      <c r="D19" s="6"/>
      <c r="E19" s="6"/>
      <c r="F19" s="6"/>
      <c r="G19" s="19"/>
      <c r="H19" s="19"/>
      <c r="I19" s="34"/>
      <c r="J19" s="19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28">
        <v>0</v>
      </c>
      <c r="F20" s="7" t="s">
        <v>23</v>
      </c>
      <c r="G20" s="37">
        <v>0</v>
      </c>
      <c r="H20" s="37">
        <v>0</v>
      </c>
      <c r="I20" s="35">
        <v>-899.75</v>
      </c>
      <c r="J20" s="18">
        <f>I20/סיכום!$B$42</f>
        <v>-3.0926130629775977E-2</v>
      </c>
    </row>
    <row r="21" spans="1:10" ht="13.5" thickBot="1">
      <c r="A21" s="6" t="s">
        <v>24</v>
      </c>
      <c r="B21" s="6"/>
      <c r="C21" s="6"/>
      <c r="D21" s="6"/>
      <c r="E21" s="6"/>
      <c r="F21" s="6"/>
      <c r="G21" s="19"/>
      <c r="H21" s="19"/>
      <c r="I21" s="26">
        <f>SUM(I20)</f>
        <v>-899.75</v>
      </c>
      <c r="J21" s="20">
        <f>SUM(J20)</f>
        <v>-3.0926130629775977E-2</v>
      </c>
    </row>
    <row r="22" spans="1:10" ht="13.5" thickTop="1"/>
    <row r="23" spans="1:10">
      <c r="A23" s="6" t="s">
        <v>25</v>
      </c>
      <c r="B23" s="6"/>
      <c r="C23" s="6"/>
      <c r="D23" s="6"/>
      <c r="E23" s="6"/>
      <c r="F23" s="6"/>
      <c r="G23" s="19"/>
      <c r="H23" s="19"/>
      <c r="I23" s="34"/>
      <c r="J23" s="19"/>
    </row>
    <row r="24" spans="1:10">
      <c r="A24" s="7" t="s">
        <v>26</v>
      </c>
      <c r="B24" s="7" t="s">
        <v>27</v>
      </c>
      <c r="C24" s="7" t="s">
        <v>21</v>
      </c>
      <c r="D24" s="7" t="s">
        <v>22</v>
      </c>
      <c r="E24" s="28">
        <v>0</v>
      </c>
      <c r="F24" s="7" t="s">
        <v>28</v>
      </c>
      <c r="G24" s="37">
        <v>0</v>
      </c>
      <c r="H24" s="37">
        <v>0</v>
      </c>
      <c r="I24" s="35">
        <v>13.09</v>
      </c>
      <c r="J24" s="18">
        <f>I24/סיכום!$B$42</f>
        <v>4.4992836892888862E-4</v>
      </c>
    </row>
    <row r="25" spans="1:10">
      <c r="A25" s="7" t="s">
        <v>29</v>
      </c>
      <c r="B25" s="7" t="s">
        <v>30</v>
      </c>
      <c r="C25" s="7" t="s">
        <v>31</v>
      </c>
      <c r="D25" s="7" t="s">
        <v>22</v>
      </c>
      <c r="E25" s="28">
        <v>0</v>
      </c>
      <c r="F25" s="7" t="s">
        <v>32</v>
      </c>
      <c r="G25" s="37">
        <v>0</v>
      </c>
      <c r="H25" s="37">
        <v>0</v>
      </c>
      <c r="I25" s="35">
        <v>0</v>
      </c>
      <c r="J25" s="18">
        <f>I25/סיכום!$B$42</f>
        <v>0</v>
      </c>
    </row>
    <row r="26" spans="1:10" ht="13.5" thickBot="1">
      <c r="A26" s="6" t="s">
        <v>33</v>
      </c>
      <c r="B26" s="6"/>
      <c r="C26" s="6"/>
      <c r="D26" s="6"/>
      <c r="E26" s="6"/>
      <c r="F26" s="6"/>
      <c r="G26" s="19"/>
      <c r="H26" s="19"/>
      <c r="I26" s="26">
        <f>SUM(I24:I25)</f>
        <v>13.09</v>
      </c>
      <c r="J26" s="20">
        <f>SUM(J24:J25)</f>
        <v>4.4992836892888862E-4</v>
      </c>
    </row>
    <row r="27" spans="1:10" ht="13.5" thickTop="1"/>
    <row r="28" spans="1:10">
      <c r="A28" s="6" t="s">
        <v>34</v>
      </c>
      <c r="B28" s="6"/>
      <c r="C28" s="6"/>
      <c r="D28" s="6"/>
      <c r="E28" s="6"/>
      <c r="F28" s="6"/>
      <c r="G28" s="19"/>
      <c r="H28" s="19"/>
      <c r="I28" s="34"/>
      <c r="J28" s="19"/>
    </row>
    <row r="29" spans="1:10">
      <c r="A29" s="7" t="s">
        <v>35</v>
      </c>
      <c r="B29" s="7" t="s">
        <v>36</v>
      </c>
      <c r="C29" s="7" t="s">
        <v>21</v>
      </c>
      <c r="D29" s="7" t="s">
        <v>22</v>
      </c>
      <c r="E29" s="28">
        <v>0</v>
      </c>
      <c r="F29" s="7" t="s">
        <v>23</v>
      </c>
      <c r="G29" s="37">
        <v>0</v>
      </c>
      <c r="H29" s="37">
        <v>0</v>
      </c>
      <c r="I29" s="35">
        <v>1627.13</v>
      </c>
      <c r="J29" s="18">
        <f>I29/סיכום!$B$42</f>
        <v>5.5927574250211047E-2</v>
      </c>
    </row>
    <row r="30" spans="1:10" ht="13.5" thickBot="1">
      <c r="A30" s="6" t="s">
        <v>37</v>
      </c>
      <c r="B30" s="6"/>
      <c r="C30" s="6"/>
      <c r="D30" s="6"/>
      <c r="E30" s="6"/>
      <c r="F30" s="6"/>
      <c r="G30" s="19"/>
      <c r="H30" s="19"/>
      <c r="I30" s="26">
        <f>SUM(I29)</f>
        <v>1627.13</v>
      </c>
      <c r="J30" s="20">
        <f>SUM(J29)</f>
        <v>5.5927574250211047E-2</v>
      </c>
    </row>
    <row r="31" spans="1:10" ht="13.5" thickTop="1"/>
    <row r="32" spans="1:10">
      <c r="A32" s="6" t="s">
        <v>38</v>
      </c>
      <c r="B32" s="6"/>
      <c r="C32" s="6"/>
      <c r="D32" s="6"/>
      <c r="E32" s="6"/>
      <c r="F32" s="6"/>
      <c r="G32" s="19"/>
      <c r="H32" s="19"/>
      <c r="I32" s="34"/>
      <c r="J32" s="19"/>
    </row>
    <row r="33" spans="1:10" ht="13.5" thickBot="1">
      <c r="A33" s="6" t="s">
        <v>39</v>
      </c>
      <c r="B33" s="6"/>
      <c r="C33" s="6"/>
      <c r="D33" s="6"/>
      <c r="E33" s="6"/>
      <c r="F33" s="6"/>
      <c r="G33" s="19"/>
      <c r="H33" s="19"/>
      <c r="I33" s="26">
        <v>0</v>
      </c>
      <c r="J33" s="20">
        <f>I33/סיכום!$B$42</f>
        <v>0</v>
      </c>
    </row>
    <row r="34" spans="1:10" ht="13.5" thickTop="1"/>
    <row r="35" spans="1:10">
      <c r="A35" s="6" t="s">
        <v>40</v>
      </c>
      <c r="B35" s="6"/>
      <c r="C35" s="6"/>
      <c r="D35" s="6"/>
      <c r="E35" s="6"/>
      <c r="F35" s="6"/>
      <c r="G35" s="19"/>
      <c r="H35" s="19"/>
      <c r="I35" s="34"/>
      <c r="J35" s="19"/>
    </row>
    <row r="36" spans="1:10" ht="13.5" thickBot="1">
      <c r="A36" s="6" t="s">
        <v>41</v>
      </c>
      <c r="B36" s="6"/>
      <c r="C36" s="6"/>
      <c r="D36" s="6"/>
      <c r="E36" s="6"/>
      <c r="F36" s="6"/>
      <c r="G36" s="19"/>
      <c r="H36" s="19"/>
      <c r="I36" s="26">
        <v>0</v>
      </c>
      <c r="J36" s="20">
        <f>I36/סיכום!$B$42</f>
        <v>0</v>
      </c>
    </row>
    <row r="37" spans="1:10" ht="13.5" thickTop="1"/>
    <row r="38" spans="1:10">
      <c r="A38" s="6" t="s">
        <v>42</v>
      </c>
      <c r="B38" s="6"/>
      <c r="C38" s="6"/>
      <c r="D38" s="6"/>
      <c r="E38" s="6"/>
      <c r="F38" s="6"/>
      <c r="G38" s="19"/>
      <c r="H38" s="19"/>
      <c r="I38" s="34"/>
      <c r="J38" s="19"/>
    </row>
    <row r="39" spans="1:10" ht="13.5" thickBot="1">
      <c r="A39" s="6" t="s">
        <v>43</v>
      </c>
      <c r="B39" s="6"/>
      <c r="C39" s="6"/>
      <c r="D39" s="6"/>
      <c r="E39" s="6"/>
      <c r="F39" s="6"/>
      <c r="G39" s="19"/>
      <c r="H39" s="19"/>
      <c r="I39" s="26">
        <v>0</v>
      </c>
      <c r="J39" s="20">
        <f>I39/סיכום!$B$42</f>
        <v>0</v>
      </c>
    </row>
    <row r="40" spans="1:10" ht="13.5" thickTop="1"/>
    <row r="41" spans="1:10">
      <c r="A41" s="6" t="s">
        <v>44</v>
      </c>
      <c r="B41" s="6"/>
      <c r="C41" s="6"/>
      <c r="D41" s="6"/>
      <c r="E41" s="6"/>
      <c r="F41" s="6"/>
      <c r="G41" s="19"/>
      <c r="H41" s="19"/>
      <c r="I41" s="34"/>
      <c r="J41" s="19"/>
    </row>
    <row r="42" spans="1:10" ht="13.5" thickBot="1">
      <c r="A42" s="6" t="s">
        <v>45</v>
      </c>
      <c r="B42" s="6"/>
      <c r="C42" s="6"/>
      <c r="D42" s="6"/>
      <c r="E42" s="6"/>
      <c r="F42" s="6"/>
      <c r="G42" s="19"/>
      <c r="H42" s="19"/>
      <c r="I42" s="26">
        <v>0</v>
      </c>
      <c r="J42" s="20">
        <f>I42/סיכום!$B$42</f>
        <v>0</v>
      </c>
    </row>
    <row r="43" spans="1:10" ht="13.5" thickTop="1"/>
    <row r="44" spans="1:10" ht="13.5" thickBot="1">
      <c r="A44" s="4" t="s">
        <v>46</v>
      </c>
      <c r="B44" s="4"/>
      <c r="C44" s="4"/>
      <c r="D44" s="4"/>
      <c r="E44" s="4"/>
      <c r="F44" s="4"/>
      <c r="G44" s="22"/>
      <c r="H44" s="22"/>
      <c r="I44" s="27">
        <f>SUM(I21+I26+I30)</f>
        <v>740.47000000000014</v>
      </c>
      <c r="J44" s="23">
        <f>SUM(J21+J26+J30)</f>
        <v>2.5451371989363959E-2</v>
      </c>
    </row>
    <row r="45" spans="1:10" ht="13.5" thickTop="1"/>
    <row r="47" spans="1:10">
      <c r="A47" s="4" t="s">
        <v>47</v>
      </c>
      <c r="B47" s="4"/>
      <c r="C47" s="4"/>
      <c r="D47" s="4"/>
      <c r="E47" s="4"/>
      <c r="F47" s="4"/>
      <c r="G47" s="22"/>
      <c r="H47" s="22"/>
      <c r="I47" s="32"/>
      <c r="J47" s="22"/>
    </row>
    <row r="48" spans="1:10">
      <c r="A48" s="6" t="s">
        <v>25</v>
      </c>
      <c r="B48" s="6"/>
      <c r="C48" s="6"/>
      <c r="D48" s="6"/>
      <c r="E48" s="6"/>
      <c r="F48" s="6"/>
      <c r="G48" s="19"/>
      <c r="H48" s="19"/>
      <c r="I48" s="34"/>
      <c r="J48" s="19"/>
    </row>
    <row r="49" spans="1:10" ht="13.5" thickBot="1">
      <c r="A49" s="6" t="s">
        <v>33</v>
      </c>
      <c r="B49" s="6"/>
      <c r="C49" s="6"/>
      <c r="D49" s="6"/>
      <c r="E49" s="6"/>
      <c r="F49" s="6"/>
      <c r="G49" s="19"/>
      <c r="H49" s="19"/>
      <c r="I49" s="26">
        <v>0</v>
      </c>
      <c r="J49" s="20">
        <f>I49/סיכום!$B$42</f>
        <v>0</v>
      </c>
    </row>
    <row r="50" spans="1:10" ht="13.5" thickTop="1"/>
    <row r="51" spans="1:10">
      <c r="A51" s="6" t="s">
        <v>44</v>
      </c>
      <c r="B51" s="6"/>
      <c r="C51" s="6"/>
      <c r="D51" s="6"/>
      <c r="E51" s="6"/>
      <c r="F51" s="6"/>
      <c r="G51" s="19"/>
      <c r="H51" s="19"/>
      <c r="I51" s="34"/>
      <c r="J51" s="19"/>
    </row>
    <row r="52" spans="1:10" ht="13.5" thickBot="1">
      <c r="A52" s="6" t="s">
        <v>45</v>
      </c>
      <c r="B52" s="6"/>
      <c r="C52" s="6"/>
      <c r="D52" s="6"/>
      <c r="E52" s="6"/>
      <c r="F52" s="6"/>
      <c r="G52" s="19"/>
      <c r="H52" s="19"/>
      <c r="I52" s="26">
        <v>0</v>
      </c>
      <c r="J52" s="20">
        <f>I52/סיכום!$B$42</f>
        <v>0</v>
      </c>
    </row>
    <row r="53" spans="1:10" ht="13.5" thickTop="1"/>
    <row r="54" spans="1:10" ht="13.5" thickBot="1">
      <c r="A54" s="4" t="s">
        <v>48</v>
      </c>
      <c r="B54" s="4"/>
      <c r="C54" s="4"/>
      <c r="D54" s="4"/>
      <c r="E54" s="4"/>
      <c r="F54" s="4"/>
      <c r="G54" s="22"/>
      <c r="H54" s="22"/>
      <c r="I54" s="27">
        <v>0</v>
      </c>
      <c r="J54" s="23">
        <v>0</v>
      </c>
    </row>
    <row r="55" spans="1:10" ht="13.5" thickTop="1"/>
    <row r="57" spans="1:10" ht="13.5" thickBot="1">
      <c r="A57" s="4" t="s">
        <v>49</v>
      </c>
      <c r="B57" s="4"/>
      <c r="C57" s="4"/>
      <c r="D57" s="4"/>
      <c r="E57" s="4"/>
      <c r="F57" s="4"/>
      <c r="G57" s="22"/>
      <c r="H57" s="22"/>
      <c r="I57" s="27">
        <f>SUM(I44)</f>
        <v>740.47000000000014</v>
      </c>
      <c r="J57" s="23">
        <f>SUM(J44)</f>
        <v>2.5451371989363959E-2</v>
      </c>
    </row>
    <row r="58" spans="1:10" ht="13.5" thickTop="1"/>
    <row r="60" spans="1:10">
      <c r="A60" s="7" t="s">
        <v>50</v>
      </c>
      <c r="B60" s="7"/>
      <c r="C60" s="7"/>
      <c r="D60" s="7"/>
      <c r="E60" s="7"/>
      <c r="F60" s="7"/>
      <c r="G60" s="18"/>
      <c r="H60" s="18"/>
      <c r="I60" s="35"/>
      <c r="J60" s="18"/>
    </row>
    <row r="64" spans="1:10">
      <c r="A64" s="2" t="s">
        <v>51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E24" sqref="E24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545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55</v>
      </c>
      <c r="G11" s="4" t="s">
        <v>56</v>
      </c>
    </row>
    <row r="12" spans="1:7">
      <c r="A12" s="5"/>
      <c r="B12" s="5"/>
      <c r="C12" s="5"/>
      <c r="D12" s="5"/>
      <c r="E12" s="5"/>
      <c r="F12" s="5" t="s">
        <v>60</v>
      </c>
      <c r="G12" s="5" t="s">
        <v>61</v>
      </c>
    </row>
    <row r="15" spans="1:7">
      <c r="A15" s="4" t="s">
        <v>546</v>
      </c>
      <c r="B15" s="4"/>
      <c r="C15" s="4"/>
      <c r="D15" s="4"/>
      <c r="E15" s="4"/>
      <c r="F15" s="4"/>
      <c r="G15" s="4"/>
    </row>
    <row r="18" spans="1:7">
      <c r="A18" s="4" t="s">
        <v>547</v>
      </c>
      <c r="B18" s="4"/>
      <c r="C18" s="4"/>
      <c r="D18" s="4"/>
      <c r="E18" s="4"/>
      <c r="F18" s="4"/>
      <c r="G18" s="4"/>
    </row>
    <row r="19" spans="1:7">
      <c r="A19" s="6" t="s">
        <v>548</v>
      </c>
      <c r="B19" s="6"/>
      <c r="C19" s="6"/>
      <c r="D19" s="6"/>
      <c r="E19" s="6"/>
      <c r="F19" s="6"/>
      <c r="G19" s="6"/>
    </row>
    <row r="20" spans="1:7" ht="13.5" thickBot="1">
      <c r="A20" s="6" t="s">
        <v>549</v>
      </c>
      <c r="B20" s="6"/>
      <c r="C20" s="6"/>
      <c r="D20" s="6"/>
      <c r="E20" s="6"/>
      <c r="F20" s="24">
        <v>0</v>
      </c>
      <c r="G20" s="6"/>
    </row>
    <row r="21" spans="1:7" ht="13.5" thickTop="1"/>
    <row r="22" spans="1:7" ht="13.5" thickBot="1">
      <c r="A22" s="4" t="s">
        <v>550</v>
      </c>
      <c r="B22" s="4"/>
      <c r="C22" s="4"/>
      <c r="D22" s="4"/>
      <c r="E22" s="4"/>
      <c r="F22" s="25">
        <v>0</v>
      </c>
      <c r="G22" s="4"/>
    </row>
    <row r="23" spans="1:7" ht="13.5" thickTop="1"/>
    <row r="25" spans="1:7">
      <c r="A25" s="4" t="s">
        <v>551</v>
      </c>
      <c r="B25" s="4"/>
      <c r="C25" s="4"/>
      <c r="D25" s="4"/>
      <c r="E25" s="4"/>
      <c r="F25" s="4"/>
      <c r="G25" s="4"/>
    </row>
    <row r="26" spans="1:7">
      <c r="A26" s="6" t="s">
        <v>552</v>
      </c>
      <c r="B26" s="6"/>
      <c r="C26" s="6"/>
      <c r="D26" s="6"/>
      <c r="E26" s="6"/>
      <c r="F26" s="6"/>
      <c r="G26" s="6"/>
    </row>
    <row r="27" spans="1:7" ht="13.5" thickBot="1">
      <c r="A27" s="6" t="s">
        <v>553</v>
      </c>
      <c r="B27" s="6"/>
      <c r="C27" s="6"/>
      <c r="D27" s="6"/>
      <c r="E27" s="6"/>
      <c r="F27" s="24">
        <v>0</v>
      </c>
      <c r="G27" s="6"/>
    </row>
    <row r="28" spans="1:7" ht="13.5" thickTop="1"/>
    <row r="29" spans="1:7" ht="13.5" thickBot="1">
      <c r="A29" s="4" t="s">
        <v>554</v>
      </c>
      <c r="B29" s="4"/>
      <c r="C29" s="4"/>
      <c r="D29" s="4"/>
      <c r="E29" s="4"/>
      <c r="F29" s="25">
        <v>0</v>
      </c>
      <c r="G29" s="4"/>
    </row>
    <row r="30" spans="1:7" ht="13.5" thickTop="1"/>
    <row r="32" spans="1:7" ht="13.5" thickBot="1">
      <c r="A32" s="4" t="s">
        <v>555</v>
      </c>
      <c r="B32" s="4"/>
      <c r="C32" s="4"/>
      <c r="D32" s="4"/>
      <c r="E32" s="4"/>
      <c r="F32" s="25">
        <v>0</v>
      </c>
      <c r="G32" s="4"/>
    </row>
    <row r="33" spans="1:7" ht="13.5" thickTop="1"/>
    <row r="35" spans="1:7">
      <c r="A35" s="7" t="s">
        <v>50</v>
      </c>
      <c r="B35" s="7"/>
      <c r="C35" s="7"/>
      <c r="D35" s="7"/>
      <c r="E35" s="7"/>
      <c r="F35" s="7"/>
      <c r="G35" s="7"/>
    </row>
    <row r="39" spans="1:7">
      <c r="A39" s="2" t="s">
        <v>51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7" workbookViewId="0">
      <selection activeCell="K28" sqref="K28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556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557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558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559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560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561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562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563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564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565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566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567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568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569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570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571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572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573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560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561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562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563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564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565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566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567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568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569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570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571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574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575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rightToLeft="1" topLeftCell="A64" workbookViewId="0">
      <selection activeCell="A86" sqref="A86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9" customWidth="1"/>
    <col min="9" max="9" width="16.7109375" style="29" customWidth="1"/>
    <col min="10" max="10" width="15.7109375" style="31" customWidth="1"/>
    <col min="11" max="11" width="9.7109375" style="31" customWidth="1"/>
    <col min="12" max="12" width="12.7109375" style="31" customWidth="1"/>
    <col min="13" max="13" width="24.7109375" style="29" customWidth="1"/>
    <col min="14" max="14" width="20.7109375" style="29" customWidth="1"/>
  </cols>
  <sheetData>
    <row r="2" spans="1:14" ht="18">
      <c r="A2" s="1" t="s">
        <v>0</v>
      </c>
    </row>
    <row r="4" spans="1:14" ht="18">
      <c r="A4" s="1" t="s">
        <v>576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22" t="s">
        <v>10</v>
      </c>
      <c r="I11" s="22" t="s">
        <v>11</v>
      </c>
      <c r="J11" s="32" t="s">
        <v>55</v>
      </c>
      <c r="K11" s="32" t="s">
        <v>56</v>
      </c>
      <c r="L11" s="32" t="s">
        <v>577</v>
      </c>
      <c r="M11" s="22" t="s">
        <v>57</v>
      </c>
      <c r="N11" s="22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30" t="s">
        <v>14</v>
      </c>
      <c r="I12" s="30" t="s">
        <v>14</v>
      </c>
      <c r="J12" s="33" t="s">
        <v>60</v>
      </c>
      <c r="K12" s="33" t="s">
        <v>61</v>
      </c>
      <c r="L12" s="33" t="s">
        <v>15</v>
      </c>
      <c r="M12" s="30" t="s">
        <v>14</v>
      </c>
      <c r="N12" s="30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22"/>
      <c r="I15" s="22"/>
      <c r="J15" s="32"/>
      <c r="K15" s="32"/>
      <c r="L15" s="32"/>
      <c r="M15" s="22"/>
      <c r="N15" s="22"/>
    </row>
    <row r="18" spans="1:14">
      <c r="A18" s="4" t="s">
        <v>578</v>
      </c>
      <c r="B18" s="4"/>
      <c r="C18" s="4"/>
      <c r="D18" s="4"/>
      <c r="E18" s="4"/>
      <c r="F18" s="4"/>
      <c r="G18" s="4"/>
      <c r="H18" s="22"/>
      <c r="I18" s="22"/>
      <c r="J18" s="32"/>
      <c r="K18" s="32"/>
      <c r="L18" s="32"/>
      <c r="M18" s="22"/>
      <c r="N18" s="22"/>
    </row>
    <row r="19" spans="1:14">
      <c r="A19" s="6" t="s">
        <v>579</v>
      </c>
      <c r="B19" s="6"/>
      <c r="C19" s="6"/>
      <c r="D19" s="6"/>
      <c r="E19" s="6"/>
      <c r="F19" s="6"/>
      <c r="G19" s="6"/>
      <c r="H19" s="19"/>
      <c r="I19" s="19"/>
      <c r="J19" s="34"/>
      <c r="K19" s="34"/>
      <c r="L19" s="34"/>
      <c r="M19" s="19"/>
      <c r="N19" s="19"/>
    </row>
    <row r="20" spans="1:14" ht="13.5" thickBot="1">
      <c r="A20" s="6" t="s">
        <v>580</v>
      </c>
      <c r="B20" s="6"/>
      <c r="C20" s="6"/>
      <c r="D20" s="6"/>
      <c r="E20" s="6"/>
      <c r="F20" s="6"/>
      <c r="G20" s="6"/>
      <c r="H20" s="19"/>
      <c r="I20" s="19"/>
      <c r="J20" s="26">
        <v>0</v>
      </c>
      <c r="K20" s="34"/>
      <c r="L20" s="26">
        <v>0</v>
      </c>
      <c r="M20" s="19"/>
      <c r="N20" s="20">
        <f>L20/סיכום!$B$42</f>
        <v>0</v>
      </c>
    </row>
    <row r="21" spans="1:14" ht="13.5" thickTop="1"/>
    <row r="22" spans="1:14">
      <c r="A22" s="6" t="s">
        <v>581</v>
      </c>
      <c r="B22" s="6"/>
      <c r="C22" s="6"/>
      <c r="D22" s="6"/>
      <c r="E22" s="6"/>
      <c r="F22" s="6"/>
      <c r="G22" s="6"/>
      <c r="H22" s="19"/>
      <c r="I22" s="19"/>
      <c r="J22" s="34"/>
      <c r="K22" s="34"/>
      <c r="L22" s="34"/>
      <c r="M22" s="19"/>
      <c r="N22" s="19"/>
    </row>
    <row r="23" spans="1:14">
      <c r="A23" s="7" t="s">
        <v>582</v>
      </c>
      <c r="B23" s="7">
        <v>8287914</v>
      </c>
      <c r="C23" s="7" t="s">
        <v>66</v>
      </c>
      <c r="D23" s="28">
        <v>0</v>
      </c>
      <c r="E23" s="7" t="s">
        <v>583</v>
      </c>
      <c r="F23" s="7">
        <v>9.2200000000000006</v>
      </c>
      <c r="G23" s="7" t="s">
        <v>23</v>
      </c>
      <c r="H23" s="18">
        <v>4.8000000000000001E-2</v>
      </c>
      <c r="I23" s="18">
        <v>4.8599999999999997E-2</v>
      </c>
      <c r="J23" s="35">
        <v>65000</v>
      </c>
      <c r="K23" s="35">
        <v>101.96</v>
      </c>
      <c r="L23" s="35">
        <v>66.27</v>
      </c>
      <c r="M23" s="18">
        <v>2.5000000000000001E-3</v>
      </c>
      <c r="N23" s="18">
        <f>L23/סיכום!$B$42</f>
        <v>2.2778268150433498E-3</v>
      </c>
    </row>
    <row r="24" spans="1:14">
      <c r="A24" s="7" t="s">
        <v>584</v>
      </c>
      <c r="B24" s="7">
        <v>8287831</v>
      </c>
      <c r="C24" s="7" t="s">
        <v>66</v>
      </c>
      <c r="D24" s="28">
        <v>0</v>
      </c>
      <c r="E24" s="7" t="s">
        <v>585</v>
      </c>
      <c r="F24" s="7">
        <v>8.77</v>
      </c>
      <c r="G24" s="7" t="s">
        <v>23</v>
      </c>
      <c r="H24" s="18">
        <v>4.8000000000000001E-2</v>
      </c>
      <c r="I24" s="18">
        <v>4.8599999999999997E-2</v>
      </c>
      <c r="J24" s="35">
        <v>173000</v>
      </c>
      <c r="K24" s="35">
        <v>103.84</v>
      </c>
      <c r="L24" s="35">
        <v>179.64</v>
      </c>
      <c r="M24" s="18">
        <v>5.1999999999999998E-3</v>
      </c>
      <c r="N24" s="18">
        <f>L24/סיכום!$B$42</f>
        <v>6.1745708322678032E-3</v>
      </c>
    </row>
    <row r="25" spans="1:14">
      <c r="A25" s="7" t="s">
        <v>586</v>
      </c>
      <c r="B25" s="7">
        <v>8287815</v>
      </c>
      <c r="C25" s="7" t="s">
        <v>66</v>
      </c>
      <c r="D25" s="28">
        <v>0</v>
      </c>
      <c r="E25" s="7" t="s">
        <v>587</v>
      </c>
      <c r="F25" s="7">
        <v>8.81</v>
      </c>
      <c r="G25" s="7" t="s">
        <v>23</v>
      </c>
      <c r="H25" s="18">
        <v>4.8000000000000001E-2</v>
      </c>
      <c r="I25" s="18">
        <v>4.8500000000000001E-2</v>
      </c>
      <c r="J25" s="35">
        <v>169000</v>
      </c>
      <c r="K25" s="35">
        <v>102.4</v>
      </c>
      <c r="L25" s="35">
        <v>173.06</v>
      </c>
      <c r="M25" s="18">
        <v>4.0000000000000002E-4</v>
      </c>
      <c r="N25" s="18">
        <f>L25/סיכום!$B$42</f>
        <v>5.9484036307741383E-3</v>
      </c>
    </row>
    <row r="26" spans="1:14">
      <c r="A26" s="7" t="s">
        <v>588</v>
      </c>
      <c r="B26" s="7">
        <v>8287823</v>
      </c>
      <c r="C26" s="7" t="s">
        <v>66</v>
      </c>
      <c r="D26" s="28">
        <v>0</v>
      </c>
      <c r="E26" s="7" t="s">
        <v>589</v>
      </c>
      <c r="F26" s="7">
        <v>8.9</v>
      </c>
      <c r="G26" s="7" t="s">
        <v>23</v>
      </c>
      <c r="H26" s="18">
        <v>4.8000000000000001E-2</v>
      </c>
      <c r="I26" s="18">
        <v>4.8500000000000001E-2</v>
      </c>
      <c r="J26" s="35">
        <v>4000</v>
      </c>
      <c r="K26" s="35">
        <v>102.33</v>
      </c>
      <c r="L26" s="35">
        <v>4.09</v>
      </c>
      <c r="M26" s="18">
        <v>1E-4</v>
      </c>
      <c r="N26" s="18">
        <f>L26/סיכום!$B$42</f>
        <v>1.405811328433273E-4</v>
      </c>
    </row>
    <row r="27" spans="1:14">
      <c r="A27" s="7" t="s">
        <v>590</v>
      </c>
      <c r="B27" s="7">
        <v>8287948</v>
      </c>
      <c r="C27" s="7" t="s">
        <v>66</v>
      </c>
      <c r="D27" s="28">
        <v>0</v>
      </c>
      <c r="E27" s="7" t="s">
        <v>591</v>
      </c>
      <c r="F27" s="7">
        <v>9.4700000000000006</v>
      </c>
      <c r="G27" s="7" t="s">
        <v>23</v>
      </c>
      <c r="H27" s="18">
        <v>4.8000000000000001E-2</v>
      </c>
      <c r="I27" s="18">
        <v>4.8500000000000001E-2</v>
      </c>
      <c r="J27" s="35">
        <v>124000</v>
      </c>
      <c r="K27" s="35">
        <v>100.95</v>
      </c>
      <c r="L27" s="35">
        <v>125.18</v>
      </c>
      <c r="M27" s="18">
        <v>1E-4</v>
      </c>
      <c r="N27" s="18">
        <f>L27/סיכום!$B$42</f>
        <v>4.3026763347989517E-3</v>
      </c>
    </row>
    <row r="28" spans="1:14">
      <c r="A28" s="7" t="s">
        <v>592</v>
      </c>
      <c r="B28" s="7">
        <v>8287963</v>
      </c>
      <c r="C28" s="7" t="s">
        <v>66</v>
      </c>
      <c r="D28" s="28">
        <v>0</v>
      </c>
      <c r="E28" s="7" t="s">
        <v>593</v>
      </c>
      <c r="F28" s="7">
        <v>9.41</v>
      </c>
      <c r="G28" s="7" t="s">
        <v>23</v>
      </c>
      <c r="H28" s="18">
        <v>4.8000000000000001E-2</v>
      </c>
      <c r="I28" s="18">
        <v>4.8599999999999997E-2</v>
      </c>
      <c r="J28" s="35">
        <v>153000</v>
      </c>
      <c r="K28" s="35">
        <v>101.96</v>
      </c>
      <c r="L28" s="35">
        <v>156</v>
      </c>
      <c r="M28" s="18">
        <v>1E-4</v>
      </c>
      <c r="N28" s="18">
        <f>L28/סיכום!$B$42</f>
        <v>5.3620187588163965E-3</v>
      </c>
    </row>
    <row r="29" spans="1:14">
      <c r="A29" s="7" t="s">
        <v>594</v>
      </c>
      <c r="B29" s="7">
        <v>8287971</v>
      </c>
      <c r="C29" s="7" t="s">
        <v>66</v>
      </c>
      <c r="D29" s="28">
        <v>0</v>
      </c>
      <c r="E29" s="7" t="s">
        <v>595</v>
      </c>
      <c r="F29" s="7">
        <v>9.5</v>
      </c>
      <c r="G29" s="7" t="s">
        <v>23</v>
      </c>
      <c r="H29" s="18">
        <v>4.8000000000000001E-2</v>
      </c>
      <c r="I29" s="18">
        <v>4.8500000000000001E-2</v>
      </c>
      <c r="J29" s="35">
        <v>58000</v>
      </c>
      <c r="K29" s="35">
        <v>101.56</v>
      </c>
      <c r="L29" s="35">
        <v>58.91</v>
      </c>
      <c r="M29" s="18">
        <v>0</v>
      </c>
      <c r="N29" s="18">
        <f>L29/סיכום!$B$42</f>
        <v>2.0248495197556018E-3</v>
      </c>
    </row>
    <row r="30" spans="1:14">
      <c r="A30" s="7" t="s">
        <v>596</v>
      </c>
      <c r="B30" s="7">
        <v>8287997</v>
      </c>
      <c r="C30" s="7" t="s">
        <v>66</v>
      </c>
      <c r="D30" s="28">
        <v>0</v>
      </c>
      <c r="E30" s="7" t="s">
        <v>597</v>
      </c>
      <c r="F30" s="7">
        <v>9.66</v>
      </c>
      <c r="G30" s="7" t="s">
        <v>23</v>
      </c>
      <c r="H30" s="18">
        <v>4.8000000000000001E-2</v>
      </c>
      <c r="I30" s="18">
        <v>4.8500000000000001E-2</v>
      </c>
      <c r="J30" s="35">
        <v>198000</v>
      </c>
      <c r="K30" s="35">
        <v>100.76</v>
      </c>
      <c r="L30" s="35">
        <v>199.51</v>
      </c>
      <c r="M30" s="18">
        <v>1E-4</v>
      </c>
      <c r="N30" s="18">
        <f>L30/סיכום!$B$42</f>
        <v>6.8575407857144818E-3</v>
      </c>
    </row>
    <row r="31" spans="1:14">
      <c r="A31" s="7" t="s">
        <v>598</v>
      </c>
      <c r="B31" s="7">
        <v>8288052</v>
      </c>
      <c r="C31" s="7" t="s">
        <v>66</v>
      </c>
      <c r="D31" s="28">
        <v>0</v>
      </c>
      <c r="E31" s="7" t="s">
        <v>599</v>
      </c>
      <c r="F31" s="7">
        <v>9.93</v>
      </c>
      <c r="G31" s="7" t="s">
        <v>23</v>
      </c>
      <c r="H31" s="18">
        <v>4.8000000000000001E-2</v>
      </c>
      <c r="I31" s="18">
        <v>4.8500000000000001E-2</v>
      </c>
      <c r="J31" s="35">
        <v>167000</v>
      </c>
      <c r="K31" s="35">
        <v>100.76</v>
      </c>
      <c r="L31" s="35">
        <v>168.27</v>
      </c>
      <c r="M31" s="18">
        <v>1E-4</v>
      </c>
      <c r="N31" s="18">
        <f>L31/סיכום!$B$42</f>
        <v>5.7837621573463786E-3</v>
      </c>
    </row>
    <row r="32" spans="1:14">
      <c r="A32" s="7" t="s">
        <v>600</v>
      </c>
      <c r="B32" s="7">
        <v>8287898</v>
      </c>
      <c r="C32" s="7" t="s">
        <v>66</v>
      </c>
      <c r="D32" s="28">
        <v>0</v>
      </c>
      <c r="E32" s="7" t="s">
        <v>601</v>
      </c>
      <c r="F32" s="7">
        <v>9.0500000000000007</v>
      </c>
      <c r="G32" s="7" t="s">
        <v>23</v>
      </c>
      <c r="H32" s="18">
        <v>4.8000000000000001E-2</v>
      </c>
      <c r="I32" s="18">
        <v>4.8599999999999997E-2</v>
      </c>
      <c r="J32" s="35">
        <v>106000</v>
      </c>
      <c r="K32" s="35">
        <v>104.05</v>
      </c>
      <c r="L32" s="35">
        <v>110.29</v>
      </c>
      <c r="M32" s="18">
        <v>1E-4</v>
      </c>
      <c r="N32" s="18">
        <f>L32/סיכום!$B$42</f>
        <v>3.790878518652951E-3</v>
      </c>
    </row>
    <row r="33" spans="1:14">
      <c r="A33" s="7" t="s">
        <v>602</v>
      </c>
      <c r="B33" s="7">
        <v>8287906</v>
      </c>
      <c r="C33" s="7" t="s">
        <v>66</v>
      </c>
      <c r="D33" s="28">
        <v>0</v>
      </c>
      <c r="E33" s="7" t="s">
        <v>603</v>
      </c>
      <c r="F33" s="7">
        <v>9.1300000000000008</v>
      </c>
      <c r="G33" s="7" t="s">
        <v>23</v>
      </c>
      <c r="H33" s="18">
        <v>4.8000000000000001E-2</v>
      </c>
      <c r="I33" s="18">
        <v>4.8599999999999997E-2</v>
      </c>
      <c r="J33" s="35">
        <v>416000</v>
      </c>
      <c r="K33" s="35">
        <v>103.22</v>
      </c>
      <c r="L33" s="35">
        <v>429.41</v>
      </c>
      <c r="M33" s="18">
        <v>6.9999999999999999E-4</v>
      </c>
      <c r="N33" s="18">
        <f>L33/סיכום!$B$42</f>
        <v>1.4759644071944543E-2</v>
      </c>
    </row>
    <row r="34" spans="1:14">
      <c r="A34" s="7" t="s">
        <v>604</v>
      </c>
      <c r="B34" s="7">
        <v>8287922</v>
      </c>
      <c r="C34" s="7" t="s">
        <v>66</v>
      </c>
      <c r="D34" s="28">
        <v>0</v>
      </c>
      <c r="E34" s="7" t="s">
        <v>605</v>
      </c>
      <c r="F34" s="7">
        <v>9.3000000000000007</v>
      </c>
      <c r="G34" s="7" t="s">
        <v>23</v>
      </c>
      <c r="H34" s="18">
        <v>4.8000000000000001E-2</v>
      </c>
      <c r="I34" s="18">
        <v>4.8599999999999997E-2</v>
      </c>
      <c r="J34" s="35">
        <v>163000</v>
      </c>
      <c r="K34" s="35">
        <v>101.55</v>
      </c>
      <c r="L34" s="35">
        <v>165.53</v>
      </c>
      <c r="M34" s="18">
        <v>1.4E-3</v>
      </c>
      <c r="N34" s="18">
        <f>L34/סיכום!$B$42</f>
        <v>5.6895831099158852E-3</v>
      </c>
    </row>
    <row r="35" spans="1:14">
      <c r="A35" s="7" t="s">
        <v>606</v>
      </c>
      <c r="B35" s="7">
        <v>8287930</v>
      </c>
      <c r="C35" s="7" t="s">
        <v>66</v>
      </c>
      <c r="D35" s="28">
        <v>0</v>
      </c>
      <c r="E35" s="7" t="s">
        <v>607</v>
      </c>
      <c r="F35" s="7">
        <v>9.3800000000000008</v>
      </c>
      <c r="G35" s="7" t="s">
        <v>23</v>
      </c>
      <c r="H35" s="18">
        <v>4.8000000000000001E-2</v>
      </c>
      <c r="I35" s="18">
        <v>4.8599999999999997E-2</v>
      </c>
      <c r="J35" s="35">
        <v>200000</v>
      </c>
      <c r="K35" s="35">
        <v>101.43</v>
      </c>
      <c r="L35" s="35">
        <v>202.86</v>
      </c>
      <c r="M35" s="18">
        <v>2.0000000000000001E-4</v>
      </c>
      <c r="N35" s="18">
        <f>L35/סיכום!$B$42</f>
        <v>6.9726867013685523E-3</v>
      </c>
    </row>
    <row r="36" spans="1:14">
      <c r="A36" s="7" t="s">
        <v>608</v>
      </c>
      <c r="B36" s="7">
        <v>8288060</v>
      </c>
      <c r="C36" s="7" t="s">
        <v>66</v>
      </c>
      <c r="D36" s="28">
        <v>0</v>
      </c>
      <c r="E36" s="7" t="s">
        <v>609</v>
      </c>
      <c r="F36" s="7">
        <v>10.02</v>
      </c>
      <c r="G36" s="7" t="s">
        <v>23</v>
      </c>
      <c r="H36" s="18">
        <v>4.8000000000000001E-2</v>
      </c>
      <c r="I36" s="18">
        <v>4.8500000000000001E-2</v>
      </c>
      <c r="J36" s="35">
        <v>65000</v>
      </c>
      <c r="K36" s="35">
        <v>100.39</v>
      </c>
      <c r="L36" s="35">
        <v>65.260000000000005</v>
      </c>
      <c r="M36" s="18">
        <v>1E-4</v>
      </c>
      <c r="N36" s="18">
        <f>L36/סיכום!$B$42</f>
        <v>2.2431111807715261E-3</v>
      </c>
    </row>
    <row r="37" spans="1:14">
      <c r="A37" s="7" t="s">
        <v>610</v>
      </c>
      <c r="B37" s="7">
        <v>8287807</v>
      </c>
      <c r="C37" s="7" t="s">
        <v>66</v>
      </c>
      <c r="D37" s="28">
        <v>0</v>
      </c>
      <c r="E37" s="7" t="s">
        <v>611</v>
      </c>
      <c r="F37" s="7">
        <v>8.73</v>
      </c>
      <c r="G37" s="7" t="s">
        <v>23</v>
      </c>
      <c r="H37" s="18">
        <v>4.8000000000000001E-2</v>
      </c>
      <c r="I37" s="18">
        <v>4.8599999999999997E-2</v>
      </c>
      <c r="J37" s="35">
        <v>200000</v>
      </c>
      <c r="K37" s="35">
        <v>103.22</v>
      </c>
      <c r="L37" s="35">
        <v>206.43</v>
      </c>
      <c r="M37" s="18">
        <v>2.2000000000000001E-3</v>
      </c>
      <c r="N37" s="18">
        <f>L37/סיכום!$B$42</f>
        <v>7.0953944383491587E-3</v>
      </c>
    </row>
    <row r="38" spans="1:14">
      <c r="A38" s="7" t="s">
        <v>612</v>
      </c>
      <c r="B38" s="7">
        <v>8287849</v>
      </c>
      <c r="C38" s="7" t="s">
        <v>66</v>
      </c>
      <c r="D38" s="28">
        <v>0</v>
      </c>
      <c r="E38" s="7" t="s">
        <v>613</v>
      </c>
      <c r="F38" s="7">
        <v>8.85</v>
      </c>
      <c r="G38" s="7" t="s">
        <v>23</v>
      </c>
      <c r="H38" s="18">
        <v>4.8000000000000001E-2</v>
      </c>
      <c r="I38" s="18">
        <v>4.8599999999999997E-2</v>
      </c>
      <c r="J38" s="35">
        <v>255000</v>
      </c>
      <c r="K38" s="35">
        <v>103.62</v>
      </c>
      <c r="L38" s="35">
        <v>264.23</v>
      </c>
      <c r="M38" s="18">
        <v>2.9999999999999997E-4</v>
      </c>
      <c r="N38" s="18">
        <f>L38/סיכום!$B$42</f>
        <v>9.0820911323208752E-3</v>
      </c>
    </row>
    <row r="39" spans="1:14">
      <c r="A39" s="7" t="s">
        <v>614</v>
      </c>
      <c r="B39" s="7">
        <v>8287856</v>
      </c>
      <c r="C39" s="7" t="s">
        <v>66</v>
      </c>
      <c r="D39" s="28">
        <v>0</v>
      </c>
      <c r="E39" s="7" t="s">
        <v>615</v>
      </c>
      <c r="F39" s="7">
        <v>8.93</v>
      </c>
      <c r="G39" s="7" t="s">
        <v>23</v>
      </c>
      <c r="H39" s="18">
        <v>4.8000000000000001E-2</v>
      </c>
      <c r="I39" s="18">
        <v>4.8500000000000001E-2</v>
      </c>
      <c r="J39" s="35">
        <v>49000</v>
      </c>
      <c r="K39" s="35">
        <v>103.13</v>
      </c>
      <c r="L39" s="35">
        <v>50.54</v>
      </c>
      <c r="M39" s="18">
        <v>1.9E-3</v>
      </c>
      <c r="N39" s="18">
        <f>L39/סיכום!$B$42</f>
        <v>1.7371565901960298E-3</v>
      </c>
    </row>
    <row r="40" spans="1:14">
      <c r="A40" s="7" t="s">
        <v>616</v>
      </c>
      <c r="B40" s="7">
        <v>8287864</v>
      </c>
      <c r="C40" s="7" t="s">
        <v>66</v>
      </c>
      <c r="D40" s="28">
        <v>0</v>
      </c>
      <c r="E40" s="7" t="s">
        <v>617</v>
      </c>
      <c r="F40" s="7">
        <v>9.02</v>
      </c>
      <c r="G40" s="7" t="s">
        <v>23</v>
      </c>
      <c r="H40" s="18">
        <v>4.8000000000000001E-2</v>
      </c>
      <c r="I40" s="18">
        <v>4.8599999999999997E-2</v>
      </c>
      <c r="J40" s="35">
        <v>78000</v>
      </c>
      <c r="K40" s="35">
        <v>102.82</v>
      </c>
      <c r="L40" s="35">
        <v>80.2</v>
      </c>
      <c r="M40" s="18">
        <v>2.0000000000000001E-4</v>
      </c>
      <c r="N40" s="18">
        <f>L40/סיכום!$B$42</f>
        <v>2.7566275926735576E-3</v>
      </c>
    </row>
    <row r="41" spans="1:14">
      <c r="A41" s="7" t="s">
        <v>618</v>
      </c>
      <c r="B41" s="7">
        <v>8287872</v>
      </c>
      <c r="C41" s="7" t="s">
        <v>66</v>
      </c>
      <c r="D41" s="28">
        <v>0</v>
      </c>
      <c r="E41" s="7" t="s">
        <v>619</v>
      </c>
      <c r="F41" s="7">
        <v>9.1</v>
      </c>
      <c r="G41" s="7" t="s">
        <v>23</v>
      </c>
      <c r="H41" s="18">
        <v>4.8000000000000001E-2</v>
      </c>
      <c r="I41" s="18">
        <v>4.8500000000000001E-2</v>
      </c>
      <c r="J41" s="35">
        <v>307000</v>
      </c>
      <c r="K41" s="35">
        <v>102.4</v>
      </c>
      <c r="L41" s="35">
        <v>314.38</v>
      </c>
      <c r="M41" s="18">
        <v>2.0000000000000001E-4</v>
      </c>
      <c r="N41" s="18">
        <f>L41/סיכום!$B$42</f>
        <v>1.0805842675619863E-2</v>
      </c>
    </row>
    <row r="42" spans="1:14">
      <c r="A42" s="7" t="s">
        <v>620</v>
      </c>
      <c r="B42" s="7">
        <v>8287880</v>
      </c>
      <c r="C42" s="7" t="s">
        <v>66</v>
      </c>
      <c r="D42" s="28">
        <v>0</v>
      </c>
      <c r="E42" s="7" t="s">
        <v>621</v>
      </c>
      <c r="F42" s="7">
        <v>9.18</v>
      </c>
      <c r="G42" s="7" t="s">
        <v>23</v>
      </c>
      <c r="H42" s="18">
        <v>4.8000000000000001E-2</v>
      </c>
      <c r="I42" s="18">
        <v>4.8500000000000001E-2</v>
      </c>
      <c r="J42" s="35">
        <v>88000</v>
      </c>
      <c r="K42" s="35">
        <v>102.03</v>
      </c>
      <c r="L42" s="35">
        <v>89.79</v>
      </c>
      <c r="M42" s="18">
        <v>1E-4</v>
      </c>
      <c r="N42" s="18">
        <f>L42/סיכום!$B$42</f>
        <v>3.0862542586802834E-3</v>
      </c>
    </row>
    <row r="43" spans="1:14">
      <c r="A43" s="7" t="s">
        <v>622</v>
      </c>
      <c r="B43" s="7">
        <v>8287989</v>
      </c>
      <c r="C43" s="7" t="s">
        <v>66</v>
      </c>
      <c r="D43" s="28">
        <v>0</v>
      </c>
      <c r="E43" s="7" t="s">
        <v>623</v>
      </c>
      <c r="F43" s="7">
        <v>9.58</v>
      </c>
      <c r="G43" s="7" t="s">
        <v>23</v>
      </c>
      <c r="H43" s="18">
        <v>4.8000000000000001E-2</v>
      </c>
      <c r="I43" s="18">
        <v>4.8500000000000001E-2</v>
      </c>
      <c r="J43" s="35">
        <v>217000</v>
      </c>
      <c r="K43" s="35">
        <v>101.36</v>
      </c>
      <c r="L43" s="35">
        <v>219.94</v>
      </c>
      <c r="M43" s="18">
        <v>1E-4</v>
      </c>
      <c r="N43" s="18">
        <f>L43/סיכום!$B$42</f>
        <v>7.5597590116287059E-3</v>
      </c>
    </row>
    <row r="44" spans="1:14">
      <c r="A44" s="7" t="s">
        <v>624</v>
      </c>
      <c r="B44" s="7">
        <v>8288003</v>
      </c>
      <c r="C44" s="7" t="s">
        <v>66</v>
      </c>
      <c r="D44" s="28">
        <v>0</v>
      </c>
      <c r="E44" s="7" t="s">
        <v>625</v>
      </c>
      <c r="F44" s="7">
        <v>9.74</v>
      </c>
      <c r="G44" s="7" t="s">
        <v>23</v>
      </c>
      <c r="H44" s="18">
        <v>4.8000000000000001E-2</v>
      </c>
      <c r="I44" s="18">
        <v>4.8500000000000001E-2</v>
      </c>
      <c r="J44" s="35">
        <v>159000</v>
      </c>
      <c r="K44" s="35">
        <v>100.56</v>
      </c>
      <c r="L44" s="35">
        <v>159.9</v>
      </c>
      <c r="M44" s="18">
        <v>1E-4</v>
      </c>
      <c r="N44" s="18">
        <f>L44/סיכום!$B$42</f>
        <v>5.496069227786806E-3</v>
      </c>
    </row>
    <row r="45" spans="1:14">
      <c r="A45" s="7" t="s">
        <v>626</v>
      </c>
      <c r="B45" s="7">
        <v>8288011</v>
      </c>
      <c r="C45" s="7" t="s">
        <v>66</v>
      </c>
      <c r="D45" s="28">
        <v>0</v>
      </c>
      <c r="E45" s="7" t="s">
        <v>627</v>
      </c>
      <c r="F45" s="7">
        <v>9.6</v>
      </c>
      <c r="G45" s="7" t="s">
        <v>23</v>
      </c>
      <c r="H45" s="18">
        <v>4.8000000000000001E-2</v>
      </c>
      <c r="I45" s="18">
        <v>4.8599999999999997E-2</v>
      </c>
      <c r="J45" s="35">
        <v>172000</v>
      </c>
      <c r="K45" s="35">
        <v>102.54</v>
      </c>
      <c r="L45" s="35">
        <v>176.37</v>
      </c>
      <c r="M45" s="18">
        <v>1E-4</v>
      </c>
      <c r="N45" s="18">
        <f>L45/סיכום!$B$42</f>
        <v>6.0621746698233834E-3</v>
      </c>
    </row>
    <row r="46" spans="1:14">
      <c r="A46" s="7" t="s">
        <v>628</v>
      </c>
      <c r="B46" s="7">
        <v>8288029</v>
      </c>
      <c r="C46" s="7" t="s">
        <v>66</v>
      </c>
      <c r="D46" s="28">
        <v>0</v>
      </c>
      <c r="E46" s="7" t="s">
        <v>629</v>
      </c>
      <c r="F46" s="7">
        <v>9.68</v>
      </c>
      <c r="G46" s="7" t="s">
        <v>23</v>
      </c>
      <c r="H46" s="18">
        <v>4.8000000000000001E-2</v>
      </c>
      <c r="I46" s="18">
        <v>4.8599999999999997E-2</v>
      </c>
      <c r="J46" s="35">
        <v>151000</v>
      </c>
      <c r="K46" s="35">
        <v>101.96</v>
      </c>
      <c r="L46" s="35">
        <v>153.96</v>
      </c>
      <c r="M46" s="18">
        <v>1E-4</v>
      </c>
      <c r="N46" s="18">
        <f>L46/סיכום!$B$42</f>
        <v>5.2919000519703356E-3</v>
      </c>
    </row>
    <row r="47" spans="1:14">
      <c r="A47" s="7" t="s">
        <v>630</v>
      </c>
      <c r="B47" s="7">
        <v>8288037</v>
      </c>
      <c r="C47" s="7" t="s">
        <v>66</v>
      </c>
      <c r="D47" s="28">
        <v>0</v>
      </c>
      <c r="E47" s="7" t="s">
        <v>631</v>
      </c>
      <c r="F47" s="7">
        <v>9.77</v>
      </c>
      <c r="G47" s="7" t="s">
        <v>23</v>
      </c>
      <c r="H47" s="18">
        <v>4.8000000000000001E-2</v>
      </c>
      <c r="I47" s="18">
        <v>4.8500000000000001E-2</v>
      </c>
      <c r="J47" s="35">
        <v>212000</v>
      </c>
      <c r="K47" s="35">
        <v>101.56</v>
      </c>
      <c r="L47" s="35">
        <v>215.32</v>
      </c>
      <c r="M47" s="18">
        <v>1E-4</v>
      </c>
      <c r="N47" s="18">
        <f>L47/סיכום!$B$42</f>
        <v>7.4009607637714513E-3</v>
      </c>
    </row>
    <row r="48" spans="1:14">
      <c r="A48" s="7" t="s">
        <v>632</v>
      </c>
      <c r="B48" s="7">
        <v>8288045</v>
      </c>
      <c r="C48" s="7" t="s">
        <v>66</v>
      </c>
      <c r="D48" s="28">
        <v>0</v>
      </c>
      <c r="E48" s="7" t="s">
        <v>633</v>
      </c>
      <c r="F48" s="7">
        <v>9.85</v>
      </c>
      <c r="G48" s="7" t="s">
        <v>23</v>
      </c>
      <c r="H48" s="18">
        <v>4.8000000000000001E-2</v>
      </c>
      <c r="I48" s="18">
        <v>4.8599999999999997E-2</v>
      </c>
      <c r="J48" s="35">
        <v>21000</v>
      </c>
      <c r="K48" s="35">
        <v>101.17</v>
      </c>
      <c r="L48" s="35">
        <v>21.25</v>
      </c>
      <c r="M48" s="18">
        <v>0</v>
      </c>
      <c r="N48" s="18">
        <f>L48/סיכום!$B$42</f>
        <v>7.3040319631313092E-4</v>
      </c>
    </row>
    <row r="49" spans="1:14">
      <c r="A49" s="7" t="s">
        <v>634</v>
      </c>
      <c r="B49" s="7">
        <v>8288078</v>
      </c>
      <c r="C49" s="7" t="s">
        <v>66</v>
      </c>
      <c r="D49" s="28">
        <v>0</v>
      </c>
      <c r="E49" s="7" t="s">
        <v>635</v>
      </c>
      <c r="F49" s="7">
        <v>9.86</v>
      </c>
      <c r="G49" s="7" t="s">
        <v>23</v>
      </c>
      <c r="H49" s="18">
        <v>4.8000000000000001E-2</v>
      </c>
      <c r="I49" s="18">
        <v>4.8599999999999997E-2</v>
      </c>
      <c r="J49" s="35">
        <v>259000</v>
      </c>
      <c r="K49" s="35">
        <v>102.38</v>
      </c>
      <c r="L49" s="35">
        <v>265.16000000000003</v>
      </c>
      <c r="M49" s="18">
        <v>2.0000000000000001E-4</v>
      </c>
      <c r="N49" s="18">
        <f>L49/סיכום!$B$42</f>
        <v>9.1140570133830499E-3</v>
      </c>
    </row>
    <row r="50" spans="1:14">
      <c r="A50" s="7" t="s">
        <v>636</v>
      </c>
      <c r="B50" s="7">
        <v>8288086</v>
      </c>
      <c r="C50" s="7" t="s">
        <v>66</v>
      </c>
      <c r="D50" s="28">
        <v>0</v>
      </c>
      <c r="E50" s="7" t="s">
        <v>637</v>
      </c>
      <c r="F50" s="7">
        <v>9.94</v>
      </c>
      <c r="G50" s="7" t="s">
        <v>23</v>
      </c>
      <c r="H50" s="18">
        <v>4.8000000000000001E-2</v>
      </c>
      <c r="I50" s="18">
        <v>4.8599999999999997E-2</v>
      </c>
      <c r="J50" s="35">
        <v>195000</v>
      </c>
      <c r="K50" s="35">
        <v>101.96</v>
      </c>
      <c r="L50" s="35">
        <v>198.82</v>
      </c>
      <c r="M50" s="18">
        <v>1E-4</v>
      </c>
      <c r="N50" s="18">
        <f>L50/סיכום!$B$42</f>
        <v>6.8338241642812558E-3</v>
      </c>
    </row>
    <row r="51" spans="1:14">
      <c r="A51" s="7" t="s">
        <v>638</v>
      </c>
      <c r="B51" s="7">
        <v>8288094</v>
      </c>
      <c r="C51" s="7" t="s">
        <v>66</v>
      </c>
      <c r="D51" s="28">
        <v>0</v>
      </c>
      <c r="E51" s="7" t="s">
        <v>639</v>
      </c>
      <c r="F51" s="7">
        <v>10.029999999999999</v>
      </c>
      <c r="G51" s="7" t="s">
        <v>23</v>
      </c>
      <c r="H51" s="18">
        <v>4.8000000000000001E-2</v>
      </c>
      <c r="I51" s="18">
        <v>4.8500000000000001E-2</v>
      </c>
      <c r="J51" s="35">
        <v>187000</v>
      </c>
      <c r="K51" s="35">
        <v>101.58</v>
      </c>
      <c r="L51" s="35">
        <v>189.95</v>
      </c>
      <c r="M51" s="18">
        <v>1E-4</v>
      </c>
      <c r="N51" s="18">
        <f>L51/סיכום!$B$42</f>
        <v>6.5289452771613741E-3</v>
      </c>
    </row>
    <row r="52" spans="1:14">
      <c r="A52" s="7" t="s">
        <v>640</v>
      </c>
      <c r="B52" s="7">
        <v>8288102</v>
      </c>
      <c r="C52" s="7" t="s">
        <v>66</v>
      </c>
      <c r="D52" s="28">
        <v>0</v>
      </c>
      <c r="E52" s="7" t="s">
        <v>641</v>
      </c>
      <c r="F52" s="7">
        <v>10.11</v>
      </c>
      <c r="G52" s="7" t="s">
        <v>23</v>
      </c>
      <c r="H52" s="18">
        <v>4.8000000000000001E-2</v>
      </c>
      <c r="I52" s="18">
        <v>4.8599999999999997E-2</v>
      </c>
      <c r="J52" s="35">
        <v>179000</v>
      </c>
      <c r="K52" s="35">
        <v>101.17</v>
      </c>
      <c r="L52" s="35">
        <v>181.1</v>
      </c>
      <c r="M52" s="18">
        <v>1E-4</v>
      </c>
      <c r="N52" s="18">
        <f>L52/סיכום!$B$42</f>
        <v>6.224753828343906E-3</v>
      </c>
    </row>
    <row r="53" spans="1:14">
      <c r="A53" s="7" t="s">
        <v>642</v>
      </c>
      <c r="B53" s="7">
        <v>8288144</v>
      </c>
      <c r="C53" s="7" t="s">
        <v>66</v>
      </c>
      <c r="D53" s="28">
        <v>0</v>
      </c>
      <c r="E53" s="7" t="s">
        <v>643</v>
      </c>
      <c r="F53" s="7">
        <v>10.199999999999999</v>
      </c>
      <c r="G53" s="7" t="s">
        <v>23</v>
      </c>
      <c r="H53" s="18">
        <v>4.8000000000000001E-2</v>
      </c>
      <c r="I53" s="18">
        <v>4.8599999999999997E-2</v>
      </c>
      <c r="J53" s="35">
        <v>198000</v>
      </c>
      <c r="K53" s="35">
        <v>101.96</v>
      </c>
      <c r="L53" s="35">
        <v>201.88</v>
      </c>
      <c r="M53" s="18">
        <v>1E-4</v>
      </c>
      <c r="N53" s="18">
        <f>L53/סיכום!$B$42</f>
        <v>6.9390022245503467E-3</v>
      </c>
    </row>
    <row r="54" spans="1:14">
      <c r="A54" s="7" t="s">
        <v>644</v>
      </c>
      <c r="B54" s="7">
        <v>8288151</v>
      </c>
      <c r="C54" s="7" t="s">
        <v>66</v>
      </c>
      <c r="D54" s="28">
        <v>0</v>
      </c>
      <c r="E54" s="7" t="s">
        <v>645</v>
      </c>
      <c r="F54" s="7">
        <v>10.28</v>
      </c>
      <c r="G54" s="7" t="s">
        <v>23</v>
      </c>
      <c r="H54" s="18">
        <v>4.8000000000000001E-2</v>
      </c>
      <c r="I54" s="18">
        <v>4.8500000000000001E-2</v>
      </c>
      <c r="J54" s="35">
        <v>245000</v>
      </c>
      <c r="K54" s="35">
        <v>101.58</v>
      </c>
      <c r="L54" s="35">
        <v>248.87</v>
      </c>
      <c r="M54" s="18">
        <v>2.0000000000000001E-4</v>
      </c>
      <c r="N54" s="18">
        <f>L54/סיכום!$B$42</f>
        <v>8.5541385160681823E-3</v>
      </c>
    </row>
    <row r="55" spans="1:14">
      <c r="A55" s="7" t="s">
        <v>646</v>
      </c>
      <c r="B55" s="7">
        <v>8288169</v>
      </c>
      <c r="C55" s="7" t="s">
        <v>66</v>
      </c>
      <c r="D55" s="28">
        <v>0</v>
      </c>
      <c r="E55" s="7" t="s">
        <v>647</v>
      </c>
      <c r="F55" s="7">
        <v>10.37</v>
      </c>
      <c r="G55" s="7" t="s">
        <v>23</v>
      </c>
      <c r="H55" s="18">
        <v>4.8000000000000001E-2</v>
      </c>
      <c r="I55" s="18">
        <v>4.8599999999999997E-2</v>
      </c>
      <c r="J55" s="35">
        <v>170000</v>
      </c>
      <c r="K55" s="35">
        <v>101.17</v>
      </c>
      <c r="L55" s="35">
        <v>171.99</v>
      </c>
      <c r="M55" s="18">
        <v>1E-4</v>
      </c>
      <c r="N55" s="18">
        <f>L55/סיכום!$B$42</f>
        <v>5.9116256815950775E-3</v>
      </c>
    </row>
    <row r="56" spans="1:14">
      <c r="A56" s="7" t="s">
        <v>648</v>
      </c>
      <c r="B56" s="7">
        <v>8288177</v>
      </c>
      <c r="C56" s="7" t="s">
        <v>66</v>
      </c>
      <c r="D56" s="28">
        <v>0</v>
      </c>
      <c r="E56" s="7" t="s">
        <v>649</v>
      </c>
      <c r="F56" s="7">
        <v>10.45</v>
      </c>
      <c r="G56" s="7" t="s">
        <v>23</v>
      </c>
      <c r="H56" s="18">
        <v>4.8000000000000001E-2</v>
      </c>
      <c r="I56" s="18">
        <v>4.8599999999999997E-2</v>
      </c>
      <c r="J56" s="35">
        <v>49000</v>
      </c>
      <c r="K56" s="35">
        <v>100.76</v>
      </c>
      <c r="L56" s="35">
        <v>49.37</v>
      </c>
      <c r="M56" s="18">
        <v>0</v>
      </c>
      <c r="N56" s="18">
        <f>L56/סיכום!$B$42</f>
        <v>1.6969414495049068E-3</v>
      </c>
    </row>
    <row r="57" spans="1:14">
      <c r="A57" s="7" t="s">
        <v>650</v>
      </c>
      <c r="B57" s="7">
        <v>8288185</v>
      </c>
      <c r="C57" s="7" t="s">
        <v>66</v>
      </c>
      <c r="D57" s="28">
        <v>0</v>
      </c>
      <c r="E57" s="7" t="s">
        <v>651</v>
      </c>
      <c r="F57" s="7">
        <v>10.54</v>
      </c>
      <c r="G57" s="7" t="s">
        <v>23</v>
      </c>
      <c r="H57" s="18">
        <v>4.8000000000000001E-2</v>
      </c>
      <c r="I57" s="18">
        <v>4.8500000000000001E-2</v>
      </c>
      <c r="J57" s="35">
        <v>294000</v>
      </c>
      <c r="K57" s="35">
        <v>100.39</v>
      </c>
      <c r="L57" s="35">
        <v>295.16000000000003</v>
      </c>
      <c r="M57" s="18">
        <v>2.0000000000000001E-4</v>
      </c>
      <c r="N57" s="18">
        <f>L57/סיכום!$B$42</f>
        <v>1.0145214467001588E-2</v>
      </c>
    </row>
    <row r="58" spans="1:14">
      <c r="A58" s="7" t="s">
        <v>652</v>
      </c>
      <c r="B58" s="7">
        <v>8288219</v>
      </c>
      <c r="C58" s="7" t="s">
        <v>66</v>
      </c>
      <c r="D58" s="28">
        <v>0</v>
      </c>
      <c r="E58" s="7" t="s">
        <v>653</v>
      </c>
      <c r="F58" s="7">
        <v>10.54</v>
      </c>
      <c r="G58" s="7" t="s">
        <v>23</v>
      </c>
      <c r="H58" s="18">
        <v>4.8000000000000001E-2</v>
      </c>
      <c r="I58" s="18">
        <v>4.8500000000000001E-2</v>
      </c>
      <c r="J58" s="35">
        <v>529000</v>
      </c>
      <c r="K58" s="35">
        <v>101.58</v>
      </c>
      <c r="L58" s="35">
        <v>537.35</v>
      </c>
      <c r="M58" s="18">
        <v>5.0000000000000001E-4</v>
      </c>
      <c r="N58" s="18">
        <f>L58/סיכום!$B$42</f>
        <v>1.8469748590064044E-2</v>
      </c>
    </row>
    <row r="59" spans="1:14">
      <c r="A59" s="7" t="s">
        <v>654</v>
      </c>
      <c r="B59" s="7">
        <v>8288227</v>
      </c>
      <c r="C59" s="7" t="s">
        <v>66</v>
      </c>
      <c r="D59" s="28">
        <v>0</v>
      </c>
      <c r="E59" s="7" t="s">
        <v>655</v>
      </c>
      <c r="F59" s="7">
        <v>10.62</v>
      </c>
      <c r="G59" s="7" t="s">
        <v>23</v>
      </c>
      <c r="H59" s="18">
        <v>4.8000000000000001E-2</v>
      </c>
      <c r="I59" s="18">
        <v>4.8500000000000001E-2</v>
      </c>
      <c r="J59" s="35">
        <v>198000</v>
      </c>
      <c r="K59" s="35">
        <v>101.17</v>
      </c>
      <c r="L59" s="35">
        <v>200.32</v>
      </c>
      <c r="M59" s="18">
        <v>2E-3</v>
      </c>
      <c r="N59" s="18">
        <f>L59/סיכום!$B$42</f>
        <v>6.8853820369621822E-3</v>
      </c>
    </row>
    <row r="60" spans="1:14">
      <c r="A60" s="7" t="s">
        <v>656</v>
      </c>
      <c r="B60" s="7">
        <v>8288235</v>
      </c>
      <c r="C60" s="7" t="s">
        <v>66</v>
      </c>
      <c r="D60" s="28">
        <v>0</v>
      </c>
      <c r="E60" s="7" t="s">
        <v>657</v>
      </c>
      <c r="F60" s="7">
        <v>10.71</v>
      </c>
      <c r="G60" s="7" t="s">
        <v>23</v>
      </c>
      <c r="H60" s="18">
        <v>4.8000000000000001E-2</v>
      </c>
      <c r="I60" s="18">
        <v>4.8500000000000001E-2</v>
      </c>
      <c r="J60" s="35">
        <v>197000</v>
      </c>
      <c r="K60" s="35">
        <v>100.76</v>
      </c>
      <c r="L60" s="35">
        <v>198.5</v>
      </c>
      <c r="M60" s="18">
        <v>1E-4</v>
      </c>
      <c r="N60" s="18">
        <f>L60/סיכום!$B$42</f>
        <v>6.8228251514426581E-3</v>
      </c>
    </row>
    <row r="61" spans="1:14">
      <c r="A61" s="7" t="s">
        <v>658</v>
      </c>
      <c r="B61" s="7">
        <v>8288243</v>
      </c>
      <c r="C61" s="7" t="s">
        <v>66</v>
      </c>
      <c r="D61" s="28">
        <v>0</v>
      </c>
      <c r="E61" s="7" t="s">
        <v>659</v>
      </c>
      <c r="F61" s="7">
        <v>10.78</v>
      </c>
      <c r="G61" s="7" t="s">
        <v>23</v>
      </c>
      <c r="H61" s="18">
        <v>4.8000000000000001E-2</v>
      </c>
      <c r="I61" s="18">
        <v>4.8599999999999997E-2</v>
      </c>
      <c r="J61" s="35">
        <v>531000</v>
      </c>
      <c r="K61" s="35">
        <v>100.39</v>
      </c>
      <c r="L61" s="35">
        <v>533.09</v>
      </c>
      <c r="M61" s="18">
        <v>0</v>
      </c>
      <c r="N61" s="18">
        <f>L61/סיכום!$B$42</f>
        <v>1.8323324231650211E-2</v>
      </c>
    </row>
    <row r="62" spans="1:14">
      <c r="A62" s="7" t="s">
        <v>660</v>
      </c>
      <c r="B62" s="7">
        <v>8288110</v>
      </c>
      <c r="C62" s="7" t="s">
        <v>66</v>
      </c>
      <c r="D62" s="28">
        <v>0</v>
      </c>
      <c r="E62" s="7" t="s">
        <v>661</v>
      </c>
      <c r="F62" s="7">
        <v>10.199999999999999</v>
      </c>
      <c r="G62" s="7" t="s">
        <v>23</v>
      </c>
      <c r="H62" s="18">
        <v>4.8000000000000001E-2</v>
      </c>
      <c r="I62" s="18">
        <v>4.8599999999999997E-2</v>
      </c>
      <c r="J62" s="35">
        <v>27000</v>
      </c>
      <c r="K62" s="35">
        <v>100.75</v>
      </c>
      <c r="L62" s="35">
        <v>27.2</v>
      </c>
      <c r="M62" s="18">
        <v>0</v>
      </c>
      <c r="N62" s="18">
        <f>L62/סיכום!$B$42</f>
        <v>9.349160912808075E-4</v>
      </c>
    </row>
    <row r="63" spans="1:14">
      <c r="A63" s="7" t="s">
        <v>662</v>
      </c>
      <c r="B63" s="7">
        <v>8288128</v>
      </c>
      <c r="C63" s="7" t="s">
        <v>66</v>
      </c>
      <c r="D63" s="28">
        <v>0</v>
      </c>
      <c r="E63" s="7" t="s">
        <v>663</v>
      </c>
      <c r="F63" s="7">
        <v>10.28</v>
      </c>
      <c r="G63" s="7" t="s">
        <v>23</v>
      </c>
      <c r="H63" s="18">
        <v>4.8000000000000001E-2</v>
      </c>
      <c r="I63" s="18">
        <v>4.8500000000000001E-2</v>
      </c>
      <c r="J63" s="35">
        <v>283000</v>
      </c>
      <c r="K63" s="35">
        <v>100.38</v>
      </c>
      <c r="L63" s="35">
        <v>284.08</v>
      </c>
      <c r="M63" s="18">
        <v>1E-4</v>
      </c>
      <c r="N63" s="18">
        <f>L63/סיכום!$B$42</f>
        <v>9.7643736474651386E-3</v>
      </c>
    </row>
    <row r="64" spans="1:14">
      <c r="A64" s="7" t="s">
        <v>664</v>
      </c>
      <c r="B64" s="7">
        <v>8288136</v>
      </c>
      <c r="C64" s="7" t="s">
        <v>66</v>
      </c>
      <c r="D64" s="28">
        <v>0</v>
      </c>
      <c r="E64" s="7" t="s">
        <v>665</v>
      </c>
      <c r="F64" s="7">
        <v>10.119999999999999</v>
      </c>
      <c r="G64" s="7" t="s">
        <v>23</v>
      </c>
      <c r="H64" s="18">
        <v>4.8000000000000001E-2</v>
      </c>
      <c r="I64" s="18">
        <v>4.8599999999999997E-2</v>
      </c>
      <c r="J64" s="35">
        <v>130000</v>
      </c>
      <c r="K64" s="35">
        <v>102.38</v>
      </c>
      <c r="L64" s="35">
        <v>133.09</v>
      </c>
      <c r="M64" s="18">
        <v>0</v>
      </c>
      <c r="N64" s="18">
        <f>L64/סיכום!$B$42</f>
        <v>4.5745581834030396E-3</v>
      </c>
    </row>
    <row r="65" spans="1:14">
      <c r="A65" s="7" t="s">
        <v>666</v>
      </c>
      <c r="B65" s="7">
        <v>8288193</v>
      </c>
      <c r="C65" s="7" t="s">
        <v>66</v>
      </c>
      <c r="D65" s="28">
        <v>0</v>
      </c>
      <c r="E65" s="7" t="s">
        <v>667</v>
      </c>
      <c r="F65" s="7">
        <v>10.37</v>
      </c>
      <c r="G65" s="7" t="s">
        <v>23</v>
      </c>
      <c r="H65" s="18">
        <v>4.8000000000000001E-2</v>
      </c>
      <c r="I65" s="18">
        <v>4.8500000000000001E-2</v>
      </c>
      <c r="J65" s="35">
        <v>255000</v>
      </c>
      <c r="K65" s="35">
        <v>102.38</v>
      </c>
      <c r="L65" s="35">
        <v>261.07</v>
      </c>
      <c r="M65" s="18">
        <v>1E-4</v>
      </c>
      <c r="N65" s="18">
        <f>L65/סיכום!$B$42</f>
        <v>8.9734758805397209E-3</v>
      </c>
    </row>
    <row r="66" spans="1:14">
      <c r="A66" s="7" t="s">
        <v>668</v>
      </c>
      <c r="B66" s="7">
        <v>8288201</v>
      </c>
      <c r="C66" s="7" t="s">
        <v>66</v>
      </c>
      <c r="D66" s="28">
        <v>0</v>
      </c>
      <c r="E66" s="7" t="s">
        <v>669</v>
      </c>
      <c r="F66" s="7">
        <v>10.46</v>
      </c>
      <c r="G66" s="7" t="s">
        <v>23</v>
      </c>
      <c r="H66" s="18">
        <v>4.8000000000000001E-2</v>
      </c>
      <c r="I66" s="18">
        <v>4.8500000000000001E-2</v>
      </c>
      <c r="J66" s="35">
        <v>192000</v>
      </c>
      <c r="K66" s="35">
        <v>101.97</v>
      </c>
      <c r="L66" s="35">
        <v>195.79</v>
      </c>
      <c r="M66" s="18">
        <v>2.0000000000000001E-4</v>
      </c>
      <c r="N66" s="18">
        <f>L66/סיכום!$B$42</f>
        <v>6.7296772614657829E-3</v>
      </c>
    </row>
    <row r="67" spans="1:14" ht="13.5" thickBot="1">
      <c r="A67" s="6" t="s">
        <v>670</v>
      </c>
      <c r="B67" s="6"/>
      <c r="C67" s="6"/>
      <c r="D67" s="6"/>
      <c r="E67" s="6"/>
      <c r="F67" s="6">
        <v>9.85</v>
      </c>
      <c r="G67" s="6"/>
      <c r="H67" s="19"/>
      <c r="I67" s="19">
        <v>4.8599999999999997E-2</v>
      </c>
      <c r="J67" s="26">
        <f>SUM(J23:J66)</f>
        <v>8088000</v>
      </c>
      <c r="K67" s="34"/>
      <c r="L67" s="26">
        <f>SUM(L23:L66)</f>
        <v>8229.3799999999992</v>
      </c>
      <c r="M67" s="19"/>
      <c r="N67" s="20">
        <f>SUM(N23:N66)</f>
        <v>0.28285955085531073</v>
      </c>
    </row>
    <row r="68" spans="1:14" ht="13.5" thickTop="1"/>
    <row r="69" spans="1:14">
      <c r="A69" s="6" t="s">
        <v>671</v>
      </c>
      <c r="B69" s="6"/>
      <c r="C69" s="6"/>
      <c r="D69" s="6"/>
      <c r="E69" s="6"/>
      <c r="F69" s="6"/>
      <c r="G69" s="6"/>
      <c r="H69" s="19"/>
      <c r="I69" s="19"/>
      <c r="J69" s="34"/>
      <c r="K69" s="34"/>
      <c r="L69" s="34"/>
      <c r="M69" s="19"/>
      <c r="N69" s="19"/>
    </row>
    <row r="70" spans="1:14" ht="13.5" thickBot="1">
      <c r="A70" s="6" t="s">
        <v>672</v>
      </c>
      <c r="B70" s="6"/>
      <c r="C70" s="6"/>
      <c r="D70" s="6"/>
      <c r="E70" s="6"/>
      <c r="F70" s="6"/>
      <c r="G70" s="6"/>
      <c r="H70" s="19"/>
      <c r="I70" s="19"/>
      <c r="J70" s="26">
        <v>0</v>
      </c>
      <c r="K70" s="34"/>
      <c r="L70" s="26">
        <v>0</v>
      </c>
      <c r="M70" s="19"/>
      <c r="N70" s="20">
        <f>L70/סיכום!$B$42</f>
        <v>0</v>
      </c>
    </row>
    <row r="71" spans="1:14" ht="13.5" thickTop="1"/>
    <row r="72" spans="1:14">
      <c r="A72" s="6" t="s">
        <v>673</v>
      </c>
      <c r="B72" s="6"/>
      <c r="C72" s="6"/>
      <c r="D72" s="6"/>
      <c r="E72" s="6"/>
      <c r="F72" s="6"/>
      <c r="G72" s="6"/>
      <c r="H72" s="19"/>
      <c r="I72" s="19"/>
      <c r="J72" s="34"/>
      <c r="K72" s="34"/>
      <c r="L72" s="34"/>
      <c r="M72" s="19"/>
      <c r="N72" s="19"/>
    </row>
    <row r="73" spans="1:14" ht="13.5" thickBot="1">
      <c r="A73" s="6" t="s">
        <v>674</v>
      </c>
      <c r="B73" s="6"/>
      <c r="C73" s="6"/>
      <c r="D73" s="6"/>
      <c r="E73" s="6"/>
      <c r="F73" s="6"/>
      <c r="G73" s="6"/>
      <c r="H73" s="19"/>
      <c r="I73" s="19"/>
      <c r="J73" s="26">
        <v>0</v>
      </c>
      <c r="K73" s="34"/>
      <c r="L73" s="26">
        <v>0</v>
      </c>
      <c r="M73" s="19"/>
      <c r="N73" s="20">
        <f>L73/סיכום!$B$42</f>
        <v>0</v>
      </c>
    </row>
    <row r="74" spans="1:14" ht="13.5" thickTop="1"/>
    <row r="75" spans="1:14">
      <c r="A75" s="6" t="s">
        <v>675</v>
      </c>
      <c r="B75" s="6"/>
      <c r="C75" s="6"/>
      <c r="D75" s="6"/>
      <c r="E75" s="6"/>
      <c r="F75" s="6"/>
      <c r="G75" s="6"/>
      <c r="H75" s="19"/>
      <c r="I75" s="19"/>
      <c r="J75" s="34"/>
      <c r="K75" s="34"/>
      <c r="L75" s="34"/>
      <c r="M75" s="19"/>
      <c r="N75" s="19"/>
    </row>
    <row r="76" spans="1:14" ht="13.5" thickBot="1">
      <c r="A76" s="6" t="s">
        <v>676</v>
      </c>
      <c r="B76" s="6"/>
      <c r="C76" s="6"/>
      <c r="D76" s="6"/>
      <c r="E76" s="6"/>
      <c r="F76" s="6"/>
      <c r="G76" s="6"/>
      <c r="H76" s="19"/>
      <c r="I76" s="19"/>
      <c r="J76" s="26">
        <v>0</v>
      </c>
      <c r="K76" s="34"/>
      <c r="L76" s="26">
        <v>0</v>
      </c>
      <c r="M76" s="19"/>
      <c r="N76" s="20">
        <f>L76/סיכום!$B$42</f>
        <v>0</v>
      </c>
    </row>
    <row r="77" spans="1:14" ht="13.5" thickTop="1"/>
    <row r="78" spans="1:14" ht="13.5" thickBot="1">
      <c r="A78" s="4" t="s">
        <v>677</v>
      </c>
      <c r="B78" s="4"/>
      <c r="C78" s="4"/>
      <c r="D78" s="4"/>
      <c r="E78" s="4"/>
      <c r="F78" s="4">
        <v>9.85</v>
      </c>
      <c r="G78" s="4"/>
      <c r="H78" s="22"/>
      <c r="I78" s="22">
        <v>4.8599999999999997E-2</v>
      </c>
      <c r="J78" s="27">
        <f>SUM(J67)</f>
        <v>8088000</v>
      </c>
      <c r="K78" s="32"/>
      <c r="L78" s="27">
        <f>SUM(L67)</f>
        <v>8229.3799999999992</v>
      </c>
      <c r="M78" s="22"/>
      <c r="N78" s="23">
        <f>SUM(N67)</f>
        <v>0.28285955085531073</v>
      </c>
    </row>
    <row r="79" spans="1:14" ht="13.5" thickTop="1"/>
    <row r="81" spans="1:14">
      <c r="A81" s="4" t="s">
        <v>678</v>
      </c>
      <c r="B81" s="4"/>
      <c r="C81" s="4"/>
      <c r="D81" s="4"/>
      <c r="E81" s="4"/>
      <c r="F81" s="4"/>
      <c r="G81" s="4"/>
      <c r="H81" s="22"/>
      <c r="I81" s="22"/>
      <c r="J81" s="32"/>
      <c r="K81" s="32"/>
      <c r="L81" s="32"/>
      <c r="M81" s="22"/>
      <c r="N81" s="22"/>
    </row>
    <row r="82" spans="1:14">
      <c r="A82" s="6" t="s">
        <v>74</v>
      </c>
      <c r="B82" s="6"/>
      <c r="C82" s="6"/>
      <c r="D82" s="6"/>
      <c r="E82" s="6"/>
      <c r="F82" s="6"/>
      <c r="G82" s="6"/>
      <c r="H82" s="19"/>
      <c r="I82" s="19"/>
      <c r="J82" s="34"/>
      <c r="K82" s="34"/>
      <c r="L82" s="34"/>
      <c r="M82" s="19"/>
      <c r="N82" s="19"/>
    </row>
    <row r="83" spans="1:14" ht="13.5" thickBot="1">
      <c r="A83" s="6" t="s">
        <v>75</v>
      </c>
      <c r="B83" s="6"/>
      <c r="C83" s="6"/>
      <c r="D83" s="6"/>
      <c r="E83" s="6"/>
      <c r="F83" s="6"/>
      <c r="G83" s="6"/>
      <c r="H83" s="19"/>
      <c r="I83" s="19"/>
      <c r="J83" s="26">
        <v>0</v>
      </c>
      <c r="K83" s="34"/>
      <c r="L83" s="26">
        <v>0</v>
      </c>
      <c r="M83" s="19"/>
      <c r="N83" s="20">
        <f>L83/סיכום!$B$42</f>
        <v>0</v>
      </c>
    </row>
    <row r="84" spans="1:14" ht="13.5" thickTop="1"/>
    <row r="85" spans="1:14">
      <c r="A85" s="6" t="s">
        <v>679</v>
      </c>
      <c r="B85" s="6"/>
      <c r="C85" s="6"/>
      <c r="D85" s="6"/>
      <c r="E85" s="6"/>
      <c r="F85" s="6"/>
      <c r="G85" s="6"/>
      <c r="H85" s="19"/>
      <c r="I85" s="19"/>
      <c r="J85" s="34"/>
      <c r="K85" s="34"/>
      <c r="L85" s="34"/>
      <c r="M85" s="19"/>
      <c r="N85" s="19"/>
    </row>
    <row r="86" spans="1:14" ht="13.5" thickBot="1">
      <c r="A86" s="6" t="s">
        <v>680</v>
      </c>
      <c r="B86" s="6"/>
      <c r="C86" s="6"/>
      <c r="D86" s="6"/>
      <c r="E86" s="6"/>
      <c r="F86" s="6"/>
      <c r="G86" s="6"/>
      <c r="H86" s="19"/>
      <c r="I86" s="19"/>
      <c r="J86" s="26">
        <v>0</v>
      </c>
      <c r="K86" s="34"/>
      <c r="L86" s="26">
        <v>0</v>
      </c>
      <c r="M86" s="19"/>
      <c r="N86" s="20">
        <f>L86/סיכום!$B$42</f>
        <v>0</v>
      </c>
    </row>
    <row r="87" spans="1:14" ht="13.5" thickTop="1"/>
    <row r="88" spans="1:14" ht="13.5" thickBot="1">
      <c r="A88" s="4" t="s">
        <v>681</v>
      </c>
      <c r="B88" s="4"/>
      <c r="C88" s="4"/>
      <c r="D88" s="4"/>
      <c r="E88" s="4"/>
      <c r="F88" s="4"/>
      <c r="G88" s="4"/>
      <c r="H88" s="22"/>
      <c r="I88" s="22"/>
      <c r="J88" s="27">
        <v>0</v>
      </c>
      <c r="K88" s="32"/>
      <c r="L88" s="27">
        <v>0</v>
      </c>
      <c r="M88" s="22"/>
      <c r="N88" s="23">
        <v>0</v>
      </c>
    </row>
    <row r="89" spans="1:14" ht="13.5" thickTop="1"/>
    <row r="91" spans="1:14" ht="13.5" thickBot="1">
      <c r="A91" s="4" t="s">
        <v>79</v>
      </c>
      <c r="B91" s="4"/>
      <c r="C91" s="4"/>
      <c r="D91" s="4"/>
      <c r="E91" s="4"/>
      <c r="F91" s="4">
        <v>9.85</v>
      </c>
      <c r="G91" s="4"/>
      <c r="H91" s="22"/>
      <c r="I91" s="22">
        <v>4.8599999999999997E-2</v>
      </c>
      <c r="J91" s="27">
        <f>SUM(J78)</f>
        <v>8088000</v>
      </c>
      <c r="K91" s="32"/>
      <c r="L91" s="27">
        <f>SUM(L78)</f>
        <v>8229.3799999999992</v>
      </c>
      <c r="M91" s="22"/>
      <c r="N91" s="23">
        <f>SUM(N78)</f>
        <v>0.28285955085531073</v>
      </c>
    </row>
    <row r="92" spans="1:14" ht="13.5" thickTop="1"/>
    <row r="94" spans="1:14">
      <c r="A94" s="7" t="s">
        <v>50</v>
      </c>
      <c r="B94" s="7"/>
      <c r="C94" s="7"/>
      <c r="D94" s="7"/>
      <c r="E94" s="7"/>
      <c r="F94" s="7"/>
      <c r="G94" s="7"/>
      <c r="H94" s="18"/>
      <c r="I94" s="18"/>
      <c r="J94" s="35"/>
      <c r="K94" s="35"/>
      <c r="L94" s="35"/>
      <c r="M94" s="18"/>
      <c r="N94" s="18"/>
    </row>
    <row r="98" spans="1:1">
      <c r="A98" s="2" t="s">
        <v>51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>
      <selection activeCell="A50" sqref="A50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682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81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577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683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684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685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686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687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688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88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689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690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691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692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693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694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695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696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697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698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I1" workbookViewId="0">
      <selection activeCell="P44" activeCellId="2" sqref="L44 N44 P44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699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81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577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700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5" thickBot="1">
      <c r="L16" s="21"/>
      <c r="N16" s="21"/>
      <c r="P16" s="21"/>
    </row>
    <row r="17" spans="1:16" ht="13.5" thickTop="1"/>
    <row r="18" spans="1:16">
      <c r="A18" s="4" t="s">
        <v>701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702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9">
        <f>N19/סיכום!$B$42</f>
        <v>0</v>
      </c>
    </row>
    <row r="20" spans="1:16" ht="13.5" thickBot="1">
      <c r="A20" s="6" t="s">
        <v>703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704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705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706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707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 ht="13.5" thickBot="1">
      <c r="A28" s="6" t="s">
        <v>708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7"/>
      <c r="M28" s="6"/>
      <c r="N28" s="17"/>
      <c r="O28" s="6"/>
      <c r="P28" s="17"/>
    </row>
    <row r="29" spans="1:16" ht="13.5" thickTop="1">
      <c r="A29" s="6" t="s">
        <v>709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6">
        <v>0</v>
      </c>
      <c r="M29" s="6"/>
      <c r="N29" s="36">
        <v>0</v>
      </c>
      <c r="O29" s="6"/>
      <c r="P29" s="19">
        <v>0</v>
      </c>
    </row>
    <row r="31" spans="1:16" ht="13.5" thickBot="1">
      <c r="A31" s="4" t="s">
        <v>710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f>N31/סיכום!$B$42</f>
        <v>0</v>
      </c>
    </row>
    <row r="32" spans="1:16" ht="13.5" thickTop="1"/>
    <row r="34" spans="1:16">
      <c r="A34" s="4" t="s">
        <v>711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2">
        <f>N34/סיכום!$B$42</f>
        <v>0</v>
      </c>
    </row>
    <row r="35" spans="1:16">
      <c r="A35" s="6" t="s">
        <v>712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9">
        <f>N35/סיכום!$B$42</f>
        <v>0</v>
      </c>
    </row>
    <row r="36" spans="1:16" ht="13.5" thickBot="1">
      <c r="A36" s="6" t="s">
        <v>713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 ht="13.5" thickBot="1">
      <c r="A38" s="6" t="s">
        <v>714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17"/>
      <c r="M38" s="6"/>
      <c r="N38" s="17"/>
      <c r="O38" s="6"/>
      <c r="P38" s="17"/>
    </row>
    <row r="39" spans="1:16" ht="13.5" thickTop="1">
      <c r="A39" s="6" t="s">
        <v>715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36">
        <v>0</v>
      </c>
      <c r="M39" s="6"/>
      <c r="N39" s="36">
        <v>0</v>
      </c>
      <c r="O39" s="6"/>
      <c r="P39" s="19">
        <v>0</v>
      </c>
    </row>
    <row r="41" spans="1:16" ht="13.5" thickBot="1">
      <c r="A41" s="4" t="s">
        <v>716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717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13" workbookViewId="0">
      <selection activeCell="C50" sqref="C50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718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55</v>
      </c>
      <c r="G11" s="4" t="s">
        <v>56</v>
      </c>
      <c r="H11" s="4" t="s">
        <v>577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719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720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212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721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722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214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332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>
      <c r="A29" s="6" t="s">
        <v>333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341</v>
      </c>
      <c r="B30" s="6"/>
      <c r="C30" s="6"/>
      <c r="D30" s="6"/>
      <c r="E30" s="6"/>
      <c r="F30" s="24">
        <v>0</v>
      </c>
      <c r="G30" s="6"/>
      <c r="H30" s="24">
        <v>0</v>
      </c>
      <c r="I30" s="6"/>
      <c r="J30" s="20">
        <f>H30/סיכום!$B$42</f>
        <v>0</v>
      </c>
    </row>
    <row r="31" spans="1:10" ht="13.5" thickTop="1"/>
    <row r="32" spans="1:10" ht="13.5" thickBot="1">
      <c r="A32" s="4" t="s">
        <v>723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 ht="13.5" thickBot="1">
      <c r="A35" s="4" t="s">
        <v>724</v>
      </c>
      <c r="B35" s="4"/>
      <c r="C35" s="4"/>
      <c r="D35" s="4"/>
      <c r="E35" s="4"/>
      <c r="F35" s="25">
        <v>0</v>
      </c>
      <c r="G35" s="4"/>
      <c r="H35" s="25">
        <v>0</v>
      </c>
      <c r="I35" s="4"/>
      <c r="J35" s="23">
        <v>0</v>
      </c>
    </row>
    <row r="36" spans="1:10" ht="13.5" thickTop="1"/>
    <row r="38" spans="1:10">
      <c r="A38" s="7" t="s">
        <v>50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15" workbookViewId="0">
      <selection activeCell="F24" sqref="F24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725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577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726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727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728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729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>
      <c r="A22" s="6" t="s">
        <v>730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731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20">
        <f>I23/סיכום!$B$42</f>
        <v>0</v>
      </c>
    </row>
    <row r="24" spans="1:11" ht="13.5" thickTop="1"/>
    <row r="25" spans="1:11">
      <c r="A25" s="6" t="s">
        <v>732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733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20">
        <f>I26/סיכום!$B$42</f>
        <v>0</v>
      </c>
    </row>
    <row r="27" spans="1:11" ht="13.5" thickTop="1"/>
    <row r="28" spans="1:11">
      <c r="A28" s="6" t="s">
        <v>734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735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20">
        <f>I29/סיכום!$B$42</f>
        <v>0</v>
      </c>
    </row>
    <row r="30" spans="1:11" ht="13.5" thickTop="1"/>
    <row r="31" spans="1:11" ht="13.5" thickBot="1">
      <c r="A31" s="4" t="s">
        <v>736</v>
      </c>
      <c r="B31" s="4"/>
      <c r="C31" s="4"/>
      <c r="D31" s="4"/>
      <c r="E31" s="4"/>
      <c r="F31" s="4"/>
      <c r="G31" s="25">
        <v>0</v>
      </c>
      <c r="H31" s="4"/>
      <c r="I31" s="25">
        <v>0</v>
      </c>
      <c r="J31" s="4"/>
      <c r="K31" s="23">
        <v>0</v>
      </c>
    </row>
    <row r="32" spans="1:11" ht="13.5" thickTop="1"/>
    <row r="34" spans="1:11">
      <c r="A34" s="4" t="s">
        <v>737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728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729</v>
      </c>
      <c r="B36" s="6"/>
      <c r="C36" s="6"/>
      <c r="D36" s="6"/>
      <c r="E36" s="6"/>
      <c r="F36" s="6"/>
      <c r="G36" s="24">
        <v>0</v>
      </c>
      <c r="H36" s="6"/>
      <c r="I36" s="24">
        <v>0</v>
      </c>
      <c r="J36" s="6"/>
      <c r="K36" s="20">
        <f>I36/סיכום!$B$42</f>
        <v>0</v>
      </c>
    </row>
    <row r="37" spans="1:11" ht="13.5" thickTop="1"/>
    <row r="38" spans="1:11">
      <c r="A38" s="6" t="s">
        <v>730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731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20">
        <f>I39/סיכום!$B$42</f>
        <v>0</v>
      </c>
    </row>
    <row r="40" spans="1:11" ht="13.5" thickTop="1"/>
    <row r="41" spans="1:11">
      <c r="A41" s="6" t="s">
        <v>732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733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20">
        <f>I42/סיכום!$B$42</f>
        <v>0</v>
      </c>
    </row>
    <row r="43" spans="1:11" ht="13.5" thickTop="1"/>
    <row r="44" spans="1:11">
      <c r="A44" s="6" t="s">
        <v>734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735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20">
        <f>I45/סיכום!$B$42</f>
        <v>0</v>
      </c>
    </row>
    <row r="46" spans="1:11" ht="13.5" thickTop="1"/>
    <row r="47" spans="1:11" ht="13.5" thickBot="1">
      <c r="A47" s="4" t="s">
        <v>738</v>
      </c>
      <c r="B47" s="4"/>
      <c r="C47" s="4"/>
      <c r="D47" s="4"/>
      <c r="E47" s="4"/>
      <c r="F47" s="4"/>
      <c r="G47" s="25">
        <v>0</v>
      </c>
      <c r="H47" s="4"/>
      <c r="I47" s="25">
        <v>0</v>
      </c>
      <c r="J47" s="4"/>
      <c r="K47" s="23">
        <v>0</v>
      </c>
    </row>
    <row r="48" spans="1:11" ht="13.5" thickTop="1"/>
    <row r="50" spans="1:11" ht="13.5" thickBot="1">
      <c r="A50" s="4" t="s">
        <v>739</v>
      </c>
      <c r="B50" s="4"/>
      <c r="C50" s="4"/>
      <c r="D50" s="4"/>
      <c r="E50" s="4"/>
      <c r="F50" s="4"/>
      <c r="G50" s="25">
        <v>0</v>
      </c>
      <c r="H50" s="4"/>
      <c r="I50" s="25">
        <v>0</v>
      </c>
      <c r="J50" s="4"/>
      <c r="K50" s="23">
        <v>0</v>
      </c>
    </row>
    <row r="51" spans="1:11" ht="13.5" thickTop="1"/>
    <row r="53" spans="1:11">
      <c r="A53" s="7" t="s">
        <v>50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51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D38" sqref="D38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740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577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741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742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521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522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 ht="13.5" thickBot="1">
      <c r="A22" s="4" t="s">
        <v>743</v>
      </c>
      <c r="B22" s="4"/>
      <c r="C22" s="4"/>
      <c r="D22" s="4"/>
      <c r="E22" s="4"/>
      <c r="F22" s="4"/>
      <c r="G22" s="25">
        <v>0</v>
      </c>
      <c r="H22" s="4"/>
      <c r="I22" s="25">
        <v>0</v>
      </c>
      <c r="J22" s="4"/>
      <c r="K22" s="23">
        <v>0</v>
      </c>
    </row>
    <row r="23" spans="1:11" ht="13.5" thickTop="1"/>
    <row r="25" spans="1:11">
      <c r="A25" s="4" t="s">
        <v>744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523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524</v>
      </c>
      <c r="B27" s="6"/>
      <c r="C27" s="6"/>
      <c r="D27" s="6"/>
      <c r="E27" s="6"/>
      <c r="F27" s="6"/>
      <c r="G27" s="24">
        <v>0</v>
      </c>
      <c r="H27" s="6"/>
      <c r="I27" s="24">
        <v>0</v>
      </c>
      <c r="J27" s="6"/>
      <c r="K27" s="20">
        <f>I27/סיכום!$B$42</f>
        <v>0</v>
      </c>
    </row>
    <row r="28" spans="1:11" ht="13.5" thickTop="1"/>
    <row r="29" spans="1:11" ht="13.5" thickBot="1">
      <c r="A29" s="4" t="s">
        <v>745</v>
      </c>
      <c r="B29" s="4"/>
      <c r="C29" s="4"/>
      <c r="D29" s="4"/>
      <c r="E29" s="4"/>
      <c r="F29" s="4"/>
      <c r="G29" s="25">
        <v>0</v>
      </c>
      <c r="H29" s="4"/>
      <c r="I29" s="25">
        <v>0</v>
      </c>
      <c r="J29" s="4"/>
      <c r="K29" s="23">
        <v>0</v>
      </c>
    </row>
    <row r="30" spans="1:11" ht="13.5" thickTop="1"/>
    <row r="32" spans="1:11" ht="13.5" thickBot="1">
      <c r="A32" s="4" t="s">
        <v>746</v>
      </c>
      <c r="B32" s="4"/>
      <c r="C32" s="4"/>
      <c r="D32" s="4"/>
      <c r="E32" s="4"/>
      <c r="F32" s="4"/>
      <c r="G32" s="25">
        <v>0</v>
      </c>
      <c r="H32" s="4"/>
      <c r="I32" s="25">
        <v>0</v>
      </c>
      <c r="J32" s="4"/>
      <c r="K32" s="23">
        <v>0</v>
      </c>
    </row>
    <row r="33" spans="1:11" ht="13.5" thickTop="1"/>
    <row r="35" spans="1:11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3" workbookViewId="0">
      <selection activeCell="E66" sqref="E66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747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81</v>
      </c>
      <c r="E11" s="4" t="s">
        <v>53</v>
      </c>
      <c r="F11" s="4" t="s">
        <v>9</v>
      </c>
      <c r="G11" s="4" t="s">
        <v>55</v>
      </c>
      <c r="H11" s="4" t="s">
        <v>56</v>
      </c>
      <c r="I11" s="4" t="s">
        <v>577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 t="s">
        <v>58</v>
      </c>
      <c r="F12" s="5"/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748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749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750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751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>
      <c r="A22" s="6" t="s">
        <v>752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753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20">
        <f>I23/סיכום!$B$42</f>
        <v>0</v>
      </c>
    </row>
    <row r="24" spans="1:11" ht="13.5" thickTop="1"/>
    <row r="25" spans="1:11">
      <c r="A25" s="6" t="s">
        <v>754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755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20">
        <f>I26/סיכום!$B$42</f>
        <v>0</v>
      </c>
    </row>
    <row r="27" spans="1:11" ht="13.5" thickTop="1"/>
    <row r="28" spans="1:11">
      <c r="A28" s="6" t="s">
        <v>756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757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20">
        <f>I29/סיכום!$B$42</f>
        <v>0</v>
      </c>
    </row>
    <row r="30" spans="1:11" ht="13.5" thickTop="1"/>
    <row r="31" spans="1:11">
      <c r="A31" s="6" t="s">
        <v>758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759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6"/>
      <c r="K32" s="20">
        <f>I32/סיכום!$B$42</f>
        <v>0</v>
      </c>
    </row>
    <row r="33" spans="1:11" ht="13.5" thickTop="1"/>
    <row r="34" spans="1:11" ht="13.5" thickBot="1">
      <c r="A34" s="4" t="s">
        <v>760</v>
      </c>
      <c r="B34" s="4"/>
      <c r="C34" s="4"/>
      <c r="D34" s="4"/>
      <c r="E34" s="4"/>
      <c r="F34" s="4"/>
      <c r="G34" s="25">
        <v>0</v>
      </c>
      <c r="H34" s="4"/>
      <c r="I34" s="25">
        <v>0</v>
      </c>
      <c r="J34" s="4"/>
      <c r="K34" s="23">
        <v>0</v>
      </c>
    </row>
    <row r="35" spans="1:11" ht="13.5" thickTop="1"/>
    <row r="37" spans="1:11">
      <c r="A37" s="4" t="s">
        <v>761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750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751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20">
        <f>I39/סיכום!$B$42</f>
        <v>0</v>
      </c>
    </row>
    <row r="40" spans="1:11" ht="13.5" thickTop="1"/>
    <row r="41" spans="1:11">
      <c r="A41" s="6" t="s">
        <v>762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763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20">
        <f>I42/סיכום!$B$42</f>
        <v>0</v>
      </c>
    </row>
    <row r="43" spans="1:11" ht="13.5" thickTop="1"/>
    <row r="44" spans="1:11">
      <c r="A44" s="6" t="s">
        <v>756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757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20">
        <f>I45/סיכום!$B$42</f>
        <v>0</v>
      </c>
    </row>
    <row r="46" spans="1:11" ht="13.5" thickTop="1"/>
    <row r="47" spans="1:11">
      <c r="A47" s="6" t="s">
        <v>764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765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6"/>
      <c r="K48" s="20">
        <f>I48/סיכום!$B$42</f>
        <v>0</v>
      </c>
    </row>
    <row r="49" spans="1:11" ht="13.5" thickTop="1"/>
    <row r="50" spans="1:11">
      <c r="A50" s="6" t="s">
        <v>758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759</v>
      </c>
      <c r="B51" s="6"/>
      <c r="C51" s="6"/>
      <c r="D51" s="6"/>
      <c r="E51" s="6"/>
      <c r="F51" s="6"/>
      <c r="G51" s="24">
        <v>0</v>
      </c>
      <c r="H51" s="6"/>
      <c r="I51" s="24">
        <v>0</v>
      </c>
      <c r="J51" s="6"/>
      <c r="K51" s="20">
        <f>I51/סיכום!$B$42</f>
        <v>0</v>
      </c>
    </row>
    <row r="52" spans="1:11" ht="13.5" thickTop="1"/>
    <row r="53" spans="1:11" ht="13.5" thickBot="1">
      <c r="A53" s="4" t="s">
        <v>766</v>
      </c>
      <c r="B53" s="4"/>
      <c r="C53" s="4"/>
      <c r="D53" s="4"/>
      <c r="E53" s="4"/>
      <c r="F53" s="4"/>
      <c r="G53" s="25">
        <v>0</v>
      </c>
      <c r="H53" s="4"/>
      <c r="I53" s="25">
        <v>0</v>
      </c>
      <c r="J53" s="4"/>
      <c r="K53" s="23">
        <v>0</v>
      </c>
    </row>
    <row r="54" spans="1:11" ht="13.5" thickTop="1"/>
    <row r="56" spans="1:11" ht="13.5" thickBot="1">
      <c r="A56" s="4" t="s">
        <v>767</v>
      </c>
      <c r="B56" s="4"/>
      <c r="C56" s="4"/>
      <c r="D56" s="4"/>
      <c r="E56" s="4"/>
      <c r="F56" s="4"/>
      <c r="G56" s="25">
        <v>0</v>
      </c>
      <c r="H56" s="4"/>
      <c r="I56" s="25">
        <v>0</v>
      </c>
      <c r="J56" s="4"/>
      <c r="K56" s="23">
        <v>0</v>
      </c>
    </row>
    <row r="57" spans="1:11" ht="13.5" thickTop="1"/>
    <row r="59" spans="1:11">
      <c r="A59" s="7" t="s">
        <v>50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rightToLeft="1" topLeftCell="A31" workbookViewId="0">
      <selection activeCell="J23" sqref="J23:J30"/>
    </sheetView>
  </sheetViews>
  <sheetFormatPr defaultColWidth="9.140625" defaultRowHeight="12.75"/>
  <cols>
    <col min="1" max="1" width="34.7109375" customWidth="1"/>
    <col min="2" max="2" width="12.7109375" customWidth="1"/>
    <col min="3" max="3" width="10.7109375" customWidth="1"/>
    <col min="4" max="4" width="11.7109375" customWidth="1"/>
    <col min="5" max="5" width="14.7109375" customWidth="1"/>
    <col min="6" max="6" width="11.7109375" customWidth="1"/>
    <col min="7" max="7" width="16.7109375" style="31" customWidth="1"/>
    <col min="8" max="8" width="9.7109375" style="31" customWidth="1"/>
    <col min="9" max="9" width="12.7109375" style="31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768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81</v>
      </c>
      <c r="E11" s="4" t="s">
        <v>53</v>
      </c>
      <c r="F11" s="4" t="s">
        <v>9</v>
      </c>
      <c r="G11" s="32" t="s">
        <v>55</v>
      </c>
      <c r="H11" s="32" t="s">
        <v>56</v>
      </c>
      <c r="I11" s="32" t="s">
        <v>577</v>
      </c>
      <c r="J11" s="22" t="s">
        <v>13</v>
      </c>
    </row>
    <row r="12" spans="1:10">
      <c r="A12" s="5"/>
      <c r="B12" s="5"/>
      <c r="C12" s="5"/>
      <c r="D12" s="5"/>
      <c r="E12" s="5" t="s">
        <v>58</v>
      </c>
      <c r="F12" s="5"/>
      <c r="G12" s="33" t="s">
        <v>60</v>
      </c>
      <c r="H12" s="33" t="s">
        <v>61</v>
      </c>
      <c r="I12" s="33" t="s">
        <v>15</v>
      </c>
      <c r="J12" s="30" t="s">
        <v>14</v>
      </c>
    </row>
    <row r="15" spans="1:10">
      <c r="A15" s="4" t="s">
        <v>769</v>
      </c>
      <c r="B15" s="4"/>
      <c r="C15" s="4"/>
      <c r="D15" s="4"/>
      <c r="E15" s="4"/>
      <c r="F15" s="4"/>
      <c r="G15" s="32"/>
      <c r="H15" s="32"/>
      <c r="I15" s="32"/>
      <c r="J15" s="22"/>
    </row>
    <row r="18" spans="1:10">
      <c r="A18" s="4" t="s">
        <v>770</v>
      </c>
      <c r="B18" s="4"/>
      <c r="C18" s="4"/>
      <c r="D18" s="4"/>
      <c r="E18" s="4"/>
      <c r="F18" s="4"/>
      <c r="G18" s="32"/>
      <c r="H18" s="32"/>
      <c r="I18" s="32"/>
      <c r="J18" s="22"/>
    </row>
    <row r="19" spans="1:10">
      <c r="A19" s="6" t="s">
        <v>771</v>
      </c>
      <c r="B19" s="6"/>
      <c r="C19" s="6"/>
      <c r="D19" s="6"/>
      <c r="E19" s="6"/>
      <c r="F19" s="6"/>
      <c r="G19" s="34"/>
      <c r="H19" s="34"/>
      <c r="I19" s="34"/>
      <c r="J19" s="19"/>
    </row>
    <row r="20" spans="1:10" ht="13.5" thickBot="1">
      <c r="A20" s="6" t="s">
        <v>772</v>
      </c>
      <c r="B20" s="6"/>
      <c r="C20" s="6"/>
      <c r="D20" s="6"/>
      <c r="E20" s="6"/>
      <c r="F20" s="6"/>
      <c r="G20" s="26">
        <v>0</v>
      </c>
      <c r="H20" s="34"/>
      <c r="I20" s="26">
        <v>0</v>
      </c>
      <c r="J20" s="20">
        <v>0</v>
      </c>
    </row>
    <row r="21" spans="1:10" ht="13.5" thickTop="1"/>
    <row r="22" spans="1:10">
      <c r="A22" s="6" t="s">
        <v>773</v>
      </c>
      <c r="B22" s="6"/>
      <c r="C22" s="6"/>
      <c r="D22" s="6"/>
      <c r="E22" s="6"/>
      <c r="F22" s="6"/>
      <c r="G22" s="34"/>
      <c r="H22" s="34"/>
      <c r="I22" s="34"/>
      <c r="J22" s="19"/>
    </row>
    <row r="23" spans="1:10">
      <c r="A23" s="7" t="s">
        <v>774</v>
      </c>
      <c r="B23" s="7">
        <v>9927268</v>
      </c>
      <c r="C23" s="7" t="s">
        <v>775</v>
      </c>
      <c r="D23" s="28">
        <v>0</v>
      </c>
      <c r="E23" s="7" t="s">
        <v>776</v>
      </c>
      <c r="F23" s="7" t="s">
        <v>23</v>
      </c>
      <c r="G23" s="35">
        <v>-120000</v>
      </c>
      <c r="H23" s="35">
        <v>-5.82</v>
      </c>
      <c r="I23" s="35">
        <v>6.98</v>
      </c>
      <c r="J23" s="18">
        <f>I23/סיכום!$B$42</f>
        <v>2.3991596754191312E-4</v>
      </c>
    </row>
    <row r="24" spans="1:10">
      <c r="A24" s="7" t="s">
        <v>777</v>
      </c>
      <c r="B24" s="7">
        <v>9926629</v>
      </c>
      <c r="C24" s="28">
        <v>0</v>
      </c>
      <c r="D24" s="28">
        <v>0</v>
      </c>
      <c r="E24" s="7" t="s">
        <v>778</v>
      </c>
      <c r="F24" s="7" t="s">
        <v>23</v>
      </c>
      <c r="G24" s="35">
        <v>-120000</v>
      </c>
      <c r="H24" s="35">
        <v>-44.08</v>
      </c>
      <c r="I24" s="35">
        <v>52.89</v>
      </c>
      <c r="J24" s="18">
        <f>I24/סיכום!$B$42</f>
        <v>1.817930590729482E-3</v>
      </c>
    </row>
    <row r="25" spans="1:10">
      <c r="A25" s="7" t="s">
        <v>779</v>
      </c>
      <c r="B25" s="7">
        <v>9927264</v>
      </c>
      <c r="C25" s="7" t="s">
        <v>775</v>
      </c>
      <c r="D25" s="28">
        <v>0</v>
      </c>
      <c r="E25" s="7" t="s">
        <v>780</v>
      </c>
      <c r="F25" s="7" t="s">
        <v>23</v>
      </c>
      <c r="G25" s="35">
        <v>-160000</v>
      </c>
      <c r="H25" s="35">
        <v>-7.69</v>
      </c>
      <c r="I25" s="35">
        <v>12.3</v>
      </c>
      <c r="J25" s="18">
        <f>I25/סיכום!$B$42</f>
        <v>4.2277455598360047E-4</v>
      </c>
    </row>
    <row r="26" spans="1:10">
      <c r="A26" s="7" t="s">
        <v>781</v>
      </c>
      <c r="B26" s="7">
        <v>915678240</v>
      </c>
      <c r="C26" s="28">
        <v>0</v>
      </c>
      <c r="D26" s="28">
        <v>0</v>
      </c>
      <c r="E26" s="7" t="s">
        <v>782</v>
      </c>
      <c r="F26" s="7" t="s">
        <v>23</v>
      </c>
      <c r="G26" s="35">
        <v>-100000</v>
      </c>
      <c r="H26" s="35">
        <v>-49.87</v>
      </c>
      <c r="I26" s="35">
        <v>49.87</v>
      </c>
      <c r="J26" s="18">
        <f>I26/סיכום!$B$42</f>
        <v>1.7141274070652157E-3</v>
      </c>
    </row>
    <row r="27" spans="1:10">
      <c r="A27" s="7" t="s">
        <v>781</v>
      </c>
      <c r="B27" s="7">
        <v>915754987</v>
      </c>
      <c r="C27" s="28">
        <v>0</v>
      </c>
      <c r="D27" s="28">
        <v>0</v>
      </c>
      <c r="E27" s="7" t="s">
        <v>783</v>
      </c>
      <c r="F27" s="7" t="s">
        <v>23</v>
      </c>
      <c r="G27" s="35">
        <v>-195000</v>
      </c>
      <c r="H27" s="35">
        <v>52.07</v>
      </c>
      <c r="I27" s="35">
        <v>-101.54</v>
      </c>
      <c r="J27" s="18">
        <f>I27/סיכום!$B$42</f>
        <v>-3.4901242613475441E-3</v>
      </c>
    </row>
    <row r="28" spans="1:10">
      <c r="A28" s="7" t="s">
        <v>781</v>
      </c>
      <c r="B28" s="7">
        <v>915726175</v>
      </c>
      <c r="C28" s="28">
        <v>0</v>
      </c>
      <c r="D28" s="28">
        <v>0</v>
      </c>
      <c r="E28" s="7" t="s">
        <v>784</v>
      </c>
      <c r="F28" s="7" t="s">
        <v>23</v>
      </c>
      <c r="G28" s="35">
        <v>-96000</v>
      </c>
      <c r="H28" s="35">
        <v>-53.14</v>
      </c>
      <c r="I28" s="35">
        <v>51.01</v>
      </c>
      <c r="J28" s="18">
        <f>I28/סיכום!$B$42</f>
        <v>1.7533113903027203E-3</v>
      </c>
    </row>
    <row r="29" spans="1:10">
      <c r="A29" s="7" t="s">
        <v>785</v>
      </c>
      <c r="B29" s="7">
        <v>9926916</v>
      </c>
      <c r="C29" s="7" t="s">
        <v>775</v>
      </c>
      <c r="D29" s="28">
        <v>0</v>
      </c>
      <c r="E29" s="7" t="s">
        <v>786</v>
      </c>
      <c r="F29" s="7" t="s">
        <v>23</v>
      </c>
      <c r="G29" s="35">
        <v>-4000000</v>
      </c>
      <c r="H29" s="35">
        <v>0.05</v>
      </c>
      <c r="I29" s="35">
        <v>-1.85</v>
      </c>
      <c r="J29" s="18">
        <f>I29/סיכום!$B$42</f>
        <v>-6.3588042973143166E-5</v>
      </c>
    </row>
    <row r="30" spans="1:10">
      <c r="A30" s="7" t="s">
        <v>787</v>
      </c>
      <c r="B30" s="7">
        <v>9926801</v>
      </c>
      <c r="C30" s="28">
        <v>0</v>
      </c>
      <c r="D30" s="28">
        <v>0</v>
      </c>
      <c r="E30" s="7" t="s">
        <v>788</v>
      </c>
      <c r="F30" s="7" t="s">
        <v>23</v>
      </c>
      <c r="G30" s="35">
        <v>-4000000</v>
      </c>
      <c r="H30" s="35">
        <v>-0.18</v>
      </c>
      <c r="I30" s="35">
        <v>7.22</v>
      </c>
      <c r="J30" s="18">
        <f>I30/סיכום!$B$42</f>
        <v>2.4816522717086139E-4</v>
      </c>
    </row>
    <row r="31" spans="1:10" ht="13.5" thickBot="1">
      <c r="A31" s="6" t="s">
        <v>789</v>
      </c>
      <c r="B31" s="6"/>
      <c r="C31" s="6"/>
      <c r="D31" s="6"/>
      <c r="E31" s="6"/>
      <c r="F31" s="6"/>
      <c r="G31" s="26">
        <f>SUM(G23:G30)</f>
        <v>-8791000</v>
      </c>
      <c r="H31" s="34"/>
      <c r="I31" s="26">
        <f>SUM(I23:I30)</f>
        <v>76.88</v>
      </c>
      <c r="J31" s="20">
        <f>SUM(J23:J30)</f>
        <v>2.6425128344731061E-3</v>
      </c>
    </row>
    <row r="32" spans="1:10" ht="13.5" thickTop="1"/>
    <row r="33" spans="1:10">
      <c r="A33" s="6" t="s">
        <v>790</v>
      </c>
      <c r="B33" s="6"/>
      <c r="C33" s="6"/>
      <c r="D33" s="6"/>
      <c r="E33" s="6"/>
      <c r="F33" s="6"/>
      <c r="G33" s="34"/>
      <c r="H33" s="34"/>
      <c r="I33" s="34"/>
      <c r="J33" s="19"/>
    </row>
    <row r="34" spans="1:10" ht="13.5" thickBot="1">
      <c r="A34" s="6" t="s">
        <v>791</v>
      </c>
      <c r="B34" s="6"/>
      <c r="C34" s="6"/>
      <c r="D34" s="6"/>
      <c r="E34" s="6"/>
      <c r="F34" s="6"/>
      <c r="G34" s="26">
        <v>0</v>
      </c>
      <c r="H34" s="34"/>
      <c r="I34" s="26">
        <v>0</v>
      </c>
      <c r="J34" s="20">
        <f>H34/סיכום!$B$42</f>
        <v>0</v>
      </c>
    </row>
    <row r="35" spans="1:10" ht="13.5" thickTop="1"/>
    <row r="36" spans="1:10">
      <c r="A36" s="6" t="s">
        <v>792</v>
      </c>
      <c r="B36" s="6"/>
      <c r="C36" s="6"/>
      <c r="D36" s="6"/>
      <c r="E36" s="6"/>
      <c r="F36" s="6"/>
      <c r="G36" s="34"/>
      <c r="H36" s="34"/>
      <c r="I36" s="34"/>
      <c r="J36" s="19"/>
    </row>
    <row r="37" spans="1:10" ht="13.5" thickBot="1">
      <c r="A37" s="6" t="s">
        <v>793</v>
      </c>
      <c r="B37" s="6"/>
      <c r="C37" s="6"/>
      <c r="D37" s="6"/>
      <c r="E37" s="6"/>
      <c r="F37" s="6"/>
      <c r="G37" s="26">
        <v>0</v>
      </c>
      <c r="H37" s="34"/>
      <c r="I37" s="26">
        <v>0</v>
      </c>
      <c r="J37" s="20">
        <f>H37/סיכום!$B$42</f>
        <v>0</v>
      </c>
    </row>
    <row r="38" spans="1:10" ht="13.5" thickTop="1"/>
    <row r="39" spans="1:10">
      <c r="A39" s="6" t="s">
        <v>794</v>
      </c>
      <c r="B39" s="6"/>
      <c r="C39" s="6"/>
      <c r="D39" s="6"/>
      <c r="E39" s="6"/>
      <c r="F39" s="6"/>
      <c r="G39" s="34"/>
      <c r="H39" s="34"/>
      <c r="I39" s="34"/>
      <c r="J39" s="19"/>
    </row>
    <row r="40" spans="1:10" ht="13.5" thickBot="1">
      <c r="A40" s="6" t="s">
        <v>795</v>
      </c>
      <c r="B40" s="6"/>
      <c r="C40" s="6"/>
      <c r="D40" s="6"/>
      <c r="E40" s="6"/>
      <c r="F40" s="6"/>
      <c r="G40" s="26">
        <v>0</v>
      </c>
      <c r="H40" s="34"/>
      <c r="I40" s="26">
        <v>0</v>
      </c>
      <c r="J40" s="20">
        <f>H40/סיכום!$B$42</f>
        <v>0</v>
      </c>
    </row>
    <row r="41" spans="1:10" ht="13.5" thickTop="1"/>
    <row r="42" spans="1:10" ht="13.5" thickBot="1">
      <c r="A42" s="4" t="s">
        <v>796</v>
      </c>
      <c r="B42" s="4"/>
      <c r="C42" s="4"/>
      <c r="D42" s="4"/>
      <c r="E42" s="4"/>
      <c r="F42" s="4"/>
      <c r="G42" s="27">
        <f>SUM(G31)</f>
        <v>-8791000</v>
      </c>
      <c r="H42" s="32"/>
      <c r="I42" s="27">
        <f>SUM(I31)</f>
        <v>76.88</v>
      </c>
      <c r="J42" s="23">
        <f>SUM(J31)</f>
        <v>2.6425128344731061E-3</v>
      </c>
    </row>
    <row r="43" spans="1:10" ht="13.5" thickTop="1"/>
    <row r="45" spans="1:10">
      <c r="A45" s="4" t="s">
        <v>797</v>
      </c>
      <c r="B45" s="4"/>
      <c r="C45" s="4"/>
      <c r="D45" s="4"/>
      <c r="E45" s="4"/>
      <c r="F45" s="4"/>
      <c r="G45" s="32"/>
      <c r="H45" s="32"/>
      <c r="I45" s="32"/>
      <c r="J45" s="22"/>
    </row>
    <row r="46" spans="1:10">
      <c r="A46" s="6" t="s">
        <v>771</v>
      </c>
      <c r="B46" s="6"/>
      <c r="C46" s="6"/>
      <c r="D46" s="6"/>
      <c r="E46" s="6"/>
      <c r="F46" s="6"/>
      <c r="G46" s="34"/>
      <c r="H46" s="34"/>
      <c r="I46" s="34"/>
      <c r="J46" s="19"/>
    </row>
    <row r="47" spans="1:10" ht="13.5" thickBot="1">
      <c r="A47" s="6" t="s">
        <v>772</v>
      </c>
      <c r="B47" s="6"/>
      <c r="C47" s="6"/>
      <c r="D47" s="6"/>
      <c r="E47" s="6"/>
      <c r="F47" s="6"/>
      <c r="G47" s="26">
        <v>0</v>
      </c>
      <c r="H47" s="34"/>
      <c r="I47" s="26">
        <v>0</v>
      </c>
      <c r="J47" s="20">
        <f>H47/סיכום!$B$42</f>
        <v>0</v>
      </c>
    </row>
    <row r="48" spans="1:10" ht="13.5" thickTop="1"/>
    <row r="49" spans="1:10">
      <c r="A49" s="6" t="s">
        <v>798</v>
      </c>
      <c r="B49" s="6"/>
      <c r="C49" s="6"/>
      <c r="D49" s="6"/>
      <c r="E49" s="6"/>
      <c r="F49" s="6"/>
      <c r="G49" s="34"/>
      <c r="H49" s="34"/>
      <c r="I49" s="34"/>
      <c r="J49" s="19"/>
    </row>
    <row r="50" spans="1:10" ht="13.5" thickBot="1">
      <c r="A50" s="6" t="s">
        <v>799</v>
      </c>
      <c r="B50" s="6"/>
      <c r="C50" s="6"/>
      <c r="D50" s="6"/>
      <c r="E50" s="6"/>
      <c r="F50" s="6"/>
      <c r="G50" s="26">
        <v>0</v>
      </c>
      <c r="H50" s="34"/>
      <c r="I50" s="26">
        <v>0</v>
      </c>
      <c r="J50" s="20">
        <f>H50/סיכום!$B$42</f>
        <v>0</v>
      </c>
    </row>
    <row r="51" spans="1:10" ht="13.5" thickTop="1"/>
    <row r="52" spans="1:10">
      <c r="A52" s="6" t="s">
        <v>792</v>
      </c>
      <c r="B52" s="6"/>
      <c r="C52" s="6"/>
      <c r="D52" s="6"/>
      <c r="E52" s="6"/>
      <c r="F52" s="6"/>
      <c r="G52" s="34"/>
      <c r="H52" s="34"/>
      <c r="I52" s="34"/>
      <c r="J52" s="19"/>
    </row>
    <row r="53" spans="1:10" ht="13.5" thickBot="1">
      <c r="A53" s="6" t="s">
        <v>793</v>
      </c>
      <c r="B53" s="6"/>
      <c r="C53" s="6"/>
      <c r="D53" s="6"/>
      <c r="E53" s="6"/>
      <c r="F53" s="6"/>
      <c r="G53" s="26">
        <v>0</v>
      </c>
      <c r="H53" s="34"/>
      <c r="I53" s="26">
        <v>0</v>
      </c>
      <c r="J53" s="20">
        <f>H53/סיכום!$B$42</f>
        <v>0</v>
      </c>
    </row>
    <row r="54" spans="1:10" ht="13.5" thickTop="1"/>
    <row r="55" spans="1:10">
      <c r="A55" s="6" t="s">
        <v>794</v>
      </c>
      <c r="B55" s="6"/>
      <c r="C55" s="6"/>
      <c r="D55" s="6"/>
      <c r="E55" s="6"/>
      <c r="F55" s="6"/>
      <c r="G55" s="34"/>
      <c r="H55" s="34"/>
      <c r="I55" s="34"/>
      <c r="J55" s="19"/>
    </row>
    <row r="56" spans="1:10" ht="13.5" thickBot="1">
      <c r="A56" s="6" t="s">
        <v>795</v>
      </c>
      <c r="B56" s="6"/>
      <c r="C56" s="6"/>
      <c r="D56" s="6"/>
      <c r="E56" s="6"/>
      <c r="F56" s="6"/>
      <c r="G56" s="26">
        <v>0</v>
      </c>
      <c r="H56" s="34"/>
      <c r="I56" s="26">
        <v>0</v>
      </c>
      <c r="J56" s="20">
        <f>H56/סיכום!$B$42</f>
        <v>0</v>
      </c>
    </row>
    <row r="57" spans="1:10" ht="13.5" thickTop="1"/>
    <row r="58" spans="1:10" ht="13.5" thickBot="1">
      <c r="A58" s="4" t="s">
        <v>800</v>
      </c>
      <c r="B58" s="4"/>
      <c r="C58" s="4"/>
      <c r="D58" s="4"/>
      <c r="E58" s="4"/>
      <c r="F58" s="4"/>
      <c r="G58" s="27">
        <v>0</v>
      </c>
      <c r="H58" s="32"/>
      <c r="I58" s="27">
        <v>0</v>
      </c>
      <c r="J58" s="23">
        <v>0</v>
      </c>
    </row>
    <row r="59" spans="1:10" ht="13.5" thickTop="1"/>
    <row r="61" spans="1:10" ht="13.5" thickBot="1">
      <c r="A61" s="4" t="s">
        <v>801</v>
      </c>
      <c r="B61" s="4"/>
      <c r="C61" s="4"/>
      <c r="D61" s="4"/>
      <c r="E61" s="4"/>
      <c r="F61" s="4"/>
      <c r="G61" s="27">
        <f>SUM(G42)</f>
        <v>-8791000</v>
      </c>
      <c r="H61" s="32"/>
      <c r="I61" s="27">
        <f>SUM(I42)</f>
        <v>76.88</v>
      </c>
      <c r="J61" s="23">
        <f>SUM(J31)</f>
        <v>2.6425128344731061E-3</v>
      </c>
    </row>
    <row r="62" spans="1:10" ht="13.5" thickTop="1"/>
    <row r="64" spans="1:10">
      <c r="A64" s="7" t="s">
        <v>50</v>
      </c>
      <c r="B64" s="7"/>
      <c r="C64" s="7"/>
      <c r="D64" s="7"/>
      <c r="E64" s="7"/>
      <c r="F64" s="7"/>
      <c r="G64" s="35"/>
      <c r="H64" s="35"/>
      <c r="I64" s="35"/>
      <c r="J64" s="18"/>
    </row>
    <row r="68" spans="1:1">
      <c r="A68" s="2" t="s">
        <v>51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rightToLeft="1" workbookViewId="0">
      <selection activeCell="D20" sqref="D20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9" customWidth="1"/>
    <col min="9" max="9" width="16.7109375" style="29" customWidth="1"/>
    <col min="10" max="10" width="12.7109375" style="31" customWidth="1"/>
    <col min="11" max="11" width="9.7109375" style="31" customWidth="1"/>
    <col min="12" max="12" width="11.7109375" style="31" customWidth="1"/>
    <col min="13" max="13" width="24.7109375" style="29" customWidth="1"/>
    <col min="14" max="14" width="20.7109375" style="29" customWidth="1"/>
  </cols>
  <sheetData>
    <row r="2" spans="1:14" ht="18">
      <c r="A2" s="1" t="s">
        <v>0</v>
      </c>
    </row>
    <row r="4" spans="1:14" ht="18">
      <c r="A4" s="1" t="s">
        <v>52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22" t="s">
        <v>10</v>
      </c>
      <c r="I11" s="22" t="s">
        <v>11</v>
      </c>
      <c r="J11" s="32" t="s">
        <v>55</v>
      </c>
      <c r="K11" s="32" t="s">
        <v>56</v>
      </c>
      <c r="L11" s="32" t="s">
        <v>12</v>
      </c>
      <c r="M11" s="22" t="s">
        <v>57</v>
      </c>
      <c r="N11" s="22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30" t="s">
        <v>14</v>
      </c>
      <c r="I12" s="30" t="s">
        <v>14</v>
      </c>
      <c r="J12" s="33" t="s">
        <v>60</v>
      </c>
      <c r="K12" s="33" t="s">
        <v>61</v>
      </c>
      <c r="L12" s="33" t="s">
        <v>15</v>
      </c>
      <c r="M12" s="30" t="s">
        <v>14</v>
      </c>
      <c r="N12" s="30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22"/>
      <c r="I15" s="22"/>
      <c r="J15" s="32"/>
      <c r="K15" s="32"/>
      <c r="L15" s="32"/>
      <c r="M15" s="22"/>
      <c r="N15" s="22"/>
    </row>
    <row r="18" spans="1:14">
      <c r="A18" s="4" t="s">
        <v>63</v>
      </c>
      <c r="B18" s="4"/>
      <c r="C18" s="4"/>
      <c r="D18" s="4"/>
      <c r="E18" s="4"/>
      <c r="F18" s="4"/>
      <c r="G18" s="4"/>
      <c r="H18" s="22"/>
      <c r="I18" s="22"/>
      <c r="J18" s="32"/>
      <c r="K18" s="32"/>
      <c r="L18" s="32"/>
      <c r="M18" s="22"/>
      <c r="N18" s="22"/>
    </row>
    <row r="19" spans="1:14">
      <c r="A19" s="6" t="s">
        <v>64</v>
      </c>
      <c r="B19" s="6"/>
      <c r="C19" s="6"/>
      <c r="D19" s="6"/>
      <c r="E19" s="6"/>
      <c r="F19" s="6"/>
      <c r="G19" s="6"/>
      <c r="H19" s="19"/>
      <c r="I19" s="19"/>
      <c r="J19" s="34"/>
      <c r="K19" s="34"/>
      <c r="L19" s="34"/>
      <c r="M19" s="19"/>
      <c r="N19" s="19"/>
    </row>
    <row r="20" spans="1:14">
      <c r="A20" s="7" t="s">
        <v>65</v>
      </c>
      <c r="B20" s="7">
        <v>1120583</v>
      </c>
      <c r="C20" s="7" t="s">
        <v>66</v>
      </c>
      <c r="D20" s="28">
        <v>0</v>
      </c>
      <c r="E20" s="28">
        <v>0</v>
      </c>
      <c r="F20" s="7">
        <v>20.440000000000001</v>
      </c>
      <c r="G20" s="7" t="s">
        <v>23</v>
      </c>
      <c r="H20" s="18">
        <v>2.75E-2</v>
      </c>
      <c r="I20" s="18">
        <v>6.4999999999999997E-3</v>
      </c>
      <c r="J20" s="35">
        <v>49430</v>
      </c>
      <c r="K20" s="35">
        <v>160.6</v>
      </c>
      <c r="L20" s="35">
        <v>79.38</v>
      </c>
      <c r="M20" s="18">
        <v>0</v>
      </c>
      <c r="N20" s="18">
        <f>L20/סיכום!$B$42</f>
        <v>2.7284426222746508E-3</v>
      </c>
    </row>
    <row r="21" spans="1:14" ht="13.5" thickBot="1">
      <c r="A21" s="6" t="s">
        <v>67</v>
      </c>
      <c r="B21" s="6"/>
      <c r="C21" s="6"/>
      <c r="D21" s="6"/>
      <c r="E21" s="6"/>
      <c r="F21" s="6">
        <v>20.440000000000001</v>
      </c>
      <c r="G21" s="6"/>
      <c r="H21" s="19"/>
      <c r="I21" s="19">
        <v>6.4999999999999997E-3</v>
      </c>
      <c r="J21" s="26">
        <f>SUM(J20)</f>
        <v>49430</v>
      </c>
      <c r="K21" s="34"/>
      <c r="L21" s="26">
        <f>SUM(L20)</f>
        <v>79.38</v>
      </c>
      <c r="M21" s="19"/>
      <c r="N21" s="20">
        <f>SUM(N20)</f>
        <v>2.7284426222746508E-3</v>
      </c>
    </row>
    <row r="22" spans="1:14" ht="13.5" thickTop="1"/>
    <row r="23" spans="1:14">
      <c r="A23" s="6" t="s">
        <v>68</v>
      </c>
      <c r="B23" s="6"/>
      <c r="C23" s="6"/>
      <c r="D23" s="6"/>
      <c r="E23" s="6"/>
      <c r="F23" s="6"/>
      <c r="G23" s="6"/>
      <c r="H23" s="19"/>
      <c r="I23" s="19"/>
      <c r="J23" s="34"/>
      <c r="K23" s="34"/>
      <c r="L23" s="34"/>
      <c r="M23" s="19"/>
      <c r="N23" s="19"/>
    </row>
    <row r="24" spans="1:14" ht="13.5" thickBot="1">
      <c r="A24" s="6" t="s">
        <v>69</v>
      </c>
      <c r="B24" s="6"/>
      <c r="C24" s="6"/>
      <c r="D24" s="6"/>
      <c r="E24" s="6"/>
      <c r="F24" s="6"/>
      <c r="G24" s="6"/>
      <c r="H24" s="19"/>
      <c r="I24" s="19"/>
      <c r="J24" s="26">
        <v>0</v>
      </c>
      <c r="K24" s="34"/>
      <c r="L24" s="26">
        <v>0</v>
      </c>
      <c r="M24" s="19"/>
      <c r="N24" s="20">
        <f>L24/סיכום!$B$42</f>
        <v>0</v>
      </c>
    </row>
    <row r="25" spans="1:14" ht="13.5" thickTop="1"/>
    <row r="26" spans="1:14">
      <c r="A26" s="6" t="s">
        <v>70</v>
      </c>
      <c r="B26" s="6"/>
      <c r="C26" s="6"/>
      <c r="D26" s="6"/>
      <c r="E26" s="6"/>
      <c r="F26" s="6"/>
      <c r="G26" s="6"/>
      <c r="H26" s="19"/>
      <c r="I26" s="19"/>
      <c r="J26" s="34"/>
      <c r="K26" s="34"/>
      <c r="L26" s="34"/>
      <c r="M26" s="19"/>
      <c r="N26" s="19"/>
    </row>
    <row r="27" spans="1:14" ht="13.5" thickBot="1">
      <c r="A27" s="6" t="s">
        <v>71</v>
      </c>
      <c r="B27" s="6"/>
      <c r="C27" s="6"/>
      <c r="D27" s="6"/>
      <c r="E27" s="6"/>
      <c r="F27" s="6"/>
      <c r="G27" s="6"/>
      <c r="H27" s="19"/>
      <c r="I27" s="19"/>
      <c r="J27" s="26">
        <v>0</v>
      </c>
      <c r="K27" s="34"/>
      <c r="L27" s="26">
        <v>0</v>
      </c>
      <c r="M27" s="19"/>
      <c r="N27" s="20">
        <f>L27/סיכום!$B$42</f>
        <v>0</v>
      </c>
    </row>
    <row r="28" spans="1:14" ht="13.5" thickTop="1"/>
    <row r="29" spans="1:14" ht="13.5" thickBot="1">
      <c r="A29" s="4" t="s">
        <v>72</v>
      </c>
      <c r="B29" s="4"/>
      <c r="C29" s="4"/>
      <c r="D29" s="4"/>
      <c r="E29" s="4"/>
      <c r="F29" s="4">
        <v>20.440000000000001</v>
      </c>
      <c r="G29" s="4"/>
      <c r="H29" s="22"/>
      <c r="I29" s="22">
        <v>6.4999999999999997E-3</v>
      </c>
      <c r="J29" s="27">
        <f>SUM(J21)</f>
        <v>49430</v>
      </c>
      <c r="K29" s="32"/>
      <c r="L29" s="27">
        <f>SUM(L21)</f>
        <v>79.38</v>
      </c>
      <c r="M29" s="22"/>
      <c r="N29" s="23">
        <f>SUM(N21)</f>
        <v>2.7284426222746508E-3</v>
      </c>
    </row>
    <row r="30" spans="1:14" ht="13.5" thickTop="1"/>
    <row r="32" spans="1:14">
      <c r="A32" s="4" t="s">
        <v>73</v>
      </c>
      <c r="B32" s="4"/>
      <c r="C32" s="4"/>
      <c r="D32" s="4"/>
      <c r="E32" s="4"/>
      <c r="F32" s="4"/>
      <c r="G32" s="4"/>
      <c r="H32" s="22"/>
      <c r="I32" s="22"/>
      <c r="J32" s="32"/>
      <c r="K32" s="32"/>
      <c r="L32" s="32"/>
      <c r="M32" s="22"/>
      <c r="N32" s="22"/>
    </row>
    <row r="33" spans="1:14">
      <c r="A33" s="6" t="s">
        <v>74</v>
      </c>
      <c r="B33" s="6"/>
      <c r="C33" s="6"/>
      <c r="D33" s="6"/>
      <c r="E33" s="6"/>
      <c r="F33" s="6"/>
      <c r="G33" s="6"/>
      <c r="H33" s="19"/>
      <c r="I33" s="19"/>
      <c r="J33" s="34"/>
      <c r="K33" s="34"/>
      <c r="L33" s="34"/>
      <c r="M33" s="19"/>
      <c r="N33" s="19"/>
    </row>
    <row r="34" spans="1:14" ht="13.5" thickBot="1">
      <c r="A34" s="6" t="s">
        <v>75</v>
      </c>
      <c r="B34" s="6"/>
      <c r="C34" s="6"/>
      <c r="D34" s="6"/>
      <c r="E34" s="6"/>
      <c r="F34" s="6"/>
      <c r="G34" s="6"/>
      <c r="H34" s="19"/>
      <c r="I34" s="19"/>
      <c r="J34" s="26">
        <v>0</v>
      </c>
      <c r="K34" s="34"/>
      <c r="L34" s="26">
        <v>0</v>
      </c>
      <c r="M34" s="19"/>
      <c r="N34" s="20">
        <f>L34/סיכום!$B$42</f>
        <v>0</v>
      </c>
    </row>
    <row r="35" spans="1:14" ht="13.5" thickTop="1"/>
    <row r="36" spans="1:14">
      <c r="A36" s="6" t="s">
        <v>76</v>
      </c>
      <c r="B36" s="6"/>
      <c r="C36" s="6"/>
      <c r="D36" s="6"/>
      <c r="E36" s="6"/>
      <c r="F36" s="6"/>
      <c r="G36" s="6"/>
      <c r="H36" s="19"/>
      <c r="I36" s="19"/>
      <c r="J36" s="34"/>
      <c r="K36" s="34"/>
      <c r="L36" s="34"/>
      <c r="M36" s="19"/>
      <c r="N36" s="19"/>
    </row>
    <row r="37" spans="1:14" ht="13.5" thickBot="1">
      <c r="A37" s="6" t="s">
        <v>77</v>
      </c>
      <c r="B37" s="6"/>
      <c r="C37" s="6"/>
      <c r="D37" s="6"/>
      <c r="E37" s="6"/>
      <c r="F37" s="6"/>
      <c r="G37" s="6"/>
      <c r="H37" s="19"/>
      <c r="I37" s="19"/>
      <c r="J37" s="26">
        <v>0</v>
      </c>
      <c r="K37" s="34"/>
      <c r="L37" s="26">
        <v>0</v>
      </c>
      <c r="M37" s="19"/>
      <c r="N37" s="20">
        <f>L37/סיכום!$B$42</f>
        <v>0</v>
      </c>
    </row>
    <row r="38" spans="1:14" ht="13.5" thickTop="1"/>
    <row r="39" spans="1:14" ht="13.5" thickBot="1">
      <c r="A39" s="4" t="s">
        <v>78</v>
      </c>
      <c r="B39" s="4"/>
      <c r="C39" s="4"/>
      <c r="D39" s="4"/>
      <c r="E39" s="4"/>
      <c r="F39" s="4"/>
      <c r="G39" s="4"/>
      <c r="H39" s="22"/>
      <c r="I39" s="22"/>
      <c r="J39" s="27">
        <v>0</v>
      </c>
      <c r="K39" s="32"/>
      <c r="L39" s="27">
        <v>0</v>
      </c>
      <c r="M39" s="22"/>
      <c r="N39" s="23">
        <v>0</v>
      </c>
    </row>
    <row r="40" spans="1:14" ht="13.5" thickTop="1"/>
    <row r="42" spans="1:14" ht="13.5" thickBot="1">
      <c r="A42" s="4" t="s">
        <v>79</v>
      </c>
      <c r="B42" s="4"/>
      <c r="C42" s="4"/>
      <c r="D42" s="4"/>
      <c r="E42" s="4"/>
      <c r="F42" s="4">
        <v>20.440000000000001</v>
      </c>
      <c r="G42" s="4"/>
      <c r="H42" s="22"/>
      <c r="I42" s="22">
        <v>6.4999999999999997E-3</v>
      </c>
      <c r="J42" s="27">
        <f>SUM(J29)</f>
        <v>49430</v>
      </c>
      <c r="K42" s="32"/>
      <c r="L42" s="27">
        <f>SUM(L29)</f>
        <v>79.38</v>
      </c>
      <c r="M42" s="22"/>
      <c r="N42" s="23">
        <f>SUM(N29)</f>
        <v>2.7284426222746508E-3</v>
      </c>
    </row>
    <row r="43" spans="1:14" ht="13.5" thickTop="1"/>
    <row r="45" spans="1:14">
      <c r="A45" s="7" t="s">
        <v>50</v>
      </c>
      <c r="B45" s="7"/>
      <c r="C45" s="7"/>
      <c r="D45" s="7"/>
      <c r="E45" s="7"/>
      <c r="F45" s="7"/>
      <c r="G45" s="7"/>
      <c r="H45" s="18"/>
      <c r="I45" s="18"/>
      <c r="J45" s="35"/>
      <c r="K45" s="35"/>
      <c r="L45" s="35"/>
      <c r="M45" s="18"/>
      <c r="N45" s="18"/>
    </row>
    <row r="49" spans="1:1">
      <c r="A49" s="2" t="s">
        <v>51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1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802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557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577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803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804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560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561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v>0</v>
      </c>
    </row>
    <row r="21" spans="1:16" ht="13.5" thickTop="1"/>
    <row r="22" spans="1:16">
      <c r="A22" s="6" t="s">
        <v>562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563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564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565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566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567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568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569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570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571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805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806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560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561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562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563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564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565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566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567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568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569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570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571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807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808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2" workbookViewId="0">
      <selection activeCell="I24" sqref="I24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843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4" t="s">
        <v>10</v>
      </c>
      <c r="I11" s="4" t="s">
        <v>11</v>
      </c>
      <c r="J11" s="4" t="s">
        <v>55</v>
      </c>
      <c r="K11" s="4" t="s">
        <v>56</v>
      </c>
      <c r="L11" s="4" t="s">
        <v>577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5" t="s">
        <v>14</v>
      </c>
      <c r="I12" s="5" t="s">
        <v>14</v>
      </c>
      <c r="J12" s="5" t="s">
        <v>60</v>
      </c>
      <c r="K12" s="5" t="s">
        <v>61</v>
      </c>
      <c r="L12" s="5" t="s">
        <v>15</v>
      </c>
      <c r="M12" s="5" t="s">
        <v>14</v>
      </c>
    </row>
    <row r="15" spans="1:13">
      <c r="A15" s="4" t="s">
        <v>843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844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845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846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20">
        <v>0</v>
      </c>
    </row>
    <row r="21" spans="1:13" ht="13.5" thickTop="1"/>
    <row r="22" spans="1:13">
      <c r="A22" s="6" t="s">
        <v>847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848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20">
        <f>L23/סיכום!$B$42</f>
        <v>0</v>
      </c>
    </row>
    <row r="24" spans="1:13" ht="13.5" thickTop="1"/>
    <row r="25" spans="1:13">
      <c r="A25" s="6" t="s">
        <v>849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850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20">
        <f>L26/סיכום!$B$42</f>
        <v>0</v>
      </c>
    </row>
    <row r="27" spans="1:13" ht="13.5" thickTop="1"/>
    <row r="28" spans="1:13">
      <c r="A28" s="6" t="s">
        <v>851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852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20">
        <f>L29/סיכום!$B$42</f>
        <v>0</v>
      </c>
    </row>
    <row r="30" spans="1:13" ht="13.5" thickTop="1"/>
    <row r="31" spans="1:13">
      <c r="A31" s="6" t="s">
        <v>853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854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20">
        <f>L32/סיכום!$B$42</f>
        <v>0</v>
      </c>
    </row>
    <row r="33" spans="1:13" ht="13.5" thickTop="1"/>
    <row r="34" spans="1:13" ht="13.5" thickBot="1">
      <c r="A34" s="4" t="s">
        <v>855</v>
      </c>
      <c r="B34" s="4"/>
      <c r="C34" s="4"/>
      <c r="D34" s="4"/>
      <c r="E34" s="4"/>
      <c r="F34" s="4"/>
      <c r="G34" s="4"/>
      <c r="H34" s="4"/>
      <c r="I34" s="4"/>
      <c r="J34" s="25">
        <v>0</v>
      </c>
      <c r="K34" s="4"/>
      <c r="L34" s="25">
        <v>0</v>
      </c>
      <c r="M34" s="23">
        <v>0</v>
      </c>
    </row>
    <row r="35" spans="1:13" ht="13.5" thickTop="1"/>
    <row r="37" spans="1:13">
      <c r="A37" s="4" t="s">
        <v>856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856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857</v>
      </c>
      <c r="B39" s="6"/>
      <c r="C39" s="6"/>
      <c r="D39" s="6"/>
      <c r="E39" s="6"/>
      <c r="F39" s="6"/>
      <c r="G39" s="6"/>
      <c r="H39" s="6"/>
      <c r="I39" s="6"/>
      <c r="J39" s="24">
        <v>0</v>
      </c>
      <c r="K39" s="6"/>
      <c r="L39" s="24">
        <v>0</v>
      </c>
      <c r="M39" s="20">
        <f>L39/סיכום!$B$42</f>
        <v>0</v>
      </c>
    </row>
    <row r="40" spans="1:13" ht="13.5" thickTop="1"/>
    <row r="41" spans="1:13" ht="13.5" thickBot="1">
      <c r="A41" s="4" t="s">
        <v>857</v>
      </c>
      <c r="B41" s="4"/>
      <c r="C41" s="4"/>
      <c r="D41" s="4"/>
      <c r="E41" s="4"/>
      <c r="F41" s="4"/>
      <c r="G41" s="4"/>
      <c r="H41" s="4"/>
      <c r="I41" s="4"/>
      <c r="J41" s="25">
        <v>0</v>
      </c>
      <c r="K41" s="4"/>
      <c r="L41" s="25">
        <v>0</v>
      </c>
      <c r="M41" s="23">
        <v>0</v>
      </c>
    </row>
    <row r="42" spans="1:13" ht="13.5" thickTop="1"/>
    <row r="44" spans="1:13" ht="13.5" thickBot="1">
      <c r="A44" s="4" t="s">
        <v>858</v>
      </c>
      <c r="B44" s="4"/>
      <c r="C44" s="4"/>
      <c r="D44" s="4"/>
      <c r="E44" s="4"/>
      <c r="F44" s="4"/>
      <c r="G44" s="4"/>
      <c r="H44" s="4"/>
      <c r="I44" s="4"/>
      <c r="J44" s="25">
        <v>0</v>
      </c>
      <c r="K44" s="4"/>
      <c r="L44" s="25">
        <v>0</v>
      </c>
      <c r="M44" s="23">
        <v>0</v>
      </c>
    </row>
    <row r="45" spans="1:13" ht="13.5" thickTop="1"/>
    <row r="47" spans="1:13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workbookViewId="0">
      <selection activeCell="I19" sqref="I19"/>
    </sheetView>
  </sheetViews>
  <sheetFormatPr defaultColWidth="9.140625" defaultRowHeight="12.75"/>
  <cols>
    <col min="1" max="1" width="57.7109375" customWidth="1"/>
    <col min="2" max="2" width="12.7109375" customWidth="1"/>
    <col min="3" max="3" width="1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style="29" customWidth="1"/>
    <col min="9" max="9" width="16.7109375" style="29" customWidth="1"/>
    <col min="10" max="10" width="13.7109375" style="31" customWidth="1"/>
    <col min="11" max="11" width="9.7109375" style="31" customWidth="1"/>
    <col min="12" max="12" width="12.7109375" style="31" customWidth="1"/>
    <col min="13" max="13" width="20.7109375" style="29" customWidth="1"/>
  </cols>
  <sheetData>
    <row r="2" spans="1:13" ht="18">
      <c r="A2" s="1" t="s">
        <v>0</v>
      </c>
    </row>
    <row r="4" spans="1:13" ht="18">
      <c r="A4" s="1" t="s">
        <v>809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22" t="s">
        <v>10</v>
      </c>
      <c r="I11" s="22" t="s">
        <v>11</v>
      </c>
      <c r="J11" s="32" t="s">
        <v>55</v>
      </c>
      <c r="K11" s="32" t="s">
        <v>56</v>
      </c>
      <c r="L11" s="32" t="s">
        <v>577</v>
      </c>
      <c r="M11" s="22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30" t="s">
        <v>14</v>
      </c>
      <c r="I12" s="30" t="s">
        <v>14</v>
      </c>
      <c r="J12" s="33" t="s">
        <v>60</v>
      </c>
      <c r="K12" s="33" t="s">
        <v>61</v>
      </c>
      <c r="L12" s="33" t="s">
        <v>15</v>
      </c>
      <c r="M12" s="30" t="s">
        <v>14</v>
      </c>
    </row>
    <row r="15" spans="1:13">
      <c r="A15" s="4" t="s">
        <v>809</v>
      </c>
      <c r="B15" s="4"/>
      <c r="C15" s="4"/>
      <c r="D15" s="4"/>
      <c r="E15" s="4"/>
      <c r="F15" s="4"/>
      <c r="G15" s="4"/>
      <c r="H15" s="22"/>
      <c r="I15" s="22"/>
      <c r="J15" s="32"/>
      <c r="K15" s="32"/>
      <c r="L15" s="32"/>
      <c r="M15" s="22"/>
    </row>
    <row r="18" spans="1:13">
      <c r="A18" s="4" t="s">
        <v>810</v>
      </c>
      <c r="B18" s="4"/>
      <c r="C18" s="4"/>
      <c r="D18" s="4"/>
      <c r="E18" s="4"/>
      <c r="F18" s="4"/>
      <c r="G18" s="4"/>
      <c r="H18" s="22"/>
      <c r="I18" s="22"/>
      <c r="J18" s="32"/>
      <c r="K18" s="32"/>
      <c r="L18" s="32"/>
      <c r="M18" s="22"/>
    </row>
    <row r="19" spans="1:13">
      <c r="A19" s="6" t="s">
        <v>811</v>
      </c>
      <c r="B19" s="6"/>
      <c r="C19" s="6"/>
      <c r="D19" s="6"/>
      <c r="E19" s="6"/>
      <c r="F19" s="6"/>
      <c r="G19" s="6"/>
      <c r="H19" s="19"/>
      <c r="I19" s="19"/>
      <c r="J19" s="34"/>
      <c r="K19" s="34"/>
      <c r="L19" s="34"/>
      <c r="M19" s="19"/>
    </row>
    <row r="20" spans="1:13">
      <c r="A20" s="7" t="s">
        <v>812</v>
      </c>
      <c r="B20" s="7">
        <v>1000002</v>
      </c>
      <c r="C20" s="7" t="s">
        <v>813</v>
      </c>
      <c r="D20" s="28" t="s">
        <v>952</v>
      </c>
      <c r="E20" s="28">
        <v>0</v>
      </c>
      <c r="F20" s="28">
        <v>2.29</v>
      </c>
      <c r="G20" s="7" t="s">
        <v>23</v>
      </c>
      <c r="H20" s="18">
        <v>1.14E-2</v>
      </c>
      <c r="I20" s="18">
        <v>1.21E-2</v>
      </c>
      <c r="J20" s="35">
        <v>152531.68</v>
      </c>
      <c r="K20" s="35">
        <v>100</v>
      </c>
      <c r="L20" s="35">
        <v>152.53</v>
      </c>
      <c r="M20" s="18">
        <v>5.1999999999999998E-3</v>
      </c>
    </row>
    <row r="21" spans="1:13" ht="13.5" thickBot="1">
      <c r="A21" s="6" t="s">
        <v>814</v>
      </c>
      <c r="B21" s="6"/>
      <c r="C21" s="6"/>
      <c r="D21" s="6"/>
      <c r="E21" s="6"/>
      <c r="F21" s="6"/>
      <c r="G21" s="6"/>
      <c r="H21" s="19"/>
      <c r="I21" s="19"/>
      <c r="J21" s="26">
        <f>SUM(J20)</f>
        <v>152531.68</v>
      </c>
      <c r="K21" s="34"/>
      <c r="L21" s="26">
        <f>SUM(L20)</f>
        <v>152.53</v>
      </c>
      <c r="M21" s="20">
        <f>SUM(M20)</f>
        <v>5.1999999999999998E-3</v>
      </c>
    </row>
    <row r="22" spans="1:13" ht="13.5" thickTop="1"/>
    <row r="23" spans="1:13">
      <c r="A23" s="6" t="s">
        <v>815</v>
      </c>
      <c r="B23" s="6"/>
      <c r="C23" s="6"/>
      <c r="D23" s="6"/>
      <c r="E23" s="6"/>
      <c r="F23" s="6"/>
      <c r="G23" s="6"/>
      <c r="H23" s="19"/>
      <c r="I23" s="19"/>
      <c r="J23" s="34"/>
      <c r="K23" s="34"/>
      <c r="L23" s="34"/>
      <c r="M23" s="19"/>
    </row>
    <row r="24" spans="1:13" ht="13.5" thickBot="1">
      <c r="A24" s="6" t="s">
        <v>816</v>
      </c>
      <c r="B24" s="6"/>
      <c r="C24" s="6"/>
      <c r="D24" s="6"/>
      <c r="E24" s="6"/>
      <c r="F24" s="6"/>
      <c r="G24" s="6"/>
      <c r="H24" s="19"/>
      <c r="I24" s="19"/>
      <c r="J24" s="26">
        <v>0</v>
      </c>
      <c r="K24" s="34"/>
      <c r="L24" s="26">
        <v>0</v>
      </c>
      <c r="M24" s="20">
        <f>L24/סיכום!$B$42</f>
        <v>0</v>
      </c>
    </row>
    <row r="25" spans="1:13" ht="13.5" thickTop="1"/>
    <row r="26" spans="1:13">
      <c r="A26" s="6" t="s">
        <v>817</v>
      </c>
      <c r="B26" s="6"/>
      <c r="C26" s="6"/>
      <c r="D26" s="6"/>
      <c r="E26" s="6"/>
      <c r="F26" s="6"/>
      <c r="G26" s="6"/>
      <c r="H26" s="19"/>
      <c r="I26" s="19"/>
      <c r="J26" s="34"/>
      <c r="K26" s="34"/>
      <c r="L26" s="34"/>
      <c r="M26" s="19"/>
    </row>
    <row r="27" spans="1:13" ht="13.5" thickBot="1">
      <c r="A27" s="6" t="s">
        <v>818</v>
      </c>
      <c r="B27" s="6"/>
      <c r="C27" s="6"/>
      <c r="D27" s="6"/>
      <c r="E27" s="6"/>
      <c r="F27" s="6"/>
      <c r="G27" s="6"/>
      <c r="H27" s="19"/>
      <c r="I27" s="19"/>
      <c r="J27" s="26">
        <v>0</v>
      </c>
      <c r="K27" s="34"/>
      <c r="L27" s="26">
        <v>0</v>
      </c>
      <c r="M27" s="20">
        <f>L27/סיכום!$B$42</f>
        <v>0</v>
      </c>
    </row>
    <row r="28" spans="1:13" ht="13.5" thickTop="1"/>
    <row r="29" spans="1:13">
      <c r="A29" s="6" t="s">
        <v>819</v>
      </c>
      <c r="B29" s="6"/>
      <c r="C29" s="6"/>
      <c r="D29" s="6"/>
      <c r="E29" s="6"/>
      <c r="F29" s="6"/>
      <c r="G29" s="6"/>
      <c r="H29" s="19"/>
      <c r="I29" s="19"/>
      <c r="J29" s="34"/>
      <c r="K29" s="34"/>
      <c r="L29" s="34"/>
      <c r="M29" s="19"/>
    </row>
    <row r="30" spans="1:13" ht="13.5" thickBot="1">
      <c r="A30" s="6" t="s">
        <v>820</v>
      </c>
      <c r="B30" s="6"/>
      <c r="C30" s="6"/>
      <c r="D30" s="6"/>
      <c r="E30" s="6"/>
      <c r="F30" s="6"/>
      <c r="G30" s="6"/>
      <c r="H30" s="19"/>
      <c r="I30" s="19"/>
      <c r="J30" s="26">
        <v>0</v>
      </c>
      <c r="K30" s="34"/>
      <c r="L30" s="26">
        <v>0</v>
      </c>
      <c r="M30" s="20">
        <f>L30/סיכום!$B$42</f>
        <v>0</v>
      </c>
    </row>
    <row r="31" spans="1:13" ht="13.5" thickTop="1"/>
    <row r="32" spans="1:13">
      <c r="A32" s="6" t="s">
        <v>821</v>
      </c>
      <c r="B32" s="6"/>
      <c r="C32" s="6"/>
      <c r="D32" s="6"/>
      <c r="E32" s="6"/>
      <c r="F32" s="6"/>
      <c r="G32" s="6"/>
      <c r="H32" s="19"/>
      <c r="I32" s="19"/>
      <c r="J32" s="34"/>
      <c r="K32" s="34"/>
      <c r="L32" s="34"/>
      <c r="M32" s="19"/>
    </row>
    <row r="33" spans="1:13" ht="13.5" thickBot="1">
      <c r="A33" s="6" t="s">
        <v>822</v>
      </c>
      <c r="B33" s="6"/>
      <c r="C33" s="6"/>
      <c r="D33" s="6"/>
      <c r="E33" s="6"/>
      <c r="F33" s="6"/>
      <c r="G33" s="6"/>
      <c r="H33" s="19"/>
      <c r="I33" s="19"/>
      <c r="J33" s="26">
        <v>0</v>
      </c>
      <c r="K33" s="34"/>
      <c r="L33" s="26">
        <v>0</v>
      </c>
      <c r="M33" s="20">
        <f>L33/סיכום!$B$42</f>
        <v>0</v>
      </c>
    </row>
    <row r="34" spans="1:13" ht="13.5" thickTop="1"/>
    <row r="35" spans="1:13">
      <c r="A35" s="6" t="s">
        <v>823</v>
      </c>
      <c r="B35" s="6"/>
      <c r="C35" s="6"/>
      <c r="D35" s="6"/>
      <c r="E35" s="6"/>
      <c r="F35" s="6"/>
      <c r="G35" s="6"/>
      <c r="H35" s="19"/>
      <c r="I35" s="19"/>
      <c r="J35" s="34"/>
      <c r="K35" s="34"/>
      <c r="L35" s="34"/>
      <c r="M35" s="19"/>
    </row>
    <row r="36" spans="1:13" ht="13.5" thickBot="1">
      <c r="A36" s="6" t="s">
        <v>824</v>
      </c>
      <c r="B36" s="6"/>
      <c r="C36" s="6"/>
      <c r="D36" s="6"/>
      <c r="E36" s="6"/>
      <c r="F36" s="6"/>
      <c r="G36" s="6"/>
      <c r="H36" s="19"/>
      <c r="I36" s="19"/>
      <c r="J36" s="26">
        <v>0</v>
      </c>
      <c r="K36" s="34"/>
      <c r="L36" s="26">
        <v>0</v>
      </c>
      <c r="M36" s="20">
        <f>L36/סיכום!$B$42</f>
        <v>0</v>
      </c>
    </row>
    <row r="37" spans="1:13" ht="13.5" thickTop="1"/>
    <row r="38" spans="1:13">
      <c r="A38" s="6" t="s">
        <v>825</v>
      </c>
      <c r="B38" s="6"/>
      <c r="C38" s="6"/>
      <c r="D38" s="6"/>
      <c r="E38" s="6"/>
      <c r="F38" s="6"/>
      <c r="G38" s="6"/>
      <c r="H38" s="19"/>
      <c r="I38" s="19"/>
      <c r="J38" s="34"/>
      <c r="K38" s="34"/>
      <c r="L38" s="34"/>
      <c r="M38" s="19"/>
    </row>
    <row r="39" spans="1:13" ht="13.5" thickBot="1">
      <c r="A39" s="6" t="s">
        <v>826</v>
      </c>
      <c r="B39" s="6"/>
      <c r="C39" s="6"/>
      <c r="D39" s="6"/>
      <c r="E39" s="6"/>
      <c r="F39" s="6"/>
      <c r="G39" s="6"/>
      <c r="H39" s="19"/>
      <c r="I39" s="19"/>
      <c r="J39" s="26">
        <v>0</v>
      </c>
      <c r="K39" s="34"/>
      <c r="L39" s="26">
        <v>0</v>
      </c>
      <c r="M39" s="20">
        <f>L39/סיכום!$B$42</f>
        <v>0</v>
      </c>
    </row>
    <row r="40" spans="1:13" ht="13.5" thickTop="1"/>
    <row r="41" spans="1:13">
      <c r="A41" s="6" t="s">
        <v>827</v>
      </c>
      <c r="B41" s="6"/>
      <c r="C41" s="6"/>
      <c r="D41" s="6"/>
      <c r="E41" s="6"/>
      <c r="F41" s="6"/>
      <c r="G41" s="6"/>
      <c r="H41" s="19"/>
      <c r="I41" s="19"/>
      <c r="J41" s="34"/>
      <c r="K41" s="34"/>
      <c r="L41" s="34"/>
      <c r="M41" s="19"/>
    </row>
    <row r="42" spans="1:13" ht="13.5" thickBot="1">
      <c r="A42" s="6" t="s">
        <v>828</v>
      </c>
      <c r="B42" s="6"/>
      <c r="C42" s="6"/>
      <c r="D42" s="6"/>
      <c r="E42" s="6"/>
      <c r="F42" s="6"/>
      <c r="G42" s="6"/>
      <c r="H42" s="19"/>
      <c r="I42" s="19"/>
      <c r="J42" s="26">
        <v>0</v>
      </c>
      <c r="K42" s="34"/>
      <c r="L42" s="26">
        <v>0</v>
      </c>
      <c r="M42" s="20">
        <f>L42/סיכום!$B$42</f>
        <v>0</v>
      </c>
    </row>
    <row r="43" spans="1:13" ht="13.5" thickTop="1"/>
    <row r="44" spans="1:13">
      <c r="A44" s="6" t="s">
        <v>829</v>
      </c>
      <c r="B44" s="6"/>
      <c r="C44" s="6"/>
      <c r="D44" s="6"/>
      <c r="E44" s="6"/>
      <c r="F44" s="6"/>
      <c r="G44" s="6"/>
      <c r="H44" s="19"/>
      <c r="I44" s="19"/>
      <c r="J44" s="34"/>
      <c r="K44" s="34"/>
      <c r="L44" s="34"/>
      <c r="M44" s="19"/>
    </row>
    <row r="45" spans="1:13" ht="13.5" thickBot="1">
      <c r="A45" s="6" t="s">
        <v>830</v>
      </c>
      <c r="B45" s="6"/>
      <c r="C45" s="6"/>
      <c r="D45" s="6"/>
      <c r="E45" s="6"/>
      <c r="F45" s="6"/>
      <c r="G45" s="6"/>
      <c r="H45" s="19"/>
      <c r="I45" s="19"/>
      <c r="J45" s="26">
        <v>0</v>
      </c>
      <c r="K45" s="34"/>
      <c r="L45" s="26">
        <v>0</v>
      </c>
      <c r="M45" s="20">
        <f>L45/סיכום!$B$42</f>
        <v>0</v>
      </c>
    </row>
    <row r="46" spans="1:13" ht="13.5" thickTop="1"/>
    <row r="47" spans="1:13" ht="13.5" thickBot="1">
      <c r="A47" s="4" t="s">
        <v>831</v>
      </c>
      <c r="B47" s="4"/>
      <c r="C47" s="4"/>
      <c r="D47" s="4"/>
      <c r="E47" s="4"/>
      <c r="F47" s="4"/>
      <c r="G47" s="4"/>
      <c r="H47" s="22"/>
      <c r="I47" s="22"/>
      <c r="J47" s="27">
        <f>SUM(J21)</f>
        <v>152531.68</v>
      </c>
      <c r="K47" s="32"/>
      <c r="L47" s="27">
        <f>SUM(L21)</f>
        <v>152.53</v>
      </c>
      <c r="M47" s="23">
        <f>SUM(M21)</f>
        <v>5.1999999999999998E-3</v>
      </c>
    </row>
    <row r="48" spans="1:13" ht="13.5" thickTop="1"/>
    <row r="50" spans="1:13">
      <c r="A50" s="4" t="s">
        <v>832</v>
      </c>
      <c r="B50" s="4"/>
      <c r="C50" s="4"/>
      <c r="D50" s="4"/>
      <c r="E50" s="4"/>
      <c r="F50" s="4"/>
      <c r="G50" s="4"/>
      <c r="H50" s="22"/>
      <c r="I50" s="22"/>
      <c r="J50" s="32"/>
      <c r="K50" s="32"/>
      <c r="L50" s="32"/>
      <c r="M50" s="22"/>
    </row>
    <row r="51" spans="1:13">
      <c r="A51" s="6" t="s">
        <v>833</v>
      </c>
      <c r="B51" s="6"/>
      <c r="C51" s="6"/>
      <c r="D51" s="6"/>
      <c r="E51" s="6"/>
      <c r="F51" s="6"/>
      <c r="G51" s="6"/>
      <c r="H51" s="19"/>
      <c r="I51" s="19"/>
      <c r="J51" s="34"/>
      <c r="K51" s="34"/>
      <c r="L51" s="34"/>
      <c r="M51" s="19"/>
    </row>
    <row r="52" spans="1:13" ht="13.5" thickBot="1">
      <c r="A52" s="6" t="s">
        <v>834</v>
      </c>
      <c r="B52" s="6"/>
      <c r="C52" s="6"/>
      <c r="D52" s="6"/>
      <c r="E52" s="6"/>
      <c r="F52" s="6"/>
      <c r="G52" s="6"/>
      <c r="H52" s="19"/>
      <c r="I52" s="19"/>
      <c r="J52" s="26">
        <v>0</v>
      </c>
      <c r="K52" s="34"/>
      <c r="L52" s="26">
        <v>0</v>
      </c>
      <c r="M52" s="20">
        <f>L52/סיכום!$B$42</f>
        <v>0</v>
      </c>
    </row>
    <row r="53" spans="1:13" ht="13.5" thickTop="1"/>
    <row r="54" spans="1:13">
      <c r="A54" s="6" t="s">
        <v>835</v>
      </c>
      <c r="B54" s="6"/>
      <c r="C54" s="6"/>
      <c r="D54" s="6"/>
      <c r="E54" s="6"/>
      <c r="F54" s="6"/>
      <c r="G54" s="6"/>
      <c r="H54" s="19"/>
      <c r="I54" s="19"/>
      <c r="J54" s="34"/>
      <c r="K54" s="34"/>
      <c r="L54" s="34"/>
      <c r="M54" s="19"/>
    </row>
    <row r="55" spans="1:13" ht="13.5" thickBot="1">
      <c r="A55" s="6" t="s">
        <v>836</v>
      </c>
      <c r="B55" s="6"/>
      <c r="C55" s="6"/>
      <c r="D55" s="6"/>
      <c r="E55" s="6"/>
      <c r="F55" s="6"/>
      <c r="G55" s="6"/>
      <c r="H55" s="19"/>
      <c r="I55" s="19"/>
      <c r="J55" s="26">
        <v>0</v>
      </c>
      <c r="K55" s="34"/>
      <c r="L55" s="26">
        <v>0</v>
      </c>
      <c r="M55" s="20">
        <f>L55/סיכום!$B$42</f>
        <v>0</v>
      </c>
    </row>
    <row r="56" spans="1:13" ht="13.5" thickTop="1"/>
    <row r="57" spans="1:13">
      <c r="A57" s="6" t="s">
        <v>837</v>
      </c>
      <c r="B57" s="6"/>
      <c r="C57" s="6"/>
      <c r="D57" s="6"/>
      <c r="E57" s="6"/>
      <c r="F57" s="6"/>
      <c r="G57" s="6"/>
      <c r="H57" s="19"/>
      <c r="I57" s="19"/>
      <c r="J57" s="34"/>
      <c r="K57" s="34"/>
      <c r="L57" s="34"/>
      <c r="M57" s="19"/>
    </row>
    <row r="58" spans="1:13" ht="13.5" thickBot="1">
      <c r="A58" s="6" t="s">
        <v>838</v>
      </c>
      <c r="B58" s="6"/>
      <c r="C58" s="6"/>
      <c r="D58" s="6"/>
      <c r="E58" s="6"/>
      <c r="F58" s="6"/>
      <c r="G58" s="6"/>
      <c r="H58" s="19"/>
      <c r="I58" s="19"/>
      <c r="J58" s="26">
        <v>0</v>
      </c>
      <c r="K58" s="34"/>
      <c r="L58" s="26">
        <v>0</v>
      </c>
      <c r="M58" s="20">
        <f>L58/סיכום!$B$42</f>
        <v>0</v>
      </c>
    </row>
    <row r="59" spans="1:13" ht="13.5" thickTop="1"/>
    <row r="60" spans="1:13">
      <c r="A60" s="6" t="s">
        <v>839</v>
      </c>
      <c r="B60" s="6"/>
      <c r="C60" s="6"/>
      <c r="D60" s="6"/>
      <c r="E60" s="6"/>
      <c r="F60" s="6"/>
      <c r="G60" s="6"/>
      <c r="H60" s="19"/>
      <c r="I60" s="19"/>
      <c r="J60" s="34"/>
      <c r="K60" s="34"/>
      <c r="L60" s="34"/>
      <c r="M60" s="19"/>
    </row>
    <row r="61" spans="1:13" ht="13.5" thickBot="1">
      <c r="A61" s="6" t="s">
        <v>840</v>
      </c>
      <c r="B61" s="6"/>
      <c r="C61" s="6"/>
      <c r="D61" s="6"/>
      <c r="E61" s="6"/>
      <c r="F61" s="6"/>
      <c r="G61" s="6"/>
      <c r="H61" s="19"/>
      <c r="I61" s="19"/>
      <c r="J61" s="26">
        <v>0</v>
      </c>
      <c r="K61" s="34"/>
      <c r="L61" s="26">
        <v>0</v>
      </c>
      <c r="M61" s="20">
        <f>L61/סיכום!$B$42</f>
        <v>0</v>
      </c>
    </row>
    <row r="62" spans="1:13" ht="13.5" thickTop="1"/>
    <row r="63" spans="1:13" ht="13.5" thickBot="1">
      <c r="A63" s="4" t="s">
        <v>841</v>
      </c>
      <c r="B63" s="4"/>
      <c r="C63" s="4"/>
      <c r="D63" s="4"/>
      <c r="E63" s="4"/>
      <c r="F63" s="4"/>
      <c r="G63" s="4"/>
      <c r="H63" s="22"/>
      <c r="I63" s="22"/>
      <c r="J63" s="27">
        <v>0</v>
      </c>
      <c r="K63" s="32"/>
      <c r="L63" s="27">
        <v>0</v>
      </c>
      <c r="M63" s="23">
        <v>0</v>
      </c>
    </row>
    <row r="64" spans="1:13" ht="13.5" thickTop="1"/>
    <row r="66" spans="1:13" ht="13.5" thickBot="1">
      <c r="A66" s="4" t="s">
        <v>842</v>
      </c>
      <c r="B66" s="4"/>
      <c r="C66" s="4"/>
      <c r="D66" s="4"/>
      <c r="E66" s="4"/>
      <c r="F66" s="4"/>
      <c r="G66" s="4"/>
      <c r="H66" s="22"/>
      <c r="I66" s="22"/>
      <c r="J66" s="27">
        <f>SUM(J47)</f>
        <v>152531.68</v>
      </c>
      <c r="K66" s="32"/>
      <c r="L66" s="27">
        <f>SUM(L47)</f>
        <v>152.53</v>
      </c>
      <c r="M66" s="23">
        <f>SUM(M47)</f>
        <v>5.1999999999999998E-3</v>
      </c>
    </row>
    <row r="67" spans="1:13" ht="13.5" thickTop="1"/>
    <row r="69" spans="1:13">
      <c r="A69" s="7" t="s">
        <v>50</v>
      </c>
      <c r="B69" s="7"/>
      <c r="C69" s="7"/>
      <c r="D69" s="7"/>
      <c r="E69" s="7"/>
      <c r="F69" s="7"/>
      <c r="G69" s="7"/>
      <c r="H69" s="18"/>
      <c r="I69" s="18"/>
      <c r="J69" s="35"/>
      <c r="K69" s="35"/>
      <c r="L69" s="35"/>
      <c r="M69" s="18"/>
    </row>
    <row r="73" spans="1:13">
      <c r="A73" s="2" t="s">
        <v>51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34" sqref="F3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859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860</v>
      </c>
      <c r="E11" s="4" t="s">
        <v>861</v>
      </c>
      <c r="F11" s="4" t="s">
        <v>862</v>
      </c>
      <c r="G11" s="4" t="s">
        <v>577</v>
      </c>
      <c r="H11" s="4" t="s">
        <v>13</v>
      </c>
    </row>
    <row r="12" spans="1:8">
      <c r="A12" s="5"/>
      <c r="B12" s="5"/>
      <c r="C12" s="5"/>
      <c r="D12" s="5" t="s">
        <v>58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859</v>
      </c>
      <c r="B15" s="4"/>
      <c r="C15" s="4"/>
      <c r="D15" s="4"/>
      <c r="E15" s="4"/>
      <c r="F15" s="4"/>
      <c r="G15" s="4"/>
      <c r="H15" s="4"/>
    </row>
    <row r="18" spans="1:8">
      <c r="A18" s="4" t="s">
        <v>863</v>
      </c>
      <c r="B18" s="4"/>
      <c r="C18" s="4"/>
      <c r="D18" s="4"/>
      <c r="E18" s="4"/>
      <c r="F18" s="4"/>
      <c r="G18" s="4"/>
      <c r="H18" s="4"/>
    </row>
    <row r="19" spans="1:8">
      <c r="A19" s="6" t="s">
        <v>864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865</v>
      </c>
      <c r="B20" s="6"/>
      <c r="C20" s="6"/>
      <c r="D20" s="6"/>
      <c r="E20" s="6"/>
      <c r="F20" s="6"/>
      <c r="G20" s="24">
        <v>0</v>
      </c>
      <c r="H20" s="20">
        <v>0</v>
      </c>
    </row>
    <row r="21" spans="1:8" ht="13.5" thickTop="1"/>
    <row r="22" spans="1:8">
      <c r="A22" s="6" t="s">
        <v>866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867</v>
      </c>
      <c r="B23" s="6"/>
      <c r="C23" s="6"/>
      <c r="D23" s="6"/>
      <c r="E23" s="6"/>
      <c r="F23" s="6"/>
      <c r="G23" s="24">
        <v>0</v>
      </c>
      <c r="H23" s="20">
        <f>G23/סיכום!$B$42</f>
        <v>0</v>
      </c>
    </row>
    <row r="24" spans="1:8" ht="13.5" thickTop="1"/>
    <row r="25" spans="1:8" ht="13.5" thickBot="1">
      <c r="A25" s="4" t="s">
        <v>868</v>
      </c>
      <c r="B25" s="4"/>
      <c r="C25" s="4"/>
      <c r="D25" s="4"/>
      <c r="E25" s="4"/>
      <c r="F25" s="4"/>
      <c r="G25" s="25">
        <v>0</v>
      </c>
      <c r="H25" s="23">
        <v>0</v>
      </c>
    </row>
    <row r="26" spans="1:8" ht="13.5" thickTop="1"/>
    <row r="28" spans="1:8">
      <c r="A28" s="4" t="s">
        <v>869</v>
      </c>
      <c r="B28" s="4"/>
      <c r="C28" s="4"/>
      <c r="D28" s="4"/>
      <c r="E28" s="4"/>
      <c r="F28" s="4"/>
      <c r="G28" s="4"/>
      <c r="H28" s="4"/>
    </row>
    <row r="29" spans="1:8">
      <c r="A29" s="6" t="s">
        <v>870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871</v>
      </c>
      <c r="B30" s="6"/>
      <c r="C30" s="6"/>
      <c r="D30" s="6"/>
      <c r="E30" s="6"/>
      <c r="F30" s="6"/>
      <c r="G30" s="24">
        <v>0</v>
      </c>
      <c r="H30" s="20">
        <f>G30/סיכום!$B$42</f>
        <v>0</v>
      </c>
    </row>
    <row r="31" spans="1:8" ht="13.5" thickTop="1"/>
    <row r="32" spans="1:8">
      <c r="A32" s="6" t="s">
        <v>872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873</v>
      </c>
      <c r="B33" s="6"/>
      <c r="C33" s="6"/>
      <c r="D33" s="6"/>
      <c r="E33" s="6"/>
      <c r="F33" s="6"/>
      <c r="G33" s="24">
        <v>0</v>
      </c>
      <c r="H33" s="20">
        <f>G33/סיכום!$B$42</f>
        <v>0</v>
      </c>
    </row>
    <row r="34" spans="1:8" ht="13.5" thickTop="1"/>
    <row r="35" spans="1:8" ht="13.5" thickBot="1">
      <c r="A35" s="4" t="s">
        <v>874</v>
      </c>
      <c r="B35" s="4"/>
      <c r="C35" s="4"/>
      <c r="D35" s="4"/>
      <c r="E35" s="4"/>
      <c r="F35" s="4"/>
      <c r="G35" s="25">
        <v>0</v>
      </c>
      <c r="H35" s="23">
        <v>0</v>
      </c>
    </row>
    <row r="36" spans="1:8" ht="13.5" thickTop="1"/>
    <row r="38" spans="1:8" ht="13.5" thickBot="1">
      <c r="A38" s="4" t="s">
        <v>875</v>
      </c>
      <c r="B38" s="4"/>
      <c r="C38" s="4"/>
      <c r="D38" s="4"/>
      <c r="E38" s="4"/>
      <c r="F38" s="4"/>
      <c r="G38" s="25">
        <v>0</v>
      </c>
      <c r="H38" s="23">
        <v>0</v>
      </c>
    </row>
    <row r="39" spans="1:8" ht="13.5" thickTop="1"/>
    <row r="41" spans="1:8">
      <c r="A41" s="7" t="s">
        <v>50</v>
      </c>
      <c r="B41" s="7"/>
      <c r="C41" s="7"/>
      <c r="D41" s="7"/>
      <c r="E41" s="7"/>
      <c r="F41" s="7"/>
      <c r="G41" s="7"/>
      <c r="H41" s="7"/>
    </row>
    <row r="45" spans="1:8">
      <c r="A45" s="2" t="s">
        <v>51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topLeftCell="A7" workbookViewId="0">
      <selection activeCell="F30" sqref="F30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876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577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876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877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877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953</v>
      </c>
      <c r="B20" s="39">
        <v>99999999</v>
      </c>
      <c r="C20" s="40">
        <v>0</v>
      </c>
      <c r="D20" s="41" t="s">
        <v>954</v>
      </c>
      <c r="E20" s="41" t="s">
        <v>955</v>
      </c>
      <c r="F20" s="42">
        <v>0</v>
      </c>
      <c r="G20" s="42">
        <v>0</v>
      </c>
      <c r="H20" s="6">
        <v>-40.18</v>
      </c>
      <c r="I20" s="38">
        <f>H20/סיכום!B42</f>
        <v>-1.3810635495464282E-3</v>
      </c>
    </row>
    <row r="21" spans="1:9" ht="13.5" thickBot="1">
      <c r="A21" s="6" t="s">
        <v>878</v>
      </c>
      <c r="B21" s="6"/>
      <c r="C21" s="6"/>
      <c r="D21" s="6"/>
      <c r="E21" s="6"/>
      <c r="F21" s="6"/>
      <c r="G21" s="6"/>
      <c r="H21" s="24">
        <f>SUM(H20)</f>
        <v>-40.18</v>
      </c>
      <c r="I21" s="20">
        <f>H21/סיכום!$B$42</f>
        <v>-1.3810635495464282E-3</v>
      </c>
    </row>
    <row r="22" spans="1:9" ht="13.5" thickTop="1"/>
    <row r="23" spans="1:9" ht="13.5" thickBot="1">
      <c r="A23" s="4" t="s">
        <v>878</v>
      </c>
      <c r="B23" s="4"/>
      <c r="C23" s="4"/>
      <c r="D23" s="4"/>
      <c r="E23" s="4"/>
      <c r="F23" s="4"/>
      <c r="G23" s="4"/>
      <c r="H23" s="25">
        <f>+H21</f>
        <v>-40.18</v>
      </c>
      <c r="I23" s="23">
        <f>+I21</f>
        <v>-1.3810635495464282E-3</v>
      </c>
    </row>
    <row r="24" spans="1:9" ht="13.5" thickTop="1"/>
    <row r="26" spans="1:9">
      <c r="A26" s="4" t="s">
        <v>879</v>
      </c>
      <c r="B26" s="4"/>
      <c r="C26" s="4"/>
      <c r="D26" s="4"/>
      <c r="E26" s="4"/>
      <c r="F26" s="4"/>
      <c r="G26" s="4"/>
      <c r="H26" s="4"/>
      <c r="I26" s="4"/>
    </row>
    <row r="27" spans="1:9">
      <c r="A27" s="6" t="s">
        <v>879</v>
      </c>
      <c r="B27" s="6"/>
      <c r="C27" s="6"/>
      <c r="D27" s="6"/>
      <c r="E27" s="6"/>
      <c r="F27" s="6"/>
      <c r="G27" s="6"/>
      <c r="H27" s="6"/>
      <c r="I27" s="6"/>
    </row>
    <row r="28" spans="1:9" ht="13.5" thickBot="1">
      <c r="A28" s="6" t="s">
        <v>880</v>
      </c>
      <c r="B28" s="6"/>
      <c r="C28" s="6"/>
      <c r="D28" s="6"/>
      <c r="E28" s="6"/>
      <c r="F28" s="6"/>
      <c r="G28" s="6"/>
      <c r="H28" s="24">
        <v>0</v>
      </c>
      <c r="I28" s="20">
        <f>H28/סיכום!$B$42</f>
        <v>0</v>
      </c>
    </row>
    <row r="29" spans="1:9" ht="13.5" thickTop="1"/>
    <row r="30" spans="1:9" ht="13.5" thickBot="1">
      <c r="A30" s="4" t="s">
        <v>880</v>
      </c>
      <c r="B30" s="4"/>
      <c r="C30" s="4"/>
      <c r="D30" s="4"/>
      <c r="E30" s="4"/>
      <c r="F30" s="4"/>
      <c r="G30" s="4"/>
      <c r="H30" s="25">
        <f>+H28</f>
        <v>0</v>
      </c>
      <c r="I30" s="23">
        <f>+I28</f>
        <v>0</v>
      </c>
    </row>
    <row r="31" spans="1:9" ht="13.5" thickTop="1"/>
    <row r="33" spans="1:9" ht="13.5" thickBot="1">
      <c r="A33" s="4" t="s">
        <v>881</v>
      </c>
      <c r="B33" s="4"/>
      <c r="C33" s="4"/>
      <c r="D33" s="4"/>
      <c r="E33" s="4"/>
      <c r="F33" s="4"/>
      <c r="G33" s="4"/>
      <c r="H33" s="25">
        <f>+H23+H30</f>
        <v>-40.18</v>
      </c>
      <c r="I33" s="23">
        <f>+I23+I30</f>
        <v>-1.3810635495464282E-3</v>
      </c>
    </row>
    <row r="34" spans="1:9" ht="13.5" thickTop="1"/>
    <row r="36" spans="1:9">
      <c r="A36" s="7" t="s">
        <v>50</v>
      </c>
      <c r="B36" s="7"/>
      <c r="C36" s="7"/>
      <c r="D36" s="7"/>
      <c r="E36" s="7"/>
      <c r="F36" s="7"/>
      <c r="G36" s="7"/>
      <c r="H36" s="7"/>
      <c r="I36" s="7"/>
    </row>
    <row r="40" spans="1:9">
      <c r="A40" s="2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A39" sqref="A39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882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883</v>
      </c>
      <c r="E11" s="4" t="s">
        <v>577</v>
      </c>
    </row>
    <row r="12" spans="1:5">
      <c r="A12" s="5"/>
      <c r="B12" s="5"/>
      <c r="C12" s="5"/>
      <c r="D12" s="5" t="s">
        <v>58</v>
      </c>
      <c r="E12" s="5" t="s">
        <v>15</v>
      </c>
    </row>
    <row r="15" spans="1:5">
      <c r="A15" s="4" t="s">
        <v>884</v>
      </c>
      <c r="B15" s="4"/>
      <c r="C15" s="4"/>
      <c r="D15" s="4"/>
      <c r="E15" s="4"/>
    </row>
    <row r="18" spans="1:5">
      <c r="A18" s="4" t="s">
        <v>885</v>
      </c>
      <c r="B18" s="4"/>
      <c r="C18" s="4"/>
      <c r="D18" s="4"/>
      <c r="E18" s="4"/>
    </row>
    <row r="19" spans="1:5">
      <c r="A19" s="6" t="s">
        <v>886</v>
      </c>
      <c r="B19" s="6"/>
      <c r="C19" s="6"/>
      <c r="D19" s="6"/>
      <c r="E19" s="6"/>
    </row>
    <row r="20" spans="1:5" ht="13.5" thickBot="1">
      <c r="A20" s="6" t="s">
        <v>887</v>
      </c>
      <c r="B20" s="6"/>
      <c r="C20" s="6"/>
      <c r="D20" s="6"/>
      <c r="E20" s="24">
        <v>0</v>
      </c>
    </row>
    <row r="21" spans="1:5" ht="13.5" thickTop="1"/>
    <row r="22" spans="1:5" ht="13.5" thickBot="1">
      <c r="A22" s="4" t="s">
        <v>888</v>
      </c>
      <c r="B22" s="4"/>
      <c r="C22" s="4"/>
      <c r="D22" s="4"/>
      <c r="E22" s="25">
        <v>0</v>
      </c>
    </row>
    <row r="23" spans="1:5" ht="13.5" thickTop="1"/>
    <row r="25" spans="1:5">
      <c r="A25" s="4" t="s">
        <v>889</v>
      </c>
      <c r="B25" s="4"/>
      <c r="C25" s="4"/>
      <c r="D25" s="4"/>
      <c r="E25" s="4"/>
    </row>
    <row r="26" spans="1:5">
      <c r="A26" s="6" t="s">
        <v>890</v>
      </c>
      <c r="B26" s="6"/>
      <c r="C26" s="6"/>
      <c r="D26" s="6"/>
      <c r="E26" s="6"/>
    </row>
    <row r="27" spans="1:5" ht="13.5" thickBot="1">
      <c r="A27" s="6" t="s">
        <v>891</v>
      </c>
      <c r="B27" s="6"/>
      <c r="C27" s="6"/>
      <c r="D27" s="6"/>
      <c r="E27" s="24">
        <v>0</v>
      </c>
    </row>
    <row r="28" spans="1:5" ht="13.5" thickTop="1"/>
    <row r="29" spans="1:5" ht="13.5" thickBot="1">
      <c r="A29" s="4" t="s">
        <v>892</v>
      </c>
      <c r="B29" s="4"/>
      <c r="C29" s="4"/>
      <c r="D29" s="4"/>
      <c r="E29" s="25">
        <v>0</v>
      </c>
    </row>
    <row r="30" spans="1:5" ht="13.5" thickTop="1"/>
    <row r="32" spans="1:5" ht="13.5" thickBot="1">
      <c r="A32" s="4" t="s">
        <v>893</v>
      </c>
      <c r="B32" s="4"/>
      <c r="C32" s="4"/>
      <c r="D32" s="4"/>
      <c r="E32" s="25">
        <v>0</v>
      </c>
    </row>
    <row r="33" spans="1:5" ht="13.5" thickTop="1"/>
    <row r="35" spans="1:5">
      <c r="A35" s="7" t="s">
        <v>50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topLeftCell="A13" workbookViewId="0">
      <selection activeCell="C42" sqref="C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951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894</v>
      </c>
    </row>
    <row r="11" spans="1:3">
      <c r="A11" s="5"/>
      <c r="B11" s="5"/>
      <c r="C11" s="5"/>
    </row>
    <row r="13" spans="1:3">
      <c r="A13" s="4" t="s">
        <v>895</v>
      </c>
      <c r="B13" s="4" t="s">
        <v>896</v>
      </c>
      <c r="C13" s="4" t="s">
        <v>897</v>
      </c>
    </row>
    <row r="14" spans="1:3">
      <c r="A14" s="14"/>
      <c r="B14" s="14"/>
      <c r="C14" s="14"/>
    </row>
    <row r="15" spans="1:3">
      <c r="A15" s="7" t="s">
        <v>898</v>
      </c>
      <c r="B15" s="9">
        <f>+'מזומנים ושווי מזומנים'!I57</f>
        <v>740.47000000000014</v>
      </c>
      <c r="C15" s="10">
        <f>B15/$B$42</f>
        <v>2.5451371989363959E-2</v>
      </c>
    </row>
    <row r="16" spans="1:3">
      <c r="A16" s="7" t="s">
        <v>899</v>
      </c>
      <c r="B16" s="9">
        <f>+B17+B19+B20+B21+B22</f>
        <v>19934.440000000002</v>
      </c>
      <c r="C16" s="10">
        <f t="shared" ref="C16:C40" si="0">B16/$B$42</f>
        <v>0.68518487965705088</v>
      </c>
    </row>
    <row r="17" spans="1:3">
      <c r="A17" s="7" t="s">
        <v>900</v>
      </c>
      <c r="B17" s="9">
        <f>+'סחיר - תעודות התחייבות ממשלתיות'!L42</f>
        <v>79.38</v>
      </c>
      <c r="C17" s="10">
        <f t="shared" si="0"/>
        <v>2.7284426222746508E-3</v>
      </c>
    </row>
    <row r="18" spans="1:3">
      <c r="A18" s="7" t="s">
        <v>901</v>
      </c>
      <c r="B18" s="9">
        <v>0</v>
      </c>
      <c r="C18" s="10">
        <f t="shared" si="0"/>
        <v>0</v>
      </c>
    </row>
    <row r="19" spans="1:3">
      <c r="A19" s="7" t="s">
        <v>902</v>
      </c>
      <c r="B19" s="9">
        <f>+'סחיר - אגח קונצרני'!N45</f>
        <v>17.72</v>
      </c>
      <c r="C19" s="10">
        <f t="shared" si="0"/>
        <v>6.0907033593734963E-4</v>
      </c>
    </row>
    <row r="20" spans="1:3">
      <c r="A20" s="7" t="s">
        <v>903</v>
      </c>
      <c r="B20" s="9">
        <f>+'סחיר - מניות'!H120</f>
        <v>3343.4800000000005</v>
      </c>
      <c r="C20" s="10">
        <f t="shared" si="0"/>
        <v>0.11492181076748363</v>
      </c>
    </row>
    <row r="21" spans="1:3">
      <c r="A21" s="7" t="s">
        <v>904</v>
      </c>
      <c r="B21" s="9">
        <f>+'סחיר - תעודות סל'!G109</f>
        <v>16310.25</v>
      </c>
      <c r="C21" s="10">
        <f t="shared" si="0"/>
        <v>0.56061452859605854</v>
      </c>
    </row>
    <row r="22" spans="1:3">
      <c r="A22" s="7" t="s">
        <v>905</v>
      </c>
      <c r="B22" s="9">
        <f>+'סחיר - קרנות נאמנות'!J36</f>
        <v>183.61</v>
      </c>
      <c r="C22" s="10">
        <f t="shared" si="0"/>
        <v>6.3110273352966579E-3</v>
      </c>
    </row>
    <row r="23" spans="1:3">
      <c r="A23" s="7" t="s">
        <v>906</v>
      </c>
      <c r="B23" s="9">
        <v>0</v>
      </c>
      <c r="C23" s="10">
        <f t="shared" si="0"/>
        <v>0</v>
      </c>
    </row>
    <row r="24" spans="1:3">
      <c r="A24" s="7" t="s">
        <v>907</v>
      </c>
      <c r="B24" s="9">
        <v>0</v>
      </c>
      <c r="C24" s="10">
        <f t="shared" si="0"/>
        <v>0</v>
      </c>
    </row>
    <row r="25" spans="1:3">
      <c r="A25" s="7" t="s">
        <v>908</v>
      </c>
      <c r="B25" s="9">
        <v>0</v>
      </c>
      <c r="C25" s="10">
        <f t="shared" si="0"/>
        <v>0</v>
      </c>
    </row>
    <row r="26" spans="1:3">
      <c r="A26" s="7" t="s">
        <v>909</v>
      </c>
      <c r="B26" s="9">
        <v>0</v>
      </c>
      <c r="C26" s="10">
        <f t="shared" si="0"/>
        <v>0</v>
      </c>
    </row>
    <row r="27" spans="1:3">
      <c r="A27" s="7" t="s">
        <v>910</v>
      </c>
      <c r="B27" s="9">
        <f>+B28+B35</f>
        <v>8306.2599999999984</v>
      </c>
      <c r="C27" s="10">
        <f t="shared" si="0"/>
        <v>0.28550206368978376</v>
      </c>
    </row>
    <row r="28" spans="1:3">
      <c r="A28" s="7" t="s">
        <v>900</v>
      </c>
      <c r="B28" s="9">
        <f>+'לא סחיר - תעודות התחייבות ממשלה'!L91</f>
        <v>8229.3799999999992</v>
      </c>
      <c r="C28" s="10">
        <f t="shared" si="0"/>
        <v>0.28285955085531073</v>
      </c>
    </row>
    <row r="29" spans="1:3">
      <c r="A29" s="7" t="s">
        <v>911</v>
      </c>
      <c r="B29" s="9">
        <v>0</v>
      </c>
      <c r="C29" s="10">
        <f t="shared" si="0"/>
        <v>0</v>
      </c>
    </row>
    <row r="30" spans="1:3">
      <c r="A30" s="7" t="s">
        <v>912</v>
      </c>
      <c r="B30" s="9">
        <v>0</v>
      </c>
      <c r="C30" s="10">
        <f t="shared" si="0"/>
        <v>0</v>
      </c>
    </row>
    <row r="31" spans="1:3">
      <c r="A31" s="7" t="s">
        <v>913</v>
      </c>
      <c r="B31" s="9">
        <v>0</v>
      </c>
      <c r="C31" s="10">
        <f t="shared" si="0"/>
        <v>0</v>
      </c>
    </row>
    <row r="32" spans="1:3">
      <c r="A32" s="7" t="s">
        <v>914</v>
      </c>
      <c r="B32" s="9">
        <v>0</v>
      </c>
      <c r="C32" s="10">
        <f t="shared" si="0"/>
        <v>0</v>
      </c>
    </row>
    <row r="33" spans="1:3">
      <c r="A33" s="7" t="s">
        <v>915</v>
      </c>
      <c r="B33" s="9">
        <v>0</v>
      </c>
      <c r="C33" s="10">
        <f t="shared" si="0"/>
        <v>0</v>
      </c>
    </row>
    <row r="34" spans="1:3">
      <c r="A34" s="7" t="s">
        <v>916</v>
      </c>
      <c r="B34" s="9">
        <v>0</v>
      </c>
      <c r="C34" s="10">
        <f t="shared" si="0"/>
        <v>0</v>
      </c>
    </row>
    <row r="35" spans="1:3">
      <c r="A35" s="7" t="s">
        <v>917</v>
      </c>
      <c r="B35" s="9">
        <f>+'לא סחיר - חוזים עתידיים'!I61</f>
        <v>76.88</v>
      </c>
      <c r="C35" s="10">
        <f t="shared" si="0"/>
        <v>2.6425128344731057E-3</v>
      </c>
    </row>
    <row r="36" spans="1:3">
      <c r="A36" s="7" t="s">
        <v>918</v>
      </c>
      <c r="B36" s="9">
        <v>0</v>
      </c>
      <c r="C36" s="10">
        <f t="shared" si="0"/>
        <v>0</v>
      </c>
    </row>
    <row r="37" spans="1:3">
      <c r="A37" s="7" t="s">
        <v>919</v>
      </c>
      <c r="B37" s="9">
        <f>+הלוואות!L66</f>
        <v>152.53</v>
      </c>
      <c r="C37" s="10">
        <f t="shared" si="0"/>
        <v>5.2427482133478517E-3</v>
      </c>
    </row>
    <row r="38" spans="1:3">
      <c r="A38" s="7" t="s">
        <v>920</v>
      </c>
      <c r="B38" s="9">
        <f>+פקדונות!L44</f>
        <v>0</v>
      </c>
      <c r="C38" s="10">
        <f t="shared" si="0"/>
        <v>0</v>
      </c>
    </row>
    <row r="39" spans="1:3">
      <c r="A39" s="7" t="s">
        <v>921</v>
      </c>
      <c r="B39" s="9">
        <f>+'זכויות מקרקעין'!G38</f>
        <v>0</v>
      </c>
      <c r="C39" s="10">
        <f t="shared" si="0"/>
        <v>0</v>
      </c>
    </row>
    <row r="40" spans="1:3">
      <c r="A40" s="7" t="s">
        <v>922</v>
      </c>
      <c r="B40" s="9">
        <f>+'השקעות אחרות'!H33</f>
        <v>-40.18</v>
      </c>
      <c r="C40" s="10">
        <f t="shared" si="0"/>
        <v>-1.3810635495464282E-3</v>
      </c>
    </row>
    <row r="41" spans="1:3">
      <c r="A41" s="15"/>
      <c r="B41" s="15"/>
      <c r="C41" s="15"/>
    </row>
    <row r="42" spans="1:3">
      <c r="A42" s="4" t="s">
        <v>923</v>
      </c>
      <c r="B42" s="11">
        <f>+B15+B16+B27+B37+B38+B39+B40</f>
        <v>29093.52</v>
      </c>
      <c r="C42" s="12">
        <f>+C15+C16+C27+C37+C38+C39+C40</f>
        <v>1.0000000000000002</v>
      </c>
    </row>
    <row r="44" spans="1:3" ht="14.25">
      <c r="B44" s="43"/>
    </row>
    <row r="46" spans="1:3">
      <c r="A46" s="16" t="s">
        <v>924</v>
      </c>
      <c r="B46" s="16" t="s">
        <v>56</v>
      </c>
      <c r="C46" s="16"/>
    </row>
    <row r="48" spans="1:3">
      <c r="A48" s="7" t="s">
        <v>28</v>
      </c>
      <c r="B48" s="13">
        <v>3.98</v>
      </c>
    </row>
    <row r="49" spans="1:2">
      <c r="A49" s="7" t="s">
        <v>32</v>
      </c>
      <c r="B49" s="13">
        <v>3.3176000000000001</v>
      </c>
    </row>
    <row r="50" spans="1:2">
      <c r="A50" s="7" t="s">
        <v>120</v>
      </c>
      <c r="B50" s="13">
        <v>5.8813000000000004</v>
      </c>
    </row>
    <row r="51" spans="1:2">
      <c r="A51" s="7" t="s">
        <v>925</v>
      </c>
      <c r="B51" s="13">
        <v>4.0888</v>
      </c>
    </row>
    <row r="52" spans="1:2">
      <c r="A52" s="7" t="s">
        <v>926</v>
      </c>
      <c r="B52" s="13">
        <v>3.1158000000000001</v>
      </c>
    </row>
    <row r="53" spans="1:2">
      <c r="A53" s="7" t="s">
        <v>240</v>
      </c>
      <c r="B53" s="13">
        <v>4.2735000000000003</v>
      </c>
    </row>
    <row r="54" spans="1:2">
      <c r="A54" s="7" t="s">
        <v>927</v>
      </c>
      <c r="B54" s="13">
        <v>0.46</v>
      </c>
    </row>
    <row r="55" spans="1:2">
      <c r="A55" s="7" t="s">
        <v>928</v>
      </c>
      <c r="B55" s="13">
        <v>5.6177000000000001</v>
      </c>
    </row>
    <row r="56" spans="1:2">
      <c r="A56" s="7" t="s">
        <v>929</v>
      </c>
      <c r="B56" s="13">
        <v>0.57220000000000004</v>
      </c>
    </row>
    <row r="57" spans="1:2">
      <c r="A57" s="7" t="s">
        <v>930</v>
      </c>
      <c r="B57" s="13">
        <v>0.3256</v>
      </c>
    </row>
    <row r="58" spans="1:2">
      <c r="A58" s="7" t="s">
        <v>931</v>
      </c>
      <c r="B58" s="13">
        <v>3.0243000000000002</v>
      </c>
    </row>
    <row r="59" spans="1:2">
      <c r="A59" s="7" t="s">
        <v>932</v>
      </c>
      <c r="B59" s="13">
        <v>0.18459999999999999</v>
      </c>
    </row>
    <row r="60" spans="1:2">
      <c r="A60" s="7" t="s">
        <v>933</v>
      </c>
      <c r="B60" s="13">
        <v>10.012</v>
      </c>
    </row>
    <row r="61" spans="1:2">
      <c r="A61" s="7" t="s">
        <v>934</v>
      </c>
      <c r="B61" s="13">
        <v>0.4909</v>
      </c>
    </row>
    <row r="62" spans="1:2">
      <c r="A62" s="7" t="s">
        <v>935</v>
      </c>
      <c r="B62" s="13">
        <v>0.55889999999999995</v>
      </c>
    </row>
    <row r="63" spans="1:2">
      <c r="A63" s="7" t="s">
        <v>936</v>
      </c>
      <c r="B63" s="13">
        <v>0.26</v>
      </c>
    </row>
    <row r="64" spans="1:2">
      <c r="A64" s="7" t="s">
        <v>937</v>
      </c>
      <c r="B64" s="13">
        <v>6.8400000000000002E-2</v>
      </c>
    </row>
    <row r="65" spans="1:2">
      <c r="A65" s="7" t="s">
        <v>938</v>
      </c>
      <c r="B65" s="13">
        <v>1.2355</v>
      </c>
    </row>
    <row r="66" spans="1:2">
      <c r="A66" s="7" t="s">
        <v>939</v>
      </c>
      <c r="B66" s="13">
        <v>2.1520000000000001E-2</v>
      </c>
    </row>
    <row r="67" spans="1:2">
      <c r="A67" s="7" t="s">
        <v>940</v>
      </c>
      <c r="B67" s="13">
        <v>6.3731999999999998</v>
      </c>
    </row>
    <row r="68" spans="1:2">
      <c r="A68" s="7" t="s">
        <v>941</v>
      </c>
      <c r="B68" s="13">
        <v>1.2238</v>
      </c>
    </row>
    <row r="69" spans="1:2">
      <c r="A69" s="7" t="s">
        <v>942</v>
      </c>
      <c r="B69" s="13">
        <v>0.63290000000000002</v>
      </c>
    </row>
    <row r="70" spans="1:2">
      <c r="A70" s="7" t="s">
        <v>943</v>
      </c>
      <c r="B70" s="13">
        <v>2.9906999999999999</v>
      </c>
    </row>
    <row r="71" spans="1:2">
      <c r="A71" s="7" t="s">
        <v>944</v>
      </c>
      <c r="B71" s="13">
        <v>1.5241</v>
      </c>
    </row>
    <row r="72" spans="1:2">
      <c r="A72" s="7" t="s">
        <v>945</v>
      </c>
      <c r="B72" s="13">
        <v>0.51370000000000005</v>
      </c>
    </row>
    <row r="73" spans="1:2">
      <c r="A73" s="7" t="s">
        <v>946</v>
      </c>
      <c r="B73" s="13">
        <v>2.8978000000000002</v>
      </c>
    </row>
    <row r="74" spans="1:2">
      <c r="A74" s="7" t="s">
        <v>947</v>
      </c>
      <c r="B74" s="13">
        <v>0.64170000000000005</v>
      </c>
    </row>
    <row r="75" spans="1:2">
      <c r="A75" s="7" t="s">
        <v>948</v>
      </c>
      <c r="B75" s="13">
        <v>1.0468999999999999</v>
      </c>
    </row>
    <row r="76" spans="1:2">
      <c r="A76" s="7" t="s">
        <v>949</v>
      </c>
      <c r="B76" s="13">
        <v>1.425</v>
      </c>
    </row>
    <row r="77" spans="1:2">
      <c r="A77" s="7" t="s">
        <v>950</v>
      </c>
      <c r="B77" s="13">
        <v>1.5533999999999999</v>
      </c>
    </row>
    <row r="80" spans="1:2">
      <c r="A80" s="2" t="s">
        <v>51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>
      <selection activeCell="A36" sqref="A36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81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88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90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92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93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95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96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97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98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99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A16" workbookViewId="0">
      <selection activeCell="A26" sqref="A26"/>
    </sheetView>
  </sheetViews>
  <sheetFormatPr defaultColWidth="9.140625" defaultRowHeight="12.75"/>
  <cols>
    <col min="1" max="1" width="52.7109375" customWidth="1"/>
    <col min="2" max="2" width="18.7109375" customWidth="1"/>
    <col min="3" max="3" width="14.7109375" customWidth="1"/>
    <col min="4" max="4" width="2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9" customWidth="1"/>
    <col min="11" max="11" width="16.7109375" style="29" customWidth="1"/>
    <col min="12" max="12" width="12.7109375" style="31" customWidth="1"/>
    <col min="13" max="13" width="9.7109375" style="31" customWidth="1"/>
    <col min="14" max="14" width="11.7109375" style="31" customWidth="1"/>
    <col min="15" max="15" width="24.7109375" style="29" customWidth="1"/>
    <col min="16" max="16" width="20.7109375" style="29" customWidth="1"/>
  </cols>
  <sheetData>
    <row r="2" spans="1:16" ht="18">
      <c r="A2" s="1" t="s">
        <v>0</v>
      </c>
    </row>
    <row r="4" spans="1:16" ht="18">
      <c r="A4" s="1" t="s">
        <v>100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81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22" t="s">
        <v>10</v>
      </c>
      <c r="K11" s="22" t="s">
        <v>11</v>
      </c>
      <c r="L11" s="32" t="s">
        <v>55</v>
      </c>
      <c r="M11" s="32" t="s">
        <v>56</v>
      </c>
      <c r="N11" s="32" t="s">
        <v>12</v>
      </c>
      <c r="O11" s="22" t="s">
        <v>57</v>
      </c>
      <c r="P11" s="22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30" t="s">
        <v>14</v>
      </c>
      <c r="K12" s="30" t="s">
        <v>14</v>
      </c>
      <c r="L12" s="33" t="s">
        <v>60</v>
      </c>
      <c r="M12" s="33" t="s">
        <v>61</v>
      </c>
      <c r="N12" s="33" t="s">
        <v>15</v>
      </c>
      <c r="O12" s="30" t="s">
        <v>14</v>
      </c>
      <c r="P12" s="30" t="s">
        <v>14</v>
      </c>
    </row>
    <row r="15" spans="1:16">
      <c r="A15" s="4" t="s">
        <v>101</v>
      </c>
      <c r="B15" s="4"/>
      <c r="C15" s="4"/>
      <c r="D15" s="4"/>
      <c r="E15" s="4"/>
      <c r="F15" s="4"/>
      <c r="G15" s="4"/>
      <c r="H15" s="4"/>
      <c r="I15" s="4"/>
      <c r="J15" s="22"/>
      <c r="K15" s="22"/>
      <c r="L15" s="32"/>
      <c r="M15" s="32"/>
      <c r="N15" s="32"/>
      <c r="O15" s="22"/>
      <c r="P15" s="22"/>
    </row>
    <row r="18" spans="1:16">
      <c r="A18" s="4" t="s">
        <v>102</v>
      </c>
      <c r="B18" s="4"/>
      <c r="C18" s="4"/>
      <c r="D18" s="4"/>
      <c r="E18" s="4"/>
      <c r="F18" s="4"/>
      <c r="G18" s="4"/>
      <c r="H18" s="4"/>
      <c r="I18" s="4"/>
      <c r="J18" s="22"/>
      <c r="K18" s="22"/>
      <c r="L18" s="32"/>
      <c r="M18" s="32"/>
      <c r="N18" s="32"/>
      <c r="O18" s="22"/>
      <c r="P18" s="22"/>
    </row>
    <row r="19" spans="1:16">
      <c r="A19" s="6" t="s">
        <v>103</v>
      </c>
      <c r="B19" s="6"/>
      <c r="C19" s="6"/>
      <c r="D19" s="6"/>
      <c r="E19" s="6"/>
      <c r="F19" s="6"/>
      <c r="G19" s="6"/>
      <c r="H19" s="6"/>
      <c r="I19" s="6"/>
      <c r="J19" s="19"/>
      <c r="K19" s="19"/>
      <c r="L19" s="34"/>
      <c r="M19" s="34"/>
      <c r="N19" s="34"/>
      <c r="O19" s="19"/>
      <c r="P19" s="19"/>
    </row>
    <row r="20" spans="1:16" ht="13.5" thickBot="1">
      <c r="A20" s="6" t="s">
        <v>104</v>
      </c>
      <c r="B20" s="6"/>
      <c r="C20" s="6"/>
      <c r="D20" s="6"/>
      <c r="E20" s="6"/>
      <c r="F20" s="6"/>
      <c r="G20" s="6"/>
      <c r="H20" s="6"/>
      <c r="I20" s="6"/>
      <c r="J20" s="19"/>
      <c r="K20" s="19"/>
      <c r="L20" s="26">
        <v>0</v>
      </c>
      <c r="M20" s="34"/>
      <c r="N20" s="26">
        <v>0</v>
      </c>
      <c r="O20" s="19"/>
      <c r="P20" s="20">
        <f>N20/סיכום!$B$42</f>
        <v>0</v>
      </c>
    </row>
    <row r="21" spans="1:16" ht="13.5" thickTop="1"/>
    <row r="22" spans="1:16">
      <c r="A22" s="6" t="s">
        <v>105</v>
      </c>
      <c r="B22" s="6"/>
      <c r="C22" s="6"/>
      <c r="D22" s="6"/>
      <c r="E22" s="6"/>
      <c r="F22" s="6"/>
      <c r="G22" s="6"/>
      <c r="H22" s="6"/>
      <c r="I22" s="6"/>
      <c r="J22" s="19"/>
      <c r="K22" s="19"/>
      <c r="L22" s="34"/>
      <c r="M22" s="34"/>
      <c r="N22" s="34"/>
      <c r="O22" s="19"/>
      <c r="P22" s="19"/>
    </row>
    <row r="23" spans="1:16" ht="13.5" thickBot="1">
      <c r="A23" s="6" t="s">
        <v>106</v>
      </c>
      <c r="B23" s="6"/>
      <c r="C23" s="6"/>
      <c r="D23" s="6"/>
      <c r="E23" s="6"/>
      <c r="F23" s="6"/>
      <c r="G23" s="6"/>
      <c r="H23" s="6"/>
      <c r="I23" s="6"/>
      <c r="J23" s="19"/>
      <c r="K23" s="19"/>
      <c r="L23" s="26">
        <v>0</v>
      </c>
      <c r="M23" s="34"/>
      <c r="N23" s="26">
        <v>0</v>
      </c>
      <c r="O23" s="19"/>
      <c r="P23" s="20">
        <f>N23/סיכום!$B$42</f>
        <v>0</v>
      </c>
    </row>
    <row r="24" spans="1:16" ht="13.5" thickTop="1"/>
    <row r="25" spans="1:16">
      <c r="A25" s="6" t="s">
        <v>107</v>
      </c>
      <c r="B25" s="6"/>
      <c r="C25" s="6"/>
      <c r="D25" s="6"/>
      <c r="E25" s="6"/>
      <c r="F25" s="6"/>
      <c r="G25" s="6"/>
      <c r="H25" s="6"/>
      <c r="I25" s="6"/>
      <c r="J25" s="19"/>
      <c r="K25" s="19"/>
      <c r="L25" s="34"/>
      <c r="M25" s="34"/>
      <c r="N25" s="34"/>
      <c r="O25" s="19"/>
      <c r="P25" s="19"/>
    </row>
    <row r="26" spans="1:16" ht="13.5" thickBot="1">
      <c r="A26" s="6" t="s">
        <v>108</v>
      </c>
      <c r="B26" s="6"/>
      <c r="C26" s="6"/>
      <c r="D26" s="6"/>
      <c r="E26" s="6"/>
      <c r="F26" s="6"/>
      <c r="G26" s="6"/>
      <c r="H26" s="6"/>
      <c r="I26" s="6"/>
      <c r="J26" s="19"/>
      <c r="K26" s="19"/>
      <c r="L26" s="26">
        <v>0</v>
      </c>
      <c r="M26" s="34"/>
      <c r="N26" s="26">
        <v>0</v>
      </c>
      <c r="O26" s="19"/>
      <c r="P26" s="20">
        <f>N26/סיכום!$B$42</f>
        <v>0</v>
      </c>
    </row>
    <row r="27" spans="1:16" ht="13.5" thickTop="1"/>
    <row r="28" spans="1:16">
      <c r="A28" s="6" t="s">
        <v>109</v>
      </c>
      <c r="B28" s="6"/>
      <c r="C28" s="6"/>
      <c r="D28" s="6"/>
      <c r="E28" s="6"/>
      <c r="F28" s="6"/>
      <c r="G28" s="6"/>
      <c r="H28" s="6"/>
      <c r="I28" s="6"/>
      <c r="J28" s="19"/>
      <c r="K28" s="19"/>
      <c r="L28" s="34"/>
      <c r="M28" s="34"/>
      <c r="N28" s="34"/>
      <c r="O28" s="19"/>
      <c r="P28" s="19"/>
    </row>
    <row r="29" spans="1:16" ht="13.5" thickBot="1">
      <c r="A29" s="6" t="s">
        <v>110</v>
      </c>
      <c r="B29" s="6"/>
      <c r="C29" s="6"/>
      <c r="D29" s="6"/>
      <c r="E29" s="6"/>
      <c r="F29" s="6"/>
      <c r="G29" s="6"/>
      <c r="H29" s="6"/>
      <c r="I29" s="6"/>
      <c r="J29" s="19"/>
      <c r="K29" s="19"/>
      <c r="L29" s="26">
        <v>0</v>
      </c>
      <c r="M29" s="34"/>
      <c r="N29" s="26">
        <v>0</v>
      </c>
      <c r="O29" s="19"/>
      <c r="P29" s="20">
        <f>N29/סיכום!$B$42</f>
        <v>0</v>
      </c>
    </row>
    <row r="30" spans="1:16" ht="13.5" thickTop="1"/>
    <row r="31" spans="1:16" ht="13.5" thickBot="1">
      <c r="A31" s="4" t="s">
        <v>111</v>
      </c>
      <c r="B31" s="4"/>
      <c r="C31" s="4"/>
      <c r="D31" s="4"/>
      <c r="E31" s="4"/>
      <c r="F31" s="4"/>
      <c r="G31" s="4"/>
      <c r="H31" s="4"/>
      <c r="I31" s="4"/>
      <c r="J31" s="22"/>
      <c r="K31" s="22"/>
      <c r="L31" s="27">
        <v>0</v>
      </c>
      <c r="M31" s="32"/>
      <c r="N31" s="27">
        <v>0</v>
      </c>
      <c r="O31" s="22"/>
      <c r="P31" s="23">
        <v>0</v>
      </c>
    </row>
    <row r="32" spans="1:16" ht="13.5" thickTop="1"/>
    <row r="34" spans="1:16">
      <c r="A34" s="4" t="s">
        <v>112</v>
      </c>
      <c r="B34" s="4"/>
      <c r="C34" s="4"/>
      <c r="D34" s="4"/>
      <c r="E34" s="4"/>
      <c r="F34" s="4"/>
      <c r="G34" s="4"/>
      <c r="H34" s="4"/>
      <c r="I34" s="4"/>
      <c r="J34" s="22"/>
      <c r="K34" s="22"/>
      <c r="L34" s="32"/>
      <c r="M34" s="32"/>
      <c r="N34" s="32"/>
      <c r="O34" s="22"/>
      <c r="P34" s="22"/>
    </row>
    <row r="35" spans="1:16">
      <c r="A35" s="6" t="s">
        <v>113</v>
      </c>
      <c r="B35" s="6"/>
      <c r="C35" s="6"/>
      <c r="D35" s="6"/>
      <c r="E35" s="6"/>
      <c r="F35" s="6"/>
      <c r="G35" s="6"/>
      <c r="H35" s="6"/>
      <c r="I35" s="6"/>
      <c r="J35" s="19"/>
      <c r="K35" s="19"/>
      <c r="L35" s="34"/>
      <c r="M35" s="34"/>
      <c r="N35" s="34"/>
      <c r="O35" s="19"/>
      <c r="P35" s="19"/>
    </row>
    <row r="36" spans="1:16" ht="13.5" thickBot="1">
      <c r="A36" s="6" t="s">
        <v>114</v>
      </c>
      <c r="B36" s="6"/>
      <c r="C36" s="6"/>
      <c r="D36" s="6"/>
      <c r="E36" s="6"/>
      <c r="F36" s="6"/>
      <c r="G36" s="6"/>
      <c r="H36" s="6"/>
      <c r="I36" s="6"/>
      <c r="J36" s="19"/>
      <c r="K36" s="19"/>
      <c r="L36" s="26">
        <v>0</v>
      </c>
      <c r="M36" s="34"/>
      <c r="N36" s="26">
        <v>0</v>
      </c>
      <c r="O36" s="19"/>
      <c r="P36" s="20">
        <f>N36/סיכום!$B$42</f>
        <v>0</v>
      </c>
    </row>
    <row r="37" spans="1:16" ht="13.5" thickTop="1"/>
    <row r="38" spans="1:16">
      <c r="A38" s="6" t="s">
        <v>115</v>
      </c>
      <c r="B38" s="6"/>
      <c r="C38" s="6"/>
      <c r="D38" s="6"/>
      <c r="E38" s="6"/>
      <c r="F38" s="6"/>
      <c r="G38" s="6"/>
      <c r="H38" s="6"/>
      <c r="I38" s="6"/>
      <c r="J38" s="19"/>
      <c r="K38" s="19"/>
      <c r="L38" s="34"/>
      <c r="M38" s="34"/>
      <c r="N38" s="34"/>
      <c r="O38" s="19"/>
      <c r="P38" s="19"/>
    </row>
    <row r="39" spans="1:16">
      <c r="A39" s="7" t="s">
        <v>116</v>
      </c>
      <c r="B39" s="7" t="s">
        <v>117</v>
      </c>
      <c r="C39" s="7" t="s">
        <v>118</v>
      </c>
      <c r="D39" s="7" t="s">
        <v>119</v>
      </c>
      <c r="E39" s="28" t="s">
        <v>952</v>
      </c>
      <c r="F39" s="28">
        <v>0</v>
      </c>
      <c r="G39" s="28">
        <v>0</v>
      </c>
      <c r="H39" s="7">
        <v>4.79</v>
      </c>
      <c r="I39" s="7" t="s">
        <v>120</v>
      </c>
      <c r="J39" s="18">
        <v>0.02</v>
      </c>
      <c r="K39" s="18">
        <v>1.9199999999999998E-2</v>
      </c>
      <c r="L39" s="35">
        <v>17643.900000000001</v>
      </c>
      <c r="M39" s="35">
        <v>100.43</v>
      </c>
      <c r="N39" s="35">
        <v>17.72</v>
      </c>
      <c r="O39" s="18">
        <v>0</v>
      </c>
      <c r="P39" s="18">
        <f>N39/סיכום!$B$42</f>
        <v>6.0907033593734963E-4</v>
      </c>
    </row>
    <row r="40" spans="1:16" ht="13.5" thickBot="1">
      <c r="A40" s="6" t="s">
        <v>121</v>
      </c>
      <c r="B40" s="6"/>
      <c r="C40" s="6"/>
      <c r="D40" s="6"/>
      <c r="E40" s="6"/>
      <c r="F40" s="6"/>
      <c r="G40" s="6"/>
      <c r="H40" s="6">
        <v>4.79</v>
      </c>
      <c r="I40" s="6"/>
      <c r="J40" s="19"/>
      <c r="K40" s="19">
        <v>1.9199999999999998E-2</v>
      </c>
      <c r="L40" s="26">
        <f>SUM(L39)</f>
        <v>17643.900000000001</v>
      </c>
      <c r="M40" s="34"/>
      <c r="N40" s="26">
        <f>SUM(N39)</f>
        <v>17.72</v>
      </c>
      <c r="O40" s="19"/>
      <c r="P40" s="20">
        <f>SUM(P39)</f>
        <v>6.0907033593734963E-4</v>
      </c>
    </row>
    <row r="41" spans="1:16" ht="13.5" thickTop="1"/>
    <row r="42" spans="1:16" ht="13.5" thickBot="1">
      <c r="A42" s="4" t="s">
        <v>122</v>
      </c>
      <c r="B42" s="4"/>
      <c r="C42" s="4"/>
      <c r="D42" s="4"/>
      <c r="E42" s="4"/>
      <c r="F42" s="4"/>
      <c r="G42" s="4"/>
      <c r="H42" s="4">
        <v>4.79</v>
      </c>
      <c r="I42" s="4"/>
      <c r="J42" s="22"/>
      <c r="K42" s="22">
        <v>1.9199999999999998E-2</v>
      </c>
      <c r="L42" s="27">
        <f>SUM(L40)</f>
        <v>17643.900000000001</v>
      </c>
      <c r="M42" s="32"/>
      <c r="N42" s="27">
        <f>SUM(N40)</f>
        <v>17.72</v>
      </c>
      <c r="O42" s="22"/>
      <c r="P42" s="23">
        <f>SUM(P40)</f>
        <v>6.0907033593734963E-4</v>
      </c>
    </row>
    <row r="43" spans="1:16" ht="13.5" thickTop="1"/>
    <row r="45" spans="1:16" ht="13.5" thickBot="1">
      <c r="A45" s="4" t="s">
        <v>123</v>
      </c>
      <c r="B45" s="4"/>
      <c r="C45" s="4"/>
      <c r="D45" s="4"/>
      <c r="E45" s="4"/>
      <c r="F45" s="4"/>
      <c r="G45" s="4"/>
      <c r="H45" s="4">
        <v>4.79</v>
      </c>
      <c r="I45" s="4"/>
      <c r="J45" s="22"/>
      <c r="K45" s="22">
        <v>1.9199999999999998E-2</v>
      </c>
      <c r="L45" s="27">
        <f>SUM(L42)</f>
        <v>17643.900000000001</v>
      </c>
      <c r="M45" s="32"/>
      <c r="N45" s="27">
        <f>SUM(N42)</f>
        <v>17.72</v>
      </c>
      <c r="O45" s="22"/>
      <c r="P45" s="23">
        <f>SUM(P42)</f>
        <v>6.0907033593734963E-4</v>
      </c>
    </row>
    <row r="46" spans="1:16" ht="13.5" thickTop="1"/>
    <row r="48" spans="1:16">
      <c r="A48" s="7" t="s">
        <v>50</v>
      </c>
      <c r="B48" s="7"/>
      <c r="C48" s="7"/>
      <c r="D48" s="7"/>
      <c r="E48" s="7"/>
      <c r="F48" s="7"/>
      <c r="G48" s="7"/>
      <c r="H48" s="7"/>
      <c r="I48" s="7"/>
      <c r="J48" s="18"/>
      <c r="K48" s="18"/>
      <c r="L48" s="35"/>
      <c r="M48" s="35"/>
      <c r="N48" s="35"/>
      <c r="O48" s="18"/>
      <c r="P48" s="18"/>
    </row>
    <row r="52" spans="1:1">
      <c r="A52" s="2" t="s">
        <v>51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rightToLeft="1" topLeftCell="A32" workbookViewId="0">
      <selection activeCell="A113" sqref="A113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6" width="13.7109375" style="31" customWidth="1"/>
    <col min="7" max="7" width="12.7109375" style="31" customWidth="1"/>
    <col min="8" max="8" width="11.7109375" style="31" customWidth="1"/>
    <col min="9" max="9" width="24.7109375" style="29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124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32" t="s">
        <v>55</v>
      </c>
      <c r="G11" s="32" t="s">
        <v>56</v>
      </c>
      <c r="H11" s="32" t="s">
        <v>12</v>
      </c>
      <c r="I11" s="22" t="s">
        <v>57</v>
      </c>
      <c r="J11" s="22" t="s">
        <v>13</v>
      </c>
    </row>
    <row r="12" spans="1:10">
      <c r="A12" s="5"/>
      <c r="B12" s="5"/>
      <c r="C12" s="5"/>
      <c r="D12" s="5"/>
      <c r="E12" s="5"/>
      <c r="F12" s="33" t="s">
        <v>60</v>
      </c>
      <c r="G12" s="33" t="s">
        <v>61</v>
      </c>
      <c r="H12" s="33" t="s">
        <v>15</v>
      </c>
      <c r="I12" s="30" t="s">
        <v>14</v>
      </c>
      <c r="J12" s="30" t="s">
        <v>14</v>
      </c>
    </row>
    <row r="15" spans="1:10">
      <c r="A15" s="4" t="s">
        <v>125</v>
      </c>
      <c r="B15" s="4"/>
      <c r="C15" s="4"/>
      <c r="D15" s="4"/>
      <c r="E15" s="4"/>
      <c r="F15" s="32"/>
      <c r="G15" s="32"/>
      <c r="H15" s="32"/>
      <c r="I15" s="22"/>
      <c r="J15" s="22"/>
    </row>
    <row r="18" spans="1:10">
      <c r="A18" s="4" t="s">
        <v>126</v>
      </c>
      <c r="B18" s="4"/>
      <c r="C18" s="4"/>
      <c r="D18" s="4"/>
      <c r="E18" s="4"/>
      <c r="F18" s="32"/>
      <c r="G18" s="32"/>
      <c r="H18" s="32"/>
      <c r="I18" s="22"/>
      <c r="J18" s="22"/>
    </row>
    <row r="19" spans="1:10">
      <c r="A19" s="6" t="s">
        <v>127</v>
      </c>
      <c r="B19" s="6"/>
      <c r="C19" s="6"/>
      <c r="D19" s="6"/>
      <c r="E19" s="6"/>
      <c r="F19" s="34"/>
      <c r="G19" s="34"/>
      <c r="H19" s="34"/>
      <c r="I19" s="19"/>
      <c r="J19" s="19"/>
    </row>
    <row r="20" spans="1:10">
      <c r="A20" s="7" t="s">
        <v>128</v>
      </c>
      <c r="B20" s="7">
        <v>593038</v>
      </c>
      <c r="C20" s="7" t="s">
        <v>129</v>
      </c>
      <c r="D20" s="7" t="s">
        <v>130</v>
      </c>
      <c r="E20" s="7" t="s">
        <v>23</v>
      </c>
      <c r="F20" s="35">
        <v>1128</v>
      </c>
      <c r="G20" s="35">
        <v>5470</v>
      </c>
      <c r="H20" s="35">
        <v>61.7</v>
      </c>
      <c r="I20" s="18">
        <v>0</v>
      </c>
      <c r="J20" s="18">
        <f>H20/סיכום!$B$42</f>
        <v>2.120747162942126E-3</v>
      </c>
    </row>
    <row r="21" spans="1:10">
      <c r="A21" s="7" t="s">
        <v>131</v>
      </c>
      <c r="B21" s="7">
        <v>126011</v>
      </c>
      <c r="C21" s="7" t="s">
        <v>132</v>
      </c>
      <c r="D21" s="7" t="s">
        <v>133</v>
      </c>
      <c r="E21" s="7" t="s">
        <v>23</v>
      </c>
      <c r="F21" s="35">
        <v>370</v>
      </c>
      <c r="G21" s="35">
        <v>4920</v>
      </c>
      <c r="H21" s="35">
        <v>18.2</v>
      </c>
      <c r="I21" s="18">
        <v>0</v>
      </c>
      <c r="J21" s="18">
        <f>H21/סיכום!$B$42</f>
        <v>6.2556885519524617E-4</v>
      </c>
    </row>
    <row r="22" spans="1:10">
      <c r="A22" s="7" t="s">
        <v>134</v>
      </c>
      <c r="B22" s="7">
        <v>1119478</v>
      </c>
      <c r="C22" s="7" t="s">
        <v>135</v>
      </c>
      <c r="D22" s="7" t="s">
        <v>133</v>
      </c>
      <c r="E22" s="7" t="s">
        <v>23</v>
      </c>
      <c r="F22" s="35">
        <v>935</v>
      </c>
      <c r="G22" s="35">
        <v>16370</v>
      </c>
      <c r="H22" s="35">
        <v>153.06</v>
      </c>
      <c r="I22" s="18">
        <v>0</v>
      </c>
      <c r="J22" s="18">
        <f>H22/סיכום!$B$42</f>
        <v>5.2609653283617799E-3</v>
      </c>
    </row>
    <row r="23" spans="1:10">
      <c r="A23" s="7" t="s">
        <v>136</v>
      </c>
      <c r="B23" s="7">
        <v>1081082</v>
      </c>
      <c r="C23" s="7" t="s">
        <v>137</v>
      </c>
      <c r="D23" s="7" t="s">
        <v>138</v>
      </c>
      <c r="E23" s="7" t="s">
        <v>23</v>
      </c>
      <c r="F23" s="35">
        <v>980</v>
      </c>
      <c r="G23" s="35">
        <v>14880</v>
      </c>
      <c r="H23" s="35">
        <v>145.82</v>
      </c>
      <c r="I23" s="18">
        <v>0</v>
      </c>
      <c r="J23" s="18">
        <f>H23/סיכום!$B$42</f>
        <v>5.0121126628885054E-3</v>
      </c>
    </row>
    <row r="24" spans="1:10">
      <c r="A24" s="7" t="s">
        <v>139</v>
      </c>
      <c r="B24" s="7">
        <v>746016</v>
      </c>
      <c r="C24" s="7" t="s">
        <v>140</v>
      </c>
      <c r="D24" s="7" t="s">
        <v>138</v>
      </c>
      <c r="E24" s="7" t="s">
        <v>23</v>
      </c>
      <c r="F24" s="35">
        <v>966</v>
      </c>
      <c r="G24" s="35">
        <v>6218</v>
      </c>
      <c r="H24" s="35">
        <v>60.07</v>
      </c>
      <c r="I24" s="18">
        <v>0</v>
      </c>
      <c r="J24" s="18">
        <f>H24/סיכום!$B$42</f>
        <v>2.0647209412955189E-3</v>
      </c>
    </row>
    <row r="25" spans="1:10">
      <c r="A25" s="7" t="s">
        <v>141</v>
      </c>
      <c r="B25" s="7">
        <v>629014</v>
      </c>
      <c r="C25" s="7" t="s">
        <v>142</v>
      </c>
      <c r="D25" s="7" t="s">
        <v>143</v>
      </c>
      <c r="E25" s="7" t="s">
        <v>23</v>
      </c>
      <c r="F25" s="35">
        <v>625</v>
      </c>
      <c r="G25" s="35">
        <v>24960</v>
      </c>
      <c r="H25" s="35">
        <v>156</v>
      </c>
      <c r="I25" s="18">
        <v>0</v>
      </c>
      <c r="J25" s="18">
        <f>H25/סיכום!$B$42</f>
        <v>5.3620187588163965E-3</v>
      </c>
    </row>
    <row r="26" spans="1:10">
      <c r="A26" s="7" t="s">
        <v>144</v>
      </c>
      <c r="B26" s="7">
        <v>281014</v>
      </c>
      <c r="C26" s="7" t="s">
        <v>145</v>
      </c>
      <c r="D26" s="7" t="s">
        <v>143</v>
      </c>
      <c r="E26" s="7" t="s">
        <v>23</v>
      </c>
      <c r="F26" s="35">
        <v>5000</v>
      </c>
      <c r="G26" s="35">
        <v>2830</v>
      </c>
      <c r="H26" s="35">
        <v>141.5</v>
      </c>
      <c r="I26" s="18">
        <v>0</v>
      </c>
      <c r="J26" s="18">
        <f>H26/סיכום!$B$42</f>
        <v>4.8636259895674366E-3</v>
      </c>
    </row>
    <row r="27" spans="1:10">
      <c r="A27" s="7" t="s">
        <v>146</v>
      </c>
      <c r="B27" s="7">
        <v>1130699</v>
      </c>
      <c r="C27" s="7" t="s">
        <v>147</v>
      </c>
      <c r="D27" s="7" t="s">
        <v>143</v>
      </c>
      <c r="E27" s="7" t="s">
        <v>23</v>
      </c>
      <c r="F27" s="35">
        <v>230</v>
      </c>
      <c r="G27" s="35">
        <v>66320</v>
      </c>
      <c r="H27" s="35">
        <v>152.54</v>
      </c>
      <c r="I27" s="18">
        <v>0</v>
      </c>
      <c r="J27" s="18">
        <f>H27/סיכום!$B$42</f>
        <v>5.2430919324990581E-3</v>
      </c>
    </row>
    <row r="28" spans="1:10">
      <c r="A28" s="7" t="s">
        <v>148</v>
      </c>
      <c r="B28" s="7">
        <v>576017</v>
      </c>
      <c r="C28" s="7" t="s">
        <v>149</v>
      </c>
      <c r="D28" s="7" t="s">
        <v>150</v>
      </c>
      <c r="E28" s="7" t="s">
        <v>23</v>
      </c>
      <c r="F28" s="35">
        <v>1</v>
      </c>
      <c r="G28" s="35">
        <v>138600</v>
      </c>
      <c r="H28" s="35">
        <v>1.39</v>
      </c>
      <c r="I28" s="18">
        <v>0</v>
      </c>
      <c r="J28" s="18">
        <f>H28/סיכום!$B$42</f>
        <v>4.7776962017658912E-5</v>
      </c>
    </row>
    <row r="29" spans="1:10">
      <c r="A29" s="7" t="s">
        <v>151</v>
      </c>
      <c r="B29" s="7">
        <v>1100007</v>
      </c>
      <c r="C29" s="7" t="s">
        <v>152</v>
      </c>
      <c r="D29" s="7" t="s">
        <v>150</v>
      </c>
      <c r="E29" s="7" t="s">
        <v>23</v>
      </c>
      <c r="F29" s="35">
        <v>193</v>
      </c>
      <c r="G29" s="35">
        <v>58150</v>
      </c>
      <c r="H29" s="35">
        <v>112.23</v>
      </c>
      <c r="I29" s="18">
        <v>0</v>
      </c>
      <c r="J29" s="18">
        <f>H29/סיכום!$B$42</f>
        <v>3.8575600339869499E-3</v>
      </c>
    </row>
    <row r="30" spans="1:10">
      <c r="A30" s="7" t="s">
        <v>153</v>
      </c>
      <c r="B30" s="7">
        <v>1134139</v>
      </c>
      <c r="C30" s="7" t="s">
        <v>154</v>
      </c>
      <c r="D30" s="7" t="s">
        <v>150</v>
      </c>
      <c r="E30" s="7" t="s">
        <v>23</v>
      </c>
      <c r="F30" s="35">
        <v>7</v>
      </c>
      <c r="G30" s="35">
        <v>7700</v>
      </c>
      <c r="H30" s="35">
        <v>0.54</v>
      </c>
      <c r="I30" s="18">
        <v>0</v>
      </c>
      <c r="J30" s="18">
        <f>H30/סיכום!$B$42</f>
        <v>1.8560834165133681E-5</v>
      </c>
    </row>
    <row r="31" spans="1:10">
      <c r="A31" s="7" t="s">
        <v>155</v>
      </c>
      <c r="B31" s="7">
        <v>273011</v>
      </c>
      <c r="C31" s="7" t="s">
        <v>156</v>
      </c>
      <c r="D31" s="7" t="s">
        <v>157</v>
      </c>
      <c r="E31" s="7" t="s">
        <v>23</v>
      </c>
      <c r="F31" s="35">
        <v>362</v>
      </c>
      <c r="G31" s="35">
        <v>24390</v>
      </c>
      <c r="H31" s="35">
        <v>88.29</v>
      </c>
      <c r="I31" s="18">
        <v>0</v>
      </c>
      <c r="J31" s="18">
        <f>H31/סיכום!$B$42</f>
        <v>3.0346963859993565E-3</v>
      </c>
    </row>
    <row r="32" spans="1:10">
      <c r="A32" s="7" t="s">
        <v>158</v>
      </c>
      <c r="B32" s="7">
        <v>1134402</v>
      </c>
      <c r="C32" s="7" t="s">
        <v>159</v>
      </c>
      <c r="D32" s="7" t="s">
        <v>160</v>
      </c>
      <c r="E32" s="7" t="s">
        <v>23</v>
      </c>
      <c r="F32" s="35">
        <v>350.18</v>
      </c>
      <c r="G32" s="35">
        <v>15050</v>
      </c>
      <c r="H32" s="35">
        <v>52.7</v>
      </c>
      <c r="I32" s="18">
        <v>0</v>
      </c>
      <c r="J32" s="18">
        <f>H32/סיכום!$B$42</f>
        <v>1.8113999268565648E-3</v>
      </c>
    </row>
    <row r="33" spans="1:10" ht="13.5" thickBot="1">
      <c r="A33" s="6" t="s">
        <v>161</v>
      </c>
      <c r="B33" s="6"/>
      <c r="C33" s="6"/>
      <c r="D33" s="6"/>
      <c r="E33" s="6"/>
      <c r="F33" s="26">
        <f>SUM(F20:F32)</f>
        <v>11147.18</v>
      </c>
      <c r="G33" s="34"/>
      <c r="H33" s="26">
        <f>SUM(H20:H32)</f>
        <v>1144.04</v>
      </c>
      <c r="I33" s="19"/>
      <c r="J33" s="20">
        <f>SUM(J20:J32)</f>
        <v>3.9322845774591733E-2</v>
      </c>
    </row>
    <row r="34" spans="1:10" ht="13.5" thickTop="1"/>
    <row r="35" spans="1:10">
      <c r="A35" s="6" t="s">
        <v>162</v>
      </c>
      <c r="B35" s="6"/>
      <c r="C35" s="6"/>
      <c r="D35" s="6"/>
      <c r="E35" s="6"/>
      <c r="F35" s="34"/>
      <c r="G35" s="34"/>
      <c r="H35" s="34"/>
      <c r="I35" s="19"/>
      <c r="J35" s="19"/>
    </row>
    <row r="36" spans="1:10">
      <c r="A36" s="7" t="s">
        <v>163</v>
      </c>
      <c r="B36" s="7">
        <v>763011</v>
      </c>
      <c r="C36" s="7" t="s">
        <v>164</v>
      </c>
      <c r="D36" s="7" t="s">
        <v>130</v>
      </c>
      <c r="E36" s="7" t="s">
        <v>23</v>
      </c>
      <c r="F36" s="35">
        <v>662.78</v>
      </c>
      <c r="G36" s="35">
        <v>6218</v>
      </c>
      <c r="H36" s="35">
        <v>41.21</v>
      </c>
      <c r="I36" s="18">
        <v>0</v>
      </c>
      <c r="J36" s="18">
        <f>H36/סיכום!$B$42</f>
        <v>1.4164666221206648E-3</v>
      </c>
    </row>
    <row r="37" spans="1:10">
      <c r="A37" s="7" t="s">
        <v>165</v>
      </c>
      <c r="B37" s="7">
        <v>1129501</v>
      </c>
      <c r="C37" s="7" t="s">
        <v>166</v>
      </c>
      <c r="D37" s="7" t="s">
        <v>167</v>
      </c>
      <c r="E37" s="7" t="s">
        <v>23</v>
      </c>
      <c r="F37" s="35">
        <v>184</v>
      </c>
      <c r="G37" s="35">
        <v>14800</v>
      </c>
      <c r="H37" s="35">
        <v>27.23</v>
      </c>
      <c r="I37" s="18">
        <v>0</v>
      </c>
      <c r="J37" s="18">
        <f>H37/סיכום!$B$42</f>
        <v>9.3594724873442608E-4</v>
      </c>
    </row>
    <row r="38" spans="1:10">
      <c r="A38" s="7" t="s">
        <v>168</v>
      </c>
      <c r="B38" s="7">
        <v>390013</v>
      </c>
      <c r="C38" s="7" t="s">
        <v>169</v>
      </c>
      <c r="D38" s="7" t="s">
        <v>133</v>
      </c>
      <c r="E38" s="7" t="s">
        <v>23</v>
      </c>
      <c r="F38" s="35">
        <v>500</v>
      </c>
      <c r="G38" s="35">
        <v>3069</v>
      </c>
      <c r="H38" s="35">
        <v>15.35</v>
      </c>
      <c r="I38" s="18">
        <v>0</v>
      </c>
      <c r="J38" s="18">
        <f>H38/סיכום!$B$42</f>
        <v>5.2760889710148516E-4</v>
      </c>
    </row>
    <row r="39" spans="1:10">
      <c r="A39" s="7" t="s">
        <v>170</v>
      </c>
      <c r="B39" s="7">
        <v>1091354</v>
      </c>
      <c r="C39" s="7" t="s">
        <v>171</v>
      </c>
      <c r="D39" s="7" t="s">
        <v>133</v>
      </c>
      <c r="E39" s="7" t="s">
        <v>23</v>
      </c>
      <c r="F39" s="35">
        <v>1075</v>
      </c>
      <c r="G39" s="35">
        <v>5525</v>
      </c>
      <c r="H39" s="35">
        <v>59.39</v>
      </c>
      <c r="I39" s="18">
        <v>0</v>
      </c>
      <c r="J39" s="18">
        <f>H39/סיכום!$B$42</f>
        <v>2.0413480390134987E-3</v>
      </c>
    </row>
    <row r="40" spans="1:10">
      <c r="A40" s="7" t="s">
        <v>172</v>
      </c>
      <c r="B40" s="7">
        <v>251017</v>
      </c>
      <c r="C40" s="7" t="s">
        <v>173</v>
      </c>
      <c r="D40" s="7" t="s">
        <v>133</v>
      </c>
      <c r="E40" s="7" t="s">
        <v>23</v>
      </c>
      <c r="F40" s="35">
        <v>5725</v>
      </c>
      <c r="G40" s="35">
        <v>994.2</v>
      </c>
      <c r="H40" s="35">
        <v>56.92</v>
      </c>
      <c r="I40" s="18">
        <v>1E-4</v>
      </c>
      <c r="J40" s="18">
        <f>H40/סיכום!$B$42</f>
        <v>1.9564494086655722E-3</v>
      </c>
    </row>
    <row r="41" spans="1:10">
      <c r="A41" s="7" t="s">
        <v>174</v>
      </c>
      <c r="B41" s="7">
        <v>759019</v>
      </c>
      <c r="C41" s="7" t="s">
        <v>175</v>
      </c>
      <c r="D41" s="7" t="s">
        <v>133</v>
      </c>
      <c r="E41" s="7" t="s">
        <v>23</v>
      </c>
      <c r="F41" s="35">
        <v>70</v>
      </c>
      <c r="G41" s="35">
        <v>122600</v>
      </c>
      <c r="H41" s="35">
        <v>85.82</v>
      </c>
      <c r="I41" s="18">
        <v>0</v>
      </c>
      <c r="J41" s="18">
        <f>H41/סיכום!$B$42</f>
        <v>2.94979775565143E-3</v>
      </c>
    </row>
    <row r="42" spans="1:10">
      <c r="A42" s="7" t="s">
        <v>176</v>
      </c>
      <c r="B42" s="7">
        <v>759014</v>
      </c>
      <c r="C42" s="7" t="s">
        <v>175</v>
      </c>
      <c r="D42" s="7" t="s">
        <v>133</v>
      </c>
      <c r="E42" s="7" t="s">
        <v>23</v>
      </c>
      <c r="F42" s="35">
        <v>4186.9399999999996</v>
      </c>
      <c r="G42" s="35">
        <v>100</v>
      </c>
      <c r="H42" s="35">
        <v>4.1900000000000004</v>
      </c>
      <c r="I42" s="18">
        <v>0</v>
      </c>
      <c r="J42" s="18">
        <f>H42/סיכום!$B$42</f>
        <v>1.4401832435538911E-4</v>
      </c>
    </row>
    <row r="43" spans="1:10">
      <c r="A43" s="7" t="s">
        <v>177</v>
      </c>
      <c r="B43" s="7">
        <v>1081215</v>
      </c>
      <c r="C43" s="7" t="s">
        <v>178</v>
      </c>
      <c r="D43" s="7" t="s">
        <v>133</v>
      </c>
      <c r="E43" s="7" t="s">
        <v>23</v>
      </c>
      <c r="F43" s="35">
        <v>3400</v>
      </c>
      <c r="G43" s="35">
        <v>6385</v>
      </c>
      <c r="H43" s="35">
        <v>217.09</v>
      </c>
      <c r="I43" s="18">
        <v>1E-4</v>
      </c>
      <c r="J43" s="18">
        <f>H43/סיכום!$B$42</f>
        <v>7.4617990535349454E-3</v>
      </c>
    </row>
    <row r="44" spans="1:10">
      <c r="A44" s="7" t="s">
        <v>179</v>
      </c>
      <c r="B44" s="7">
        <v>1081942</v>
      </c>
      <c r="C44" s="7" t="s">
        <v>180</v>
      </c>
      <c r="D44" s="7" t="s">
        <v>133</v>
      </c>
      <c r="E44" s="7" t="s">
        <v>23</v>
      </c>
      <c r="F44" s="35">
        <v>6209</v>
      </c>
      <c r="G44" s="35">
        <v>881.3</v>
      </c>
      <c r="H44" s="35">
        <v>54.72</v>
      </c>
      <c r="I44" s="18">
        <v>0</v>
      </c>
      <c r="J44" s="18">
        <f>H44/סיכום!$B$42</f>
        <v>1.8808311954002128E-3</v>
      </c>
    </row>
    <row r="45" spans="1:10">
      <c r="A45" s="7" t="s">
        <v>181</v>
      </c>
      <c r="B45" s="7">
        <v>1081603</v>
      </c>
      <c r="C45" s="7" t="s">
        <v>182</v>
      </c>
      <c r="D45" s="7" t="s">
        <v>143</v>
      </c>
      <c r="E45" s="7" t="s">
        <v>23</v>
      </c>
      <c r="F45" s="35">
        <v>521</v>
      </c>
      <c r="G45" s="35">
        <v>13430</v>
      </c>
      <c r="H45" s="35">
        <v>69.97</v>
      </c>
      <c r="I45" s="18">
        <v>1E-4</v>
      </c>
      <c r="J45" s="18">
        <f>H45/סיכום!$B$42</f>
        <v>2.405002900989636E-3</v>
      </c>
    </row>
    <row r="46" spans="1:10">
      <c r="A46" s="7" t="s">
        <v>183</v>
      </c>
      <c r="B46" s="7">
        <v>445015</v>
      </c>
      <c r="C46" s="7" t="s">
        <v>184</v>
      </c>
      <c r="D46" s="7" t="s">
        <v>185</v>
      </c>
      <c r="E46" s="7" t="s">
        <v>23</v>
      </c>
      <c r="F46" s="35">
        <v>2909</v>
      </c>
      <c r="G46" s="35">
        <v>2001</v>
      </c>
      <c r="H46" s="35">
        <v>58.21</v>
      </c>
      <c r="I46" s="18">
        <v>0</v>
      </c>
      <c r="J46" s="18">
        <f>H46/סיכום!$B$42</f>
        <v>2.0007891791711694E-3</v>
      </c>
    </row>
    <row r="47" spans="1:10" ht="13.5" thickBot="1">
      <c r="A47" s="6" t="s">
        <v>186</v>
      </c>
      <c r="B47" s="6"/>
      <c r="C47" s="6"/>
      <c r="D47" s="6"/>
      <c r="E47" s="6"/>
      <c r="F47" s="26">
        <f>SUM(F36:F46)</f>
        <v>25442.719999999998</v>
      </c>
      <c r="G47" s="34"/>
      <c r="H47" s="26">
        <f>SUM(H36:H46)</f>
        <v>690.10000000000014</v>
      </c>
      <c r="I47" s="19"/>
      <c r="J47" s="20">
        <f>SUM(J36:J46)</f>
        <v>2.3720058624738433E-2</v>
      </c>
    </row>
    <row r="48" spans="1:10" ht="13.5" thickTop="1"/>
    <row r="49" spans="1:10">
      <c r="A49" s="6" t="s">
        <v>187</v>
      </c>
      <c r="B49" s="6"/>
      <c r="C49" s="6"/>
      <c r="D49" s="6"/>
      <c r="E49" s="6"/>
      <c r="F49" s="34"/>
      <c r="G49" s="34"/>
      <c r="H49" s="34"/>
      <c r="I49" s="19"/>
      <c r="J49" s="19"/>
    </row>
    <row r="50" spans="1:10">
      <c r="A50" s="7" t="s">
        <v>188</v>
      </c>
      <c r="B50" s="7">
        <v>1080753</v>
      </c>
      <c r="C50" s="7" t="s">
        <v>189</v>
      </c>
      <c r="D50" s="7" t="s">
        <v>190</v>
      </c>
      <c r="E50" s="7" t="s">
        <v>23</v>
      </c>
      <c r="F50" s="35">
        <v>84</v>
      </c>
      <c r="G50" s="35">
        <v>1788</v>
      </c>
      <c r="H50" s="35">
        <v>1.5</v>
      </c>
      <c r="I50" s="18">
        <v>0</v>
      </c>
      <c r="J50" s="18">
        <f>H50/סיכום!$B$42</f>
        <v>5.1557872680926886E-5</v>
      </c>
    </row>
    <row r="51" spans="1:10">
      <c r="A51" s="7" t="s">
        <v>191</v>
      </c>
      <c r="B51" s="7">
        <v>314013</v>
      </c>
      <c r="C51" s="7" t="s">
        <v>191</v>
      </c>
      <c r="D51" s="7" t="s">
        <v>192</v>
      </c>
      <c r="E51" s="7" t="s">
        <v>23</v>
      </c>
      <c r="F51" s="35">
        <v>159</v>
      </c>
      <c r="G51" s="35">
        <v>13920</v>
      </c>
      <c r="H51" s="35">
        <v>22.13</v>
      </c>
      <c r="I51" s="18">
        <v>0</v>
      </c>
      <c r="J51" s="18">
        <f>H51/סיכום!$B$42</f>
        <v>7.606504816192746E-4</v>
      </c>
    </row>
    <row r="52" spans="1:10">
      <c r="A52" s="7" t="s">
        <v>193</v>
      </c>
      <c r="B52" s="7">
        <v>1104488</v>
      </c>
      <c r="C52" s="7" t="s">
        <v>193</v>
      </c>
      <c r="D52" s="7" t="s">
        <v>133</v>
      </c>
      <c r="E52" s="7" t="s">
        <v>23</v>
      </c>
      <c r="F52" s="35">
        <v>6402</v>
      </c>
      <c r="G52" s="35">
        <v>1686</v>
      </c>
      <c r="H52" s="35">
        <v>107.94</v>
      </c>
      <c r="I52" s="18">
        <v>2.9999999999999997E-4</v>
      </c>
      <c r="J52" s="18">
        <f>H52/סיכום!$B$42</f>
        <v>3.7101045181194988E-3</v>
      </c>
    </row>
    <row r="53" spans="1:10">
      <c r="A53" s="7" t="s">
        <v>194</v>
      </c>
      <c r="B53" s="7">
        <v>1104483</v>
      </c>
      <c r="C53" s="7" t="s">
        <v>193</v>
      </c>
      <c r="D53" s="7" t="s">
        <v>133</v>
      </c>
      <c r="E53" s="7" t="s">
        <v>23</v>
      </c>
      <c r="F53" s="35">
        <v>1101.3599999999999</v>
      </c>
      <c r="G53" s="35">
        <v>100</v>
      </c>
      <c r="H53" s="35">
        <v>1.1000000000000001</v>
      </c>
      <c r="I53" s="18">
        <v>0</v>
      </c>
      <c r="J53" s="18">
        <f>H53/סיכום!$B$42</f>
        <v>3.780910663267972E-5</v>
      </c>
    </row>
    <row r="54" spans="1:10">
      <c r="A54" s="7" t="s">
        <v>195</v>
      </c>
      <c r="B54" s="7">
        <v>315010</v>
      </c>
      <c r="C54" s="7" t="s">
        <v>196</v>
      </c>
      <c r="D54" s="7" t="s">
        <v>197</v>
      </c>
      <c r="E54" s="7" t="s">
        <v>23</v>
      </c>
      <c r="F54" s="35">
        <v>952</v>
      </c>
      <c r="G54" s="35">
        <v>6552</v>
      </c>
      <c r="H54" s="35">
        <v>62.38</v>
      </c>
      <c r="I54" s="18">
        <v>1E-4</v>
      </c>
      <c r="J54" s="18">
        <f>H54/סיכום!$B$42</f>
        <v>2.1441200652241462E-3</v>
      </c>
    </row>
    <row r="55" spans="1:10">
      <c r="A55" s="7" t="s">
        <v>198</v>
      </c>
      <c r="B55" s="7">
        <v>384016</v>
      </c>
      <c r="C55" s="7" t="s">
        <v>199</v>
      </c>
      <c r="D55" s="7" t="s">
        <v>200</v>
      </c>
      <c r="E55" s="7" t="s">
        <v>23</v>
      </c>
      <c r="F55" s="35">
        <v>218</v>
      </c>
      <c r="G55" s="35">
        <v>1142</v>
      </c>
      <c r="H55" s="35">
        <v>2.4900000000000002</v>
      </c>
      <c r="I55" s="18">
        <v>0</v>
      </c>
      <c r="J55" s="18">
        <f>H55/סיכום!$B$42</f>
        <v>8.5586068650338632E-5</v>
      </c>
    </row>
    <row r="56" spans="1:10">
      <c r="A56" s="7" t="s">
        <v>201</v>
      </c>
      <c r="B56" s="7">
        <v>797035</v>
      </c>
      <c r="C56" s="7" t="s">
        <v>202</v>
      </c>
      <c r="D56" s="7" t="s">
        <v>200</v>
      </c>
      <c r="E56" s="7" t="s">
        <v>23</v>
      </c>
      <c r="F56" s="35">
        <v>132</v>
      </c>
      <c r="G56" s="35">
        <v>29880</v>
      </c>
      <c r="H56" s="35">
        <v>39.44</v>
      </c>
      <c r="I56" s="18">
        <v>0</v>
      </c>
      <c r="J56" s="18">
        <f>H56/סיכום!$B$42</f>
        <v>1.3556283323571709E-3</v>
      </c>
    </row>
    <row r="57" spans="1:10">
      <c r="A57" s="7" t="s">
        <v>203</v>
      </c>
      <c r="B57" s="7">
        <v>813014</v>
      </c>
      <c r="C57" s="7" t="s">
        <v>204</v>
      </c>
      <c r="D57" s="7" t="s">
        <v>143</v>
      </c>
      <c r="E57" s="7" t="s">
        <v>23</v>
      </c>
      <c r="F57" s="35">
        <v>372</v>
      </c>
      <c r="G57" s="35">
        <v>13760</v>
      </c>
      <c r="H57" s="35">
        <v>51.19</v>
      </c>
      <c r="I57" s="18">
        <v>0</v>
      </c>
      <c r="J57" s="18">
        <f>H57/סיכום!$B$42</f>
        <v>1.7594983350244316E-3</v>
      </c>
    </row>
    <row r="58" spans="1:10">
      <c r="A58" s="7" t="s">
        <v>205</v>
      </c>
      <c r="B58" s="7">
        <v>1123355</v>
      </c>
      <c r="C58" s="7" t="s">
        <v>206</v>
      </c>
      <c r="D58" s="7" t="s">
        <v>150</v>
      </c>
      <c r="E58" s="7" t="s">
        <v>23</v>
      </c>
      <c r="F58" s="35">
        <v>486.73</v>
      </c>
      <c r="G58" s="35">
        <v>195.8</v>
      </c>
      <c r="H58" s="35">
        <v>0.95</v>
      </c>
      <c r="I58" s="18">
        <v>0</v>
      </c>
      <c r="J58" s="18">
        <f>H58/סיכום!$B$42</f>
        <v>3.2653319364587029E-5</v>
      </c>
    </row>
    <row r="59" spans="1:10" ht="13.5" thickBot="1">
      <c r="A59" s="6" t="s">
        <v>207</v>
      </c>
      <c r="B59" s="6"/>
      <c r="C59" s="6"/>
      <c r="D59" s="6"/>
      <c r="E59" s="6"/>
      <c r="F59" s="26">
        <f>SUM(F50:F58)</f>
        <v>9907.09</v>
      </c>
      <c r="G59" s="34"/>
      <c r="H59" s="26">
        <f>SUM(H50:H58)</f>
        <v>289.11999999999995</v>
      </c>
      <c r="I59" s="19"/>
      <c r="J59" s="20">
        <f>SUM(J50:J58)</f>
        <v>9.9376080996730551E-3</v>
      </c>
    </row>
    <row r="60" spans="1:10" ht="13.5" thickTop="1"/>
    <row r="61" spans="1:10">
      <c r="A61" s="6" t="s">
        <v>208</v>
      </c>
      <c r="B61" s="6"/>
      <c r="C61" s="6"/>
      <c r="D61" s="6"/>
      <c r="E61" s="6"/>
      <c r="F61" s="34"/>
      <c r="G61" s="34"/>
      <c r="H61" s="34"/>
      <c r="I61" s="19"/>
      <c r="J61" s="19"/>
    </row>
    <row r="62" spans="1:10" ht="13.5" thickBot="1">
      <c r="A62" s="6" t="s">
        <v>209</v>
      </c>
      <c r="B62" s="6"/>
      <c r="C62" s="6"/>
      <c r="D62" s="6"/>
      <c r="E62" s="6"/>
      <c r="F62" s="26">
        <v>0</v>
      </c>
      <c r="G62" s="34"/>
      <c r="H62" s="26">
        <v>0</v>
      </c>
      <c r="I62" s="19"/>
      <c r="J62" s="20">
        <f>H62/סיכום!$B$42</f>
        <v>0</v>
      </c>
    </row>
    <row r="63" spans="1:10" ht="13.5" thickTop="1"/>
    <row r="64" spans="1:10">
      <c r="A64" s="6" t="s">
        <v>210</v>
      </c>
      <c r="B64" s="6"/>
      <c r="C64" s="6"/>
      <c r="D64" s="6"/>
      <c r="E64" s="6"/>
      <c r="F64" s="34"/>
      <c r="G64" s="34"/>
      <c r="H64" s="34"/>
      <c r="I64" s="19"/>
      <c r="J64" s="19"/>
    </row>
    <row r="65" spans="1:10" ht="13.5" thickBot="1">
      <c r="A65" s="6" t="s">
        <v>211</v>
      </c>
      <c r="B65" s="6"/>
      <c r="C65" s="6"/>
      <c r="D65" s="6"/>
      <c r="E65" s="6"/>
      <c r="F65" s="26">
        <v>0</v>
      </c>
      <c r="G65" s="34"/>
      <c r="H65" s="26">
        <v>0</v>
      </c>
      <c r="I65" s="19"/>
      <c r="J65" s="20">
        <f>H65/סיכום!$B$42</f>
        <v>0</v>
      </c>
    </row>
    <row r="66" spans="1:10" ht="13.5" thickTop="1"/>
    <row r="67" spans="1:10" ht="13.5" thickBot="1">
      <c r="A67" s="4" t="s">
        <v>212</v>
      </c>
      <c r="B67" s="4"/>
      <c r="C67" s="4"/>
      <c r="D67" s="4"/>
      <c r="E67" s="4"/>
      <c r="F67" s="27">
        <f>SUM(F33+F47+F59)</f>
        <v>46496.989999999991</v>
      </c>
      <c r="G67" s="32"/>
      <c r="H67" s="27">
        <f>SUM(H33+H47+H59)</f>
        <v>2123.2600000000002</v>
      </c>
      <c r="I67" s="22"/>
      <c r="J67" s="23">
        <f>SUM(J33+J47+J59)</f>
        <v>7.2980512499003225E-2</v>
      </c>
    </row>
    <row r="68" spans="1:10" ht="13.5" thickTop="1"/>
    <row r="70" spans="1:10">
      <c r="A70" s="4" t="s">
        <v>213</v>
      </c>
      <c r="B70" s="4"/>
      <c r="C70" s="4"/>
      <c r="D70" s="4"/>
      <c r="E70" s="4"/>
      <c r="F70" s="32"/>
      <c r="G70" s="32"/>
      <c r="H70" s="32"/>
      <c r="I70" s="22"/>
      <c r="J70" s="22"/>
    </row>
    <row r="71" spans="1:10">
      <c r="A71" s="6" t="s">
        <v>214</v>
      </c>
      <c r="B71" s="6"/>
      <c r="C71" s="6"/>
      <c r="D71" s="6"/>
      <c r="E71" s="6"/>
      <c r="F71" s="34"/>
      <c r="G71" s="34"/>
      <c r="H71" s="34"/>
      <c r="I71" s="19"/>
      <c r="J71" s="19"/>
    </row>
    <row r="72" spans="1:10">
      <c r="A72" s="7" t="s">
        <v>215</v>
      </c>
      <c r="B72" s="7" t="s">
        <v>216</v>
      </c>
      <c r="C72" s="7"/>
      <c r="D72" s="7" t="s">
        <v>217</v>
      </c>
      <c r="E72" s="7" t="s">
        <v>28</v>
      </c>
      <c r="F72" s="35">
        <v>1703.44</v>
      </c>
      <c r="G72" s="35">
        <v>2091</v>
      </c>
      <c r="H72" s="35">
        <v>35.619999999999997</v>
      </c>
      <c r="I72" s="18">
        <v>0</v>
      </c>
      <c r="J72" s="18">
        <f>H72/סיכום!$B$42</f>
        <v>1.2243276165964103E-3</v>
      </c>
    </row>
    <row r="73" spans="1:10">
      <c r="A73" s="7" t="s">
        <v>218</v>
      </c>
      <c r="B73" s="7" t="s">
        <v>219</v>
      </c>
      <c r="C73" s="7" t="s">
        <v>218</v>
      </c>
      <c r="D73" s="7" t="s">
        <v>133</v>
      </c>
      <c r="E73" s="7" t="s">
        <v>120</v>
      </c>
      <c r="F73" s="35">
        <v>6057.74</v>
      </c>
      <c r="G73" s="35">
        <v>246</v>
      </c>
      <c r="H73" s="35">
        <v>14.9</v>
      </c>
      <c r="I73" s="18">
        <v>6.0000000000000001E-3</v>
      </c>
      <c r="J73" s="18">
        <f>H73/סיכום!$B$42</f>
        <v>5.1214153529720709E-4</v>
      </c>
    </row>
    <row r="74" spans="1:10">
      <c r="A74" s="7" t="s">
        <v>220</v>
      </c>
      <c r="B74" s="7" t="s">
        <v>221</v>
      </c>
      <c r="C74" s="7" t="s">
        <v>222</v>
      </c>
      <c r="D74" s="7" t="s">
        <v>223</v>
      </c>
      <c r="E74" s="7" t="s">
        <v>28</v>
      </c>
      <c r="F74" s="35">
        <v>298.5</v>
      </c>
      <c r="G74" s="35">
        <v>4388</v>
      </c>
      <c r="H74" s="35">
        <v>13.1</v>
      </c>
      <c r="I74" s="18">
        <v>0</v>
      </c>
      <c r="J74" s="18">
        <f>H74/סיכום!$B$42</f>
        <v>4.502720880800948E-4</v>
      </c>
    </row>
    <row r="75" spans="1:10">
      <c r="A75" s="7" t="s">
        <v>224</v>
      </c>
      <c r="B75" s="7" t="s">
        <v>225</v>
      </c>
      <c r="C75" s="7" t="s">
        <v>226</v>
      </c>
      <c r="D75" s="7" t="s">
        <v>223</v>
      </c>
      <c r="E75" s="7" t="s">
        <v>28</v>
      </c>
      <c r="F75" s="35">
        <v>218.9</v>
      </c>
      <c r="G75" s="35">
        <v>8344</v>
      </c>
      <c r="H75" s="35">
        <v>18.27</v>
      </c>
      <c r="I75" s="18">
        <v>0</v>
      </c>
      <c r="J75" s="18">
        <f>H75/סיכום!$B$42</f>
        <v>6.2797488925368946E-4</v>
      </c>
    </row>
    <row r="76" spans="1:10">
      <c r="A76" s="7" t="s">
        <v>227</v>
      </c>
      <c r="B76" s="7" t="s">
        <v>225</v>
      </c>
      <c r="C76" s="7" t="s">
        <v>226</v>
      </c>
      <c r="D76" s="7" t="s">
        <v>223</v>
      </c>
      <c r="E76" s="7" t="s">
        <v>28</v>
      </c>
      <c r="F76" s="35">
        <v>109.45</v>
      </c>
      <c r="G76" s="35">
        <v>1</v>
      </c>
      <c r="H76" s="35">
        <v>0.11</v>
      </c>
      <c r="I76" s="18">
        <v>0</v>
      </c>
      <c r="J76" s="18">
        <f>H76/סיכום!$B$42</f>
        <v>3.7809106632679715E-6</v>
      </c>
    </row>
    <row r="77" spans="1:10">
      <c r="A77" s="7" t="s">
        <v>228</v>
      </c>
      <c r="B77" s="7" t="s">
        <v>229</v>
      </c>
      <c r="C77" s="7" t="s">
        <v>230</v>
      </c>
      <c r="D77" s="7" t="s">
        <v>231</v>
      </c>
      <c r="E77" s="7" t="s">
        <v>28</v>
      </c>
      <c r="F77" s="35">
        <v>6646.6</v>
      </c>
      <c r="G77" s="35">
        <v>709</v>
      </c>
      <c r="H77" s="35">
        <v>47.12</v>
      </c>
      <c r="I77" s="18">
        <v>0</v>
      </c>
      <c r="J77" s="18">
        <f>H77/סיכום!$B$42</f>
        <v>1.6196046404835164E-3</v>
      </c>
    </row>
    <row r="78" spans="1:10">
      <c r="A78" s="7" t="s">
        <v>232</v>
      </c>
      <c r="B78" s="7" t="s">
        <v>233</v>
      </c>
      <c r="C78" s="7" t="s">
        <v>234</v>
      </c>
      <c r="D78" s="7" t="s">
        <v>235</v>
      </c>
      <c r="E78" s="7" t="s">
        <v>28</v>
      </c>
      <c r="F78" s="35">
        <v>131.34</v>
      </c>
      <c r="G78" s="35">
        <v>9116</v>
      </c>
      <c r="H78" s="35">
        <v>11.97</v>
      </c>
      <c r="I78" s="18">
        <v>0</v>
      </c>
      <c r="J78" s="18">
        <f>H78/סיכום!$B$42</f>
        <v>4.1143182399379656E-4</v>
      </c>
    </row>
    <row r="79" spans="1:10">
      <c r="A79" s="7" t="s">
        <v>236</v>
      </c>
      <c r="B79" s="7" t="s">
        <v>237</v>
      </c>
      <c r="C79" s="7" t="s">
        <v>238</v>
      </c>
      <c r="D79" s="7" t="s">
        <v>239</v>
      </c>
      <c r="E79" s="7" t="s">
        <v>240</v>
      </c>
      <c r="F79" s="35">
        <v>183.76</v>
      </c>
      <c r="G79" s="35">
        <v>2900.8</v>
      </c>
      <c r="H79" s="35">
        <v>5.33</v>
      </c>
      <c r="I79" s="18">
        <v>0</v>
      </c>
      <c r="J79" s="18">
        <f>H79/סיכום!$B$42</f>
        <v>1.8320230759289355E-4</v>
      </c>
    </row>
    <row r="80" spans="1:10">
      <c r="A80" s="7" t="s">
        <v>241</v>
      </c>
      <c r="B80" s="7" t="s">
        <v>242</v>
      </c>
      <c r="C80" s="7" t="s">
        <v>243</v>
      </c>
      <c r="D80" s="7" t="s">
        <v>244</v>
      </c>
      <c r="E80" s="7" t="s">
        <v>28</v>
      </c>
      <c r="F80" s="35">
        <v>91.54</v>
      </c>
      <c r="G80" s="35">
        <v>6048</v>
      </c>
      <c r="H80" s="35">
        <v>5.54</v>
      </c>
      <c r="I80" s="18">
        <v>0</v>
      </c>
      <c r="J80" s="18">
        <f>H80/סיכום!$B$42</f>
        <v>1.904204097682233E-4</v>
      </c>
    </row>
    <row r="81" spans="1:10">
      <c r="A81" s="7" t="s">
        <v>245</v>
      </c>
      <c r="B81" s="7" t="s">
        <v>246</v>
      </c>
      <c r="C81" s="7" t="s">
        <v>245</v>
      </c>
      <c r="D81" s="7" t="s">
        <v>244</v>
      </c>
      <c r="E81" s="7" t="s">
        <v>28</v>
      </c>
      <c r="F81" s="35">
        <v>473.62</v>
      </c>
      <c r="G81" s="35">
        <v>3750</v>
      </c>
      <c r="H81" s="35">
        <v>17.760000000000002</v>
      </c>
      <c r="I81" s="18">
        <v>0</v>
      </c>
      <c r="J81" s="18">
        <f>H81/סיכום!$B$42</f>
        <v>6.1044521254217433E-4</v>
      </c>
    </row>
    <row r="82" spans="1:10">
      <c r="A82" s="7" t="s">
        <v>247</v>
      </c>
      <c r="B82" s="7" t="s">
        <v>248</v>
      </c>
      <c r="C82" s="7" t="s">
        <v>249</v>
      </c>
      <c r="D82" s="7" t="s">
        <v>250</v>
      </c>
      <c r="E82" s="7" t="s">
        <v>120</v>
      </c>
      <c r="F82" s="35">
        <v>21378.53</v>
      </c>
      <c r="G82" s="35">
        <v>152</v>
      </c>
      <c r="H82" s="35">
        <v>32.5</v>
      </c>
      <c r="I82" s="18">
        <v>0</v>
      </c>
      <c r="J82" s="18">
        <f>H82/סיכום!$B$42</f>
        <v>1.1170872414200826E-3</v>
      </c>
    </row>
    <row r="83" spans="1:10">
      <c r="A83" s="7" t="s">
        <v>251</v>
      </c>
      <c r="B83" s="7" t="s">
        <v>252</v>
      </c>
      <c r="C83" s="7" t="s">
        <v>251</v>
      </c>
      <c r="D83" s="7" t="s">
        <v>250</v>
      </c>
      <c r="E83" s="7" t="s">
        <v>28</v>
      </c>
      <c r="F83" s="35">
        <v>330.34</v>
      </c>
      <c r="G83" s="35">
        <v>5504</v>
      </c>
      <c r="H83" s="35">
        <v>18.18</v>
      </c>
      <c r="I83" s="18">
        <v>0</v>
      </c>
      <c r="J83" s="18">
        <f>H83/סיכום!$B$42</f>
        <v>6.2488141689283382E-4</v>
      </c>
    </row>
    <row r="84" spans="1:10">
      <c r="A84" s="7" t="s">
        <v>253</v>
      </c>
      <c r="B84" s="7" t="s">
        <v>254</v>
      </c>
      <c r="C84" s="7" t="s">
        <v>255</v>
      </c>
      <c r="D84" s="7" t="s">
        <v>256</v>
      </c>
      <c r="E84" s="7" t="s">
        <v>28</v>
      </c>
      <c r="F84" s="35">
        <v>1042.76</v>
      </c>
      <c r="G84" s="35">
        <v>5647</v>
      </c>
      <c r="H84" s="35">
        <v>58.88</v>
      </c>
      <c r="I84" s="18">
        <v>0</v>
      </c>
      <c r="J84" s="18">
        <f>H84/סיכום!$B$42</f>
        <v>2.0238183623019833E-3</v>
      </c>
    </row>
    <row r="85" spans="1:10">
      <c r="A85" s="7" t="s">
        <v>257</v>
      </c>
      <c r="B85" s="7" t="s">
        <v>254</v>
      </c>
      <c r="C85" s="7" t="s">
        <v>255</v>
      </c>
      <c r="D85" s="7" t="s">
        <v>256</v>
      </c>
      <c r="E85" s="7" t="s">
        <v>28</v>
      </c>
      <c r="F85" s="35">
        <v>195.5</v>
      </c>
      <c r="G85" s="35">
        <v>1</v>
      </c>
      <c r="H85" s="35">
        <v>0.2</v>
      </c>
      <c r="I85" s="18">
        <v>0</v>
      </c>
      <c r="J85" s="18">
        <f>H85/סיכום!$B$42</f>
        <v>6.8743830241235855E-6</v>
      </c>
    </row>
    <row r="86" spans="1:10">
      <c r="A86" s="7" t="s">
        <v>258</v>
      </c>
      <c r="B86" s="7" t="s">
        <v>259</v>
      </c>
      <c r="C86" s="7" t="s">
        <v>258</v>
      </c>
      <c r="D86" s="7" t="s">
        <v>260</v>
      </c>
      <c r="E86" s="7" t="s">
        <v>28</v>
      </c>
      <c r="F86" s="35">
        <v>27.86</v>
      </c>
      <c r="G86" s="35">
        <v>116415</v>
      </c>
      <c r="H86" s="35">
        <v>32.43</v>
      </c>
      <c r="I86" s="18">
        <v>0</v>
      </c>
      <c r="J86" s="18">
        <f>H86/סיכום!$B$42</f>
        <v>1.1146812073616393E-3</v>
      </c>
    </row>
    <row r="87" spans="1:10">
      <c r="A87" s="7" t="s">
        <v>261</v>
      </c>
      <c r="B87" s="7" t="s">
        <v>262</v>
      </c>
      <c r="C87" s="7" t="s">
        <v>263</v>
      </c>
      <c r="D87" s="7" t="s">
        <v>260</v>
      </c>
      <c r="E87" s="7" t="s">
        <v>28</v>
      </c>
      <c r="F87" s="35">
        <v>310.44</v>
      </c>
      <c r="G87" s="35">
        <v>7005</v>
      </c>
      <c r="H87" s="35">
        <v>21.75</v>
      </c>
      <c r="I87" s="18">
        <v>0</v>
      </c>
      <c r="J87" s="18">
        <f>H87/סיכום!$B$42</f>
        <v>7.4758915387343982E-4</v>
      </c>
    </row>
    <row r="88" spans="1:10">
      <c r="A88" s="7" t="s">
        <v>264</v>
      </c>
      <c r="B88" s="7" t="s">
        <v>265</v>
      </c>
      <c r="C88" s="7" t="s">
        <v>266</v>
      </c>
      <c r="D88" s="7" t="s">
        <v>267</v>
      </c>
      <c r="E88" s="7" t="s">
        <v>28</v>
      </c>
      <c r="F88" s="35">
        <v>222.88</v>
      </c>
      <c r="G88" s="35">
        <v>8677</v>
      </c>
      <c r="H88" s="35">
        <v>19.34</v>
      </c>
      <c r="I88" s="18">
        <v>0</v>
      </c>
      <c r="J88" s="18">
        <f>H88/סיכום!$B$42</f>
        <v>6.6475283843275064E-4</v>
      </c>
    </row>
    <row r="89" spans="1:10">
      <c r="A89" s="7" t="s">
        <v>268</v>
      </c>
      <c r="B89" s="7" t="s">
        <v>269</v>
      </c>
      <c r="C89" s="7" t="s">
        <v>270</v>
      </c>
      <c r="D89" s="7" t="s">
        <v>267</v>
      </c>
      <c r="E89" s="7" t="s">
        <v>28</v>
      </c>
      <c r="F89" s="35">
        <v>366.16</v>
      </c>
      <c r="G89" s="35">
        <v>8615</v>
      </c>
      <c r="H89" s="35">
        <v>31.54</v>
      </c>
      <c r="I89" s="18">
        <v>0</v>
      </c>
      <c r="J89" s="18">
        <f>H89/סיכום!$B$42</f>
        <v>1.0840902029042893E-3</v>
      </c>
    </row>
    <row r="90" spans="1:10">
      <c r="A90" s="7" t="s">
        <v>271</v>
      </c>
      <c r="B90" s="7" t="s">
        <v>272</v>
      </c>
      <c r="C90" s="7" t="s">
        <v>273</v>
      </c>
      <c r="D90" s="7" t="s">
        <v>274</v>
      </c>
      <c r="E90" s="7" t="s">
        <v>28</v>
      </c>
      <c r="F90" s="35">
        <v>75.62</v>
      </c>
      <c r="G90" s="35">
        <v>29762</v>
      </c>
      <c r="H90" s="35">
        <v>22.51</v>
      </c>
      <c r="I90" s="18">
        <v>0</v>
      </c>
      <c r="J90" s="18">
        <f>H90/סיכום!$B$42</f>
        <v>7.737118093651095E-4</v>
      </c>
    </row>
    <row r="91" spans="1:10">
      <c r="A91" s="7" t="s">
        <v>275</v>
      </c>
      <c r="B91" s="7" t="s">
        <v>276</v>
      </c>
      <c r="C91" s="7" t="s">
        <v>275</v>
      </c>
      <c r="D91" s="7" t="s">
        <v>274</v>
      </c>
      <c r="E91" s="7" t="s">
        <v>28</v>
      </c>
      <c r="F91" s="35">
        <v>409.94</v>
      </c>
      <c r="G91" s="35">
        <v>9813</v>
      </c>
      <c r="H91" s="35">
        <v>40.229999999999997</v>
      </c>
      <c r="I91" s="18">
        <v>0</v>
      </c>
      <c r="J91" s="18">
        <f>H91/סיכום!$B$42</f>
        <v>1.382782145302459E-3</v>
      </c>
    </row>
    <row r="92" spans="1:10">
      <c r="A92" s="7" t="s">
        <v>277</v>
      </c>
      <c r="B92" s="7" t="s">
        <v>278</v>
      </c>
      <c r="C92" s="7" t="s">
        <v>279</v>
      </c>
      <c r="D92" s="7" t="s">
        <v>274</v>
      </c>
      <c r="E92" s="7" t="s">
        <v>28</v>
      </c>
      <c r="F92" s="35">
        <v>10984.8</v>
      </c>
      <c r="G92" s="35">
        <v>928</v>
      </c>
      <c r="H92" s="35">
        <v>101.94</v>
      </c>
      <c r="I92" s="18">
        <v>2.0000000000000001E-4</v>
      </c>
      <c r="J92" s="18">
        <f>H92/סיכום!$B$42</f>
        <v>3.5038730273957912E-3</v>
      </c>
    </row>
    <row r="93" spans="1:10">
      <c r="A93" s="7" t="s">
        <v>280</v>
      </c>
      <c r="B93" s="7" t="s">
        <v>281</v>
      </c>
      <c r="C93" s="7" t="s">
        <v>282</v>
      </c>
      <c r="D93" s="7" t="s">
        <v>274</v>
      </c>
      <c r="E93" s="7" t="s">
        <v>28</v>
      </c>
      <c r="F93" s="35">
        <v>116.61</v>
      </c>
      <c r="G93" s="35">
        <v>1</v>
      </c>
      <c r="H93" s="35">
        <v>0.12</v>
      </c>
      <c r="I93" s="18">
        <v>0</v>
      </c>
      <c r="J93" s="18">
        <f>H93/סיכום!$B$42</f>
        <v>4.1246298144741506E-6</v>
      </c>
    </row>
    <row r="94" spans="1:10">
      <c r="A94" s="7" t="s">
        <v>283</v>
      </c>
      <c r="B94" s="7" t="s">
        <v>284</v>
      </c>
      <c r="C94" s="7" t="s">
        <v>285</v>
      </c>
      <c r="D94" s="7" t="s">
        <v>274</v>
      </c>
      <c r="E94" s="7" t="s">
        <v>28</v>
      </c>
      <c r="F94" s="35">
        <v>604.96</v>
      </c>
      <c r="G94" s="35">
        <v>3479</v>
      </c>
      <c r="H94" s="35">
        <v>21.05</v>
      </c>
      <c r="I94" s="18">
        <v>0</v>
      </c>
      <c r="J94" s="18">
        <f>H94/סיכום!$B$42</f>
        <v>7.235288132890073E-4</v>
      </c>
    </row>
    <row r="95" spans="1:10">
      <c r="A95" s="7" t="s">
        <v>286</v>
      </c>
      <c r="B95" s="7" t="s">
        <v>287</v>
      </c>
      <c r="C95" s="7" t="s">
        <v>288</v>
      </c>
      <c r="D95" s="7" t="s">
        <v>274</v>
      </c>
      <c r="E95" s="7" t="s">
        <v>28</v>
      </c>
      <c r="F95" s="35">
        <v>457.7</v>
      </c>
      <c r="G95" s="35">
        <v>4944</v>
      </c>
      <c r="H95" s="35">
        <v>22.63</v>
      </c>
      <c r="I95" s="18">
        <v>0</v>
      </c>
      <c r="J95" s="18">
        <f>H95/סיכום!$B$42</f>
        <v>7.7783643917958361E-4</v>
      </c>
    </row>
    <row r="96" spans="1:10">
      <c r="A96" s="7" t="s">
        <v>289</v>
      </c>
      <c r="B96" s="7" t="s">
        <v>290</v>
      </c>
      <c r="C96" s="7" t="s">
        <v>289</v>
      </c>
      <c r="D96" s="7" t="s">
        <v>274</v>
      </c>
      <c r="E96" s="7" t="s">
        <v>28</v>
      </c>
      <c r="F96" s="35">
        <v>79.599999999999994</v>
      </c>
      <c r="G96" s="35">
        <v>23929</v>
      </c>
      <c r="H96" s="35">
        <v>19.05</v>
      </c>
      <c r="I96" s="18">
        <v>0</v>
      </c>
      <c r="J96" s="18">
        <f>H96/סיכום!$B$42</f>
        <v>6.5478498304777149E-4</v>
      </c>
    </row>
    <row r="97" spans="1:10">
      <c r="A97" s="7" t="s">
        <v>291</v>
      </c>
      <c r="B97" s="7" t="s">
        <v>290</v>
      </c>
      <c r="C97" s="7" t="s">
        <v>289</v>
      </c>
      <c r="D97" s="7" t="s">
        <v>274</v>
      </c>
      <c r="E97" s="7" t="s">
        <v>28</v>
      </c>
      <c r="F97" s="35">
        <v>54.73</v>
      </c>
      <c r="G97" s="35">
        <v>0.83</v>
      </c>
      <c r="H97" s="35">
        <v>0.05</v>
      </c>
      <c r="I97" s="18">
        <v>0</v>
      </c>
      <c r="J97" s="18">
        <f>H97/סיכום!$B$42</f>
        <v>1.7185957560308964E-6</v>
      </c>
    </row>
    <row r="98" spans="1:10">
      <c r="A98" s="7" t="s">
        <v>292</v>
      </c>
      <c r="B98" s="7" t="s">
        <v>293</v>
      </c>
      <c r="C98" s="7" t="s">
        <v>292</v>
      </c>
      <c r="D98" s="7" t="s">
        <v>294</v>
      </c>
      <c r="E98" s="7" t="s">
        <v>28</v>
      </c>
      <c r="F98" s="35">
        <v>1667.62</v>
      </c>
      <c r="G98" s="35">
        <v>5152</v>
      </c>
      <c r="H98" s="35">
        <v>85.92</v>
      </c>
      <c r="I98" s="18">
        <v>0</v>
      </c>
      <c r="J98" s="18">
        <f>H98/סיכום!$B$42</f>
        <v>2.9532349471634921E-3</v>
      </c>
    </row>
    <row r="99" spans="1:10">
      <c r="A99" s="7" t="s">
        <v>295</v>
      </c>
      <c r="B99" s="7" t="s">
        <v>296</v>
      </c>
      <c r="C99" s="7" t="s">
        <v>295</v>
      </c>
      <c r="D99" s="7" t="s">
        <v>297</v>
      </c>
      <c r="E99" s="7" t="s">
        <v>28</v>
      </c>
      <c r="F99" s="35">
        <v>6161.04</v>
      </c>
      <c r="G99" s="35">
        <v>1539</v>
      </c>
      <c r="H99" s="35">
        <v>94.82</v>
      </c>
      <c r="I99" s="18">
        <v>0</v>
      </c>
      <c r="J99" s="18">
        <f>H99/סיכום!$B$42</f>
        <v>3.2591449917369914E-3</v>
      </c>
    </row>
    <row r="100" spans="1:10">
      <c r="A100" s="7" t="s">
        <v>298</v>
      </c>
      <c r="B100" s="7" t="s">
        <v>299</v>
      </c>
      <c r="C100" s="7" t="s">
        <v>300</v>
      </c>
      <c r="D100" s="7" t="s">
        <v>301</v>
      </c>
      <c r="E100" s="7" t="s">
        <v>28</v>
      </c>
      <c r="F100" s="35">
        <v>270.64</v>
      </c>
      <c r="G100" s="35">
        <v>5479</v>
      </c>
      <c r="H100" s="35">
        <v>14.83</v>
      </c>
      <c r="I100" s="18">
        <v>0</v>
      </c>
      <c r="J100" s="18">
        <f>H100/סיכום!$B$42</f>
        <v>5.097355012387638E-4</v>
      </c>
    </row>
    <row r="101" spans="1:10">
      <c r="A101" s="7" t="s">
        <v>302</v>
      </c>
      <c r="B101" s="7" t="s">
        <v>303</v>
      </c>
      <c r="C101" s="7" t="s">
        <v>304</v>
      </c>
      <c r="D101" s="7" t="s">
        <v>119</v>
      </c>
      <c r="E101" s="7" t="s">
        <v>240</v>
      </c>
      <c r="F101" s="35">
        <v>3564.1</v>
      </c>
      <c r="G101" s="35">
        <v>1728</v>
      </c>
      <c r="H101" s="35">
        <v>61.59</v>
      </c>
      <c r="I101" s="18">
        <v>0</v>
      </c>
      <c r="J101" s="18">
        <f>H101/סיכום!$B$42</f>
        <v>2.116966252278858E-3</v>
      </c>
    </row>
    <row r="102" spans="1:10">
      <c r="A102" s="7" t="s">
        <v>305</v>
      </c>
      <c r="B102" s="7" t="s">
        <v>306</v>
      </c>
      <c r="C102" s="7" t="s">
        <v>307</v>
      </c>
      <c r="D102" s="7" t="s">
        <v>308</v>
      </c>
      <c r="E102" s="7" t="s">
        <v>28</v>
      </c>
      <c r="F102" s="35">
        <v>222.88</v>
      </c>
      <c r="G102" s="35">
        <v>20840</v>
      </c>
      <c r="H102" s="35">
        <v>46.45</v>
      </c>
      <c r="I102" s="18">
        <v>0</v>
      </c>
      <c r="J102" s="18">
        <f>H102/סיכום!$B$42</f>
        <v>1.5965754573527026E-3</v>
      </c>
    </row>
    <row r="103" spans="1:10">
      <c r="A103" s="7" t="s">
        <v>309</v>
      </c>
      <c r="B103" s="7" t="s">
        <v>310</v>
      </c>
      <c r="C103" s="7" t="s">
        <v>309</v>
      </c>
      <c r="D103" s="7" t="s">
        <v>308</v>
      </c>
      <c r="E103" s="7" t="s">
        <v>28</v>
      </c>
      <c r="F103" s="35">
        <v>764.16</v>
      </c>
      <c r="G103" s="35">
        <v>5768</v>
      </c>
      <c r="H103" s="35">
        <v>44.08</v>
      </c>
      <c r="I103" s="18">
        <v>0</v>
      </c>
      <c r="J103" s="18">
        <f>H103/סיכום!$B$42</f>
        <v>1.5151140185168379E-3</v>
      </c>
    </row>
    <row r="104" spans="1:10">
      <c r="A104" s="7" t="s">
        <v>311</v>
      </c>
      <c r="B104" s="7" t="s">
        <v>312</v>
      </c>
      <c r="C104" s="7" t="s">
        <v>313</v>
      </c>
      <c r="D104" s="7" t="s">
        <v>308</v>
      </c>
      <c r="E104" s="7" t="s">
        <v>28</v>
      </c>
      <c r="F104" s="35">
        <v>457.7</v>
      </c>
      <c r="G104" s="35">
        <v>8221.5</v>
      </c>
      <c r="H104" s="35">
        <v>37.630000000000003</v>
      </c>
      <c r="I104" s="18">
        <v>0</v>
      </c>
      <c r="J104" s="18">
        <f>H104/סיכום!$B$42</f>
        <v>1.2934151659888527E-3</v>
      </c>
    </row>
    <row r="105" spans="1:10">
      <c r="A105" s="7" t="s">
        <v>314</v>
      </c>
      <c r="B105" s="7" t="s">
        <v>315</v>
      </c>
      <c r="C105" s="7" t="s">
        <v>316</v>
      </c>
      <c r="D105" s="7" t="s">
        <v>308</v>
      </c>
      <c r="E105" s="7" t="s">
        <v>28</v>
      </c>
      <c r="F105" s="35">
        <v>103.48</v>
      </c>
      <c r="G105" s="35">
        <v>54800</v>
      </c>
      <c r="H105" s="35">
        <v>56.71</v>
      </c>
      <c r="I105" s="18">
        <v>0</v>
      </c>
      <c r="J105" s="18">
        <f>H105/סיכום!$B$42</f>
        <v>1.9492313064902425E-3</v>
      </c>
    </row>
    <row r="106" spans="1:10">
      <c r="A106" s="7" t="s">
        <v>317</v>
      </c>
      <c r="B106" s="7" t="s">
        <v>318</v>
      </c>
      <c r="C106" s="7" t="s">
        <v>319</v>
      </c>
      <c r="D106" s="7" t="s">
        <v>308</v>
      </c>
      <c r="E106" s="7" t="s">
        <v>28</v>
      </c>
      <c r="F106" s="35">
        <v>83.58</v>
      </c>
      <c r="G106" s="35">
        <v>16050</v>
      </c>
      <c r="H106" s="35">
        <v>13.41</v>
      </c>
      <c r="I106" s="18">
        <v>0</v>
      </c>
      <c r="J106" s="18">
        <f>H106/סיכום!$B$42</f>
        <v>4.6092738176748636E-4</v>
      </c>
    </row>
    <row r="107" spans="1:10">
      <c r="A107" s="7" t="s">
        <v>320</v>
      </c>
      <c r="B107" s="7" t="s">
        <v>321</v>
      </c>
      <c r="C107" s="7" t="s">
        <v>322</v>
      </c>
      <c r="D107" s="7" t="s">
        <v>323</v>
      </c>
      <c r="E107" s="7" t="s">
        <v>28</v>
      </c>
      <c r="F107" s="35">
        <v>437.8</v>
      </c>
      <c r="G107" s="35">
        <v>6934</v>
      </c>
      <c r="H107" s="35">
        <v>30.36</v>
      </c>
      <c r="I107" s="18">
        <v>0</v>
      </c>
      <c r="J107" s="18">
        <f>H107/סיכום!$B$42</f>
        <v>1.0435313430619602E-3</v>
      </c>
    </row>
    <row r="108" spans="1:10">
      <c r="A108" s="7" t="s">
        <v>324</v>
      </c>
      <c r="B108" s="7" t="s">
        <v>325</v>
      </c>
      <c r="C108" s="7" t="s">
        <v>326</v>
      </c>
      <c r="D108" s="7" t="s">
        <v>327</v>
      </c>
      <c r="E108" s="7" t="s">
        <v>28</v>
      </c>
      <c r="F108" s="35">
        <v>71.64</v>
      </c>
      <c r="G108" s="35">
        <v>64400</v>
      </c>
      <c r="H108" s="35">
        <v>46.14</v>
      </c>
      <c r="I108" s="18">
        <v>0</v>
      </c>
      <c r="J108" s="18">
        <f>H108/סיכום!$B$42</f>
        <v>1.5859201636653111E-3</v>
      </c>
    </row>
    <row r="109" spans="1:10">
      <c r="A109" s="7" t="s">
        <v>328</v>
      </c>
      <c r="B109" s="7" t="s">
        <v>329</v>
      </c>
      <c r="C109" s="7" t="s">
        <v>330</v>
      </c>
      <c r="D109" s="7" t="s">
        <v>331</v>
      </c>
      <c r="E109" s="7" t="s">
        <v>28</v>
      </c>
      <c r="F109" s="35">
        <v>887.54</v>
      </c>
      <c r="G109" s="35">
        <v>5854</v>
      </c>
      <c r="H109" s="35">
        <v>51.96</v>
      </c>
      <c r="I109" s="18">
        <v>0</v>
      </c>
      <c r="J109" s="18">
        <f>H109/סיכום!$B$42</f>
        <v>1.7859647096673075E-3</v>
      </c>
    </row>
    <row r="110" spans="1:10" ht="13.5" thickBot="1">
      <c r="A110" s="6" t="s">
        <v>332</v>
      </c>
      <c r="B110" s="6"/>
      <c r="C110" s="6"/>
      <c r="D110" s="6"/>
      <c r="E110" s="6"/>
      <c r="F110" s="26">
        <f>SUM(F72:F109)</f>
        <v>67265.5</v>
      </c>
      <c r="G110" s="34"/>
      <c r="H110" s="26">
        <f>SUM(H72:H109)</f>
        <v>1196.0200000000002</v>
      </c>
      <c r="I110" s="19"/>
      <c r="J110" s="20">
        <f>SUM(J72:J109)</f>
        <v>4.1109497922561446E-2</v>
      </c>
    </row>
    <row r="111" spans="1:10" ht="13.5" thickTop="1"/>
    <row r="112" spans="1:10">
      <c r="A112" s="6" t="s">
        <v>333</v>
      </c>
      <c r="B112" s="6"/>
      <c r="C112" s="6"/>
      <c r="D112" s="6"/>
      <c r="E112" s="6"/>
      <c r="F112" s="34"/>
      <c r="G112" s="34"/>
      <c r="H112" s="34"/>
      <c r="I112" s="19"/>
      <c r="J112" s="19"/>
    </row>
    <row r="113" spans="1:10">
      <c r="A113" s="7" t="s">
        <v>334</v>
      </c>
      <c r="B113" s="7" t="s">
        <v>335</v>
      </c>
      <c r="C113" s="7" t="s">
        <v>336</v>
      </c>
      <c r="D113" s="7" t="s">
        <v>337</v>
      </c>
      <c r="E113" s="7" t="s">
        <v>28</v>
      </c>
      <c r="F113" s="35">
        <v>270.64</v>
      </c>
      <c r="G113" s="35">
        <v>6575</v>
      </c>
      <c r="H113" s="35">
        <v>17.79</v>
      </c>
      <c r="I113" s="18">
        <v>0</v>
      </c>
      <c r="J113" s="18">
        <f>H113/סיכום!$B$42</f>
        <v>6.114763699957928E-4</v>
      </c>
    </row>
    <row r="114" spans="1:10">
      <c r="A114" s="7" t="s">
        <v>338</v>
      </c>
      <c r="B114" s="7" t="s">
        <v>339</v>
      </c>
      <c r="C114" s="7" t="s">
        <v>340</v>
      </c>
      <c r="D114" s="7" t="s">
        <v>274</v>
      </c>
      <c r="E114" s="7" t="s">
        <v>28</v>
      </c>
      <c r="F114" s="35">
        <v>111.44</v>
      </c>
      <c r="G114" s="35">
        <v>5748</v>
      </c>
      <c r="H114" s="35">
        <v>6.41</v>
      </c>
      <c r="I114" s="18">
        <v>0</v>
      </c>
      <c r="J114" s="18">
        <f>H114/סיכום!$B$42</f>
        <v>2.2032397592316089E-4</v>
      </c>
    </row>
    <row r="115" spans="1:10" ht="13.5" thickBot="1">
      <c r="A115" s="6" t="s">
        <v>341</v>
      </c>
      <c r="B115" s="6"/>
      <c r="C115" s="6"/>
      <c r="D115" s="6"/>
      <c r="E115" s="6"/>
      <c r="F115" s="26">
        <f>SUM(F113:F114)</f>
        <v>382.08</v>
      </c>
      <c r="G115" s="34"/>
      <c r="H115" s="26">
        <f>SUM(H113:H114)</f>
        <v>24.2</v>
      </c>
      <c r="I115" s="19"/>
      <c r="J115" s="20">
        <f>SUM(J113:J114)</f>
        <v>8.3180034591895369E-4</v>
      </c>
    </row>
    <row r="116" spans="1:10" ht="13.5" thickTop="1"/>
    <row r="117" spans="1:10" ht="13.5" thickBot="1">
      <c r="A117" s="4" t="s">
        <v>342</v>
      </c>
      <c r="B117" s="4"/>
      <c r="C117" s="4"/>
      <c r="D117" s="4"/>
      <c r="E117" s="4"/>
      <c r="F117" s="27">
        <f>SUM(F110+F115)</f>
        <v>67647.58</v>
      </c>
      <c r="G117" s="32"/>
      <c r="H117" s="27">
        <f>SUM(H110+H115)</f>
        <v>1220.2200000000003</v>
      </c>
      <c r="I117" s="22"/>
      <c r="J117" s="23">
        <f>SUM(J110+J115)</f>
        <v>4.1941298268480399E-2</v>
      </c>
    </row>
    <row r="118" spans="1:10" ht="13.5" thickTop="1"/>
    <row r="120" spans="1:10" ht="13.5" thickBot="1">
      <c r="A120" s="4" t="s">
        <v>343</v>
      </c>
      <c r="B120" s="4"/>
      <c r="C120" s="4"/>
      <c r="D120" s="4"/>
      <c r="E120" s="4"/>
      <c r="F120" s="27">
        <f>SUM(F67+F117)</f>
        <v>114144.56999999999</v>
      </c>
      <c r="G120" s="32"/>
      <c r="H120" s="27">
        <f>SUM(H67+H117)</f>
        <v>3343.4800000000005</v>
      </c>
      <c r="I120" s="22"/>
      <c r="J120" s="23">
        <f>SUM(J67+J117)</f>
        <v>0.11492181076748362</v>
      </c>
    </row>
    <row r="121" spans="1:10" ht="13.5" thickTop="1"/>
    <row r="123" spans="1:10">
      <c r="A123" s="7" t="s">
        <v>50</v>
      </c>
      <c r="B123" s="7"/>
      <c r="C123" s="7"/>
      <c r="D123" s="7"/>
      <c r="E123" s="7"/>
      <c r="F123" s="35"/>
      <c r="G123" s="35"/>
      <c r="H123" s="35"/>
      <c r="I123" s="18"/>
      <c r="J123" s="18"/>
    </row>
    <row r="127" spans="1:10">
      <c r="A127" s="2" t="s">
        <v>51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6"/>
  <sheetViews>
    <sheetView rightToLeft="1" topLeftCell="A31" workbookViewId="0">
      <selection activeCell="A106" sqref="A106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31" customWidth="1"/>
    <col min="6" max="6" width="11.7109375" style="31" customWidth="1"/>
    <col min="7" max="7" width="12.7109375" style="31" customWidth="1"/>
    <col min="8" max="8" width="24.7109375" style="29" customWidth="1"/>
    <col min="9" max="9" width="20.7109375" style="29" customWidth="1"/>
  </cols>
  <sheetData>
    <row r="2" spans="1:9" ht="18">
      <c r="A2" s="1" t="s">
        <v>0</v>
      </c>
    </row>
    <row r="4" spans="1:9" ht="18">
      <c r="A4" s="1" t="s">
        <v>344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2" t="s">
        <v>55</v>
      </c>
      <c r="F11" s="32" t="s">
        <v>56</v>
      </c>
      <c r="G11" s="32" t="s">
        <v>12</v>
      </c>
      <c r="H11" s="22" t="s">
        <v>57</v>
      </c>
      <c r="I11" s="22" t="s">
        <v>13</v>
      </c>
    </row>
    <row r="12" spans="1:9">
      <c r="A12" s="5"/>
      <c r="B12" s="5"/>
      <c r="C12" s="5"/>
      <c r="D12" s="5"/>
      <c r="E12" s="33" t="s">
        <v>60</v>
      </c>
      <c r="F12" s="33" t="s">
        <v>61</v>
      </c>
      <c r="G12" s="33" t="s">
        <v>15</v>
      </c>
      <c r="H12" s="30" t="s">
        <v>14</v>
      </c>
      <c r="I12" s="30" t="s">
        <v>14</v>
      </c>
    </row>
    <row r="15" spans="1:9">
      <c r="A15" s="4" t="s">
        <v>345</v>
      </c>
      <c r="B15" s="4"/>
      <c r="C15" s="4"/>
      <c r="D15" s="4"/>
      <c r="E15" s="32"/>
      <c r="F15" s="32"/>
      <c r="G15" s="32"/>
      <c r="H15" s="22"/>
      <c r="I15" s="22"/>
    </row>
    <row r="18" spans="1:9">
      <c r="A18" s="4" t="s">
        <v>346</v>
      </c>
      <c r="B18" s="4"/>
      <c r="C18" s="4"/>
      <c r="D18" s="4"/>
      <c r="E18" s="32"/>
      <c r="F18" s="32"/>
      <c r="G18" s="32"/>
      <c r="H18" s="22"/>
      <c r="I18" s="22"/>
    </row>
    <row r="19" spans="1:9">
      <c r="A19" s="6" t="s">
        <v>347</v>
      </c>
      <c r="B19" s="6"/>
      <c r="C19" s="6"/>
      <c r="D19" s="6"/>
      <c r="E19" s="34"/>
      <c r="F19" s="34"/>
      <c r="G19" s="34"/>
      <c r="H19" s="19"/>
      <c r="I19" s="19"/>
    </row>
    <row r="20" spans="1:9">
      <c r="A20" s="7" t="s">
        <v>348</v>
      </c>
      <c r="B20" s="7">
        <v>1097815</v>
      </c>
      <c r="C20" s="7" t="s">
        <v>349</v>
      </c>
      <c r="D20" s="7" t="s">
        <v>23</v>
      </c>
      <c r="E20" s="35">
        <v>37755</v>
      </c>
      <c r="F20" s="35">
        <v>1414</v>
      </c>
      <c r="G20" s="35">
        <v>533.86</v>
      </c>
      <c r="H20" s="18">
        <v>2.9999999999999997E-4</v>
      </c>
      <c r="I20" s="18">
        <f>G20/סיכום!$B$42</f>
        <v>1.8349790606293086E-2</v>
      </c>
    </row>
    <row r="21" spans="1:9">
      <c r="A21" s="7" t="s">
        <v>350</v>
      </c>
      <c r="B21" s="7">
        <v>1113703</v>
      </c>
      <c r="C21" s="7" t="s">
        <v>351</v>
      </c>
      <c r="D21" s="7" t="s">
        <v>23</v>
      </c>
      <c r="E21" s="35">
        <v>18500</v>
      </c>
      <c r="F21" s="35">
        <v>1624</v>
      </c>
      <c r="G21" s="35">
        <v>300.44</v>
      </c>
      <c r="H21" s="18">
        <v>2.0000000000000001E-4</v>
      </c>
      <c r="I21" s="18">
        <f>G21/סיכום!$B$42</f>
        <v>1.032669817883845E-2</v>
      </c>
    </row>
    <row r="22" spans="1:9">
      <c r="A22" s="7" t="s">
        <v>352</v>
      </c>
      <c r="B22" s="7">
        <v>1113745</v>
      </c>
      <c r="C22" s="7" t="s">
        <v>351</v>
      </c>
      <c r="D22" s="7" t="s">
        <v>23</v>
      </c>
      <c r="E22" s="35">
        <v>65000</v>
      </c>
      <c r="F22" s="35">
        <v>842.6</v>
      </c>
      <c r="G22" s="35">
        <v>547.69000000000005</v>
      </c>
      <c r="H22" s="18">
        <v>2.9999999999999997E-4</v>
      </c>
      <c r="I22" s="18">
        <f>G22/סיכום!$B$42</f>
        <v>1.8825154192411233E-2</v>
      </c>
    </row>
    <row r="23" spans="1:9">
      <c r="A23" s="7" t="s">
        <v>353</v>
      </c>
      <c r="B23" s="7">
        <v>1113232</v>
      </c>
      <c r="C23" s="7" t="s">
        <v>351</v>
      </c>
      <c r="D23" s="7" t="s">
        <v>23</v>
      </c>
      <c r="E23" s="35">
        <v>88476</v>
      </c>
      <c r="F23" s="35">
        <v>1414</v>
      </c>
      <c r="G23" s="35">
        <v>1251.05</v>
      </c>
      <c r="H23" s="18">
        <v>4.0000000000000002E-4</v>
      </c>
      <c r="I23" s="18">
        <f>G23/סיכום!$B$42</f>
        <v>4.3000984411649054E-2</v>
      </c>
    </row>
    <row r="24" spans="1:9">
      <c r="A24" s="7" t="s">
        <v>354</v>
      </c>
      <c r="B24" s="7">
        <v>1125327</v>
      </c>
      <c r="C24" s="7" t="s">
        <v>355</v>
      </c>
      <c r="D24" s="7" t="s">
        <v>23</v>
      </c>
      <c r="E24" s="35">
        <v>57002</v>
      </c>
      <c r="F24" s="35">
        <v>1412</v>
      </c>
      <c r="G24" s="35">
        <v>804.87</v>
      </c>
      <c r="H24" s="18">
        <v>2.0000000000000001E-4</v>
      </c>
      <c r="I24" s="18">
        <f>G24/סיכום!$B$42</f>
        <v>2.7664923323131748E-2</v>
      </c>
    </row>
    <row r="25" spans="1:9">
      <c r="A25" s="7" t="s">
        <v>356</v>
      </c>
      <c r="B25" s="7">
        <v>1117266</v>
      </c>
      <c r="C25" s="7" t="s">
        <v>357</v>
      </c>
      <c r="D25" s="7" t="s">
        <v>23</v>
      </c>
      <c r="E25" s="35">
        <v>6464</v>
      </c>
      <c r="F25" s="35">
        <v>14150</v>
      </c>
      <c r="G25" s="35">
        <v>914.66</v>
      </c>
      <c r="H25" s="18">
        <v>1E-4</v>
      </c>
      <c r="I25" s="18">
        <f>G25/סיכום!$B$42</f>
        <v>3.1438615884224391E-2</v>
      </c>
    </row>
    <row r="26" spans="1:9">
      <c r="A26" s="7" t="s">
        <v>358</v>
      </c>
      <c r="B26" s="7">
        <v>1091818</v>
      </c>
      <c r="C26" s="7" t="s">
        <v>359</v>
      </c>
      <c r="D26" s="7" t="s">
        <v>23</v>
      </c>
      <c r="E26" s="35">
        <v>14760</v>
      </c>
      <c r="F26" s="35">
        <v>14160</v>
      </c>
      <c r="G26" s="35">
        <v>2090.02</v>
      </c>
      <c r="H26" s="18">
        <v>4.0000000000000002E-4</v>
      </c>
      <c r="I26" s="18">
        <f>G26/סיכום!$B$42</f>
        <v>7.1837990040393873E-2</v>
      </c>
    </row>
    <row r="27" spans="1:9" ht="13.5" thickBot="1">
      <c r="A27" s="6" t="s">
        <v>360</v>
      </c>
      <c r="B27" s="6"/>
      <c r="C27" s="6"/>
      <c r="D27" s="6"/>
      <c r="E27" s="26">
        <f>SUM(E20:E26)</f>
        <v>287957</v>
      </c>
      <c r="F27" s="34"/>
      <c r="G27" s="26">
        <f>SUM(G20:G26)</f>
        <v>6442.59</v>
      </c>
      <c r="H27" s="19"/>
      <c r="I27" s="20">
        <f>SUM(I20:I26)</f>
        <v>0.22144415663694184</v>
      </c>
    </row>
    <row r="28" spans="1:9" ht="13.5" thickTop="1"/>
    <row r="29" spans="1:9">
      <c r="A29" s="6" t="s">
        <v>361</v>
      </c>
      <c r="B29" s="6"/>
      <c r="C29" s="6"/>
      <c r="D29" s="6"/>
      <c r="E29" s="34"/>
      <c r="F29" s="34"/>
      <c r="G29" s="34"/>
      <c r="H29" s="19"/>
      <c r="I29" s="19"/>
    </row>
    <row r="30" spans="1:9">
      <c r="A30" s="7" t="s">
        <v>362</v>
      </c>
      <c r="B30" s="7">
        <v>1133255</v>
      </c>
      <c r="C30" s="7" t="s">
        <v>363</v>
      </c>
      <c r="D30" s="7" t="s">
        <v>23</v>
      </c>
      <c r="E30" s="35">
        <v>645</v>
      </c>
      <c r="F30" s="35">
        <v>5092</v>
      </c>
      <c r="G30" s="35">
        <v>32.840000000000003</v>
      </c>
      <c r="H30" s="18">
        <v>1E-4</v>
      </c>
      <c r="I30" s="18">
        <f>G30/סיכום!$B$42</f>
        <v>1.1287736925610927E-3</v>
      </c>
    </row>
    <row r="31" spans="1:9">
      <c r="A31" s="7" t="s">
        <v>364</v>
      </c>
      <c r="B31" s="7">
        <v>1117399</v>
      </c>
      <c r="C31" s="7" t="s">
        <v>363</v>
      </c>
      <c r="D31" s="7" t="s">
        <v>23</v>
      </c>
      <c r="E31" s="35">
        <v>7900</v>
      </c>
      <c r="F31" s="35">
        <v>8842</v>
      </c>
      <c r="G31" s="35">
        <v>698.52</v>
      </c>
      <c r="H31" s="18">
        <v>2.0000000000000001E-4</v>
      </c>
      <c r="I31" s="18">
        <f>G31/סיכום!$B$42</f>
        <v>2.4009470150054033E-2</v>
      </c>
    </row>
    <row r="32" spans="1:9">
      <c r="A32" s="7" t="s">
        <v>365</v>
      </c>
      <c r="B32" s="7">
        <v>1130004</v>
      </c>
      <c r="C32" s="7" t="s">
        <v>366</v>
      </c>
      <c r="D32" s="7" t="s">
        <v>23</v>
      </c>
      <c r="E32" s="35">
        <v>696</v>
      </c>
      <c r="F32" s="35">
        <v>20790</v>
      </c>
      <c r="G32" s="35">
        <v>144.69999999999999</v>
      </c>
      <c r="H32" s="18">
        <v>2.9999999999999997E-4</v>
      </c>
      <c r="I32" s="18">
        <f>G32/סיכום!$B$42</f>
        <v>4.9736161179534128E-3</v>
      </c>
    </row>
    <row r="33" spans="1:9">
      <c r="A33" s="7" t="s">
        <v>367</v>
      </c>
      <c r="B33" s="7">
        <v>1129972</v>
      </c>
      <c r="C33" s="7" t="s">
        <v>363</v>
      </c>
      <c r="D33" s="7" t="s">
        <v>23</v>
      </c>
      <c r="E33" s="35">
        <v>824</v>
      </c>
      <c r="F33" s="35">
        <v>9332</v>
      </c>
      <c r="G33" s="35">
        <v>76.900000000000006</v>
      </c>
      <c r="H33" s="18">
        <v>1E-4</v>
      </c>
      <c r="I33" s="18">
        <f>G33/סיכום!$B$42</f>
        <v>2.6432002727755184E-3</v>
      </c>
    </row>
    <row r="34" spans="1:9">
      <c r="A34" s="7" t="s">
        <v>368</v>
      </c>
      <c r="B34" s="7">
        <v>1120187</v>
      </c>
      <c r="C34" s="7" t="s">
        <v>363</v>
      </c>
      <c r="D34" s="7" t="s">
        <v>23</v>
      </c>
      <c r="E34" s="35">
        <v>4568</v>
      </c>
      <c r="F34" s="35">
        <v>5166</v>
      </c>
      <c r="G34" s="35">
        <v>235.98</v>
      </c>
      <c r="H34" s="18">
        <v>2.0000000000000001E-4</v>
      </c>
      <c r="I34" s="18">
        <f>G34/סיכום!$B$42</f>
        <v>8.1110845301634177E-3</v>
      </c>
    </row>
    <row r="35" spans="1:9">
      <c r="A35" s="7" t="s">
        <v>369</v>
      </c>
      <c r="B35" s="7">
        <v>1116904</v>
      </c>
      <c r="C35" s="7" t="s">
        <v>357</v>
      </c>
      <c r="D35" s="7" t="s">
        <v>23</v>
      </c>
      <c r="E35" s="35">
        <v>335</v>
      </c>
      <c r="F35" s="35">
        <v>16570</v>
      </c>
      <c r="G35" s="35">
        <v>55.51</v>
      </c>
      <c r="H35" s="18">
        <v>0</v>
      </c>
      <c r="I35" s="18">
        <f>G35/סיכום!$B$42</f>
        <v>1.907985008345501E-3</v>
      </c>
    </row>
    <row r="36" spans="1:9" ht="13.5" thickBot="1">
      <c r="A36" s="6" t="s">
        <v>370</v>
      </c>
      <c r="B36" s="6"/>
      <c r="C36" s="6"/>
      <c r="D36" s="6"/>
      <c r="E36" s="26">
        <f>SUM(E30:E35)</f>
        <v>14968</v>
      </c>
      <c r="F36" s="34"/>
      <c r="G36" s="26">
        <f>SUM(G30:G35)</f>
        <v>1244.4499999999998</v>
      </c>
      <c r="H36" s="19"/>
      <c r="I36" s="20">
        <f>SUM(I30:I35)</f>
        <v>4.2774129771852971E-2</v>
      </c>
    </row>
    <row r="37" spans="1:9" ht="13.5" thickTop="1"/>
    <row r="38" spans="1:9">
      <c r="A38" s="6" t="s">
        <v>371</v>
      </c>
      <c r="B38" s="6"/>
      <c r="C38" s="6"/>
      <c r="D38" s="6"/>
      <c r="E38" s="34"/>
      <c r="F38" s="34"/>
      <c r="G38" s="34"/>
      <c r="H38" s="19"/>
      <c r="I38" s="19"/>
    </row>
    <row r="39" spans="1:9" ht="13.5" thickBot="1">
      <c r="A39" s="6" t="s">
        <v>372</v>
      </c>
      <c r="B39" s="6"/>
      <c r="C39" s="6"/>
      <c r="D39" s="6"/>
      <c r="E39" s="26">
        <v>0</v>
      </c>
      <c r="F39" s="34"/>
      <c r="G39" s="26">
        <v>0</v>
      </c>
      <c r="H39" s="19"/>
      <c r="I39" s="20">
        <f>G39/סיכום!$B$42</f>
        <v>0</v>
      </c>
    </row>
    <row r="40" spans="1:9" ht="13.5" thickTop="1"/>
    <row r="41" spans="1:9">
      <c r="A41" s="6" t="s">
        <v>373</v>
      </c>
      <c r="B41" s="6"/>
      <c r="C41" s="6"/>
      <c r="D41" s="6"/>
      <c r="E41" s="34"/>
      <c r="F41" s="34"/>
      <c r="G41" s="34"/>
      <c r="H41" s="19"/>
      <c r="I41" s="19"/>
    </row>
    <row r="42" spans="1:9" ht="13.5" thickBot="1">
      <c r="A42" s="6" t="s">
        <v>374</v>
      </c>
      <c r="B42" s="6"/>
      <c r="C42" s="6"/>
      <c r="D42" s="6"/>
      <c r="E42" s="26">
        <v>0</v>
      </c>
      <c r="F42" s="34"/>
      <c r="G42" s="26">
        <v>0</v>
      </c>
      <c r="H42" s="19"/>
      <c r="I42" s="20">
        <f>G42/סיכום!$B$42</f>
        <v>0</v>
      </c>
    </row>
    <row r="43" spans="1:9" ht="13.5" thickTop="1"/>
    <row r="44" spans="1:9">
      <c r="A44" s="6" t="s">
        <v>375</v>
      </c>
      <c r="B44" s="6"/>
      <c r="C44" s="6"/>
      <c r="D44" s="6"/>
      <c r="E44" s="34"/>
      <c r="F44" s="34"/>
      <c r="G44" s="34"/>
      <c r="H44" s="19"/>
      <c r="I44" s="19"/>
    </row>
    <row r="45" spans="1:9" ht="13.5" thickBot="1">
      <c r="A45" s="6" t="s">
        <v>376</v>
      </c>
      <c r="B45" s="6"/>
      <c r="C45" s="6"/>
      <c r="D45" s="6"/>
      <c r="E45" s="26">
        <v>0</v>
      </c>
      <c r="F45" s="34"/>
      <c r="G45" s="26">
        <v>0</v>
      </c>
      <c r="H45" s="19"/>
      <c r="I45" s="20">
        <f>G45/סיכום!$B$42</f>
        <v>0</v>
      </c>
    </row>
    <row r="46" spans="1:9" ht="13.5" thickTop="1"/>
    <row r="47" spans="1:9">
      <c r="A47" s="6" t="s">
        <v>377</v>
      </c>
      <c r="B47" s="6"/>
      <c r="C47" s="6"/>
      <c r="D47" s="6"/>
      <c r="E47" s="34"/>
      <c r="F47" s="34"/>
      <c r="G47" s="34"/>
      <c r="H47" s="19"/>
      <c r="I47" s="19"/>
    </row>
    <row r="48" spans="1:9" ht="13.5" thickBot="1">
      <c r="A48" s="6" t="s">
        <v>378</v>
      </c>
      <c r="B48" s="6"/>
      <c r="C48" s="6"/>
      <c r="D48" s="6"/>
      <c r="E48" s="26">
        <v>0</v>
      </c>
      <c r="F48" s="34"/>
      <c r="G48" s="26">
        <v>0</v>
      </c>
      <c r="H48" s="19"/>
      <c r="I48" s="20">
        <f>G48/סיכום!$B$42</f>
        <v>0</v>
      </c>
    </row>
    <row r="49" spans="1:9" ht="13.5" thickTop="1"/>
    <row r="50" spans="1:9" ht="13.5" thickBot="1">
      <c r="A50" s="4" t="s">
        <v>379</v>
      </c>
      <c r="B50" s="4"/>
      <c r="C50" s="4"/>
      <c r="D50" s="4"/>
      <c r="E50" s="27">
        <f>SUM(E27+E36)</f>
        <v>302925</v>
      </c>
      <c r="F50" s="32"/>
      <c r="G50" s="27">
        <f>SUM(G27+G36)</f>
        <v>7687.04</v>
      </c>
      <c r="H50" s="22"/>
      <c r="I50" s="23">
        <f>SUM(I27+I36)</f>
        <v>0.2642182864087948</v>
      </c>
    </row>
    <row r="51" spans="1:9" ht="13.5" thickTop="1"/>
    <row r="53" spans="1:9">
      <c r="A53" s="4" t="s">
        <v>380</v>
      </c>
      <c r="B53" s="4"/>
      <c r="C53" s="4"/>
      <c r="D53" s="4"/>
      <c r="E53" s="32"/>
      <c r="F53" s="32"/>
      <c r="G53" s="32"/>
      <c r="H53" s="22"/>
      <c r="I53" s="22"/>
    </row>
    <row r="54" spans="1:9">
      <c r="A54" s="6" t="s">
        <v>381</v>
      </c>
      <c r="B54" s="6"/>
      <c r="C54" s="6"/>
      <c r="D54" s="6"/>
      <c r="E54" s="34"/>
      <c r="F54" s="34"/>
      <c r="G54" s="34"/>
      <c r="H54" s="19"/>
      <c r="I54" s="19"/>
    </row>
    <row r="55" spans="1:9">
      <c r="A55" s="7" t="s">
        <v>382</v>
      </c>
      <c r="B55" s="7" t="s">
        <v>383</v>
      </c>
      <c r="C55" s="7" t="s">
        <v>384</v>
      </c>
      <c r="D55" s="7" t="s">
        <v>28</v>
      </c>
      <c r="E55" s="35">
        <v>2320.34</v>
      </c>
      <c r="F55" s="35">
        <v>7535</v>
      </c>
      <c r="G55" s="35">
        <v>174.84</v>
      </c>
      <c r="H55" s="18">
        <v>0</v>
      </c>
      <c r="I55" s="18">
        <f>G55/סיכום!$B$42</f>
        <v>6.0095856396888379E-3</v>
      </c>
    </row>
    <row r="56" spans="1:9">
      <c r="A56" s="7" t="s">
        <v>385</v>
      </c>
      <c r="B56" s="7" t="s">
        <v>386</v>
      </c>
      <c r="C56" s="7" t="s">
        <v>387</v>
      </c>
      <c r="D56" s="7" t="s">
        <v>240</v>
      </c>
      <c r="E56" s="35">
        <v>1089.74</v>
      </c>
      <c r="F56" s="35">
        <v>10646</v>
      </c>
      <c r="G56" s="35">
        <v>116.01</v>
      </c>
      <c r="H56" s="18">
        <v>0</v>
      </c>
      <c r="I56" s="18">
        <f>G56/סיכום!$B$42</f>
        <v>3.9874858731428859E-3</v>
      </c>
    </row>
    <row r="57" spans="1:9">
      <c r="A57" s="7" t="s">
        <v>388</v>
      </c>
      <c r="B57" s="7" t="s">
        <v>389</v>
      </c>
      <c r="C57" s="7" t="s">
        <v>390</v>
      </c>
      <c r="D57" s="7" t="s">
        <v>28</v>
      </c>
      <c r="E57" s="35">
        <v>1611.9</v>
      </c>
      <c r="F57" s="35">
        <v>4164</v>
      </c>
      <c r="G57" s="35">
        <v>67.12</v>
      </c>
      <c r="H57" s="18">
        <v>0</v>
      </c>
      <c r="I57" s="18">
        <f>G57/סיכום!$B$42</f>
        <v>2.3070429428958751E-3</v>
      </c>
    </row>
    <row r="58" spans="1:9">
      <c r="A58" s="7" t="s">
        <v>391</v>
      </c>
      <c r="B58" s="7" t="s">
        <v>392</v>
      </c>
      <c r="C58" s="7" t="s">
        <v>393</v>
      </c>
      <c r="D58" s="7" t="s">
        <v>28</v>
      </c>
      <c r="E58" s="35">
        <v>7187.88</v>
      </c>
      <c r="F58" s="35">
        <v>2643</v>
      </c>
      <c r="G58" s="35">
        <v>189.98</v>
      </c>
      <c r="H58" s="18">
        <v>0</v>
      </c>
      <c r="I58" s="18">
        <f>G58/סיכום!$B$42</f>
        <v>6.5299764346149931E-3</v>
      </c>
    </row>
    <row r="59" spans="1:9">
      <c r="A59" s="7" t="s">
        <v>394</v>
      </c>
      <c r="B59" s="7" t="s">
        <v>395</v>
      </c>
      <c r="C59" s="7" t="s">
        <v>396</v>
      </c>
      <c r="D59" s="7" t="s">
        <v>28</v>
      </c>
      <c r="E59" s="35">
        <v>875.6</v>
      </c>
      <c r="F59" s="35">
        <v>7758</v>
      </c>
      <c r="G59" s="35">
        <v>67.930000000000007</v>
      </c>
      <c r="H59" s="18">
        <v>0</v>
      </c>
      <c r="I59" s="18">
        <f>G59/סיכום!$B$42</f>
        <v>2.334884194143576E-3</v>
      </c>
    </row>
    <row r="60" spans="1:9">
      <c r="A60" s="7" t="s">
        <v>397</v>
      </c>
      <c r="B60" s="7" t="s">
        <v>398</v>
      </c>
      <c r="C60" s="7" t="s">
        <v>399</v>
      </c>
      <c r="D60" s="7" t="s">
        <v>28</v>
      </c>
      <c r="E60" s="35">
        <v>17929.900000000001</v>
      </c>
      <c r="F60" s="35">
        <v>8105</v>
      </c>
      <c r="G60" s="35">
        <v>1453.22</v>
      </c>
      <c r="H60" s="18">
        <v>0</v>
      </c>
      <c r="I60" s="18">
        <f>G60/סיכום!$B$42</f>
        <v>4.9949954491584382E-2</v>
      </c>
    </row>
    <row r="61" spans="1:9">
      <c r="A61" s="7" t="s">
        <v>400</v>
      </c>
      <c r="B61" s="7" t="s">
        <v>401</v>
      </c>
      <c r="C61" s="7" t="s">
        <v>402</v>
      </c>
      <c r="D61" s="7" t="s">
        <v>28</v>
      </c>
      <c r="E61" s="35">
        <v>879.58</v>
      </c>
      <c r="F61" s="35">
        <v>3134</v>
      </c>
      <c r="G61" s="35">
        <v>27.57</v>
      </c>
      <c r="H61" s="18">
        <v>0</v>
      </c>
      <c r="I61" s="18">
        <f>G61/סיכום!$B$42</f>
        <v>9.4763369987543617E-4</v>
      </c>
    </row>
    <row r="62" spans="1:9">
      <c r="A62" s="7" t="s">
        <v>403</v>
      </c>
      <c r="B62" s="7" t="s">
        <v>404</v>
      </c>
      <c r="C62" s="7" t="s">
        <v>405</v>
      </c>
      <c r="D62" s="7" t="s">
        <v>28</v>
      </c>
      <c r="E62" s="35">
        <v>14952.86</v>
      </c>
      <c r="F62" s="35">
        <v>1253</v>
      </c>
      <c r="G62" s="35">
        <v>187.36</v>
      </c>
      <c r="H62" s="18">
        <v>0</v>
      </c>
      <c r="I62" s="18">
        <f>G62/סיכום!$B$42</f>
        <v>6.439922016998975E-3</v>
      </c>
    </row>
    <row r="63" spans="1:9">
      <c r="A63" s="7" t="s">
        <v>406</v>
      </c>
      <c r="B63" s="7" t="s">
        <v>407</v>
      </c>
      <c r="C63" s="7" t="s">
        <v>408</v>
      </c>
      <c r="D63" s="7" t="s">
        <v>28</v>
      </c>
      <c r="E63" s="35">
        <v>1194</v>
      </c>
      <c r="F63" s="35">
        <v>6400</v>
      </c>
      <c r="G63" s="35">
        <v>76.42</v>
      </c>
      <c r="H63" s="18">
        <v>0</v>
      </c>
      <c r="I63" s="18">
        <f>G63/סיכום!$B$42</f>
        <v>2.6267017535176219E-3</v>
      </c>
    </row>
    <row r="64" spans="1:9">
      <c r="A64" s="7" t="s">
        <v>409</v>
      </c>
      <c r="B64" s="7" t="s">
        <v>410</v>
      </c>
      <c r="C64" s="7" t="s">
        <v>408</v>
      </c>
      <c r="D64" s="7" t="s">
        <v>28</v>
      </c>
      <c r="E64" s="35">
        <v>879.58</v>
      </c>
      <c r="F64" s="35">
        <v>3198.5</v>
      </c>
      <c r="G64" s="35">
        <v>28.13</v>
      </c>
      <c r="H64" s="18">
        <v>0</v>
      </c>
      <c r="I64" s="18">
        <f>G64/סיכום!$B$42</f>
        <v>9.6688197234298212E-4</v>
      </c>
    </row>
    <row r="65" spans="1:9">
      <c r="A65" s="7" t="s">
        <v>411</v>
      </c>
      <c r="B65" s="7" t="s">
        <v>412</v>
      </c>
      <c r="C65" s="7" t="s">
        <v>413</v>
      </c>
      <c r="D65" s="7" t="s">
        <v>28</v>
      </c>
      <c r="E65" s="35">
        <v>3128.28</v>
      </c>
      <c r="F65" s="35">
        <v>2528</v>
      </c>
      <c r="G65" s="35">
        <v>79.08</v>
      </c>
      <c r="H65" s="18">
        <v>1E-4</v>
      </c>
      <c r="I65" s="18">
        <f>G65/סיכום!$B$42</f>
        <v>2.7181310477384655E-3</v>
      </c>
    </row>
    <row r="66" spans="1:9">
      <c r="A66" s="7" t="s">
        <v>414</v>
      </c>
      <c r="B66" s="7" t="s">
        <v>415</v>
      </c>
      <c r="C66" s="7" t="s">
        <v>416</v>
      </c>
      <c r="D66" s="7" t="s">
        <v>28</v>
      </c>
      <c r="E66" s="35">
        <v>286.56</v>
      </c>
      <c r="F66" s="35">
        <v>5724</v>
      </c>
      <c r="G66" s="35">
        <v>16.399999999999999</v>
      </c>
      <c r="H66" s="18">
        <v>0</v>
      </c>
      <c r="I66" s="18">
        <f>G66/סיכום!$B$42</f>
        <v>5.6369940797813389E-4</v>
      </c>
    </row>
    <row r="67" spans="1:9">
      <c r="A67" s="7" t="s">
        <v>417</v>
      </c>
      <c r="B67" s="7" t="s">
        <v>418</v>
      </c>
      <c r="C67" s="7" t="s">
        <v>419</v>
      </c>
      <c r="D67" s="7" t="s">
        <v>28</v>
      </c>
      <c r="E67" s="35">
        <v>3574.04</v>
      </c>
      <c r="F67" s="35">
        <v>3321</v>
      </c>
      <c r="G67" s="35">
        <v>118.69</v>
      </c>
      <c r="H67" s="18">
        <v>0</v>
      </c>
      <c r="I67" s="18">
        <f>G67/סיכום!$B$42</f>
        <v>4.0796026056661413E-3</v>
      </c>
    </row>
    <row r="68" spans="1:9">
      <c r="A68" s="7" t="s">
        <v>420</v>
      </c>
      <c r="B68" s="7" t="s">
        <v>421</v>
      </c>
      <c r="C68" s="7" t="s">
        <v>422</v>
      </c>
      <c r="D68" s="7" t="s">
        <v>28</v>
      </c>
      <c r="E68" s="35">
        <v>2252.6799999999998</v>
      </c>
      <c r="F68" s="35">
        <v>3137</v>
      </c>
      <c r="G68" s="35">
        <v>70.67</v>
      </c>
      <c r="H68" s="18">
        <v>0</v>
      </c>
      <c r="I68" s="18">
        <f>G68/סיכום!$B$42</f>
        <v>2.4290632415740689E-3</v>
      </c>
    </row>
    <row r="69" spans="1:9">
      <c r="A69" s="7" t="s">
        <v>423</v>
      </c>
      <c r="B69" s="7" t="s">
        <v>424</v>
      </c>
      <c r="C69" s="7" t="s">
        <v>425</v>
      </c>
      <c r="D69" s="7" t="s">
        <v>28</v>
      </c>
      <c r="E69" s="35">
        <v>179.1</v>
      </c>
      <c r="F69" s="35">
        <v>15662</v>
      </c>
      <c r="G69" s="35">
        <v>28.05</v>
      </c>
      <c r="H69" s="18">
        <v>0</v>
      </c>
      <c r="I69" s="18">
        <f>G69/סיכום!$B$42</f>
        <v>9.6413221913333282E-4</v>
      </c>
    </row>
    <row r="70" spans="1:9">
      <c r="A70" s="7" t="s">
        <v>426</v>
      </c>
      <c r="B70" s="7" t="s">
        <v>427</v>
      </c>
      <c r="C70" s="7" t="s">
        <v>428</v>
      </c>
      <c r="D70" s="7" t="s">
        <v>28</v>
      </c>
      <c r="E70" s="35">
        <v>3900.4</v>
      </c>
      <c r="F70" s="35">
        <v>2598</v>
      </c>
      <c r="G70" s="35">
        <v>101.33</v>
      </c>
      <c r="H70" s="18">
        <v>1E-4</v>
      </c>
      <c r="I70" s="18">
        <f>G70/סיכום!$B$42</f>
        <v>3.4829061591722141E-3</v>
      </c>
    </row>
    <row r="71" spans="1:9">
      <c r="A71" s="7" t="s">
        <v>429</v>
      </c>
      <c r="B71" s="7" t="s">
        <v>430</v>
      </c>
      <c r="C71" s="7" t="s">
        <v>431</v>
      </c>
      <c r="D71" s="7" t="s">
        <v>28</v>
      </c>
      <c r="E71" s="35">
        <v>14343.92</v>
      </c>
      <c r="F71" s="35">
        <v>2984</v>
      </c>
      <c r="G71" s="35">
        <v>428.02</v>
      </c>
      <c r="H71" s="18">
        <v>0</v>
      </c>
      <c r="I71" s="18">
        <f>G71/סיכום!$B$42</f>
        <v>1.4711867109926884E-2</v>
      </c>
    </row>
    <row r="72" spans="1:9">
      <c r="A72" s="7" t="s">
        <v>432</v>
      </c>
      <c r="B72" s="7" t="s">
        <v>433</v>
      </c>
      <c r="C72" s="7" t="s">
        <v>434</v>
      </c>
      <c r="D72" s="7" t="s">
        <v>28</v>
      </c>
      <c r="E72" s="35">
        <v>1914.38</v>
      </c>
      <c r="F72" s="35">
        <v>1801</v>
      </c>
      <c r="G72" s="35">
        <v>34.479999999999997</v>
      </c>
      <c r="H72" s="18">
        <v>0</v>
      </c>
      <c r="I72" s="18">
        <f>G72/סיכום!$B$42</f>
        <v>1.185143633358906E-3</v>
      </c>
    </row>
    <row r="73" spans="1:9">
      <c r="A73" s="7" t="s">
        <v>435</v>
      </c>
      <c r="B73" s="7" t="s">
        <v>436</v>
      </c>
      <c r="C73" s="7" t="s">
        <v>437</v>
      </c>
      <c r="D73" s="7" t="s">
        <v>28</v>
      </c>
      <c r="E73" s="35">
        <v>4867.54</v>
      </c>
      <c r="F73" s="35">
        <v>994</v>
      </c>
      <c r="G73" s="35">
        <v>48.38</v>
      </c>
      <c r="H73" s="18">
        <v>0</v>
      </c>
      <c r="I73" s="18">
        <f>G73/סיכום!$B$42</f>
        <v>1.6629132535354954E-3</v>
      </c>
    </row>
    <row r="74" spans="1:9">
      <c r="A74" s="7" t="s">
        <v>438</v>
      </c>
      <c r="B74" s="7" t="s">
        <v>439</v>
      </c>
      <c r="C74" s="7" t="s">
        <v>440</v>
      </c>
      <c r="D74" s="7" t="s">
        <v>28</v>
      </c>
      <c r="E74" s="35">
        <v>1834.78</v>
      </c>
      <c r="F74" s="35">
        <v>1824</v>
      </c>
      <c r="G74" s="35">
        <v>33.47</v>
      </c>
      <c r="H74" s="18">
        <v>0</v>
      </c>
      <c r="I74" s="18">
        <f>G74/סיכום!$B$42</f>
        <v>1.1504279990870818E-3</v>
      </c>
    </row>
    <row r="75" spans="1:9">
      <c r="A75" s="7" t="s">
        <v>441</v>
      </c>
      <c r="B75" s="7" t="s">
        <v>442</v>
      </c>
      <c r="C75" s="7" t="s">
        <v>443</v>
      </c>
      <c r="D75" s="7" t="s">
        <v>28</v>
      </c>
      <c r="E75" s="35">
        <v>1098.48</v>
      </c>
      <c r="F75" s="35">
        <v>10560</v>
      </c>
      <c r="G75" s="35">
        <v>116</v>
      </c>
      <c r="H75" s="18">
        <v>0</v>
      </c>
      <c r="I75" s="18">
        <f>G75/סיכום!$B$42</f>
        <v>3.9871421539916796E-3</v>
      </c>
    </row>
    <row r="76" spans="1:9">
      <c r="A76" s="7" t="s">
        <v>444</v>
      </c>
      <c r="B76" s="7" t="s">
        <v>442</v>
      </c>
      <c r="C76" s="7" t="s">
        <v>443</v>
      </c>
      <c r="D76" s="7" t="s">
        <v>28</v>
      </c>
      <c r="E76" s="35">
        <v>204.33</v>
      </c>
      <c r="F76" s="35">
        <v>398</v>
      </c>
      <c r="G76" s="35">
        <v>0.2</v>
      </c>
      <c r="H76" s="18">
        <v>0</v>
      </c>
      <c r="I76" s="18">
        <f>G76/סיכום!$B$42</f>
        <v>6.8743830241235855E-6</v>
      </c>
    </row>
    <row r="77" spans="1:9">
      <c r="A77" s="7" t="s">
        <v>445</v>
      </c>
      <c r="B77" s="7" t="s">
        <v>446</v>
      </c>
      <c r="C77" s="7" t="s">
        <v>447</v>
      </c>
      <c r="D77" s="7" t="s">
        <v>28</v>
      </c>
      <c r="E77" s="35">
        <v>5615.78</v>
      </c>
      <c r="F77" s="35">
        <v>3244</v>
      </c>
      <c r="G77" s="35">
        <v>182.18</v>
      </c>
      <c r="H77" s="18">
        <v>2.0000000000000001E-4</v>
      </c>
      <c r="I77" s="18">
        <f>G77/סיכום!$B$42</f>
        <v>6.2618754966741732E-3</v>
      </c>
    </row>
    <row r="78" spans="1:9">
      <c r="A78" s="7" t="s">
        <v>448</v>
      </c>
      <c r="B78" s="7" t="s">
        <v>449</v>
      </c>
      <c r="C78" s="7" t="s">
        <v>450</v>
      </c>
      <c r="D78" s="7" t="s">
        <v>240</v>
      </c>
      <c r="E78" s="35">
        <v>2632.48</v>
      </c>
      <c r="F78" s="35">
        <v>7429</v>
      </c>
      <c r="G78" s="35">
        <v>195.57</v>
      </c>
      <c r="H78" s="18">
        <v>2.0000000000000001E-4</v>
      </c>
      <c r="I78" s="18">
        <f>G78/סיכום!$B$42</f>
        <v>6.722115440139247E-3</v>
      </c>
    </row>
    <row r="79" spans="1:9">
      <c r="A79" s="7" t="s">
        <v>448</v>
      </c>
      <c r="B79" s="7" t="s">
        <v>451</v>
      </c>
      <c r="C79" s="7" t="s">
        <v>450</v>
      </c>
      <c r="D79" s="7" t="s">
        <v>240</v>
      </c>
      <c r="E79" s="35">
        <v>641.03</v>
      </c>
      <c r="F79" s="35">
        <v>9401</v>
      </c>
      <c r="G79" s="35">
        <v>60.26</v>
      </c>
      <c r="H79" s="18">
        <v>1E-4</v>
      </c>
      <c r="I79" s="18">
        <f>G79/סיכום!$B$42</f>
        <v>2.0712516051684358E-3</v>
      </c>
    </row>
    <row r="80" spans="1:9">
      <c r="A80" s="7" t="s">
        <v>452</v>
      </c>
      <c r="B80" s="7" t="s">
        <v>453</v>
      </c>
      <c r="C80" s="7" t="s">
        <v>454</v>
      </c>
      <c r="D80" s="7" t="s">
        <v>28</v>
      </c>
      <c r="E80" s="35">
        <v>744.26</v>
      </c>
      <c r="F80" s="35">
        <v>7820</v>
      </c>
      <c r="G80" s="35">
        <v>58.2</v>
      </c>
      <c r="H80" s="18">
        <v>0</v>
      </c>
      <c r="I80" s="18">
        <f>G80/סיכום!$B$42</f>
        <v>2.0004454600199631E-3</v>
      </c>
    </row>
    <row r="81" spans="1:9">
      <c r="A81" s="7" t="s">
        <v>455</v>
      </c>
      <c r="B81" s="7" t="s">
        <v>456</v>
      </c>
      <c r="C81" s="7" t="s">
        <v>455</v>
      </c>
      <c r="D81" s="7" t="s">
        <v>28</v>
      </c>
      <c r="E81" s="35">
        <v>1046.74</v>
      </c>
      <c r="F81" s="35">
        <v>8464</v>
      </c>
      <c r="G81" s="35">
        <v>88.6</v>
      </c>
      <c r="H81" s="18">
        <v>0</v>
      </c>
      <c r="I81" s="18">
        <f>G81/סיכום!$B$42</f>
        <v>3.0453516796867478E-3</v>
      </c>
    </row>
    <row r="82" spans="1:9">
      <c r="A82" s="7" t="s">
        <v>457</v>
      </c>
      <c r="B82" s="7" t="s">
        <v>458</v>
      </c>
      <c r="C82" s="7" t="s">
        <v>459</v>
      </c>
      <c r="D82" s="7" t="s">
        <v>28</v>
      </c>
      <c r="E82" s="35">
        <v>3144.2</v>
      </c>
      <c r="F82" s="35">
        <v>27724</v>
      </c>
      <c r="G82" s="35">
        <v>871.7</v>
      </c>
      <c r="H82" s="18">
        <v>0</v>
      </c>
      <c r="I82" s="18">
        <f>G82/סיכום!$B$42</f>
        <v>2.9961998410642645E-2</v>
      </c>
    </row>
    <row r="83" spans="1:9">
      <c r="A83" s="7" t="s">
        <v>460</v>
      </c>
      <c r="B83" s="7" t="s">
        <v>458</v>
      </c>
      <c r="C83" s="7" t="s">
        <v>459</v>
      </c>
      <c r="D83" s="7" t="s">
        <v>28</v>
      </c>
      <c r="E83" s="35">
        <v>1447.17</v>
      </c>
      <c r="F83" s="35">
        <v>398</v>
      </c>
      <c r="G83" s="35">
        <v>1.45</v>
      </c>
      <c r="H83" s="18">
        <v>0</v>
      </c>
      <c r="I83" s="18">
        <f>G83/סיכום!$B$42</f>
        <v>4.9839276924895987E-5</v>
      </c>
    </row>
    <row r="84" spans="1:9">
      <c r="A84" s="7" t="s">
        <v>461</v>
      </c>
      <c r="B84" s="7" t="s">
        <v>462</v>
      </c>
      <c r="C84" s="7" t="s">
        <v>413</v>
      </c>
      <c r="D84" s="7" t="s">
        <v>28</v>
      </c>
      <c r="E84" s="35">
        <v>2248.6999999999998</v>
      </c>
      <c r="F84" s="35">
        <v>10104</v>
      </c>
      <c r="G84" s="35">
        <v>227.21</v>
      </c>
      <c r="H84" s="18">
        <v>1E-4</v>
      </c>
      <c r="I84" s="18">
        <f>G84/סיכום!$B$42</f>
        <v>7.8096428345555986E-3</v>
      </c>
    </row>
    <row r="85" spans="1:9">
      <c r="A85" s="7" t="s">
        <v>463</v>
      </c>
      <c r="B85" s="7" t="s">
        <v>464</v>
      </c>
      <c r="C85" s="7" t="s">
        <v>465</v>
      </c>
      <c r="D85" s="7" t="s">
        <v>28</v>
      </c>
      <c r="E85" s="35">
        <v>5635.68</v>
      </c>
      <c r="F85" s="35">
        <v>20643</v>
      </c>
      <c r="G85" s="35">
        <v>1163.3699999999999</v>
      </c>
      <c r="H85" s="18">
        <v>0</v>
      </c>
      <c r="I85" s="18">
        <f>G85/סיכום!$B$42</f>
        <v>3.9987254893873274E-2</v>
      </c>
    </row>
    <row r="86" spans="1:9">
      <c r="A86" s="7" t="s">
        <v>466</v>
      </c>
      <c r="B86" s="7" t="s">
        <v>464</v>
      </c>
      <c r="C86" s="7" t="s">
        <v>465</v>
      </c>
      <c r="D86" s="7" t="s">
        <v>28</v>
      </c>
      <c r="E86" s="35">
        <v>3934.31</v>
      </c>
      <c r="F86" s="35">
        <v>398</v>
      </c>
      <c r="G86" s="35">
        <v>3.93</v>
      </c>
      <c r="H86" s="18">
        <v>0</v>
      </c>
      <c r="I86" s="18">
        <f>G86/סיכום!$B$42</f>
        <v>1.3508162642402846E-4</v>
      </c>
    </row>
    <row r="87" spans="1:9">
      <c r="A87" s="7" t="s">
        <v>467</v>
      </c>
      <c r="B87" s="7" t="s">
        <v>468</v>
      </c>
      <c r="C87" s="7" t="s">
        <v>469</v>
      </c>
      <c r="D87" s="7" t="s">
        <v>28</v>
      </c>
      <c r="E87" s="35">
        <v>14140.94</v>
      </c>
      <c r="F87" s="35">
        <v>4874</v>
      </c>
      <c r="G87" s="35">
        <v>689.23</v>
      </c>
      <c r="H87" s="18">
        <v>0</v>
      </c>
      <c r="I87" s="18">
        <f>G87/סיכום!$B$42</f>
        <v>2.3690155058583493E-2</v>
      </c>
    </row>
    <row r="88" spans="1:9">
      <c r="A88" s="7" t="s">
        <v>470</v>
      </c>
      <c r="B88" s="7" t="s">
        <v>471</v>
      </c>
      <c r="C88" s="7" t="s">
        <v>472</v>
      </c>
      <c r="D88" s="7" t="s">
        <v>28</v>
      </c>
      <c r="E88" s="35">
        <v>1476.58</v>
      </c>
      <c r="F88" s="35">
        <v>4144</v>
      </c>
      <c r="G88" s="35">
        <v>61.19</v>
      </c>
      <c r="H88" s="18">
        <v>0</v>
      </c>
      <c r="I88" s="18">
        <f>G88/סיכום!$B$42</f>
        <v>2.1032174862306106E-3</v>
      </c>
    </row>
    <row r="89" spans="1:9">
      <c r="A89" s="7" t="s">
        <v>473</v>
      </c>
      <c r="B89" s="7" t="s">
        <v>474</v>
      </c>
      <c r="C89" s="7" t="s">
        <v>475</v>
      </c>
      <c r="D89" s="7" t="s">
        <v>28</v>
      </c>
      <c r="E89" s="35">
        <v>11486.28</v>
      </c>
      <c r="F89" s="35">
        <v>5422</v>
      </c>
      <c r="G89" s="35">
        <v>622.79</v>
      </c>
      <c r="H89" s="18">
        <v>0</v>
      </c>
      <c r="I89" s="18">
        <f>G89/סיכום!$B$42</f>
        <v>2.1406485017969636E-2</v>
      </c>
    </row>
    <row r="90" spans="1:9">
      <c r="A90" s="7" t="s">
        <v>476</v>
      </c>
      <c r="B90" s="7" t="s">
        <v>477</v>
      </c>
      <c r="C90" s="7" t="s">
        <v>478</v>
      </c>
      <c r="D90" s="7" t="s">
        <v>28</v>
      </c>
      <c r="E90" s="35">
        <v>8151.04</v>
      </c>
      <c r="F90" s="35">
        <v>5512</v>
      </c>
      <c r="G90" s="35">
        <v>449.29</v>
      </c>
      <c r="H90" s="18">
        <v>0</v>
      </c>
      <c r="I90" s="18">
        <f>G90/סיכום!$B$42</f>
        <v>1.5442957744542428E-2</v>
      </c>
    </row>
    <row r="91" spans="1:9">
      <c r="A91" s="7" t="s">
        <v>479</v>
      </c>
      <c r="B91" s="7" t="s">
        <v>480</v>
      </c>
      <c r="C91" s="7" t="s">
        <v>481</v>
      </c>
      <c r="D91" s="7" t="s">
        <v>120</v>
      </c>
      <c r="E91" s="35">
        <v>2881.84</v>
      </c>
      <c r="F91" s="35">
        <v>675.7</v>
      </c>
      <c r="G91" s="35">
        <v>19.47</v>
      </c>
      <c r="H91" s="18">
        <v>0</v>
      </c>
      <c r="I91" s="18">
        <f>G91/סיכום!$B$42</f>
        <v>6.6922118739843098E-4</v>
      </c>
    </row>
    <row r="92" spans="1:9" ht="13.5" thickBot="1">
      <c r="A92" s="6" t="s">
        <v>482</v>
      </c>
      <c r="B92" s="6"/>
      <c r="C92" s="6"/>
      <c r="D92" s="6"/>
      <c r="E92" s="26">
        <f>SUM(E55:E91)</f>
        <v>151732.9</v>
      </c>
      <c r="F92" s="34"/>
      <c r="G92" s="26">
        <f>SUM(G55:G91)</f>
        <v>8157.7900000000009</v>
      </c>
      <c r="H92" s="19"/>
      <c r="I92" s="20">
        <f>SUM(I55:I91)</f>
        <v>0.28039886545182569</v>
      </c>
    </row>
    <row r="93" spans="1:9" ht="13.5" thickTop="1"/>
    <row r="94" spans="1:9">
      <c r="A94" s="6" t="s">
        <v>483</v>
      </c>
      <c r="B94" s="6"/>
      <c r="C94" s="6"/>
      <c r="D94" s="6"/>
      <c r="E94" s="34"/>
      <c r="F94" s="34"/>
      <c r="G94" s="34"/>
      <c r="H94" s="19"/>
      <c r="I94" s="19"/>
    </row>
    <row r="95" spans="1:9" ht="13.5" thickBot="1">
      <c r="A95" s="6" t="s">
        <v>484</v>
      </c>
      <c r="B95" s="6"/>
      <c r="C95" s="6"/>
      <c r="D95" s="6"/>
      <c r="E95" s="26">
        <v>0</v>
      </c>
      <c r="F95" s="34"/>
      <c r="G95" s="26">
        <v>0</v>
      </c>
      <c r="H95" s="19"/>
      <c r="I95" s="20">
        <f>G95/סיכום!$B$42</f>
        <v>0</v>
      </c>
    </row>
    <row r="96" spans="1:9" ht="13.5" thickTop="1"/>
    <row r="97" spans="1:9">
      <c r="A97" s="6" t="s">
        <v>375</v>
      </c>
      <c r="B97" s="6"/>
      <c r="C97" s="6"/>
      <c r="D97" s="6"/>
      <c r="E97" s="34"/>
      <c r="F97" s="34"/>
      <c r="G97" s="34"/>
      <c r="H97" s="19"/>
      <c r="I97" s="19"/>
    </row>
    <row r="98" spans="1:9">
      <c r="A98" s="7" t="s">
        <v>485</v>
      </c>
      <c r="B98" s="7" t="s">
        <v>486</v>
      </c>
      <c r="C98" s="7" t="s">
        <v>487</v>
      </c>
      <c r="D98" s="7" t="s">
        <v>28</v>
      </c>
      <c r="E98" s="35">
        <v>1154.2</v>
      </c>
      <c r="F98" s="35">
        <v>2411</v>
      </c>
      <c r="G98" s="35">
        <v>27.83</v>
      </c>
      <c r="H98" s="18">
        <v>0</v>
      </c>
      <c r="I98" s="18">
        <f>G98/סיכום!$B$42</f>
        <v>9.5657039780679674E-4</v>
      </c>
    </row>
    <row r="99" spans="1:9">
      <c r="A99" s="7" t="s">
        <v>488</v>
      </c>
      <c r="B99" s="7" t="s">
        <v>489</v>
      </c>
      <c r="C99" s="7" t="s">
        <v>490</v>
      </c>
      <c r="D99" s="7" t="s">
        <v>28</v>
      </c>
      <c r="E99" s="35">
        <v>1213.9000000000001</v>
      </c>
      <c r="F99" s="35">
        <v>7250</v>
      </c>
      <c r="G99" s="35">
        <v>88.01</v>
      </c>
      <c r="H99" s="18">
        <v>0</v>
      </c>
      <c r="I99" s="18">
        <f>G99/סיכום!$B$42</f>
        <v>3.0250722497655838E-3</v>
      </c>
    </row>
    <row r="100" spans="1:9">
      <c r="A100" s="7" t="s">
        <v>491</v>
      </c>
      <c r="B100" s="7" t="s">
        <v>492</v>
      </c>
      <c r="C100" s="7" t="s">
        <v>493</v>
      </c>
      <c r="D100" s="7" t="s">
        <v>28</v>
      </c>
      <c r="E100" s="35">
        <v>5285.44</v>
      </c>
      <c r="F100" s="35">
        <v>6614</v>
      </c>
      <c r="G100" s="35">
        <v>349.58</v>
      </c>
      <c r="H100" s="18">
        <v>0</v>
      </c>
      <c r="I100" s="18">
        <f>G100/סיכום!$B$42</f>
        <v>1.2015734087865612E-2</v>
      </c>
    </row>
    <row r="101" spans="1:9" ht="13.5" thickBot="1">
      <c r="A101" s="6" t="s">
        <v>376</v>
      </c>
      <c r="B101" s="6"/>
      <c r="C101" s="6"/>
      <c r="D101" s="6"/>
      <c r="E101" s="26">
        <f>SUM(E98:E100)</f>
        <v>7653.54</v>
      </c>
      <c r="F101" s="34"/>
      <c r="G101" s="26">
        <f>SUM(G98:G100)</f>
        <v>465.41999999999996</v>
      </c>
      <c r="H101" s="19"/>
      <c r="I101" s="20">
        <f>SUM(I98:I100)</f>
        <v>1.5997376735437992E-2</v>
      </c>
    </row>
    <row r="102" spans="1:9" ht="13.5" thickTop="1"/>
    <row r="103" spans="1:9">
      <c r="A103" s="6" t="s">
        <v>377</v>
      </c>
      <c r="B103" s="6"/>
      <c r="C103" s="6"/>
      <c r="D103" s="6"/>
      <c r="E103" s="34"/>
      <c r="F103" s="34"/>
      <c r="G103" s="34"/>
      <c r="H103" s="19"/>
      <c r="I103" s="19"/>
    </row>
    <row r="104" spans="1:9" ht="13.5" thickBot="1">
      <c r="A104" s="6" t="s">
        <v>378</v>
      </c>
      <c r="B104" s="6"/>
      <c r="C104" s="6"/>
      <c r="D104" s="6"/>
      <c r="E104" s="26">
        <v>0</v>
      </c>
      <c r="F104" s="34"/>
      <c r="G104" s="26">
        <v>0</v>
      </c>
      <c r="H104" s="19"/>
      <c r="I104" s="20">
        <f>G104/סיכום!$B$42</f>
        <v>0</v>
      </c>
    </row>
    <row r="105" spans="1:9" ht="13.5" thickTop="1"/>
    <row r="106" spans="1:9" ht="13.5" thickBot="1">
      <c r="A106" s="4" t="s">
        <v>494</v>
      </c>
      <c r="B106" s="4"/>
      <c r="C106" s="4"/>
      <c r="D106" s="4"/>
      <c r="E106" s="27">
        <f>SUM(E92+E101)</f>
        <v>159386.44</v>
      </c>
      <c r="F106" s="32"/>
      <c r="G106" s="27">
        <f>SUM(G92+G101)</f>
        <v>8623.2100000000009</v>
      </c>
      <c r="H106" s="22"/>
      <c r="I106" s="23">
        <f>SUM(I92+I101)</f>
        <v>0.29639624218726368</v>
      </c>
    </row>
    <row r="107" spans="1:9" ht="13.5" thickTop="1"/>
    <row r="109" spans="1:9" ht="13.5" thickBot="1">
      <c r="A109" s="4" t="s">
        <v>495</v>
      </c>
      <c r="B109" s="4"/>
      <c r="C109" s="4"/>
      <c r="D109" s="4"/>
      <c r="E109" s="27">
        <f>SUM(E50+E106)</f>
        <v>462311.44</v>
      </c>
      <c r="F109" s="32"/>
      <c r="G109" s="27">
        <f>SUM(G50+G106)</f>
        <v>16310.25</v>
      </c>
      <c r="H109" s="22"/>
      <c r="I109" s="23">
        <f>SUM(I50+I106)</f>
        <v>0.56061452859605843</v>
      </c>
    </row>
    <row r="110" spans="1:9" ht="13.5" thickTop="1"/>
    <row r="112" spans="1:9">
      <c r="A112" s="7" t="s">
        <v>50</v>
      </c>
      <c r="B112" s="7"/>
      <c r="C112" s="7"/>
      <c r="D112" s="7"/>
      <c r="E112" s="35"/>
      <c r="F112" s="35"/>
      <c r="G112" s="35"/>
      <c r="H112" s="18"/>
      <c r="I112" s="18"/>
    </row>
    <row r="116" spans="1:1">
      <c r="A116" s="2" t="s">
        <v>51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workbookViewId="0">
      <selection activeCell="A30" sqref="A30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31" customWidth="1"/>
    <col min="9" max="9" width="12.7109375" style="31" customWidth="1"/>
    <col min="10" max="10" width="11.7109375" style="31" customWidth="1"/>
    <col min="11" max="11" width="24.7109375" style="29" customWidth="1"/>
    <col min="12" max="12" width="20.7109375" style="29" customWidth="1"/>
  </cols>
  <sheetData>
    <row r="2" spans="1:12" ht="18">
      <c r="A2" s="1" t="s">
        <v>0</v>
      </c>
    </row>
    <row r="4" spans="1:12" ht="18">
      <c r="A4" s="1" t="s">
        <v>496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81</v>
      </c>
      <c r="E11" s="4" t="s">
        <v>7</v>
      </c>
      <c r="F11" s="4" t="s">
        <v>8</v>
      </c>
      <c r="G11" s="4" t="s">
        <v>9</v>
      </c>
      <c r="H11" s="32" t="s">
        <v>55</v>
      </c>
      <c r="I11" s="32" t="s">
        <v>56</v>
      </c>
      <c r="J11" s="32" t="s">
        <v>12</v>
      </c>
      <c r="K11" s="22" t="s">
        <v>57</v>
      </c>
      <c r="L11" s="22" t="s">
        <v>13</v>
      </c>
    </row>
    <row r="12" spans="1:12">
      <c r="A12" s="5"/>
      <c r="B12" s="5"/>
      <c r="C12" s="5"/>
      <c r="D12" s="5"/>
      <c r="E12" s="5"/>
      <c r="F12" s="5"/>
      <c r="G12" s="5"/>
      <c r="H12" s="33" t="s">
        <v>60</v>
      </c>
      <c r="I12" s="33" t="s">
        <v>61</v>
      </c>
      <c r="J12" s="33" t="s">
        <v>15</v>
      </c>
      <c r="K12" s="30" t="s">
        <v>14</v>
      </c>
      <c r="L12" s="30" t="s">
        <v>14</v>
      </c>
    </row>
    <row r="15" spans="1:12">
      <c r="A15" s="4" t="s">
        <v>497</v>
      </c>
      <c r="B15" s="4"/>
      <c r="C15" s="4"/>
      <c r="D15" s="4"/>
      <c r="E15" s="4"/>
      <c r="F15" s="4"/>
      <c r="G15" s="4"/>
      <c r="H15" s="32"/>
      <c r="I15" s="32"/>
      <c r="J15" s="32"/>
      <c r="K15" s="22"/>
      <c r="L15" s="22"/>
    </row>
    <row r="18" spans="1:12">
      <c r="A18" s="4" t="s">
        <v>498</v>
      </c>
      <c r="B18" s="4"/>
      <c r="C18" s="4"/>
      <c r="D18" s="4"/>
      <c r="E18" s="4"/>
      <c r="F18" s="4"/>
      <c r="G18" s="4"/>
      <c r="H18" s="32"/>
      <c r="I18" s="32"/>
      <c r="J18" s="32"/>
      <c r="K18" s="22"/>
      <c r="L18" s="22"/>
    </row>
    <row r="19" spans="1:12">
      <c r="A19" s="6" t="s">
        <v>499</v>
      </c>
      <c r="B19" s="6"/>
      <c r="C19" s="6"/>
      <c r="D19" s="6"/>
      <c r="E19" s="6"/>
      <c r="F19" s="6"/>
      <c r="G19" s="6"/>
      <c r="H19" s="34"/>
      <c r="I19" s="34"/>
      <c r="J19" s="34"/>
      <c r="K19" s="19"/>
      <c r="L19" s="19"/>
    </row>
    <row r="20" spans="1:12">
      <c r="A20" s="7" t="s">
        <v>500</v>
      </c>
      <c r="B20" s="7">
        <v>61000832</v>
      </c>
      <c r="C20" s="7" t="s">
        <v>501</v>
      </c>
      <c r="D20" s="7" t="s">
        <v>502</v>
      </c>
      <c r="E20" s="28">
        <v>0</v>
      </c>
      <c r="F20" s="28">
        <v>0</v>
      </c>
      <c r="G20" s="7" t="s">
        <v>28</v>
      </c>
      <c r="H20" s="35">
        <v>56</v>
      </c>
      <c r="I20" s="35">
        <v>12209.15</v>
      </c>
      <c r="J20" s="35">
        <v>27.21</v>
      </c>
      <c r="K20" s="18">
        <v>0</v>
      </c>
      <c r="L20" s="18">
        <f>J20/סיכום!$B$42</f>
        <v>9.3525981043201373E-4</v>
      </c>
    </row>
    <row r="21" spans="1:12" ht="13.5" thickBot="1">
      <c r="A21" s="6" t="s">
        <v>503</v>
      </c>
      <c r="B21" s="6"/>
      <c r="C21" s="6"/>
      <c r="D21" s="6"/>
      <c r="E21" s="6"/>
      <c r="F21" s="6"/>
      <c r="G21" s="6"/>
      <c r="H21" s="26">
        <f>SUM(H20)</f>
        <v>56</v>
      </c>
      <c r="I21" s="34"/>
      <c r="J21" s="26">
        <f>SUM(J20)</f>
        <v>27.21</v>
      </c>
      <c r="K21" s="19"/>
      <c r="L21" s="20">
        <f>SUM(L20)</f>
        <v>9.3525981043201373E-4</v>
      </c>
    </row>
    <row r="22" spans="1:12" ht="13.5" thickTop="1"/>
    <row r="23" spans="1:12" ht="13.5" thickBot="1">
      <c r="A23" s="4" t="s">
        <v>504</v>
      </c>
      <c r="B23" s="4"/>
      <c r="C23" s="4"/>
      <c r="D23" s="4"/>
      <c r="E23" s="4"/>
      <c r="F23" s="4"/>
      <c r="G23" s="4"/>
      <c r="H23" s="27">
        <f>SUM(H21)</f>
        <v>56</v>
      </c>
      <c r="I23" s="32"/>
      <c r="J23" s="27">
        <f>SUM(J21)</f>
        <v>27.21</v>
      </c>
      <c r="K23" s="22"/>
      <c r="L23" s="23">
        <f>SUM(L21)</f>
        <v>9.3525981043201373E-4</v>
      </c>
    </row>
    <row r="24" spans="1:12" ht="13.5" thickTop="1"/>
    <row r="26" spans="1:12">
      <c r="A26" s="4" t="s">
        <v>505</v>
      </c>
      <c r="B26" s="4"/>
      <c r="C26" s="4"/>
      <c r="D26" s="4"/>
      <c r="E26" s="4"/>
      <c r="F26" s="4"/>
      <c r="G26" s="4"/>
      <c r="H26" s="32"/>
      <c r="I26" s="32"/>
      <c r="J26" s="32"/>
      <c r="K26" s="22"/>
      <c r="L26" s="22"/>
    </row>
    <row r="27" spans="1:12">
      <c r="A27" s="6" t="s">
        <v>506</v>
      </c>
      <c r="B27" s="6"/>
      <c r="C27" s="6"/>
      <c r="D27" s="6"/>
      <c r="E27" s="6"/>
      <c r="F27" s="6"/>
      <c r="G27" s="6"/>
      <c r="H27" s="34"/>
      <c r="I27" s="34"/>
      <c r="J27" s="34"/>
      <c r="K27" s="19"/>
      <c r="L27" s="19"/>
    </row>
    <row r="28" spans="1:12">
      <c r="A28" s="7" t="s">
        <v>507</v>
      </c>
      <c r="B28" s="7" t="s">
        <v>508</v>
      </c>
      <c r="C28" s="7" t="s">
        <v>509</v>
      </c>
      <c r="D28" s="7" t="s">
        <v>502</v>
      </c>
      <c r="E28" s="28">
        <v>0</v>
      </c>
      <c r="F28" s="28">
        <v>0</v>
      </c>
      <c r="G28" s="7" t="s">
        <v>28</v>
      </c>
      <c r="H28" s="35">
        <v>151</v>
      </c>
      <c r="I28" s="35">
        <v>11772.84</v>
      </c>
      <c r="J28" s="35">
        <v>70.75</v>
      </c>
      <c r="K28" s="18">
        <v>1E-4</v>
      </c>
      <c r="L28" s="18">
        <f>J28/סיכום!$B$42</f>
        <v>2.4318129947837183E-3</v>
      </c>
    </row>
    <row r="29" spans="1:12">
      <c r="A29" s="7" t="s">
        <v>510</v>
      </c>
      <c r="B29" s="7" t="s">
        <v>511</v>
      </c>
      <c r="C29" s="7" t="s">
        <v>512</v>
      </c>
      <c r="D29" s="7" t="s">
        <v>502</v>
      </c>
      <c r="E29" s="28">
        <v>0</v>
      </c>
      <c r="F29" s="28">
        <v>0</v>
      </c>
      <c r="G29" s="7" t="s">
        <v>32</v>
      </c>
      <c r="H29" s="35">
        <v>73</v>
      </c>
      <c r="I29" s="35">
        <v>967806</v>
      </c>
      <c r="J29" s="35">
        <v>23.44</v>
      </c>
      <c r="K29" s="18">
        <v>0</v>
      </c>
      <c r="L29" s="18">
        <f>J29/סיכום!$B$42</f>
        <v>8.0567769042728422E-4</v>
      </c>
    </row>
    <row r="30" spans="1:12">
      <c r="A30" s="7" t="s">
        <v>513</v>
      </c>
      <c r="B30" s="7" t="s">
        <v>514</v>
      </c>
      <c r="C30" s="7" t="s">
        <v>515</v>
      </c>
      <c r="D30" s="7" t="s">
        <v>502</v>
      </c>
      <c r="E30" s="28">
        <v>0</v>
      </c>
      <c r="F30" s="28">
        <v>0</v>
      </c>
      <c r="G30" s="7" t="s">
        <v>28</v>
      </c>
      <c r="H30" s="35">
        <v>1072</v>
      </c>
      <c r="I30" s="35">
        <v>1458</v>
      </c>
      <c r="J30" s="35">
        <v>62.21</v>
      </c>
      <c r="K30" s="18">
        <v>0</v>
      </c>
      <c r="L30" s="18">
        <f>J30/סיכום!$B$42</f>
        <v>2.138276839653641E-3</v>
      </c>
    </row>
    <row r="31" spans="1:12" ht="13.5" thickBot="1">
      <c r="A31" s="6" t="s">
        <v>516</v>
      </c>
      <c r="B31" s="6"/>
      <c r="C31" s="6"/>
      <c r="D31" s="6"/>
      <c r="E31" s="6"/>
      <c r="F31" s="6"/>
      <c r="G31" s="6"/>
      <c r="H31" s="26">
        <f>SUM(H28:H30)</f>
        <v>1296</v>
      </c>
      <c r="I31" s="34"/>
      <c r="J31" s="26">
        <f>SUM(J28:J30)</f>
        <v>156.4</v>
      </c>
      <c r="K31" s="19"/>
      <c r="L31" s="20">
        <f>SUM(L28:L30)</f>
        <v>5.3757675248646431E-3</v>
      </c>
    </row>
    <row r="32" spans="1:12" ht="13.5" thickTop="1"/>
    <row r="33" spans="1:12" ht="13.5" thickBot="1">
      <c r="A33" s="4" t="s">
        <v>517</v>
      </c>
      <c r="B33" s="4"/>
      <c r="C33" s="4"/>
      <c r="D33" s="4"/>
      <c r="E33" s="4"/>
      <c r="F33" s="4"/>
      <c r="G33" s="4"/>
      <c r="H33" s="27">
        <f>SUM(H31)</f>
        <v>1296</v>
      </c>
      <c r="I33" s="32"/>
      <c r="J33" s="27">
        <f>SUM(J31)</f>
        <v>156.4</v>
      </c>
      <c r="K33" s="22"/>
      <c r="L33" s="23">
        <f>SUM(L31)</f>
        <v>5.3757675248646431E-3</v>
      </c>
    </row>
    <row r="34" spans="1:12" ht="13.5" thickTop="1"/>
    <row r="36" spans="1:12" ht="13.5" thickBot="1">
      <c r="A36" s="4" t="s">
        <v>518</v>
      </c>
      <c r="B36" s="4"/>
      <c r="C36" s="4"/>
      <c r="D36" s="4"/>
      <c r="E36" s="4"/>
      <c r="F36" s="4"/>
      <c r="G36" s="4"/>
      <c r="H36" s="27">
        <f>SUM(H23+H33)</f>
        <v>1352</v>
      </c>
      <c r="I36" s="32"/>
      <c r="J36" s="27">
        <f>SUM(J23+J33)</f>
        <v>183.61</v>
      </c>
      <c r="K36" s="22"/>
      <c r="L36" s="23">
        <f>SUM(L23+L33)</f>
        <v>6.3110273352966571E-3</v>
      </c>
    </row>
    <row r="37" spans="1:12" ht="13.5" thickTop="1"/>
    <row r="39" spans="1:12">
      <c r="A39" s="7" t="s">
        <v>50</v>
      </c>
      <c r="B39" s="7"/>
      <c r="C39" s="7"/>
      <c r="D39" s="7"/>
      <c r="E39" s="7"/>
      <c r="F39" s="7"/>
      <c r="G39" s="7"/>
      <c r="H39" s="35"/>
      <c r="I39" s="35"/>
      <c r="J39" s="35"/>
      <c r="K39" s="18"/>
      <c r="L39" s="18"/>
    </row>
    <row r="43" spans="1:12">
      <c r="A43" s="2" t="s">
        <v>51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E26" sqref="E26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519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520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521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521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522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522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523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523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524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 ht="13.5" thickBot="1">
      <c r="A29" s="4" t="s">
        <v>524</v>
      </c>
      <c r="B29" s="4"/>
      <c r="C29" s="4"/>
      <c r="D29" s="4"/>
      <c r="E29" s="4"/>
      <c r="F29" s="25">
        <v>0</v>
      </c>
      <c r="G29" s="4"/>
      <c r="H29" s="25">
        <v>0</v>
      </c>
      <c r="I29" s="4"/>
      <c r="J29" s="23">
        <v>0</v>
      </c>
    </row>
    <row r="30" spans="1:10" ht="13.5" thickTop="1"/>
    <row r="32" spans="1:10" ht="13.5" thickBot="1">
      <c r="A32" s="4" t="s">
        <v>525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51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3" workbookViewId="0">
      <selection activeCell="D28" sqref="D28:D29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526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81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527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528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529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530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>
      <c r="A22" s="6" t="s">
        <v>531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532</v>
      </c>
      <c r="B23" s="6"/>
      <c r="C23" s="6"/>
      <c r="D23" s="6"/>
      <c r="E23" s="6"/>
      <c r="F23" s="24">
        <v>0</v>
      </c>
      <c r="G23" s="6"/>
      <c r="H23" s="24">
        <v>0</v>
      </c>
      <c r="I23" s="6"/>
      <c r="J23" s="20">
        <f>H23/סיכום!$B$42</f>
        <v>0</v>
      </c>
    </row>
    <row r="24" spans="1:10" ht="13.5" thickTop="1"/>
    <row r="25" spans="1:10">
      <c r="A25" s="6" t="s">
        <v>533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534</v>
      </c>
      <c r="B26" s="6"/>
      <c r="C26" s="6"/>
      <c r="D26" s="6"/>
      <c r="E26" s="6"/>
      <c r="F26" s="24">
        <v>0</v>
      </c>
      <c r="G26" s="6"/>
      <c r="H26" s="24">
        <v>0</v>
      </c>
      <c r="I26" s="6"/>
      <c r="J26" s="20">
        <f>H26/סיכום!$B$42</f>
        <v>0</v>
      </c>
    </row>
    <row r="27" spans="1:10" ht="13.5" thickTop="1"/>
    <row r="28" spans="1:10">
      <c r="A28" s="6" t="s">
        <v>535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536</v>
      </c>
      <c r="B29" s="6"/>
      <c r="C29" s="6"/>
      <c r="D29" s="6"/>
      <c r="E29" s="6"/>
      <c r="F29" s="24">
        <v>0</v>
      </c>
      <c r="G29" s="6"/>
      <c r="H29" s="24">
        <v>0</v>
      </c>
      <c r="I29" s="6"/>
      <c r="J29" s="20">
        <f>H29/סיכום!$B$42</f>
        <v>0</v>
      </c>
    </row>
    <row r="30" spans="1:10" ht="13.5" thickTop="1"/>
    <row r="31" spans="1:10" ht="13.5" thickBot="1">
      <c r="A31" s="4" t="s">
        <v>537</v>
      </c>
      <c r="B31" s="4"/>
      <c r="C31" s="4"/>
      <c r="D31" s="4"/>
      <c r="E31" s="4"/>
      <c r="F31" s="25">
        <v>0</v>
      </c>
      <c r="G31" s="4"/>
      <c r="H31" s="25">
        <v>0</v>
      </c>
      <c r="I31" s="4"/>
      <c r="J31" s="23">
        <v>0</v>
      </c>
    </row>
    <row r="32" spans="1:10" ht="13.5" thickTop="1"/>
    <row r="34" spans="1:10">
      <c r="A34" s="4" t="s">
        <v>538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529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530</v>
      </c>
      <c r="B36" s="6"/>
      <c r="C36" s="6"/>
      <c r="D36" s="6"/>
      <c r="E36" s="6"/>
      <c r="F36" s="24">
        <v>0</v>
      </c>
      <c r="G36" s="6"/>
      <c r="H36" s="24">
        <v>0</v>
      </c>
      <c r="I36" s="6"/>
      <c r="J36" s="20">
        <f>H36/סיכום!$B$42</f>
        <v>0</v>
      </c>
    </row>
    <row r="37" spans="1:10" ht="13.5" thickTop="1"/>
    <row r="38" spans="1:10">
      <c r="A38" s="6" t="s">
        <v>539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540</v>
      </c>
      <c r="B39" s="6"/>
      <c r="C39" s="6"/>
      <c r="D39" s="6"/>
      <c r="E39" s="6"/>
      <c r="F39" s="24">
        <v>0</v>
      </c>
      <c r="G39" s="6"/>
      <c r="H39" s="24">
        <v>0</v>
      </c>
      <c r="I39" s="6"/>
      <c r="J39" s="20">
        <f>H39/סיכום!$B$42</f>
        <v>0</v>
      </c>
    </row>
    <row r="40" spans="1:10" ht="13.5" thickTop="1"/>
    <row r="41" spans="1:10">
      <c r="A41" s="6" t="s">
        <v>533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534</v>
      </c>
      <c r="B42" s="6"/>
      <c r="C42" s="6"/>
      <c r="D42" s="6"/>
      <c r="E42" s="6"/>
      <c r="F42" s="24">
        <v>0</v>
      </c>
      <c r="G42" s="6"/>
      <c r="H42" s="24">
        <v>0</v>
      </c>
      <c r="I42" s="6"/>
      <c r="J42" s="20">
        <f>H42/סיכום!$B$42</f>
        <v>0</v>
      </c>
    </row>
    <row r="43" spans="1:10" ht="13.5" thickTop="1"/>
    <row r="44" spans="1:10">
      <c r="A44" s="6" t="s">
        <v>541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542</v>
      </c>
      <c r="B45" s="6"/>
      <c r="C45" s="6"/>
      <c r="D45" s="6"/>
      <c r="E45" s="6"/>
      <c r="F45" s="24">
        <v>0</v>
      </c>
      <c r="G45" s="6"/>
      <c r="H45" s="24">
        <v>0</v>
      </c>
      <c r="I45" s="6"/>
      <c r="J45" s="20">
        <f>H45/סיכום!$B$42</f>
        <v>0</v>
      </c>
    </row>
    <row r="46" spans="1:10" ht="13.5" thickTop="1"/>
    <row r="47" spans="1:10">
      <c r="A47" s="6" t="s">
        <v>535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536</v>
      </c>
      <c r="B48" s="6"/>
      <c r="C48" s="6"/>
      <c r="D48" s="6"/>
      <c r="E48" s="6"/>
      <c r="F48" s="24">
        <v>0</v>
      </c>
      <c r="G48" s="6"/>
      <c r="H48" s="24">
        <v>0</v>
      </c>
      <c r="I48" s="6"/>
      <c r="J48" s="20">
        <f>H48/סיכום!$B$42</f>
        <v>0</v>
      </c>
    </row>
    <row r="49" spans="1:10" ht="13.5" thickTop="1"/>
    <row r="50" spans="1:10" ht="13.5" thickBot="1">
      <c r="A50" s="4" t="s">
        <v>543</v>
      </c>
      <c r="B50" s="4"/>
      <c r="C50" s="4"/>
      <c r="D50" s="4"/>
      <c r="E50" s="4"/>
      <c r="F50" s="25">
        <v>0</v>
      </c>
      <c r="G50" s="4"/>
      <c r="H50" s="25">
        <v>0</v>
      </c>
      <c r="I50" s="4"/>
      <c r="J50" s="23">
        <v>0</v>
      </c>
    </row>
    <row r="51" spans="1:10" ht="13.5" thickTop="1"/>
    <row r="53" spans="1:10" ht="13.5" thickBot="1">
      <c r="A53" s="4" t="s">
        <v>544</v>
      </c>
      <c r="B53" s="4"/>
      <c r="C53" s="4"/>
      <c r="D53" s="4"/>
      <c r="E53" s="4"/>
      <c r="F53" s="25">
        <v>0</v>
      </c>
      <c r="G53" s="4"/>
      <c r="H53" s="25">
        <v>0</v>
      </c>
      <c r="I53" s="4"/>
      <c r="J53" s="23">
        <v>0</v>
      </c>
    </row>
    <row r="54" spans="1:10" ht="13.5" thickTop="1"/>
    <row r="56" spans="1:10">
      <c r="A56" s="7" t="s">
        <v>50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51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3399677-B76C-46F7-B05B-F25E5BA82503}"/>
</file>

<file path=customXml/itemProps2.xml><?xml version="1.0" encoding="utf-8"?>
<ds:datastoreItem xmlns:ds="http://schemas.openxmlformats.org/officeDocument/2006/customXml" ds:itemID="{F1B0244D-8C6F-431B-A76C-BABB10C27044}"/>
</file>

<file path=customXml/itemProps3.xml><?xml version="1.0" encoding="utf-8"?>
<ds:datastoreItem xmlns:ds="http://schemas.openxmlformats.org/officeDocument/2006/customXml" ds:itemID="{E2AE6C29-81D2-4D2F-AB8B-E225A88F4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פקדונות</vt:lpstr>
      <vt:lpstr>הלוואות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2015-04-20T08:14:03Z</dcterms:created>
  <dcterms:modified xsi:type="dcterms:W3CDTF">2015-05-20T09:05:27Z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