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040" windowHeight="10560" tabRatio="891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8" r:id="rId26"/>
  </sheets>
  <calcPr calcId="145621"/>
</workbook>
</file>

<file path=xl/calcChain.xml><?xml version="1.0" encoding="utf-8"?>
<calcChain xmlns="http://schemas.openxmlformats.org/spreadsheetml/2006/main">
  <c r="C42" i="28" l="1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15" i="28"/>
  <c r="H22" i="24"/>
  <c r="B39" i="28" l="1"/>
  <c r="B38" i="28"/>
  <c r="B37" i="28"/>
  <c r="B28" i="28"/>
  <c r="B27" i="28" s="1"/>
  <c r="B24" i="28"/>
  <c r="B17" i="28"/>
  <c r="B15" i="28"/>
  <c r="H28" i="10"/>
  <c r="H30" i="10" s="1"/>
  <c r="H33" i="10" s="1"/>
  <c r="B25" i="28" s="1"/>
  <c r="I57" i="1"/>
  <c r="B16" i="28" l="1"/>
  <c r="I27" i="1"/>
  <c r="I21" i="1"/>
  <c r="I44" i="1" s="1"/>
  <c r="J58" i="2"/>
  <c r="J63" i="2" s="1"/>
  <c r="J76" i="2" s="1"/>
  <c r="L58" i="2"/>
  <c r="J32" i="2"/>
  <c r="L32" i="2"/>
  <c r="L63" i="2" s="1"/>
  <c r="L76" i="2" s="1"/>
  <c r="F33" i="9"/>
  <c r="F55" i="9" s="1"/>
  <c r="F22" i="9"/>
  <c r="H22" i="9"/>
  <c r="H33" i="9" s="1"/>
  <c r="H55" i="9" s="1"/>
  <c r="F28" i="10"/>
  <c r="F30" i="10" s="1"/>
  <c r="F33" i="10" s="1"/>
  <c r="J55" i="12"/>
  <c r="J66" i="12" s="1"/>
  <c r="J79" i="12" s="1"/>
  <c r="L55" i="12"/>
  <c r="L66" i="12" s="1"/>
  <c r="L79" i="12" s="1"/>
  <c r="H30" i="24"/>
  <c r="H32" i="24" s="1"/>
  <c r="H24" i="24"/>
  <c r="H35" i="24" s="1"/>
  <c r="B40" i="28" s="1"/>
  <c r="B42" i="28" s="1"/>
  <c r="I21" i="24" l="1"/>
  <c r="N21" i="2"/>
  <c r="N46" i="2"/>
  <c r="N45" i="2"/>
  <c r="N41" i="2"/>
  <c r="N44" i="2"/>
  <c r="N40" i="2"/>
  <c r="N43" i="2"/>
  <c r="N39" i="2"/>
  <c r="N42" i="2"/>
  <c r="N35" i="2"/>
  <c r="I29" i="24"/>
  <c r="I30" i="24" s="1"/>
  <c r="I32" i="24" s="1"/>
  <c r="I20" i="24"/>
  <c r="H33" i="23"/>
  <c r="H30" i="23"/>
  <c r="H23" i="23"/>
  <c r="M39" i="22"/>
  <c r="M32" i="22"/>
  <c r="M29" i="22"/>
  <c r="M26" i="22"/>
  <c r="M23" i="22"/>
  <c r="M60" i="21"/>
  <c r="M57" i="21"/>
  <c r="M54" i="21"/>
  <c r="M51" i="21"/>
  <c r="M44" i="21"/>
  <c r="M41" i="21"/>
  <c r="M38" i="21"/>
  <c r="M35" i="21"/>
  <c r="M32" i="21"/>
  <c r="M29" i="21"/>
  <c r="M26" i="21"/>
  <c r="M23" i="21"/>
  <c r="P57" i="20"/>
  <c r="P54" i="20"/>
  <c r="P51" i="20"/>
  <c r="P48" i="20"/>
  <c r="P45" i="20"/>
  <c r="P42" i="20"/>
  <c r="P35" i="20"/>
  <c r="P32" i="20"/>
  <c r="P29" i="20"/>
  <c r="P26" i="20"/>
  <c r="P23" i="20"/>
  <c r="J48" i="19"/>
  <c r="J45" i="19"/>
  <c r="J42" i="19"/>
  <c r="J39" i="19"/>
  <c r="J32" i="19"/>
  <c r="J29" i="19"/>
  <c r="J26" i="19"/>
  <c r="J23" i="19"/>
  <c r="K51" i="18"/>
  <c r="K48" i="18"/>
  <c r="K45" i="18"/>
  <c r="K42" i="18"/>
  <c r="K39" i="18"/>
  <c r="K32" i="18"/>
  <c r="K29" i="18"/>
  <c r="K26" i="18"/>
  <c r="K23" i="18"/>
  <c r="K27" i="17"/>
  <c r="K45" i="16"/>
  <c r="K42" i="16"/>
  <c r="K39" i="16"/>
  <c r="K36" i="16"/>
  <c r="K29" i="16"/>
  <c r="K26" i="16"/>
  <c r="K23" i="16"/>
  <c r="J27" i="8"/>
  <c r="J20" i="8"/>
  <c r="J30" i="15"/>
  <c r="J27" i="15"/>
  <c r="J20" i="15"/>
  <c r="P36" i="14"/>
  <c r="P35" i="14"/>
  <c r="P34" i="14"/>
  <c r="P31" i="14"/>
  <c r="P26" i="14"/>
  <c r="P23" i="14"/>
  <c r="P20" i="14"/>
  <c r="P19" i="14"/>
  <c r="P39" i="13"/>
  <c r="P36" i="13"/>
  <c r="P29" i="13"/>
  <c r="P26" i="13"/>
  <c r="P23" i="13"/>
  <c r="P20" i="13"/>
  <c r="N74" i="12"/>
  <c r="N71" i="12"/>
  <c r="N64" i="12"/>
  <c r="N61" i="12"/>
  <c r="N58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0" i="12"/>
  <c r="P57" i="11"/>
  <c r="P54" i="11"/>
  <c r="P51" i="11"/>
  <c r="P48" i="11"/>
  <c r="P45" i="11"/>
  <c r="P42" i="11"/>
  <c r="P35" i="11"/>
  <c r="P32" i="11"/>
  <c r="P29" i="11"/>
  <c r="P26" i="11"/>
  <c r="P23" i="11"/>
  <c r="P20" i="11"/>
  <c r="J50" i="9"/>
  <c r="J47" i="9"/>
  <c r="J44" i="9"/>
  <c r="J41" i="9"/>
  <c r="J38" i="9"/>
  <c r="J31" i="9"/>
  <c r="J28" i="9"/>
  <c r="J25" i="9"/>
  <c r="J21" i="9"/>
  <c r="J20" i="9"/>
  <c r="L27" i="7"/>
  <c r="L20" i="7"/>
  <c r="I51" i="6"/>
  <c r="I48" i="6"/>
  <c r="I45" i="6"/>
  <c r="I42" i="6"/>
  <c r="I35" i="6"/>
  <c r="I32" i="6"/>
  <c r="I29" i="6"/>
  <c r="I26" i="6"/>
  <c r="I23" i="6"/>
  <c r="I20" i="6"/>
  <c r="J42" i="5"/>
  <c r="J39" i="5"/>
  <c r="J32" i="5"/>
  <c r="J29" i="5"/>
  <c r="J26" i="5"/>
  <c r="J23" i="5"/>
  <c r="J20" i="5"/>
  <c r="P39" i="4"/>
  <c r="P36" i="4"/>
  <c r="P29" i="4"/>
  <c r="P26" i="4"/>
  <c r="P23" i="4"/>
  <c r="P20" i="4"/>
  <c r="P39" i="3"/>
  <c r="P36" i="3"/>
  <c r="P29" i="3"/>
  <c r="P26" i="3"/>
  <c r="P23" i="3"/>
  <c r="P20" i="3"/>
  <c r="N71" i="2"/>
  <c r="N68" i="2"/>
  <c r="N61" i="2"/>
  <c r="N57" i="2"/>
  <c r="N56" i="2"/>
  <c r="N55" i="2"/>
  <c r="N54" i="2"/>
  <c r="N53" i="2"/>
  <c r="N52" i="2"/>
  <c r="N51" i="2"/>
  <c r="N50" i="2"/>
  <c r="N49" i="2"/>
  <c r="N48" i="2"/>
  <c r="N47" i="2"/>
  <c r="N38" i="2"/>
  <c r="N37" i="2"/>
  <c r="N36" i="2"/>
  <c r="N31" i="2"/>
  <c r="N30" i="2"/>
  <c r="N29" i="2"/>
  <c r="N28" i="2"/>
  <c r="N27" i="2"/>
  <c r="N26" i="2"/>
  <c r="N25" i="2"/>
  <c r="N24" i="2"/>
  <c r="N23" i="2"/>
  <c r="N22" i="2"/>
  <c r="N20" i="2"/>
  <c r="J52" i="1"/>
  <c r="J49" i="1"/>
  <c r="J42" i="1"/>
  <c r="J39" i="1"/>
  <c r="J36" i="1"/>
  <c r="J33" i="1"/>
  <c r="J30" i="1"/>
  <c r="J26" i="1"/>
  <c r="J25" i="1"/>
  <c r="J24" i="1"/>
  <c r="J20" i="1"/>
  <c r="J21" i="1" s="1"/>
  <c r="J22" i="9" l="1"/>
  <c r="J33" i="9" s="1"/>
  <c r="J55" i="9" s="1"/>
  <c r="I22" i="24"/>
  <c r="I24" i="24" s="1"/>
  <c r="I35" i="24" s="1"/>
  <c r="N32" i="2"/>
  <c r="J27" i="1"/>
  <c r="J44" i="1" s="1"/>
  <c r="J57" i="1" s="1"/>
  <c r="N58" i="2"/>
  <c r="N55" i="12"/>
  <c r="N66" i="12" s="1"/>
  <c r="N79" i="12" s="1"/>
  <c r="N63" i="2" l="1"/>
  <c r="N76" i="2" s="1"/>
</calcChain>
</file>

<file path=xl/sharedStrings.xml><?xml version="1.0" encoding="utf-8"?>
<sst xmlns="http://schemas.openxmlformats.org/spreadsheetml/2006/main" count="1401" uniqueCount="613">
  <si>
    <t>רשימת נכסים ליום ל-31/03/2015 בקבוצה מקיפה - מסלול כשר</t>
  </si>
  <si>
    <t>מזומנים ושווי מזומנים</t>
  </si>
  <si>
    <t>הופק ב 13:45 20/04/2015</t>
  </si>
  <si>
    <t>תאריך פעולה אחרון: 20/04/2015, תאריך עידכון שערים: 19/04/2015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</si>
  <si>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</si>
  <si>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</si>
  <si>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</si>
  <si>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</si>
  <si>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</si>
  <si>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</si>
  <si>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</si>
  <si>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</si>
  <si>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</si>
  <si>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</si>
  <si>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</si>
  <si>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</si>
  <si>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</si>
  <si>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</si>
  <si>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</si>
  <si>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</si>
  <si>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12-00000004</t>
  </si>
  <si>
    <t>גמול</t>
  </si>
  <si>
    <t>AAA</t>
  </si>
  <si>
    <t>שקל חדש</t>
  </si>
  <si>
    <t>סה"כ יתרות מזומנים ועו"ש בש"ח</t>
  </si>
  <si>
    <t>יתרות מזומנים ועו"ש נקובים במט"ח</t>
  </si>
  <si>
    <t>דולר פת"ז</t>
  </si>
  <si>
    <t>12-01000280</t>
  </si>
  <si>
    <t>דולר ארה"ב</t>
  </si>
  <si>
    <t>יורו בטחונות</t>
  </si>
  <si>
    <t>12-01000652</t>
  </si>
  <si>
    <t>אירו</t>
  </si>
  <si>
    <t>יורו פת"ז</t>
  </si>
  <si>
    <t>12-01000298</t>
  </si>
  <si>
    <t>סה"כ יתרות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</si>
  <si>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</si>
  <si>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</si>
  <si>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</si>
  <si>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</si>
  <si>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</si>
  <si>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</si>
  <si>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</si>
  <si>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</si>
  <si>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</si>
  <si>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</si>
  <si>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</si>
  <si>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</si>
  <si>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</si>
  <si>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</si>
  <si>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</si>
  <si>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</si>
  <si>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</si>
  <si>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</si>
  <si>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</si>
  <si>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</si>
  <si>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</si>
  <si>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</si>
  <si>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</si>
  <si>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</si>
  <si>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</si>
  <si>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</si>
  <si>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</si>
  <si>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</si>
  <si>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</si>
  <si>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5472</t>
  </si>
  <si>
    <t>RF</t>
  </si>
  <si>
    <t>גליל 5903</t>
  </si>
  <si>
    <t>גליל 5904</t>
  </si>
  <si>
    <t>ממשל צמודה 0922</t>
  </si>
  <si>
    <t>ממשלתי צמוד 0418</t>
  </si>
  <si>
    <t>ממשלתי צמוד 0517</t>
  </si>
  <si>
    <t>ממשלתי צמוד 0536</t>
  </si>
  <si>
    <t>ממשלתי צמוד 0614 לקב</t>
  </si>
  <si>
    <t>ממשלתי צמוד 0841</t>
  </si>
  <si>
    <t>ממשלתי צמוד 0923</t>
  </si>
  <si>
    <t>ממשלתי צמוד 1016</t>
  </si>
  <si>
    <t>ממשלתי צמוד 1019</t>
  </si>
  <si>
    <t>סה"כ ממשלתי צמוד מדד</t>
  </si>
  <si>
    <t>ממשלתי לא צמוד</t>
  </si>
  <si>
    <t>מ.ק.מ  515</t>
  </si>
  <si>
    <t>מ.ק.מ 1015</t>
  </si>
  <si>
    <t>מ.ק.מ 1115</t>
  </si>
  <si>
    <t>מ.ק.מ 116</t>
  </si>
  <si>
    <t>מ.ק.מ 1215</t>
  </si>
  <si>
    <t>מ.ק.מ 216</t>
  </si>
  <si>
    <t>מ.ק.מ 316</t>
  </si>
  <si>
    <t>מ.ק.מ 425</t>
  </si>
  <si>
    <t>מ.ק.מ 615</t>
  </si>
  <si>
    <t>מ.ק.מ 725</t>
  </si>
  <si>
    <t>מ.ק.מ 815</t>
  </si>
  <si>
    <t>מ.ק.מ 915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</si>
  <si>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</si>
  <si>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</si>
  <si>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</si>
  <si>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</si>
  <si>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</si>
  <si>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</si>
  <si>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</si>
  <si>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</si>
  <si>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0516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</si>
  <si>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</si>
  <si>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</si>
  <si>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</si>
  <si>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</si>
  <si>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</si>
  <si>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</si>
  <si>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</si>
  <si>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</si>
  <si>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</si>
  <si>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</si>
  <si>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</si>
  <si>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</si>
  <si>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</si>
  <si>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</si>
  <si>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</si>
  <si>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</si>
  <si>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</si>
  <si>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</si>
  <si>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</si>
  <si>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</si>
  <si>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</si>
  <si>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</si>
  <si>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</si>
  <si>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</si>
  <si>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</si>
  <si>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</si>
  <si>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</si>
  <si>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</si>
  <si>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</si>
  <si>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</si>
  <si>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</si>
  <si>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</si>
  <si>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</si>
  <si>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</si>
  <si>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</si>
  <si>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</si>
  <si>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</si>
  <si>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סה"כ אגרות חוב קונצרניות צמודות</t>
  </si>
  <si>
    <t>אגרות חוב קונצרניות לא צמודות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</si>
  <si>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</si>
  <si>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</si>
  <si>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</si>
  <si>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</si>
  <si>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</si>
  <si>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</si>
  <si>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</si>
  <si>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</si>
  <si>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</si>
  <si>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</si>
  <si>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</si>
  <si>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</si>
  <si>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</si>
  <si>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</si>
  <si>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</si>
  <si>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</si>
  <si>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</si>
  <si>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</si>
  <si>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</si>
  <si>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סה"כ מניות תל אביב 75</t>
  </si>
  <si>
    <t>מניות מניות היתר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</si>
  <si>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</si>
  <si>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</si>
  <si>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</si>
  <si>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</si>
  <si>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</si>
  <si>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</si>
  <si>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</si>
  <si>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</si>
  <si>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</si>
  <si>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</si>
  <si>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</si>
  <si>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</si>
  <si>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</si>
  <si>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</si>
  <si>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</si>
  <si>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</si>
  <si>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</si>
  <si>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</si>
  <si>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</si>
  <si>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</si>
  <si>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</si>
  <si>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</si>
  <si>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</si>
  <si>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</si>
  <si>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</si>
  <si>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</si>
  <si>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</si>
  <si>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</si>
  <si>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</si>
  <si>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</si>
  <si>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</si>
  <si>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</si>
  <si>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</si>
  <si>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</si>
  <si>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</si>
  <si>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</si>
  <si>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</si>
  <si>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</si>
  <si>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</si>
  <si>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</si>
  <si>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</si>
  <si>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</si>
  <si>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</si>
  <si>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</si>
  <si>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</si>
  <si>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</si>
  <si>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</si>
  <si>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</si>
  <si>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</si>
  <si>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</si>
  <si>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</si>
  <si>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</si>
  <si>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</si>
  <si>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</si>
  <si>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</si>
  <si>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</si>
  <si>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</si>
  <si>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</si>
  <si>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C 1620 APR</t>
  </si>
  <si>
    <t>מניות ואופציות מעו"ף</t>
  </si>
  <si>
    <t>P 1620 APR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</si>
  <si>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</si>
  <si>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</si>
  <si>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</si>
  <si>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</si>
  <si>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</si>
  <si>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</si>
  <si>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</si>
  <si>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</si>
  <si>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</si>
  <si>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</si>
  <si>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</si>
  <si>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</si>
  <si>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</si>
  <si>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</si>
  <si>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</si>
  <si>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</si>
  <si>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</si>
  <si>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</si>
  <si>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</si>
  <si>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</si>
  <si>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</si>
  <si>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</si>
  <si>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</si>
  <si>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EURO STOXX 50</t>
  </si>
  <si>
    <t>VGM5 INDEX</t>
  </si>
  <si>
    <t>חוזים ואופציות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</si>
  <si>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</si>
  <si>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</si>
  <si>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</si>
  <si>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</si>
  <si>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</si>
  <si>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</si>
  <si>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</si>
  <si>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</si>
  <si>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</si>
  <si>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</si>
  <si>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</si>
  <si>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</si>
  <si>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</si>
  <si>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</si>
  <si>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</si>
  <si>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</si>
  <si>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</si>
  <si>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</si>
  <si>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</si>
  <si>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</si>
  <si>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</si>
  <si>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</si>
  <si>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</si>
  <si>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</si>
  <si>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</si>
  <si>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</si>
  <si>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</si>
  <si>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</si>
  <si>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</si>
  <si>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</si>
  <si>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</si>
  <si>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</si>
  <si>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</si>
  <si>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</si>
  <si>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</si>
  <si>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</si>
  <si>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</si>
  <si>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</si>
  <si>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</si>
  <si>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8792</t>
  </si>
  <si>
    <t>1/07/2012</t>
  </si>
  <si>
    <t>ערד 8793</t>
  </si>
  <si>
    <t>1/08/2012</t>
  </si>
  <si>
    <t>ערד סדרה 8 8806</t>
  </si>
  <si>
    <t>1/09/2013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</si>
  <si>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</si>
  <si>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</si>
  <si>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</si>
  <si>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</si>
  <si>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</si>
  <si>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</si>
  <si>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</si>
  <si>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</si>
  <si>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</si>
  <si>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</si>
  <si>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</si>
  <si>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</si>
  <si>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</si>
  <si>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</si>
  <si>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</si>
  <si>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</si>
  <si>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</si>
  <si>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</si>
  <si>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</si>
  <si>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</si>
  <si>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</si>
  <si>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</si>
  <si>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</si>
  <si>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</si>
  <si>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</si>
  <si>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</si>
  <si>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</si>
  <si>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</si>
  <si>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</si>
  <si>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</si>
  <si>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</si>
  <si>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</si>
  <si>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</si>
  <si>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</si>
  <si>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</si>
  <si>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</si>
  <si>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</si>
  <si>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</si>
  <si>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</si>
  <si>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</si>
  <si>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</si>
  <si>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</si>
  <si>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</si>
  <si>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</si>
  <si>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</si>
  <si>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</si>
  <si>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</si>
  <si>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</si>
  <si>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</si>
  <si>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</si>
  <si>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</si>
  <si>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</si>
  <si>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</si>
  <si>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</si>
  <si>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</si>
  <si>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</si>
  <si>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</si>
  <si>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</si>
  <si>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</si>
  <si>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</si>
  <si>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</si>
  <si>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</si>
  <si>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</si>
  <si>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</si>
  <si>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</si>
  <si>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</si>
  <si>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</si>
  <si>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</si>
  <si>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</si>
  <si>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</si>
  <si>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</si>
  <si>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</si>
  <si>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</si>
  <si>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</si>
  <si>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</si>
  <si>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</si>
  <si>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</si>
  <si>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</si>
  <si>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</si>
  <si>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</si>
  <si>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</si>
  <si>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</si>
  <si>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</si>
  <si>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</si>
  <si>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</si>
  <si>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</si>
  <si>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</si>
  <si>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</si>
  <si>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</si>
  <si>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</si>
  <si>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</si>
  <si>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</si>
  <si>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</si>
  <si>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</si>
  <si>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</si>
  <si>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</si>
  <si>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</si>
  <si>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</si>
  <si>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</si>
  <si>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</si>
  <si>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</si>
  <si>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</si>
  <si>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</si>
  <si>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</si>
  <si>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</si>
  <si>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</si>
  <si>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</si>
  <si>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</si>
  <si>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</si>
  <si>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</si>
  <si>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</si>
  <si>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</si>
  <si>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</si>
  <si>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</si>
  <si>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</si>
  <si>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</si>
  <si>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</si>
  <si>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</si>
  <si>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</si>
  <si>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</si>
  <si>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</si>
  <si>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</si>
  <si>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</si>
  <si>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</si>
  <si>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</si>
  <si>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</si>
  <si>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</si>
  <si>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</si>
  <si>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</si>
  <si>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</si>
  <si>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</si>
  <si>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</si>
  <si>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</si>
  <si>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</si>
  <si>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</si>
  <si>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</si>
  <si>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</si>
  <si>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</si>
  <si>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</si>
  <si>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</si>
  <si>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</si>
  <si>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</si>
  <si>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</si>
  <si>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</si>
  <si>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</si>
  <si>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</si>
  <si>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</si>
  <si>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</si>
  <si>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</si>
  <si>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</si>
  <si>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</si>
  <si>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</si>
  <si>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</si>
  <si>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</si>
  <si>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</si>
  <si>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</si>
  <si>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</si>
  <si>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</si>
  <si>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</si>
  <si>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</si>
  <si>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</si>
  <si>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</si>
  <si>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</si>
  <si>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</si>
  <si>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</si>
  <si>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</si>
  <si>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</si>
  <si>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</si>
  <si>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</si>
  <si>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</si>
  <si>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</si>
  <si>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</si>
  <si>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</si>
  <si>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</si>
  <si>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</si>
  <si>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</si>
  <si>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</si>
  <si>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</si>
  <si>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</si>
  <si>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</si>
  <si>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</si>
  <si>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</si>
  <si>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</si>
  <si>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</si>
  <si>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</si>
  <si>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</si>
  <si>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</si>
  <si>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</si>
  <si>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</si>
  <si>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</si>
  <si>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</si>
  <si>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</si>
  <si>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</si>
  <si>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</si>
  <si>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</si>
  <si>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</si>
  <si>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</si>
  <si>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</si>
  <si>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</si>
  <si>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</si>
  <si>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</si>
  <si>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</si>
  <si>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</si>
  <si>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</si>
  <si>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</si>
  <si>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</si>
  <si>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</si>
  <si>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</si>
  <si>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</si>
  <si>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</si>
  <si>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</si>
  <si>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</si>
  <si>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</si>
  <si>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</si>
  <si>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</si>
  <si>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</si>
  <si>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</si>
  <si>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</si>
  <si>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</si>
  <si>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</si>
  <si>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</si>
  <si>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</si>
  <si>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</si>
  <si>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</si>
  <si>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</si>
  <si>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</si>
  <si>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</si>
  <si>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</si>
  <si>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</si>
  <si>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</si>
  <si>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</si>
  <si>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</si>
  <si>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</si>
  <si>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</si>
  <si>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</si>
  <si>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</si>
  <si>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</si>
  <si>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</si>
  <si>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</si>
  <si>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התחייבות  נכות</t>
  </si>
  <si>
    <t>סה"כ השקעות אחרות בישראל</t>
  </si>
  <si>
    <t>השקעות אחרות בחו"ל</t>
  </si>
  <si>
    <t>S&amp;P500 EMINI FU</t>
  </si>
  <si>
    <t>ESM5 INDEX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</si>
  <si>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</si>
  <si>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</si>
  <si>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</si>
  <si>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</si>
  <si>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</si>
  <si>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</si>
  <si>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</si>
  <si>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</si>
  <si>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</si>
  <si>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</si>
  <si>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</si>
  <si>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</si>
  <si>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</si>
  <si>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</si>
  <si>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מקיפה - מסלול כשר, מספר אישור: 1531, קידוד: 513765347-00000000001531-0005, תאריך הפקת דוח: 20/04/2015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</si>
  <si>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</si>
  <si>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</si>
  <si>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</si>
  <si>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</si>
  <si>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</si>
  <si>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</si>
  <si>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</si>
  <si>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</si>
  <si>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</si>
  <si>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</si>
  <si>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</si>
  <si>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</si>
  <si>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</si>
  <si>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</si>
  <si>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</si>
  <si>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</si>
  <si>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</si>
  <si>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</si>
  <si>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</si>
  <si>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</si>
  <si>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</si>
  <si>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</si>
  <si>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</si>
  <si>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</si>
  <si>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</si>
  <si>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</si>
  <si>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</si>
  <si>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</si>
  <si>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</si>
  <si>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</si>
  <si>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</si>
  <si>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שטרלינג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</si>
  <si>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</si>
  <si>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</si>
  <si>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</si>
  <si>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</si>
  <si>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</si>
  <si>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</si>
  <si>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</si>
  <si>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</si>
  <si>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</si>
  <si>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</si>
  <si>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</si>
  <si>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</si>
  <si>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</si>
  <si>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</si>
  <si>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</si>
  <si>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</si>
  <si>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</si>
  <si>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</si>
  <si>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</si>
  <si>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</si>
  <si>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</si>
  <si>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</si>
  <si>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</si>
  <si>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</si>
  <si>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</si>
  <si>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</si>
  <si>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</si>
  <si>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>אחרים</t>
  </si>
  <si>
    <t xml:space="preserve">  שונות  </t>
  </si>
  <si>
    <t xml:space="preserve">  לא מדורג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</si>
</sst>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/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 readingOrder="2"/>
    </xf>
    <xf numFmtId="0" fontId="6" fillId="0" borderId="4" xfId="0" applyFont="1" applyBorder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6" fillId="0" borderId="4" xfId="0" applyNumberFormat="1" applyFont="1" applyBorder="1" applyAlignment="1">
      <alignment horizontal="right" readingOrder="2"/>
    </xf>
    <xf numFmtId="0" fontId="0" fillId="0" borderId="4" xfId="0" applyBorder="1"/>
    <xf numFmtId="10" fontId="5" fillId="0" borderId="0" xfId="0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0" fontId="6" fillId="0" borderId="4" xfId="0" applyNumberFormat="1" applyFont="1" applyBorder="1" applyAlignment="1">
      <alignment horizontal="right" readingOrder="2"/>
    </xf>
    <xf numFmtId="0" fontId="5" fillId="0" borderId="4" xfId="0" applyNumberFormat="1" applyFont="1" applyBorder="1" applyAlignment="1">
      <alignment horizontal="right" readingOrder="2"/>
    </xf>
    <xf numFmtId="0" fontId="6" fillId="0" borderId="0" xfId="0" applyNumberFormat="1" applyFont="1" applyAlignment="1">
      <alignment horizontal="right" readingOrder="2"/>
    </xf>
    <xf numFmtId="43" fontId="7" fillId="0" borderId="0" xfId="1" applyFont="1" applyAlignment="1">
      <alignment horizontal="right" readingOrder="2"/>
    </xf>
    <xf numFmtId="10" fontId="0" fillId="0" borderId="0" xfId="0" applyNumberFormat="1"/>
    <xf numFmtId="10" fontId="5" fillId="0" borderId="1" xfId="0" applyNumberFormat="1" applyFont="1" applyBorder="1" applyAlignment="1">
      <alignment horizontal="right" readingOrder="2"/>
    </xf>
    <xf numFmtId="10" fontId="7" fillId="0" borderId="0" xfId="1" applyNumberFormat="1" applyFont="1" applyAlignment="1">
      <alignment horizontal="right" readingOrder="2"/>
    </xf>
    <xf numFmtId="4" fontId="0" fillId="0" borderId="0" xfId="0" applyNumberFormat="1"/>
    <xf numFmtId="4" fontId="5" fillId="0" borderId="0" xfId="0" applyNumberFormat="1" applyFont="1" applyAlignment="1">
      <alignment horizontal="right" readingOrder="2"/>
    </xf>
    <xf numFmtId="4" fontId="5" fillId="0" borderId="1" xfId="0" applyNumberFormat="1" applyFont="1" applyBorder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7" fillId="0" borderId="0" xfId="0" applyNumberFormat="1" applyFont="1" applyAlignment="1">
      <alignment horizontal="right" readingOrder="2"/>
    </xf>
    <xf numFmtId="4" fontId="6" fillId="0" borderId="4" xfId="0" applyNumberFormat="1" applyFont="1" applyBorder="1" applyAlignment="1">
      <alignment horizontal="right" readingOrder="2"/>
    </xf>
    <xf numFmtId="4" fontId="5" fillId="0" borderId="4" xfId="0" applyNumberFormat="1" applyFont="1" applyBorder="1" applyAlignment="1">
      <alignment horizontal="right" readingOrder="2"/>
    </xf>
    <xf numFmtId="0" fontId="0" fillId="0" borderId="0" xfId="0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2" fontId="6" fillId="0" borderId="4" xfId="0" applyNumberFormat="1" applyFont="1" applyBorder="1" applyAlignment="1">
      <alignment horizontal="right" readingOrder="2"/>
    </xf>
    <xf numFmtId="2" fontId="0" fillId="0" borderId="0" xfId="0" applyNumberFormat="1"/>
    <xf numFmtId="2" fontId="5" fillId="0" borderId="4" xfId="0" applyNumberFormat="1" applyFont="1" applyBorder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2" fontId="6" fillId="0" borderId="0" xfId="0" applyNumberFormat="1" applyFont="1" applyAlignment="1">
      <alignment horizontal="right" readingOrder="2"/>
    </xf>
    <xf numFmtId="2" fontId="7" fillId="0" borderId="0" xfId="0" applyNumberFormat="1" applyFont="1" applyAlignment="1">
      <alignment horizontal="right" readingOrder="2"/>
    </xf>
    <xf numFmtId="0" fontId="10" fillId="0" borderId="0" xfId="0" applyFont="1" applyAlignment="1">
      <alignment horizontal="right" readingOrder="2"/>
    </xf>
    <xf numFmtId="43" fontId="10" fillId="0" borderId="0" xfId="1" applyFont="1" applyAlignment="1">
      <alignment horizontal="right" readingOrder="2"/>
    </xf>
    <xf numFmtId="43" fontId="11" fillId="0" borderId="0" xfId="2" applyFont="1"/>
    <xf numFmtId="10" fontId="10" fillId="0" borderId="0" xfId="1" applyNumberFormat="1" applyFont="1" applyAlignment="1">
      <alignment horizontal="right" readingOrder="2"/>
    </xf>
    <xf numFmtId="43" fontId="1" fillId="0" borderId="0" xfId="4" applyFont="1"/>
    <xf numFmtId="43" fontId="0" fillId="0" borderId="0" xfId="0" applyNumberFormat="1"/>
    <xf numFmtId="43" fontId="1" fillId="0" borderId="0" xfId="4" applyFont="1"/>
  </cellXfs>
  <cellStyles count="5">
    <cellStyle name="Comma" xfId="1" builtinId="3"/>
    <cellStyle name="Comma 2" xfId="2"/>
    <cellStyle name="Comma 3" xf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topLeftCell="A6" workbookViewId="0">
      <selection activeCell="J57" sqref="J57"/>
    </sheetView>
  </sheetViews>
  <sheetFormatPr defaultColWidth="9.140625" defaultRowHeight="12.75"/>
  <cols>
    <col min="1" max="1" width="49.7109375" customWidth="1"/>
    <col min="2" max="2" width="14.7109375" customWidth="1"/>
    <col min="3" max="4" width="8.7109375" customWidth="1"/>
    <col min="5" max="5" width="10.7109375" customWidth="1"/>
    <col min="6" max="6" width="13.7109375" customWidth="1"/>
    <col min="7" max="7" width="14.7109375" style="28" customWidth="1"/>
    <col min="8" max="8" width="16.7109375" style="28" customWidth="1"/>
    <col min="9" max="9" width="12.7109375" style="31" customWidth="1"/>
    <col min="10" max="10" width="20.7109375" style="28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2" t="s">
        <v>10</v>
      </c>
      <c r="H11" s="22" t="s">
        <v>11</v>
      </c>
      <c r="I11" s="32" t="s">
        <v>12</v>
      </c>
      <c r="J11" s="22" t="s">
        <v>13</v>
      </c>
    </row>
    <row r="12" spans="1:10">
      <c r="A12" s="5"/>
      <c r="B12" s="5"/>
      <c r="C12" s="5"/>
      <c r="D12" s="5"/>
      <c r="E12" s="5"/>
      <c r="F12" s="5"/>
      <c r="G12" s="29" t="s">
        <v>14</v>
      </c>
      <c r="H12" s="29" t="s">
        <v>14</v>
      </c>
      <c r="I12" s="33" t="s">
        <v>15</v>
      </c>
      <c r="J12" s="29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2"/>
      <c r="H15" s="22"/>
      <c r="I15" s="32"/>
      <c r="J15" s="22"/>
    </row>
    <row r="18" spans="1:10">
      <c r="A18" s="4" t="s">
        <v>17</v>
      </c>
      <c r="B18" s="4"/>
      <c r="C18" s="4"/>
      <c r="D18" s="4"/>
      <c r="E18" s="4"/>
      <c r="F18" s="4"/>
      <c r="G18" s="22"/>
      <c r="H18" s="22"/>
      <c r="I18" s="32"/>
      <c r="J18" s="22"/>
    </row>
    <row r="19" spans="1:10">
      <c r="A19" s="6" t="s">
        <v>18</v>
      </c>
      <c r="B19" s="6"/>
      <c r="C19" s="6"/>
      <c r="D19" s="6"/>
      <c r="E19" s="6"/>
      <c r="F19" s="6"/>
      <c r="G19" s="19"/>
      <c r="H19" s="19"/>
      <c r="I19" s="34"/>
      <c r="J19" s="19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27">
        <v>0</v>
      </c>
      <c r="F20" s="7" t="s">
        <v>23</v>
      </c>
      <c r="G20" s="18">
        <v>0</v>
      </c>
      <c r="H20" s="18">
        <v>0</v>
      </c>
      <c r="I20" s="35">
        <v>6469.32</v>
      </c>
      <c r="J20" s="18">
        <f>I20/סיכום!$B$42</f>
        <v>4.2259396864841002E-2</v>
      </c>
    </row>
    <row r="21" spans="1:10" ht="13.5" thickBot="1">
      <c r="A21" s="6" t="s">
        <v>24</v>
      </c>
      <c r="B21" s="6"/>
      <c r="C21" s="6"/>
      <c r="D21" s="6"/>
      <c r="E21" s="6"/>
      <c r="F21" s="6"/>
      <c r="G21" s="19"/>
      <c r="H21" s="19"/>
      <c r="I21" s="36">
        <f>SUM(I20)</f>
        <v>6469.32</v>
      </c>
      <c r="J21" s="20">
        <f>SUM(J20)</f>
        <v>4.2259396864841002E-2</v>
      </c>
    </row>
    <row r="22" spans="1:10" ht="13.5" thickTop="1"/>
    <row r="23" spans="1:10">
      <c r="A23" s="6" t="s">
        <v>25</v>
      </c>
      <c r="B23" s="6"/>
      <c r="C23" s="6"/>
      <c r="D23" s="6"/>
      <c r="E23" s="6"/>
      <c r="F23" s="6"/>
      <c r="G23" s="19"/>
      <c r="H23" s="19"/>
      <c r="I23" s="34"/>
      <c r="J23" s="19"/>
    </row>
    <row r="24" spans="1:10">
      <c r="A24" s="7" t="s">
        <v>26</v>
      </c>
      <c r="B24" s="7" t="s">
        <v>27</v>
      </c>
      <c r="C24" s="7" t="s">
        <v>21</v>
      </c>
      <c r="D24" s="7" t="s">
        <v>22</v>
      </c>
      <c r="E24" s="27">
        <v>0</v>
      </c>
      <c r="F24" s="7" t="s">
        <v>28</v>
      </c>
      <c r="G24" s="18">
        <v>0</v>
      </c>
      <c r="H24" s="18">
        <v>0</v>
      </c>
      <c r="I24" s="35">
        <v>3477.12</v>
      </c>
      <c r="J24" s="18">
        <f>I24/סיכום!$B$42</f>
        <v>2.2713514562067719E-2</v>
      </c>
    </row>
    <row r="25" spans="1:10">
      <c r="A25" s="7" t="s">
        <v>29</v>
      </c>
      <c r="B25" s="7" t="s">
        <v>30</v>
      </c>
      <c r="C25" s="7" t="s">
        <v>21</v>
      </c>
      <c r="D25" s="7" t="s">
        <v>22</v>
      </c>
      <c r="E25" s="27">
        <v>0</v>
      </c>
      <c r="F25" s="7" t="s">
        <v>31</v>
      </c>
      <c r="G25" s="18">
        <v>0</v>
      </c>
      <c r="H25" s="18">
        <v>0</v>
      </c>
      <c r="I25" s="35">
        <v>364.62</v>
      </c>
      <c r="J25" s="18">
        <f>I25/סיכום!$B$42</f>
        <v>2.3817992130329506E-3</v>
      </c>
    </row>
    <row r="26" spans="1:10">
      <c r="A26" s="7" t="s">
        <v>32</v>
      </c>
      <c r="B26" s="7" t="s">
        <v>33</v>
      </c>
      <c r="C26" s="7" t="s">
        <v>21</v>
      </c>
      <c r="D26" s="7" t="s">
        <v>22</v>
      </c>
      <c r="E26" s="27">
        <v>0</v>
      </c>
      <c r="F26" s="7" t="s">
        <v>31</v>
      </c>
      <c r="G26" s="18">
        <v>0</v>
      </c>
      <c r="H26" s="18">
        <v>0</v>
      </c>
      <c r="I26" s="35">
        <v>905.38</v>
      </c>
      <c r="J26" s="18">
        <f>I26/סיכום!$B$42</f>
        <v>5.914193877175615E-3</v>
      </c>
    </row>
    <row r="27" spans="1:10" ht="13.5" thickBot="1">
      <c r="A27" s="6" t="s">
        <v>34</v>
      </c>
      <c r="B27" s="6"/>
      <c r="C27" s="6"/>
      <c r="D27" s="6"/>
      <c r="E27" s="6"/>
      <c r="F27" s="6"/>
      <c r="G27" s="19"/>
      <c r="H27" s="19"/>
      <c r="I27" s="36">
        <f>SUM(I24:I26)</f>
        <v>4747.12</v>
      </c>
      <c r="J27" s="20">
        <f>SUM(J24:J26)</f>
        <v>3.1009507652276284E-2</v>
      </c>
    </row>
    <row r="28" spans="1:10" ht="13.5" thickTop="1"/>
    <row r="29" spans="1:10">
      <c r="A29" s="6" t="s">
        <v>35</v>
      </c>
      <c r="B29" s="6"/>
      <c r="C29" s="6"/>
      <c r="D29" s="6"/>
      <c r="E29" s="6"/>
      <c r="F29" s="6"/>
      <c r="G29" s="19"/>
      <c r="H29" s="19"/>
      <c r="I29" s="34"/>
      <c r="J29" s="19"/>
    </row>
    <row r="30" spans="1:10" ht="13.5" thickBot="1">
      <c r="A30" s="6" t="s">
        <v>36</v>
      </c>
      <c r="B30" s="6"/>
      <c r="C30" s="6"/>
      <c r="D30" s="6"/>
      <c r="E30" s="6"/>
      <c r="F30" s="6"/>
      <c r="G30" s="19"/>
      <c r="H30" s="19"/>
      <c r="I30" s="36">
        <v>0</v>
      </c>
      <c r="J30" s="20">
        <f>I30/סיכום!$B$42</f>
        <v>0</v>
      </c>
    </row>
    <row r="31" spans="1:10" ht="13.5" thickTop="1"/>
    <row r="32" spans="1:10">
      <c r="A32" s="6" t="s">
        <v>37</v>
      </c>
      <c r="B32" s="6"/>
      <c r="C32" s="6"/>
      <c r="D32" s="6"/>
      <c r="E32" s="6"/>
      <c r="F32" s="6"/>
      <c r="G32" s="19"/>
      <c r="H32" s="19"/>
      <c r="I32" s="34"/>
      <c r="J32" s="19"/>
    </row>
    <row r="33" spans="1:10" ht="13.5" thickBot="1">
      <c r="A33" s="6" t="s">
        <v>38</v>
      </c>
      <c r="B33" s="6"/>
      <c r="C33" s="6"/>
      <c r="D33" s="6"/>
      <c r="E33" s="6"/>
      <c r="F33" s="6"/>
      <c r="G33" s="19"/>
      <c r="H33" s="19"/>
      <c r="I33" s="36">
        <v>0</v>
      </c>
      <c r="J33" s="20">
        <f>I33/סיכום!$B$42</f>
        <v>0</v>
      </c>
    </row>
    <row r="34" spans="1:10" ht="13.5" thickTop="1"/>
    <row r="35" spans="1:10">
      <c r="A35" s="6" t="s">
        <v>39</v>
      </c>
      <c r="B35" s="6"/>
      <c r="C35" s="6"/>
      <c r="D35" s="6"/>
      <c r="E35" s="6"/>
      <c r="F35" s="6"/>
      <c r="G35" s="19"/>
      <c r="H35" s="19"/>
      <c r="I35" s="34"/>
      <c r="J35" s="19"/>
    </row>
    <row r="36" spans="1:10" ht="13.5" thickBot="1">
      <c r="A36" s="6" t="s">
        <v>40</v>
      </c>
      <c r="B36" s="6"/>
      <c r="C36" s="6"/>
      <c r="D36" s="6"/>
      <c r="E36" s="6"/>
      <c r="F36" s="6"/>
      <c r="G36" s="19"/>
      <c r="H36" s="19"/>
      <c r="I36" s="36">
        <v>0</v>
      </c>
      <c r="J36" s="20">
        <f>I36/סיכום!$B$42</f>
        <v>0</v>
      </c>
    </row>
    <row r="37" spans="1:10" ht="13.5" thickTop="1"/>
    <row r="38" spans="1:10">
      <c r="A38" s="6" t="s">
        <v>41</v>
      </c>
      <c r="B38" s="6"/>
      <c r="C38" s="6"/>
      <c r="D38" s="6"/>
      <c r="E38" s="6"/>
      <c r="F38" s="6"/>
      <c r="G38" s="19"/>
      <c r="H38" s="19"/>
      <c r="I38" s="34"/>
      <c r="J38" s="19"/>
    </row>
    <row r="39" spans="1:10" ht="13.5" thickBot="1">
      <c r="A39" s="6" t="s">
        <v>42</v>
      </c>
      <c r="B39" s="6"/>
      <c r="C39" s="6"/>
      <c r="D39" s="6"/>
      <c r="E39" s="6"/>
      <c r="F39" s="6"/>
      <c r="G39" s="19"/>
      <c r="H39" s="19"/>
      <c r="I39" s="36">
        <v>0</v>
      </c>
      <c r="J39" s="20">
        <f>I39/סיכום!$B$42</f>
        <v>0</v>
      </c>
    </row>
    <row r="40" spans="1:10" ht="13.5" thickTop="1"/>
    <row r="41" spans="1:10">
      <c r="A41" s="6" t="s">
        <v>43</v>
      </c>
      <c r="B41" s="6"/>
      <c r="C41" s="6"/>
      <c r="D41" s="6"/>
      <c r="E41" s="6"/>
      <c r="F41" s="6"/>
      <c r="G41" s="19"/>
      <c r="H41" s="19"/>
      <c r="I41" s="34"/>
      <c r="J41" s="19"/>
    </row>
    <row r="42" spans="1:10" ht="13.5" thickBot="1">
      <c r="A42" s="6" t="s">
        <v>44</v>
      </c>
      <c r="B42" s="6"/>
      <c r="C42" s="6"/>
      <c r="D42" s="6"/>
      <c r="E42" s="6"/>
      <c r="F42" s="6"/>
      <c r="G42" s="19"/>
      <c r="H42" s="19"/>
      <c r="I42" s="36">
        <v>0</v>
      </c>
      <c r="J42" s="20">
        <f>I42/סיכום!$B$42</f>
        <v>0</v>
      </c>
    </row>
    <row r="43" spans="1:10" ht="13.5" thickTop="1"/>
    <row r="44" spans="1:10" ht="13.5" thickBot="1">
      <c r="A44" s="4" t="s">
        <v>45</v>
      </c>
      <c r="B44" s="4"/>
      <c r="C44" s="4"/>
      <c r="D44" s="4"/>
      <c r="E44" s="4"/>
      <c r="F44" s="4"/>
      <c r="G44" s="22"/>
      <c r="H44" s="22"/>
      <c r="I44" s="37">
        <f>SUM(I21+I27)</f>
        <v>11216.439999999999</v>
      </c>
      <c r="J44" s="23">
        <f>SUM(J21+J27)</f>
        <v>7.3268904517117289E-2</v>
      </c>
    </row>
    <row r="45" spans="1:10" ht="13.5" thickTop="1"/>
    <row r="47" spans="1:10">
      <c r="A47" s="4" t="s">
        <v>46</v>
      </c>
      <c r="B47" s="4"/>
      <c r="C47" s="4"/>
      <c r="D47" s="4"/>
      <c r="E47" s="4"/>
      <c r="F47" s="4"/>
      <c r="G47" s="22"/>
      <c r="H47" s="22"/>
      <c r="I47" s="32"/>
      <c r="J47" s="22"/>
    </row>
    <row r="48" spans="1:10">
      <c r="A48" s="6" t="s">
        <v>25</v>
      </c>
      <c r="B48" s="6"/>
      <c r="C48" s="6"/>
      <c r="D48" s="6"/>
      <c r="E48" s="6"/>
      <c r="F48" s="6"/>
      <c r="G48" s="19"/>
      <c r="H48" s="19"/>
      <c r="I48" s="34"/>
      <c r="J48" s="19"/>
    </row>
    <row r="49" spans="1:10" ht="13.5" thickBot="1">
      <c r="A49" s="6" t="s">
        <v>34</v>
      </c>
      <c r="B49" s="6"/>
      <c r="C49" s="6"/>
      <c r="D49" s="6"/>
      <c r="E49" s="6"/>
      <c r="F49" s="6"/>
      <c r="G49" s="19"/>
      <c r="H49" s="19"/>
      <c r="I49" s="36">
        <v>0</v>
      </c>
      <c r="J49" s="20">
        <f>I49/סיכום!$B$42</f>
        <v>0</v>
      </c>
    </row>
    <row r="50" spans="1:10" ht="13.5" thickTop="1"/>
    <row r="51" spans="1:10">
      <c r="A51" s="6" t="s">
        <v>43</v>
      </c>
      <c r="B51" s="6"/>
      <c r="C51" s="6"/>
      <c r="D51" s="6"/>
      <c r="E51" s="6"/>
      <c r="F51" s="6"/>
      <c r="G51" s="19"/>
      <c r="H51" s="19"/>
      <c r="I51" s="34"/>
      <c r="J51" s="19"/>
    </row>
    <row r="52" spans="1:10" ht="13.5" thickBot="1">
      <c r="A52" s="6" t="s">
        <v>44</v>
      </c>
      <c r="B52" s="6"/>
      <c r="C52" s="6"/>
      <c r="D52" s="6"/>
      <c r="E52" s="6"/>
      <c r="F52" s="6"/>
      <c r="G52" s="19"/>
      <c r="H52" s="19"/>
      <c r="I52" s="36">
        <v>0</v>
      </c>
      <c r="J52" s="20">
        <f>I52/סיכום!$B$42</f>
        <v>0</v>
      </c>
    </row>
    <row r="53" spans="1:10" ht="13.5" thickTop="1"/>
    <row r="54" spans="1:10" ht="13.5" thickBot="1">
      <c r="A54" s="4" t="s">
        <v>47</v>
      </c>
      <c r="B54" s="4"/>
      <c r="C54" s="4"/>
      <c r="D54" s="4"/>
      <c r="E54" s="4"/>
      <c r="F54" s="4"/>
      <c r="G54" s="22"/>
      <c r="H54" s="22"/>
      <c r="I54" s="37">
        <v>0</v>
      </c>
      <c r="J54" s="23">
        <v>0</v>
      </c>
    </row>
    <row r="55" spans="1:10" ht="13.5" thickTop="1"/>
    <row r="57" spans="1:10" ht="13.5" thickBot="1">
      <c r="A57" s="4" t="s">
        <v>48</v>
      </c>
      <c r="B57" s="4"/>
      <c r="C57" s="4"/>
      <c r="D57" s="4"/>
      <c r="E57" s="4"/>
      <c r="F57" s="4"/>
      <c r="G57" s="22"/>
      <c r="H57" s="22"/>
      <c r="I57" s="37">
        <f>+I44+I54</f>
        <v>11216.439999999999</v>
      </c>
      <c r="J57" s="23">
        <f>+J44+J54</f>
        <v>7.3268904517117289E-2</v>
      </c>
    </row>
    <row r="58" spans="1:10" ht="13.5" thickTop="1"/>
    <row r="60" spans="1:10">
      <c r="A60" s="7" t="s">
        <v>49</v>
      </c>
      <c r="B60" s="7"/>
      <c r="C60" s="7"/>
      <c r="D60" s="7"/>
      <c r="E60" s="7"/>
      <c r="F60" s="7"/>
      <c r="G60" s="18"/>
      <c r="H60" s="18"/>
      <c r="I60" s="35"/>
      <c r="J60" s="18"/>
    </row>
    <row r="64" spans="1:10">
      <c r="A64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rightToLeft="1" workbookViewId="0">
      <selection activeCell="H28" sqref="H28"/>
    </sheetView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7.7109375" customWidth="1"/>
    <col min="5" max="5" width="11.7109375" customWidth="1"/>
    <col min="6" max="6" width="11.7109375" style="31" customWidth="1"/>
    <col min="7" max="7" width="11.7109375" customWidth="1"/>
  </cols>
  <sheetData>
    <row r="2" spans="1:8" ht="18">
      <c r="A2" s="1" t="s">
        <v>0</v>
      </c>
      <c r="H2" s="38"/>
    </row>
    <row r="4" spans="1:8" ht="18">
      <c r="A4" s="1" t="s">
        <v>236</v>
      </c>
      <c r="H4" s="38"/>
    </row>
    <row r="6" spans="1:8">
      <c r="A6" s="2" t="s">
        <v>2</v>
      </c>
      <c r="H6" s="38"/>
    </row>
    <row r="8" spans="1:8" ht="15">
      <c r="A8" s="3" t="s">
        <v>3</v>
      </c>
      <c r="H8" s="38"/>
    </row>
    <row r="11" spans="1:8">
      <c r="A11" s="4" t="s">
        <v>4</v>
      </c>
      <c r="B11" s="4" t="s">
        <v>5</v>
      </c>
      <c r="C11" s="4" t="s">
        <v>6</v>
      </c>
      <c r="D11" s="4" t="s">
        <v>114</v>
      </c>
      <c r="E11" s="4" t="s">
        <v>9</v>
      </c>
      <c r="F11" s="32" t="s">
        <v>54</v>
      </c>
      <c r="G11" s="4" t="s">
        <v>55</v>
      </c>
      <c r="H11" s="39" t="s">
        <v>12</v>
      </c>
    </row>
    <row r="12" spans="1:8" ht="13.5" thickBot="1">
      <c r="A12" s="5"/>
      <c r="B12" s="5"/>
      <c r="C12" s="5"/>
      <c r="D12" s="5"/>
      <c r="E12" s="5"/>
      <c r="F12" s="33" t="s">
        <v>59</v>
      </c>
      <c r="G12" s="5" t="s">
        <v>60</v>
      </c>
      <c r="H12" s="40" t="s">
        <v>15</v>
      </c>
    </row>
    <row r="13" spans="1:8" ht="13.5" thickTop="1"/>
    <row r="15" spans="1:8">
      <c r="A15" s="4" t="s">
        <v>237</v>
      </c>
      <c r="B15" s="4"/>
      <c r="C15" s="4"/>
      <c r="D15" s="4"/>
      <c r="E15" s="4"/>
      <c r="F15" s="32"/>
      <c r="G15" s="4"/>
      <c r="H15" s="39"/>
    </row>
    <row r="18" spans="1:8">
      <c r="A18" s="4" t="s">
        <v>238</v>
      </c>
      <c r="B18" s="4"/>
      <c r="C18" s="4"/>
      <c r="D18" s="4"/>
      <c r="E18" s="4"/>
      <c r="F18" s="32"/>
      <c r="G18" s="4"/>
      <c r="H18" s="39"/>
    </row>
    <row r="19" spans="1:8">
      <c r="A19" s="6" t="s">
        <v>239</v>
      </c>
      <c r="B19" s="6"/>
      <c r="C19" s="6"/>
      <c r="D19" s="6"/>
      <c r="E19" s="6"/>
      <c r="F19" s="34"/>
      <c r="G19" s="6"/>
      <c r="H19" s="41"/>
    </row>
    <row r="20" spans="1:8" ht="13.5" thickBot="1">
      <c r="A20" s="6" t="s">
        <v>240</v>
      </c>
      <c r="B20" s="6"/>
      <c r="C20" s="6"/>
      <c r="D20" s="6"/>
      <c r="E20" s="6"/>
      <c r="F20" s="36">
        <v>0</v>
      </c>
      <c r="G20" s="6"/>
      <c r="H20" s="43">
        <v>0</v>
      </c>
    </row>
    <row r="21" spans="1:8" ht="13.5" thickTop="1">
      <c r="H21" s="44"/>
    </row>
    <row r="22" spans="1:8" ht="13.5" thickBot="1">
      <c r="A22" s="4" t="s">
        <v>241</v>
      </c>
      <c r="B22" s="4"/>
      <c r="C22" s="4"/>
      <c r="D22" s="4"/>
      <c r="E22" s="4"/>
      <c r="F22" s="37">
        <v>0</v>
      </c>
      <c r="G22" s="4"/>
      <c r="H22" s="45">
        <v>0</v>
      </c>
    </row>
    <row r="23" spans="1:8" ht="13.5" thickTop="1">
      <c r="H23" s="44"/>
    </row>
    <row r="24" spans="1:8">
      <c r="H24" s="44"/>
    </row>
    <row r="25" spans="1:8">
      <c r="A25" s="4" t="s">
        <v>242</v>
      </c>
      <c r="B25" s="4"/>
      <c r="C25" s="4"/>
      <c r="D25" s="4"/>
      <c r="E25" s="4"/>
      <c r="F25" s="32"/>
      <c r="G25" s="4"/>
      <c r="H25" s="46"/>
    </row>
    <row r="26" spans="1:8">
      <c r="A26" s="6" t="s">
        <v>243</v>
      </c>
      <c r="B26" s="6"/>
      <c r="C26" s="6"/>
      <c r="D26" s="6"/>
      <c r="E26" s="6"/>
      <c r="F26" s="34"/>
      <c r="G26" s="6"/>
      <c r="H26" s="47"/>
    </row>
    <row r="27" spans="1:8">
      <c r="A27" s="7" t="s">
        <v>244</v>
      </c>
      <c r="B27" s="7" t="s">
        <v>245</v>
      </c>
      <c r="C27" s="7"/>
      <c r="D27" s="7" t="s">
        <v>246</v>
      </c>
      <c r="E27" s="7" t="s">
        <v>31</v>
      </c>
      <c r="F27" s="35">
        <v>128.21</v>
      </c>
      <c r="G27" s="7">
        <v>12000</v>
      </c>
      <c r="H27" s="48">
        <v>15.38</v>
      </c>
    </row>
    <row r="28" spans="1:8" ht="13.5" thickBot="1">
      <c r="A28" s="6" t="s">
        <v>247</v>
      </c>
      <c r="B28" s="6"/>
      <c r="C28" s="6"/>
      <c r="D28" s="6"/>
      <c r="E28" s="6"/>
      <c r="F28" s="36">
        <f>SUM(F27)</f>
        <v>128.21</v>
      </c>
      <c r="G28" s="6"/>
      <c r="H28" s="43">
        <f>+H27</f>
        <v>15.38</v>
      </c>
    </row>
    <row r="29" spans="1:8" ht="13.5" thickTop="1">
      <c r="H29" s="44"/>
    </row>
    <row r="30" spans="1:8" ht="13.5" thickBot="1">
      <c r="A30" s="4" t="s">
        <v>248</v>
      </c>
      <c r="B30" s="4"/>
      <c r="C30" s="4"/>
      <c r="D30" s="4"/>
      <c r="E30" s="4"/>
      <c r="F30" s="37">
        <f>SUM(F28)</f>
        <v>128.21</v>
      </c>
      <c r="G30" s="4"/>
      <c r="H30" s="45">
        <f>+H28</f>
        <v>15.38</v>
      </c>
    </row>
    <row r="31" spans="1:8" ht="13.5" thickTop="1">
      <c r="H31" s="44"/>
    </row>
    <row r="32" spans="1:8">
      <c r="H32" s="44"/>
    </row>
    <row r="33" spans="1:8" ht="13.5" thickBot="1">
      <c r="A33" s="4" t="s">
        <v>249</v>
      </c>
      <c r="B33" s="4"/>
      <c r="C33" s="4"/>
      <c r="D33" s="4"/>
      <c r="E33" s="4"/>
      <c r="F33" s="37">
        <f>SUM(F30)</f>
        <v>128.21</v>
      </c>
      <c r="G33" s="4"/>
      <c r="H33" s="45">
        <f>+H30</f>
        <v>15.38</v>
      </c>
    </row>
    <row r="34" spans="1:8" ht="13.5" thickTop="1"/>
    <row r="36" spans="1:8">
      <c r="A36" s="7" t="s">
        <v>49</v>
      </c>
      <c r="B36" s="7"/>
      <c r="C36" s="7"/>
      <c r="D36" s="7"/>
      <c r="E36" s="7"/>
      <c r="F36" s="35"/>
      <c r="G36" s="7"/>
      <c r="H36" s="42"/>
    </row>
    <row r="40" spans="1:8">
      <c r="A40" s="2"/>
      <c r="H40" s="38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26" workbookViewId="0">
      <selection activeCell="K23" sqref="K23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250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251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12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252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253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254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255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256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257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258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259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260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261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>
      <c r="A31" s="6" t="s">
        <v>262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263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4">
        <v>0</v>
      </c>
      <c r="M32" s="6"/>
      <c r="N32" s="24">
        <v>0</v>
      </c>
      <c r="O32" s="6"/>
      <c r="P32" s="20">
        <f>N32/סיכום!$B$42</f>
        <v>0</v>
      </c>
    </row>
    <row r="33" spans="1:16" ht="13.5" thickTop="1"/>
    <row r="34" spans="1:16">
      <c r="A34" s="6" t="s">
        <v>264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265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4">
        <v>0</v>
      </c>
      <c r="M35" s="6"/>
      <c r="N35" s="24">
        <v>0</v>
      </c>
      <c r="O35" s="6"/>
      <c r="P35" s="20">
        <f>N35/סיכום!$B$42</f>
        <v>0</v>
      </c>
    </row>
    <row r="36" spans="1:16" ht="13.5" thickTop="1"/>
    <row r="37" spans="1:16" ht="13.5" thickBot="1">
      <c r="A37" s="4" t="s">
        <v>266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5">
        <v>0</v>
      </c>
      <c r="M37" s="4"/>
      <c r="N37" s="25">
        <v>0</v>
      </c>
      <c r="O37" s="4"/>
      <c r="P37" s="23">
        <v>0</v>
      </c>
    </row>
    <row r="38" spans="1:16" ht="13.5" thickTop="1"/>
    <row r="40" spans="1:16">
      <c r="A40" s="4" t="s">
        <v>267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254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255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4">
        <v>0</v>
      </c>
      <c r="M42" s="6"/>
      <c r="N42" s="24">
        <v>0</v>
      </c>
      <c r="O42" s="6"/>
      <c r="P42" s="20">
        <f>N42/סיכום!$B$42</f>
        <v>0</v>
      </c>
    </row>
    <row r="43" spans="1:16" ht="13.5" thickTop="1"/>
    <row r="44" spans="1:16">
      <c r="A44" s="6" t="s">
        <v>256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257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4">
        <v>0</v>
      </c>
      <c r="M45" s="6"/>
      <c r="N45" s="24">
        <v>0</v>
      </c>
      <c r="O45" s="6"/>
      <c r="P45" s="20">
        <f>N45/סיכום!$B$42</f>
        <v>0</v>
      </c>
    </row>
    <row r="46" spans="1:16" ht="13.5" thickTop="1"/>
    <row r="47" spans="1:16">
      <c r="A47" s="6" t="s">
        <v>258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259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4">
        <v>0</v>
      </c>
      <c r="M48" s="6"/>
      <c r="N48" s="24">
        <v>0</v>
      </c>
      <c r="O48" s="6"/>
      <c r="P48" s="20">
        <f>N48/סיכום!$B$42</f>
        <v>0</v>
      </c>
    </row>
    <row r="49" spans="1:16" ht="13.5" thickTop="1"/>
    <row r="50" spans="1:16">
      <c r="A50" s="6" t="s">
        <v>260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261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4">
        <v>0</v>
      </c>
      <c r="M51" s="6"/>
      <c r="N51" s="24">
        <v>0</v>
      </c>
      <c r="O51" s="6"/>
      <c r="P51" s="20">
        <f>N51/סיכום!$B$42</f>
        <v>0</v>
      </c>
    </row>
    <row r="52" spans="1:16" ht="13.5" thickTop="1"/>
    <row r="53" spans="1:16">
      <c r="A53" s="6" t="s">
        <v>262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263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4">
        <v>0</v>
      </c>
      <c r="M54" s="6"/>
      <c r="N54" s="24">
        <v>0</v>
      </c>
      <c r="O54" s="6"/>
      <c r="P54" s="20">
        <f>N54/סיכום!$B$42</f>
        <v>0</v>
      </c>
    </row>
    <row r="55" spans="1:16" ht="13.5" thickTop="1"/>
    <row r="56" spans="1:16">
      <c r="A56" s="6" t="s">
        <v>264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265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4">
        <v>0</v>
      </c>
      <c r="M57" s="6"/>
      <c r="N57" s="24">
        <v>0</v>
      </c>
      <c r="O57" s="6"/>
      <c r="P57" s="20">
        <f>N57/סיכום!$B$42</f>
        <v>0</v>
      </c>
    </row>
    <row r="58" spans="1:16" ht="13.5" thickTop="1"/>
    <row r="59" spans="1:16" ht="13.5" thickBot="1">
      <c r="A59" s="4" t="s">
        <v>268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5">
        <v>0</v>
      </c>
      <c r="M59" s="4"/>
      <c r="N59" s="25">
        <v>0</v>
      </c>
      <c r="O59" s="4"/>
      <c r="P59" s="23">
        <v>0</v>
      </c>
    </row>
    <row r="60" spans="1:16" ht="13.5" thickTop="1"/>
    <row r="62" spans="1:16" ht="13.5" thickBot="1">
      <c r="A62" s="4" t="s">
        <v>269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5">
        <v>0</v>
      </c>
      <c r="M62" s="4"/>
      <c r="N62" s="25">
        <v>0</v>
      </c>
      <c r="O62" s="4"/>
      <c r="P62" s="23">
        <v>0</v>
      </c>
    </row>
    <row r="63" spans="1:16" ht="13.5" thickTop="1"/>
    <row r="65" spans="1:16">
      <c r="A65" s="7" t="s">
        <v>49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50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6"/>
  <sheetViews>
    <sheetView rightToLeft="1" topLeftCell="A43" workbookViewId="0">
      <selection activeCell="A67" sqref="A67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8" customWidth="1"/>
    <col min="9" max="9" width="16.7109375" style="28" customWidth="1"/>
    <col min="10" max="10" width="16.7109375" style="31" customWidth="1"/>
    <col min="11" max="11" width="9.7109375" style="31" customWidth="1"/>
    <col min="12" max="12" width="12.7109375" style="31" customWidth="1"/>
    <col min="13" max="13" width="24.7109375" style="28" customWidth="1"/>
    <col min="14" max="14" width="20.7109375" style="28" customWidth="1"/>
  </cols>
  <sheetData>
    <row r="2" spans="1:14" ht="18">
      <c r="A2" s="1" t="s">
        <v>0</v>
      </c>
    </row>
    <row r="4" spans="1:14" ht="18">
      <c r="A4" s="1" t="s">
        <v>270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52</v>
      </c>
      <c r="F11" s="4" t="s">
        <v>53</v>
      </c>
      <c r="G11" s="4" t="s">
        <v>9</v>
      </c>
      <c r="H11" s="22" t="s">
        <v>10</v>
      </c>
      <c r="I11" s="22" t="s">
        <v>11</v>
      </c>
      <c r="J11" s="32" t="s">
        <v>54</v>
      </c>
      <c r="K11" s="32" t="s">
        <v>55</v>
      </c>
      <c r="L11" s="32" t="s">
        <v>271</v>
      </c>
      <c r="M11" s="22" t="s">
        <v>56</v>
      </c>
      <c r="N11" s="22" t="s">
        <v>13</v>
      </c>
    </row>
    <row r="12" spans="1:14">
      <c r="A12" s="5"/>
      <c r="B12" s="5"/>
      <c r="C12" s="5"/>
      <c r="D12" s="5"/>
      <c r="E12" s="5" t="s">
        <v>57</v>
      </c>
      <c r="F12" s="5" t="s">
        <v>58</v>
      </c>
      <c r="G12" s="5"/>
      <c r="H12" s="29" t="s">
        <v>14</v>
      </c>
      <c r="I12" s="29" t="s">
        <v>14</v>
      </c>
      <c r="J12" s="33" t="s">
        <v>59</v>
      </c>
      <c r="K12" s="33" t="s">
        <v>60</v>
      </c>
      <c r="L12" s="33" t="s">
        <v>15</v>
      </c>
      <c r="M12" s="29" t="s">
        <v>14</v>
      </c>
      <c r="N12" s="29" t="s">
        <v>14</v>
      </c>
    </row>
    <row r="15" spans="1:14">
      <c r="A15" s="4" t="s">
        <v>61</v>
      </c>
      <c r="B15" s="4"/>
      <c r="C15" s="4"/>
      <c r="D15" s="4"/>
      <c r="E15" s="4"/>
      <c r="F15" s="4"/>
      <c r="G15" s="4"/>
      <c r="H15" s="22"/>
      <c r="I15" s="22"/>
      <c r="J15" s="32"/>
      <c r="K15" s="32"/>
      <c r="L15" s="32"/>
      <c r="M15" s="22"/>
      <c r="N15" s="22"/>
    </row>
    <row r="18" spans="1:14">
      <c r="A18" s="4" t="s">
        <v>272</v>
      </c>
      <c r="B18" s="4"/>
      <c r="C18" s="4"/>
      <c r="D18" s="4"/>
      <c r="E18" s="4"/>
      <c r="F18" s="4"/>
      <c r="G18" s="4"/>
      <c r="H18" s="22"/>
      <c r="I18" s="22"/>
      <c r="J18" s="32"/>
      <c r="K18" s="32"/>
      <c r="L18" s="32"/>
      <c r="M18" s="22"/>
      <c r="N18" s="22"/>
    </row>
    <row r="19" spans="1:14">
      <c r="A19" s="6" t="s">
        <v>273</v>
      </c>
      <c r="B19" s="6"/>
      <c r="C19" s="6"/>
      <c r="D19" s="6"/>
      <c r="E19" s="6"/>
      <c r="F19" s="6"/>
      <c r="G19" s="6"/>
      <c r="H19" s="19"/>
      <c r="I19" s="19"/>
      <c r="J19" s="34"/>
      <c r="K19" s="34"/>
      <c r="L19" s="34"/>
      <c r="M19" s="19"/>
      <c r="N19" s="19"/>
    </row>
    <row r="20" spans="1:14" ht="13.5" thickBot="1">
      <c r="A20" s="6" t="s">
        <v>274</v>
      </c>
      <c r="B20" s="6"/>
      <c r="C20" s="6"/>
      <c r="D20" s="6"/>
      <c r="E20" s="6"/>
      <c r="F20" s="6"/>
      <c r="G20" s="6"/>
      <c r="H20" s="19"/>
      <c r="I20" s="19"/>
      <c r="J20" s="36">
        <v>0</v>
      </c>
      <c r="K20" s="34"/>
      <c r="L20" s="36">
        <v>0</v>
      </c>
      <c r="M20" s="19"/>
      <c r="N20" s="20">
        <f>L20/סיכום!$B$42</f>
        <v>0</v>
      </c>
    </row>
    <row r="21" spans="1:14" ht="13.5" thickTop="1"/>
    <row r="22" spans="1:14">
      <c r="A22" s="6" t="s">
        <v>275</v>
      </c>
      <c r="B22" s="6"/>
      <c r="C22" s="6"/>
      <c r="D22" s="6"/>
      <c r="E22" s="6"/>
      <c r="F22" s="6"/>
      <c r="G22" s="6"/>
      <c r="H22" s="19"/>
      <c r="I22" s="19"/>
      <c r="J22" s="34"/>
      <c r="K22" s="34"/>
      <c r="L22" s="34"/>
      <c r="M22" s="19"/>
      <c r="N22" s="19"/>
    </row>
    <row r="23" spans="1:14">
      <c r="A23" s="7" t="s">
        <v>276</v>
      </c>
      <c r="B23" s="7">
        <v>8287948</v>
      </c>
      <c r="C23" s="7" t="s">
        <v>65</v>
      </c>
      <c r="D23" s="27">
        <v>0</v>
      </c>
      <c r="E23" s="7" t="s">
        <v>277</v>
      </c>
      <c r="F23" s="7">
        <v>9.4700000000000006</v>
      </c>
      <c r="G23" s="7" t="s">
        <v>23</v>
      </c>
      <c r="H23" s="18">
        <v>4.8000000000000001E-2</v>
      </c>
      <c r="I23" s="18">
        <v>4.8500000000000001E-2</v>
      </c>
      <c r="J23" s="35">
        <v>69000</v>
      </c>
      <c r="K23" s="35">
        <v>100.95</v>
      </c>
      <c r="L23" s="35">
        <v>69.650000000000006</v>
      </c>
      <c r="M23" s="18">
        <v>0</v>
      </c>
      <c r="N23" s="18">
        <f>L23/סיכום!$B$42</f>
        <v>4.5497316435671385E-4</v>
      </c>
    </row>
    <row r="24" spans="1:14">
      <c r="A24" s="7" t="s">
        <v>278</v>
      </c>
      <c r="B24" s="7">
        <v>8287963</v>
      </c>
      <c r="C24" s="7" t="s">
        <v>65</v>
      </c>
      <c r="D24" s="27">
        <v>0</v>
      </c>
      <c r="E24" s="7" t="s">
        <v>279</v>
      </c>
      <c r="F24" s="7">
        <v>9.41</v>
      </c>
      <c r="G24" s="7" t="s">
        <v>23</v>
      </c>
      <c r="H24" s="18">
        <v>4.8000000000000001E-2</v>
      </c>
      <c r="I24" s="18">
        <v>4.8599999999999997E-2</v>
      </c>
      <c r="J24" s="35">
        <v>293000</v>
      </c>
      <c r="K24" s="35">
        <v>101.96</v>
      </c>
      <c r="L24" s="35">
        <v>298.74</v>
      </c>
      <c r="M24" s="18">
        <v>2.0000000000000001E-4</v>
      </c>
      <c r="N24" s="18">
        <f>L24/סיכום!$B$42</f>
        <v>1.9514527368259108E-3</v>
      </c>
    </row>
    <row r="25" spans="1:14">
      <c r="A25" s="7" t="s">
        <v>280</v>
      </c>
      <c r="B25" s="7">
        <v>8287971</v>
      </c>
      <c r="C25" s="7" t="s">
        <v>65</v>
      </c>
      <c r="D25" s="27">
        <v>0</v>
      </c>
      <c r="E25" s="7" t="s">
        <v>281</v>
      </c>
      <c r="F25" s="7">
        <v>9.5</v>
      </c>
      <c r="G25" s="7" t="s">
        <v>23</v>
      </c>
      <c r="H25" s="18">
        <v>4.8000000000000001E-2</v>
      </c>
      <c r="I25" s="18">
        <v>4.8500000000000001E-2</v>
      </c>
      <c r="J25" s="35">
        <v>167000</v>
      </c>
      <c r="K25" s="35">
        <v>101.56</v>
      </c>
      <c r="L25" s="35">
        <v>169.61</v>
      </c>
      <c r="M25" s="18">
        <v>1E-4</v>
      </c>
      <c r="N25" s="18">
        <f>L25/סיכום!$B$42</f>
        <v>1.1079396756143896E-3</v>
      </c>
    </row>
    <row r="26" spans="1:14">
      <c r="A26" s="7" t="s">
        <v>282</v>
      </c>
      <c r="B26" s="7">
        <v>8287997</v>
      </c>
      <c r="C26" s="7" t="s">
        <v>65</v>
      </c>
      <c r="D26" s="27">
        <v>0</v>
      </c>
      <c r="E26" s="7" t="s">
        <v>283</v>
      </c>
      <c r="F26" s="7">
        <v>9.66</v>
      </c>
      <c r="G26" s="7" t="s">
        <v>23</v>
      </c>
      <c r="H26" s="18">
        <v>4.8000000000000001E-2</v>
      </c>
      <c r="I26" s="18">
        <v>4.8500000000000001E-2</v>
      </c>
      <c r="J26" s="35">
        <v>648000</v>
      </c>
      <c r="K26" s="35">
        <v>100.76</v>
      </c>
      <c r="L26" s="35">
        <v>652.94000000000005</v>
      </c>
      <c r="M26" s="18">
        <v>2.0000000000000001E-4</v>
      </c>
      <c r="N26" s="18">
        <f>L26/סיכום!$B$42</f>
        <v>4.265185612851009E-3</v>
      </c>
    </row>
    <row r="27" spans="1:14">
      <c r="A27" s="7" t="s">
        <v>284</v>
      </c>
      <c r="B27" s="7">
        <v>8288052</v>
      </c>
      <c r="C27" s="7" t="s">
        <v>65</v>
      </c>
      <c r="D27" s="27">
        <v>0</v>
      </c>
      <c r="E27" s="7" t="s">
        <v>285</v>
      </c>
      <c r="F27" s="7">
        <v>9.93</v>
      </c>
      <c r="G27" s="7" t="s">
        <v>23</v>
      </c>
      <c r="H27" s="18">
        <v>4.8000000000000001E-2</v>
      </c>
      <c r="I27" s="18">
        <v>4.8500000000000001E-2</v>
      </c>
      <c r="J27" s="35">
        <v>1229000</v>
      </c>
      <c r="K27" s="35">
        <v>100.76</v>
      </c>
      <c r="L27" s="35">
        <v>1238.3699999999999</v>
      </c>
      <c r="M27" s="18">
        <v>1.1000000000000001E-3</v>
      </c>
      <c r="N27" s="18">
        <f>L27/סיכום!$B$42</f>
        <v>8.0893771363162049E-3</v>
      </c>
    </row>
    <row r="28" spans="1:14">
      <c r="A28" s="7" t="s">
        <v>286</v>
      </c>
      <c r="B28" s="7">
        <v>8287922</v>
      </c>
      <c r="C28" s="7" t="s">
        <v>65</v>
      </c>
      <c r="D28" s="27">
        <v>0</v>
      </c>
      <c r="E28" s="7" t="s">
        <v>287</v>
      </c>
      <c r="F28" s="7">
        <v>9.3000000000000007</v>
      </c>
      <c r="G28" s="7" t="s">
        <v>23</v>
      </c>
      <c r="H28" s="18">
        <v>4.8000000000000001E-2</v>
      </c>
      <c r="I28" s="18">
        <v>4.8599999999999997E-2</v>
      </c>
      <c r="J28" s="35">
        <v>24000</v>
      </c>
      <c r="K28" s="35">
        <v>101.55</v>
      </c>
      <c r="L28" s="35">
        <v>24.37</v>
      </c>
      <c r="M28" s="18">
        <v>2.0000000000000001E-4</v>
      </c>
      <c r="N28" s="18">
        <f>L28/סיכום!$B$42</f>
        <v>1.5919161543967146E-4</v>
      </c>
    </row>
    <row r="29" spans="1:14">
      <c r="A29" s="7" t="s">
        <v>288</v>
      </c>
      <c r="B29" s="7">
        <v>8287930</v>
      </c>
      <c r="C29" s="7" t="s">
        <v>65</v>
      </c>
      <c r="D29" s="27">
        <v>0</v>
      </c>
      <c r="E29" s="7" t="s">
        <v>289</v>
      </c>
      <c r="F29" s="7">
        <v>9.3800000000000008</v>
      </c>
      <c r="G29" s="7" t="s">
        <v>23</v>
      </c>
      <c r="H29" s="18">
        <v>4.8000000000000001E-2</v>
      </c>
      <c r="I29" s="18">
        <v>4.8599999999999997E-2</v>
      </c>
      <c r="J29" s="35">
        <v>10000</v>
      </c>
      <c r="K29" s="35">
        <v>101.43</v>
      </c>
      <c r="L29" s="35">
        <v>10.14</v>
      </c>
      <c r="M29" s="18">
        <v>0</v>
      </c>
      <c r="N29" s="18">
        <f>L29/סיכום!$B$42</f>
        <v>6.6237299161192803E-5</v>
      </c>
    </row>
    <row r="30" spans="1:14">
      <c r="A30" s="7" t="s">
        <v>290</v>
      </c>
      <c r="B30" s="7">
        <v>8288060</v>
      </c>
      <c r="C30" s="7" t="s">
        <v>65</v>
      </c>
      <c r="D30" s="27">
        <v>0</v>
      </c>
      <c r="E30" s="7" t="s">
        <v>291</v>
      </c>
      <c r="F30" s="7">
        <v>10.02</v>
      </c>
      <c r="G30" s="7" t="s">
        <v>23</v>
      </c>
      <c r="H30" s="18">
        <v>4.8000000000000001E-2</v>
      </c>
      <c r="I30" s="18">
        <v>4.8500000000000001E-2</v>
      </c>
      <c r="J30" s="35">
        <v>1290000</v>
      </c>
      <c r="K30" s="35">
        <v>100.39</v>
      </c>
      <c r="L30" s="35">
        <v>1295.0899999999999</v>
      </c>
      <c r="M30" s="18">
        <v>1.1999999999999999E-3</v>
      </c>
      <c r="N30" s="18">
        <f>L30/סיכום!$B$42</f>
        <v>8.4598879458253617E-3</v>
      </c>
    </row>
    <row r="31" spans="1:14">
      <c r="A31" s="7" t="s">
        <v>292</v>
      </c>
      <c r="B31" s="7">
        <v>8287989</v>
      </c>
      <c r="C31" s="7" t="s">
        <v>65</v>
      </c>
      <c r="D31" s="27">
        <v>0</v>
      </c>
      <c r="E31" s="7" t="s">
        <v>293</v>
      </c>
      <c r="F31" s="7">
        <v>9.58</v>
      </c>
      <c r="G31" s="7" t="s">
        <v>23</v>
      </c>
      <c r="H31" s="18">
        <v>4.8000000000000001E-2</v>
      </c>
      <c r="I31" s="18">
        <v>4.8500000000000001E-2</v>
      </c>
      <c r="J31" s="35">
        <v>1042000</v>
      </c>
      <c r="K31" s="35">
        <v>101.36</v>
      </c>
      <c r="L31" s="35">
        <v>1056.1400000000001</v>
      </c>
      <c r="M31" s="18">
        <v>5.9999999999999995E-4</v>
      </c>
      <c r="N31" s="18">
        <f>L31/סיכום!$B$42</f>
        <v>6.8990001120416335E-3</v>
      </c>
    </row>
    <row r="32" spans="1:14">
      <c r="A32" s="7" t="s">
        <v>294</v>
      </c>
      <c r="B32" s="7">
        <v>8288003</v>
      </c>
      <c r="C32" s="7" t="s">
        <v>65</v>
      </c>
      <c r="D32" s="27">
        <v>0</v>
      </c>
      <c r="E32" s="7" t="s">
        <v>295</v>
      </c>
      <c r="F32" s="7">
        <v>9.74</v>
      </c>
      <c r="G32" s="7" t="s">
        <v>23</v>
      </c>
      <c r="H32" s="18">
        <v>4.8000000000000001E-2</v>
      </c>
      <c r="I32" s="18">
        <v>4.8500000000000001E-2</v>
      </c>
      <c r="J32" s="35">
        <v>768000</v>
      </c>
      <c r="K32" s="35">
        <v>100.56</v>
      </c>
      <c r="L32" s="35">
        <v>772.34</v>
      </c>
      <c r="M32" s="18">
        <v>5.9999999999999995E-4</v>
      </c>
      <c r="N32" s="18">
        <f>L32/סיכום!$B$42</f>
        <v>5.0451396088910892E-3</v>
      </c>
    </row>
    <row r="33" spans="1:14">
      <c r="A33" s="7" t="s">
        <v>296</v>
      </c>
      <c r="B33" s="7">
        <v>8288011</v>
      </c>
      <c r="C33" s="7" t="s">
        <v>65</v>
      </c>
      <c r="D33" s="27">
        <v>0</v>
      </c>
      <c r="E33" s="7" t="s">
        <v>297</v>
      </c>
      <c r="F33" s="7">
        <v>9.6</v>
      </c>
      <c r="G33" s="7" t="s">
        <v>23</v>
      </c>
      <c r="H33" s="18">
        <v>4.8000000000000001E-2</v>
      </c>
      <c r="I33" s="18">
        <v>4.8599999999999997E-2</v>
      </c>
      <c r="J33" s="35">
        <v>614000</v>
      </c>
      <c r="K33" s="35">
        <v>102.54</v>
      </c>
      <c r="L33" s="35">
        <v>629.6</v>
      </c>
      <c r="M33" s="18">
        <v>5.0000000000000001E-4</v>
      </c>
      <c r="N33" s="18">
        <f>L33/סיכום!$B$42</f>
        <v>4.1127222437758373E-3</v>
      </c>
    </row>
    <row r="34" spans="1:14">
      <c r="A34" s="7" t="s">
        <v>298</v>
      </c>
      <c r="B34" s="7">
        <v>8288029</v>
      </c>
      <c r="C34" s="7" t="s">
        <v>65</v>
      </c>
      <c r="D34" s="27">
        <v>0</v>
      </c>
      <c r="E34" s="7" t="s">
        <v>299</v>
      </c>
      <c r="F34" s="7">
        <v>9.68</v>
      </c>
      <c r="G34" s="7" t="s">
        <v>23</v>
      </c>
      <c r="H34" s="18">
        <v>4.8000000000000001E-2</v>
      </c>
      <c r="I34" s="18">
        <v>4.8599999999999997E-2</v>
      </c>
      <c r="J34" s="35">
        <v>1338000</v>
      </c>
      <c r="K34" s="35">
        <v>101.96</v>
      </c>
      <c r="L34" s="35">
        <v>1364.22</v>
      </c>
      <c r="M34" s="18">
        <v>8.0000000000000004E-4</v>
      </c>
      <c r="N34" s="18">
        <f>L34/סיכום!$B$42</f>
        <v>8.9114643256097085E-3</v>
      </c>
    </row>
    <row r="35" spans="1:14">
      <c r="A35" s="7" t="s">
        <v>300</v>
      </c>
      <c r="B35" s="7">
        <v>8288037</v>
      </c>
      <c r="C35" s="7" t="s">
        <v>65</v>
      </c>
      <c r="D35" s="27">
        <v>0</v>
      </c>
      <c r="E35" s="7" t="s">
        <v>301</v>
      </c>
      <c r="F35" s="7">
        <v>9.77</v>
      </c>
      <c r="G35" s="7" t="s">
        <v>23</v>
      </c>
      <c r="H35" s="18">
        <v>4.8000000000000001E-2</v>
      </c>
      <c r="I35" s="18">
        <v>4.8500000000000001E-2</v>
      </c>
      <c r="J35" s="35">
        <v>1506000</v>
      </c>
      <c r="K35" s="35">
        <v>101.56</v>
      </c>
      <c r="L35" s="35">
        <v>1529.57</v>
      </c>
      <c r="M35" s="18">
        <v>6.9999999999999999E-4</v>
      </c>
      <c r="N35" s="18">
        <f>L35/סיכום!$B$42</f>
        <v>9.9915764968427669E-3</v>
      </c>
    </row>
    <row r="36" spans="1:14">
      <c r="A36" s="7" t="s">
        <v>302</v>
      </c>
      <c r="B36" s="7">
        <v>8288045</v>
      </c>
      <c r="C36" s="7" t="s">
        <v>65</v>
      </c>
      <c r="D36" s="27">
        <v>0</v>
      </c>
      <c r="E36" s="7" t="s">
        <v>303</v>
      </c>
      <c r="F36" s="7">
        <v>9.85</v>
      </c>
      <c r="G36" s="7" t="s">
        <v>23</v>
      </c>
      <c r="H36" s="18">
        <v>4.8000000000000001E-2</v>
      </c>
      <c r="I36" s="18">
        <v>4.8599999999999997E-2</v>
      </c>
      <c r="J36" s="35">
        <v>1068000</v>
      </c>
      <c r="K36" s="35">
        <v>101.17</v>
      </c>
      <c r="L36" s="35">
        <v>1080.5</v>
      </c>
      <c r="M36" s="18">
        <v>1.4E-3</v>
      </c>
      <c r="N36" s="18">
        <f>L36/סיכום!$B$42</f>
        <v>7.0581264047010666E-3</v>
      </c>
    </row>
    <row r="37" spans="1:14">
      <c r="A37" s="7" t="s">
        <v>304</v>
      </c>
      <c r="B37" s="7">
        <v>8288078</v>
      </c>
      <c r="C37" s="7" t="s">
        <v>65</v>
      </c>
      <c r="D37" s="27">
        <v>0</v>
      </c>
      <c r="E37" s="7" t="s">
        <v>305</v>
      </c>
      <c r="F37" s="7">
        <v>9.86</v>
      </c>
      <c r="G37" s="7" t="s">
        <v>23</v>
      </c>
      <c r="H37" s="18">
        <v>4.8000000000000001E-2</v>
      </c>
      <c r="I37" s="18">
        <v>4.8599999999999997E-2</v>
      </c>
      <c r="J37" s="35">
        <v>2239000</v>
      </c>
      <c r="K37" s="35">
        <v>102.38</v>
      </c>
      <c r="L37" s="35">
        <v>2292.29</v>
      </c>
      <c r="M37" s="18">
        <v>1.4E-3</v>
      </c>
      <c r="N37" s="18">
        <f>L37/סיכום!$B$42</f>
        <v>1.4973875591145033E-2</v>
      </c>
    </row>
    <row r="38" spans="1:14">
      <c r="A38" s="7" t="s">
        <v>306</v>
      </c>
      <c r="B38" s="7">
        <v>8288086</v>
      </c>
      <c r="C38" s="7" t="s">
        <v>65</v>
      </c>
      <c r="D38" s="27">
        <v>0</v>
      </c>
      <c r="E38" s="7" t="s">
        <v>307</v>
      </c>
      <c r="F38" s="7">
        <v>9.94</v>
      </c>
      <c r="G38" s="7" t="s">
        <v>23</v>
      </c>
      <c r="H38" s="18">
        <v>4.8000000000000001E-2</v>
      </c>
      <c r="I38" s="18">
        <v>4.8599999999999997E-2</v>
      </c>
      <c r="J38" s="35">
        <v>1660000</v>
      </c>
      <c r="K38" s="35">
        <v>101.96</v>
      </c>
      <c r="L38" s="35">
        <v>1692.53</v>
      </c>
      <c r="M38" s="18">
        <v>5.9999999999999995E-4</v>
      </c>
      <c r="N38" s="18">
        <f>L38/סיכום!$B$42</f>
        <v>1.1056076523598978E-2</v>
      </c>
    </row>
    <row r="39" spans="1:14">
      <c r="A39" s="7" t="s">
        <v>308</v>
      </c>
      <c r="B39" s="7">
        <v>8288094</v>
      </c>
      <c r="C39" s="7" t="s">
        <v>65</v>
      </c>
      <c r="D39" s="27">
        <v>0</v>
      </c>
      <c r="E39" s="7" t="s">
        <v>309</v>
      </c>
      <c r="F39" s="7">
        <v>10.029999999999999</v>
      </c>
      <c r="G39" s="7" t="s">
        <v>23</v>
      </c>
      <c r="H39" s="18">
        <v>4.8000000000000001E-2</v>
      </c>
      <c r="I39" s="18">
        <v>4.8500000000000001E-2</v>
      </c>
      <c r="J39" s="35">
        <v>1849000</v>
      </c>
      <c r="K39" s="35">
        <v>101.58</v>
      </c>
      <c r="L39" s="35">
        <v>1878.18</v>
      </c>
      <c r="M39" s="18">
        <v>8.9999999999999998E-4</v>
      </c>
      <c r="N39" s="18">
        <f>L39/סיכום!$B$42</f>
        <v>1.2268793938714901E-2</v>
      </c>
    </row>
    <row r="40" spans="1:14">
      <c r="A40" s="7" t="s">
        <v>310</v>
      </c>
      <c r="B40" s="7">
        <v>8288102</v>
      </c>
      <c r="C40" s="7" t="s">
        <v>65</v>
      </c>
      <c r="D40" s="27">
        <v>0</v>
      </c>
      <c r="E40" s="7" t="s">
        <v>311</v>
      </c>
      <c r="F40" s="7">
        <v>10.11</v>
      </c>
      <c r="G40" s="7" t="s">
        <v>23</v>
      </c>
      <c r="H40" s="18">
        <v>4.8000000000000001E-2</v>
      </c>
      <c r="I40" s="18">
        <v>4.8599999999999997E-2</v>
      </c>
      <c r="J40" s="35">
        <v>1957000</v>
      </c>
      <c r="K40" s="35">
        <v>101.17</v>
      </c>
      <c r="L40" s="35">
        <v>1979.9</v>
      </c>
      <c r="M40" s="18">
        <v>8.9999999999999998E-4</v>
      </c>
      <c r="N40" s="18">
        <f>L40/סיכום!$B$42</f>
        <v>1.293325725929444E-2</v>
      </c>
    </row>
    <row r="41" spans="1:14">
      <c r="A41" s="7" t="s">
        <v>312</v>
      </c>
      <c r="B41" s="7">
        <v>8288144</v>
      </c>
      <c r="C41" s="7" t="s">
        <v>65</v>
      </c>
      <c r="D41" s="27">
        <v>0</v>
      </c>
      <c r="E41" s="7" t="s">
        <v>313</v>
      </c>
      <c r="F41" s="7">
        <v>10.199999999999999</v>
      </c>
      <c r="G41" s="7" t="s">
        <v>23</v>
      </c>
      <c r="H41" s="18">
        <v>4.8000000000000001E-2</v>
      </c>
      <c r="I41" s="18">
        <v>4.8599999999999997E-2</v>
      </c>
      <c r="J41" s="35">
        <v>1234000</v>
      </c>
      <c r="K41" s="35">
        <v>101.96</v>
      </c>
      <c r="L41" s="35">
        <v>1258.18</v>
      </c>
      <c r="M41" s="18">
        <v>8.0000000000000004E-4</v>
      </c>
      <c r="N41" s="18">
        <f>L41/סיכום!$B$42</f>
        <v>8.2187815639674124E-3</v>
      </c>
    </row>
    <row r="42" spans="1:14">
      <c r="A42" s="7" t="s">
        <v>314</v>
      </c>
      <c r="B42" s="7">
        <v>8288151</v>
      </c>
      <c r="C42" s="7" t="s">
        <v>65</v>
      </c>
      <c r="D42" s="27">
        <v>0</v>
      </c>
      <c r="E42" s="7" t="s">
        <v>315</v>
      </c>
      <c r="F42" s="7">
        <v>10.28</v>
      </c>
      <c r="G42" s="7" t="s">
        <v>23</v>
      </c>
      <c r="H42" s="18">
        <v>4.8000000000000001E-2</v>
      </c>
      <c r="I42" s="18">
        <v>4.8500000000000001E-2</v>
      </c>
      <c r="J42" s="35">
        <v>2214000</v>
      </c>
      <c r="K42" s="35">
        <v>101.58</v>
      </c>
      <c r="L42" s="35">
        <v>2248.94</v>
      </c>
      <c r="M42" s="18">
        <v>1.8E-3</v>
      </c>
      <c r="N42" s="18">
        <f>L42/סיכום!$B$42</f>
        <v>1.4690701338813899E-2</v>
      </c>
    </row>
    <row r="43" spans="1:14">
      <c r="A43" s="7" t="s">
        <v>316</v>
      </c>
      <c r="B43" s="7">
        <v>8288169</v>
      </c>
      <c r="C43" s="7" t="s">
        <v>65</v>
      </c>
      <c r="D43" s="27">
        <v>0</v>
      </c>
      <c r="E43" s="7" t="s">
        <v>317</v>
      </c>
      <c r="F43" s="7">
        <v>10.37</v>
      </c>
      <c r="G43" s="7" t="s">
        <v>23</v>
      </c>
      <c r="H43" s="18">
        <v>4.8000000000000001E-2</v>
      </c>
      <c r="I43" s="18">
        <v>4.8599999999999997E-2</v>
      </c>
      <c r="J43" s="35">
        <v>1867000</v>
      </c>
      <c r="K43" s="35">
        <v>101.17</v>
      </c>
      <c r="L43" s="35">
        <v>1888.85</v>
      </c>
      <c r="M43" s="18">
        <v>8.0000000000000004E-4</v>
      </c>
      <c r="N43" s="18">
        <f>L43/סיכום!$B$42</f>
        <v>1.2338493345228699E-2</v>
      </c>
    </row>
    <row r="44" spans="1:14">
      <c r="A44" s="7" t="s">
        <v>318</v>
      </c>
      <c r="B44" s="7">
        <v>8288177</v>
      </c>
      <c r="C44" s="7" t="s">
        <v>65</v>
      </c>
      <c r="D44" s="27">
        <v>0</v>
      </c>
      <c r="E44" s="7" t="s">
        <v>319</v>
      </c>
      <c r="F44" s="7">
        <v>10.45</v>
      </c>
      <c r="G44" s="7" t="s">
        <v>23</v>
      </c>
      <c r="H44" s="18">
        <v>4.8000000000000001E-2</v>
      </c>
      <c r="I44" s="18">
        <v>4.8599999999999997E-2</v>
      </c>
      <c r="J44" s="35">
        <v>2124000</v>
      </c>
      <c r="K44" s="35">
        <v>100.76</v>
      </c>
      <c r="L44" s="35">
        <v>2140.1999999999998</v>
      </c>
      <c r="M44" s="18">
        <v>1.1999999999999999E-3</v>
      </c>
      <c r="N44" s="18">
        <f>L44/סיכום!$B$42</f>
        <v>1.3980381426507378E-2</v>
      </c>
    </row>
    <row r="45" spans="1:14">
      <c r="A45" s="7" t="s">
        <v>320</v>
      </c>
      <c r="B45" s="7">
        <v>8288185</v>
      </c>
      <c r="C45" s="7" t="s">
        <v>65</v>
      </c>
      <c r="D45" s="27">
        <v>0</v>
      </c>
      <c r="E45" s="7" t="s">
        <v>321</v>
      </c>
      <c r="F45" s="7">
        <v>10.54</v>
      </c>
      <c r="G45" s="7" t="s">
        <v>23</v>
      </c>
      <c r="H45" s="18">
        <v>4.8000000000000001E-2</v>
      </c>
      <c r="I45" s="18">
        <v>4.8500000000000001E-2</v>
      </c>
      <c r="J45" s="35">
        <v>2487000</v>
      </c>
      <c r="K45" s="35">
        <v>100.39</v>
      </c>
      <c r="L45" s="35">
        <v>2496.81</v>
      </c>
      <c r="M45" s="18">
        <v>1.2999999999999999E-3</v>
      </c>
      <c r="N45" s="18">
        <f>L45/סיכום!$B$42</f>
        <v>1.63098570925698E-2</v>
      </c>
    </row>
    <row r="46" spans="1:14">
      <c r="A46" s="7" t="s">
        <v>322</v>
      </c>
      <c r="B46" s="7">
        <v>8288219</v>
      </c>
      <c r="C46" s="7" t="s">
        <v>65</v>
      </c>
      <c r="D46" s="27">
        <v>0</v>
      </c>
      <c r="E46" s="7" t="s">
        <v>323</v>
      </c>
      <c r="F46" s="7">
        <v>10.54</v>
      </c>
      <c r="G46" s="7" t="s">
        <v>23</v>
      </c>
      <c r="H46" s="18">
        <v>4.8000000000000001E-2</v>
      </c>
      <c r="I46" s="18">
        <v>4.8500000000000001E-2</v>
      </c>
      <c r="J46" s="35">
        <v>1823000</v>
      </c>
      <c r="K46" s="35">
        <v>101.58</v>
      </c>
      <c r="L46" s="35">
        <v>1851.77</v>
      </c>
      <c r="M46" s="18">
        <v>1.8E-3</v>
      </c>
      <c r="N46" s="18">
        <f>L46/סיכום!$B$42</f>
        <v>1.2096276476106704E-2</v>
      </c>
    </row>
    <row r="47" spans="1:14">
      <c r="A47" s="7" t="s">
        <v>324</v>
      </c>
      <c r="B47" s="7">
        <v>8288227</v>
      </c>
      <c r="C47" s="7" t="s">
        <v>65</v>
      </c>
      <c r="D47" s="27">
        <v>0</v>
      </c>
      <c r="E47" s="7" t="s">
        <v>325</v>
      </c>
      <c r="F47" s="7">
        <v>10.62</v>
      </c>
      <c r="G47" s="7" t="s">
        <v>23</v>
      </c>
      <c r="H47" s="18">
        <v>4.8000000000000001E-2</v>
      </c>
      <c r="I47" s="18">
        <v>4.8500000000000001E-2</v>
      </c>
      <c r="J47" s="35">
        <v>1715000</v>
      </c>
      <c r="K47" s="35">
        <v>101.17</v>
      </c>
      <c r="L47" s="35">
        <v>1735.07</v>
      </c>
      <c r="M47" s="18">
        <v>1.7100000000000001E-2</v>
      </c>
      <c r="N47" s="18">
        <f>L47/סיכום!$B$42</f>
        <v>1.1333959630730845E-2</v>
      </c>
    </row>
    <row r="48" spans="1:14">
      <c r="A48" s="7" t="s">
        <v>326</v>
      </c>
      <c r="B48" s="7">
        <v>8288235</v>
      </c>
      <c r="C48" s="7" t="s">
        <v>65</v>
      </c>
      <c r="D48" s="27">
        <v>0</v>
      </c>
      <c r="E48" s="7" t="s">
        <v>327</v>
      </c>
      <c r="F48" s="7">
        <v>10.71</v>
      </c>
      <c r="G48" s="7" t="s">
        <v>23</v>
      </c>
      <c r="H48" s="18">
        <v>4.8000000000000001E-2</v>
      </c>
      <c r="I48" s="18">
        <v>4.8500000000000001E-2</v>
      </c>
      <c r="J48" s="35">
        <v>1685000</v>
      </c>
      <c r="K48" s="35">
        <v>100.76</v>
      </c>
      <c r="L48" s="35">
        <v>1697.85</v>
      </c>
      <c r="M48" s="18">
        <v>8.0000000000000004E-4</v>
      </c>
      <c r="N48" s="18">
        <f>L48/סיכום!$B$42</f>
        <v>1.1090828242685521E-2</v>
      </c>
    </row>
    <row r="49" spans="1:14">
      <c r="A49" s="7" t="s">
        <v>328</v>
      </c>
      <c r="B49" s="7">
        <v>8288243</v>
      </c>
      <c r="C49" s="7" t="s">
        <v>65</v>
      </c>
      <c r="D49" s="27">
        <v>0</v>
      </c>
      <c r="E49" s="7" t="s">
        <v>329</v>
      </c>
      <c r="F49" s="7">
        <v>10.78</v>
      </c>
      <c r="G49" s="7" t="s">
        <v>23</v>
      </c>
      <c r="H49" s="18">
        <v>4.8000000000000001E-2</v>
      </c>
      <c r="I49" s="18">
        <v>4.8599999999999997E-2</v>
      </c>
      <c r="J49" s="35">
        <v>2637000</v>
      </c>
      <c r="K49" s="35">
        <v>100.39</v>
      </c>
      <c r="L49" s="35">
        <v>2647.4</v>
      </c>
      <c r="M49" s="30">
        <v>0</v>
      </c>
      <c r="N49" s="18">
        <f>L49/סיכום!$B$42</f>
        <v>1.7293552840171776E-2</v>
      </c>
    </row>
    <row r="50" spans="1:14">
      <c r="A50" s="7" t="s">
        <v>330</v>
      </c>
      <c r="B50" s="7">
        <v>8288110</v>
      </c>
      <c r="C50" s="7" t="s">
        <v>65</v>
      </c>
      <c r="D50" s="27">
        <v>0</v>
      </c>
      <c r="E50" s="7" t="s">
        <v>331</v>
      </c>
      <c r="F50" s="7">
        <v>10.199999999999999</v>
      </c>
      <c r="G50" s="7" t="s">
        <v>23</v>
      </c>
      <c r="H50" s="18">
        <v>4.8000000000000001E-2</v>
      </c>
      <c r="I50" s="18">
        <v>4.8599999999999997E-2</v>
      </c>
      <c r="J50" s="35">
        <v>1114000</v>
      </c>
      <c r="K50" s="35">
        <v>100.75</v>
      </c>
      <c r="L50" s="35">
        <v>1122.3499999999999</v>
      </c>
      <c r="M50" s="18">
        <v>6.9999999999999999E-4</v>
      </c>
      <c r="N50" s="18">
        <f>L50/סיכום!$B$42</f>
        <v>7.3315022399965219E-3</v>
      </c>
    </row>
    <row r="51" spans="1:14">
      <c r="A51" s="7" t="s">
        <v>332</v>
      </c>
      <c r="B51" s="7">
        <v>8288128</v>
      </c>
      <c r="C51" s="7" t="s">
        <v>65</v>
      </c>
      <c r="D51" s="27">
        <v>0</v>
      </c>
      <c r="E51" s="7" t="s">
        <v>333</v>
      </c>
      <c r="F51" s="7">
        <v>10.28</v>
      </c>
      <c r="G51" s="7" t="s">
        <v>23</v>
      </c>
      <c r="H51" s="18">
        <v>4.8000000000000001E-2</v>
      </c>
      <c r="I51" s="18">
        <v>4.8500000000000001E-2</v>
      </c>
      <c r="J51" s="35">
        <v>1315000</v>
      </c>
      <c r="K51" s="35">
        <v>100.38</v>
      </c>
      <c r="L51" s="35">
        <v>1320.02</v>
      </c>
      <c r="M51" s="18">
        <v>6.9999999999999999E-4</v>
      </c>
      <c r="N51" s="18">
        <f>L51/סיכום!$B$42</f>
        <v>8.6227376369583542E-3</v>
      </c>
    </row>
    <row r="52" spans="1:14">
      <c r="A52" s="7" t="s">
        <v>334</v>
      </c>
      <c r="B52" s="7">
        <v>8288136</v>
      </c>
      <c r="C52" s="7" t="s">
        <v>65</v>
      </c>
      <c r="D52" s="27">
        <v>0</v>
      </c>
      <c r="E52" s="7" t="s">
        <v>335</v>
      </c>
      <c r="F52" s="7">
        <v>10.119999999999999</v>
      </c>
      <c r="G52" s="7" t="s">
        <v>23</v>
      </c>
      <c r="H52" s="18">
        <v>4.8000000000000001E-2</v>
      </c>
      <c r="I52" s="18">
        <v>4.8599999999999997E-2</v>
      </c>
      <c r="J52" s="35">
        <v>1912000</v>
      </c>
      <c r="K52" s="35">
        <v>102.38</v>
      </c>
      <c r="L52" s="35">
        <v>1957.51</v>
      </c>
      <c r="M52" s="18">
        <v>6.9999999999999999E-4</v>
      </c>
      <c r="N52" s="18">
        <f>L52/סיכום!$B$42</f>
        <v>1.2786999554341864E-2</v>
      </c>
    </row>
    <row r="53" spans="1:14">
      <c r="A53" s="7" t="s">
        <v>336</v>
      </c>
      <c r="B53" s="7">
        <v>8288193</v>
      </c>
      <c r="C53" s="7" t="s">
        <v>65</v>
      </c>
      <c r="D53" s="27">
        <v>0</v>
      </c>
      <c r="E53" s="7" t="s">
        <v>337</v>
      </c>
      <c r="F53" s="7">
        <v>10.37</v>
      </c>
      <c r="G53" s="7" t="s">
        <v>23</v>
      </c>
      <c r="H53" s="18">
        <v>4.8000000000000001E-2</v>
      </c>
      <c r="I53" s="18">
        <v>4.8500000000000001E-2</v>
      </c>
      <c r="J53" s="35">
        <v>1358000</v>
      </c>
      <c r="K53" s="35">
        <v>102.38</v>
      </c>
      <c r="L53" s="35">
        <v>1390.32</v>
      </c>
      <c r="M53" s="18">
        <v>8.0000000000000004E-4</v>
      </c>
      <c r="N53" s="18">
        <f>L53/סיכום!$B$42</f>
        <v>9.0819567820305293E-3</v>
      </c>
    </row>
    <row r="54" spans="1:14">
      <c r="A54" s="7" t="s">
        <v>338</v>
      </c>
      <c r="B54" s="7">
        <v>8288201</v>
      </c>
      <c r="C54" s="7" t="s">
        <v>65</v>
      </c>
      <c r="D54" s="27">
        <v>0</v>
      </c>
      <c r="E54" s="7" t="s">
        <v>339</v>
      </c>
      <c r="F54" s="7">
        <v>10.46</v>
      </c>
      <c r="G54" s="7" t="s">
        <v>23</v>
      </c>
      <c r="H54" s="18">
        <v>4.8000000000000001E-2</v>
      </c>
      <c r="I54" s="18">
        <v>4.8500000000000001E-2</v>
      </c>
      <c r="J54" s="35">
        <v>1664000</v>
      </c>
      <c r="K54" s="35">
        <v>101.97</v>
      </c>
      <c r="L54" s="35">
        <v>1696.82</v>
      </c>
      <c r="M54" s="18">
        <v>1.6999999999999999E-3</v>
      </c>
      <c r="N54" s="18">
        <f>L54/סיכום!$B$42</f>
        <v>1.1084099996321021E-2</v>
      </c>
    </row>
    <row r="55" spans="1:14" ht="13.5" thickBot="1">
      <c r="A55" s="6" t="s">
        <v>340</v>
      </c>
      <c r="B55" s="6"/>
      <c r="C55" s="6"/>
      <c r="D55" s="6"/>
      <c r="E55" s="6"/>
      <c r="F55" s="6">
        <v>10.199999999999999</v>
      </c>
      <c r="G55" s="6"/>
      <c r="H55" s="19"/>
      <c r="I55" s="19">
        <v>4.8500000000000001E-2</v>
      </c>
      <c r="J55" s="36">
        <f>SUM(J23:J54)</f>
        <v>42920000</v>
      </c>
      <c r="K55" s="34"/>
      <c r="L55" s="36">
        <f>SUM(L23:L54)</f>
        <v>43486.27</v>
      </c>
      <c r="M55" s="19"/>
      <c r="N55" s="20">
        <f>SUM(N23:N54)</f>
        <v>0.2840644058574362</v>
      </c>
    </row>
    <row r="56" spans="1:14" ht="13.5" thickTop="1"/>
    <row r="57" spans="1:14">
      <c r="A57" s="6" t="s">
        <v>341</v>
      </c>
      <c r="B57" s="6"/>
      <c r="C57" s="6"/>
      <c r="D57" s="6"/>
      <c r="E57" s="6"/>
      <c r="F57" s="6"/>
      <c r="G57" s="6"/>
      <c r="H57" s="19"/>
      <c r="I57" s="19"/>
      <c r="J57" s="34"/>
      <c r="K57" s="34"/>
      <c r="L57" s="34"/>
      <c r="M57" s="19"/>
      <c r="N57" s="19"/>
    </row>
    <row r="58" spans="1:14" ht="13.5" thickBot="1">
      <c r="A58" s="6" t="s">
        <v>342</v>
      </c>
      <c r="B58" s="6"/>
      <c r="C58" s="6"/>
      <c r="D58" s="6"/>
      <c r="E58" s="6"/>
      <c r="F58" s="6"/>
      <c r="G58" s="6"/>
      <c r="H58" s="19"/>
      <c r="I58" s="19"/>
      <c r="J58" s="36">
        <v>0</v>
      </c>
      <c r="K58" s="34"/>
      <c r="L58" s="36">
        <v>0</v>
      </c>
      <c r="M58" s="19"/>
      <c r="N58" s="20">
        <f>L58/סיכום!$B$42</f>
        <v>0</v>
      </c>
    </row>
    <row r="59" spans="1:14" ht="13.5" thickTop="1"/>
    <row r="60" spans="1:14">
      <c r="A60" s="6" t="s">
        <v>343</v>
      </c>
      <c r="B60" s="6"/>
      <c r="C60" s="6"/>
      <c r="D60" s="6"/>
      <c r="E60" s="6"/>
      <c r="F60" s="6"/>
      <c r="G60" s="6"/>
      <c r="H60" s="19"/>
      <c r="I60" s="19"/>
      <c r="J60" s="34"/>
      <c r="K60" s="34"/>
      <c r="L60" s="34"/>
      <c r="M60" s="19"/>
      <c r="N60" s="19"/>
    </row>
    <row r="61" spans="1:14" ht="13.5" thickBot="1">
      <c r="A61" s="6" t="s">
        <v>344</v>
      </c>
      <c r="B61" s="6"/>
      <c r="C61" s="6"/>
      <c r="D61" s="6"/>
      <c r="E61" s="6"/>
      <c r="F61" s="6"/>
      <c r="G61" s="6"/>
      <c r="H61" s="19"/>
      <c r="I61" s="19"/>
      <c r="J61" s="36">
        <v>0</v>
      </c>
      <c r="K61" s="34"/>
      <c r="L61" s="36">
        <v>0</v>
      </c>
      <c r="M61" s="19"/>
      <c r="N61" s="20">
        <f>L61/סיכום!$B$42</f>
        <v>0</v>
      </c>
    </row>
    <row r="62" spans="1:14" ht="13.5" thickTop="1"/>
    <row r="63" spans="1:14">
      <c r="A63" s="6" t="s">
        <v>345</v>
      </c>
      <c r="B63" s="6"/>
      <c r="C63" s="6"/>
      <c r="D63" s="6"/>
      <c r="E63" s="6"/>
      <c r="F63" s="6"/>
      <c r="G63" s="6"/>
      <c r="H63" s="19"/>
      <c r="I63" s="19"/>
      <c r="J63" s="34"/>
      <c r="K63" s="34"/>
      <c r="L63" s="34"/>
      <c r="M63" s="19"/>
      <c r="N63" s="19"/>
    </row>
    <row r="64" spans="1:14" ht="13.5" thickBot="1">
      <c r="A64" s="6" t="s">
        <v>346</v>
      </c>
      <c r="B64" s="6"/>
      <c r="C64" s="6"/>
      <c r="D64" s="6"/>
      <c r="E64" s="6"/>
      <c r="F64" s="6"/>
      <c r="G64" s="6"/>
      <c r="H64" s="19"/>
      <c r="I64" s="19"/>
      <c r="J64" s="36">
        <v>0</v>
      </c>
      <c r="K64" s="34"/>
      <c r="L64" s="36">
        <v>0</v>
      </c>
      <c r="M64" s="19"/>
      <c r="N64" s="20">
        <f>L64/סיכום!$B$42</f>
        <v>0</v>
      </c>
    </row>
    <row r="65" spans="1:14" ht="13.5" thickTop="1"/>
    <row r="66" spans="1:14" ht="13.5" thickBot="1">
      <c r="A66" s="4" t="s">
        <v>347</v>
      </c>
      <c r="B66" s="4"/>
      <c r="C66" s="4"/>
      <c r="D66" s="4"/>
      <c r="E66" s="4"/>
      <c r="F66" s="4">
        <v>10.199999999999999</v>
      </c>
      <c r="G66" s="4"/>
      <c r="H66" s="22"/>
      <c r="I66" s="22">
        <v>4.8500000000000001E-2</v>
      </c>
      <c r="J66" s="37">
        <f>SUM(J55)</f>
        <v>42920000</v>
      </c>
      <c r="K66" s="32"/>
      <c r="L66" s="37">
        <f>SUM(L55)</f>
        <v>43486.27</v>
      </c>
      <c r="M66" s="22"/>
      <c r="N66" s="23">
        <f>SUM(N55)</f>
        <v>0.2840644058574362</v>
      </c>
    </row>
    <row r="67" spans="1:14" ht="13.5" thickTop="1"/>
    <row r="69" spans="1:14">
      <c r="A69" s="4" t="s">
        <v>348</v>
      </c>
      <c r="B69" s="4"/>
      <c r="C69" s="4"/>
      <c r="D69" s="4"/>
      <c r="E69" s="4"/>
      <c r="F69" s="4"/>
      <c r="G69" s="4"/>
      <c r="H69" s="22"/>
      <c r="I69" s="22"/>
      <c r="J69" s="32"/>
      <c r="K69" s="32"/>
      <c r="L69" s="32"/>
      <c r="M69" s="22"/>
      <c r="N69" s="22"/>
    </row>
    <row r="70" spans="1:14">
      <c r="A70" s="6" t="s">
        <v>107</v>
      </c>
      <c r="B70" s="6"/>
      <c r="C70" s="6"/>
      <c r="D70" s="6"/>
      <c r="E70" s="6"/>
      <c r="F70" s="6"/>
      <c r="G70" s="6"/>
      <c r="H70" s="19"/>
      <c r="I70" s="19"/>
      <c r="J70" s="34"/>
      <c r="K70" s="34"/>
      <c r="L70" s="34"/>
      <c r="M70" s="19"/>
      <c r="N70" s="19"/>
    </row>
    <row r="71" spans="1:14" ht="13.5" thickBot="1">
      <c r="A71" s="6" t="s">
        <v>108</v>
      </c>
      <c r="B71" s="6"/>
      <c r="C71" s="6"/>
      <c r="D71" s="6"/>
      <c r="E71" s="6"/>
      <c r="F71" s="6"/>
      <c r="G71" s="6"/>
      <c r="H71" s="19"/>
      <c r="I71" s="19"/>
      <c r="J71" s="36">
        <v>0</v>
      </c>
      <c r="K71" s="34"/>
      <c r="L71" s="36">
        <v>0</v>
      </c>
      <c r="M71" s="19"/>
      <c r="N71" s="20">
        <f>L71/סיכום!$B$42</f>
        <v>0</v>
      </c>
    </row>
    <row r="72" spans="1:14" ht="13.5" thickTop="1"/>
    <row r="73" spans="1:14">
      <c r="A73" s="6" t="s">
        <v>349</v>
      </c>
      <c r="B73" s="6"/>
      <c r="C73" s="6"/>
      <c r="D73" s="6"/>
      <c r="E73" s="6"/>
      <c r="F73" s="6"/>
      <c r="G73" s="6"/>
      <c r="H73" s="19"/>
      <c r="I73" s="19"/>
      <c r="J73" s="34"/>
      <c r="K73" s="34"/>
      <c r="L73" s="34"/>
      <c r="M73" s="19"/>
      <c r="N73" s="19"/>
    </row>
    <row r="74" spans="1:14" ht="13.5" thickBot="1">
      <c r="A74" s="6" t="s">
        <v>350</v>
      </c>
      <c r="B74" s="6"/>
      <c r="C74" s="6"/>
      <c r="D74" s="6"/>
      <c r="E74" s="6"/>
      <c r="F74" s="6"/>
      <c r="G74" s="6"/>
      <c r="H74" s="19"/>
      <c r="I74" s="19"/>
      <c r="J74" s="36">
        <v>0</v>
      </c>
      <c r="K74" s="34"/>
      <c r="L74" s="36">
        <v>0</v>
      </c>
      <c r="M74" s="19"/>
      <c r="N74" s="20">
        <f>L74/סיכום!$B$42</f>
        <v>0</v>
      </c>
    </row>
    <row r="75" spans="1:14" ht="13.5" thickTop="1"/>
    <row r="76" spans="1:14" ht="13.5" thickBot="1">
      <c r="A76" s="4" t="s">
        <v>351</v>
      </c>
      <c r="B76" s="4"/>
      <c r="C76" s="4"/>
      <c r="D76" s="4"/>
      <c r="E76" s="4"/>
      <c r="F76" s="4"/>
      <c r="G76" s="4"/>
      <c r="H76" s="22"/>
      <c r="I76" s="22"/>
      <c r="J76" s="37">
        <v>0</v>
      </c>
      <c r="K76" s="32"/>
      <c r="L76" s="37">
        <v>0</v>
      </c>
      <c r="M76" s="22"/>
      <c r="N76" s="23">
        <v>0</v>
      </c>
    </row>
    <row r="77" spans="1:14" ht="13.5" thickTop="1"/>
    <row r="79" spans="1:14" ht="13.5" thickBot="1">
      <c r="A79" s="4" t="s">
        <v>112</v>
      </c>
      <c r="B79" s="4"/>
      <c r="C79" s="4"/>
      <c r="D79" s="4"/>
      <c r="E79" s="4"/>
      <c r="F79" s="4">
        <v>10.199999999999999</v>
      </c>
      <c r="G79" s="4"/>
      <c r="H79" s="22"/>
      <c r="I79" s="22">
        <v>4.8500000000000001E-2</v>
      </c>
      <c r="J79" s="37">
        <f>SUM(J66+J76)</f>
        <v>42920000</v>
      </c>
      <c r="K79" s="32"/>
      <c r="L79" s="37">
        <f>SUM(L66+L76)</f>
        <v>43486.27</v>
      </c>
      <c r="M79" s="22"/>
      <c r="N79" s="23">
        <f>SUM(N66+N76)</f>
        <v>0.2840644058574362</v>
      </c>
    </row>
    <row r="80" spans="1:14" ht="13.5" thickTop="1"/>
    <row r="82" spans="1:14">
      <c r="A82" s="7" t="s">
        <v>49</v>
      </c>
      <c r="B82" s="7"/>
      <c r="C82" s="7"/>
      <c r="D82" s="7"/>
      <c r="E82" s="7"/>
      <c r="F82" s="7"/>
      <c r="G82" s="7"/>
      <c r="H82" s="18"/>
      <c r="I82" s="18"/>
      <c r="J82" s="35"/>
      <c r="K82" s="35"/>
      <c r="L82" s="35"/>
      <c r="M82" s="18"/>
      <c r="N82" s="18"/>
    </row>
    <row r="86" spans="1:14">
      <c r="A86" s="2" t="s">
        <v>50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22" workbookViewId="0">
      <selection activeCell="K23" sqref="K23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352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114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271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353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354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355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356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357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358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121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122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359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360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 ht="13.5" thickBot="1">
      <c r="A31" s="4" t="s">
        <v>361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3">
        <v>0</v>
      </c>
    </row>
    <row r="32" spans="1:16" ht="13.5" thickTop="1"/>
    <row r="34" spans="1:16">
      <c r="A34" s="4" t="s">
        <v>362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363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364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20">
        <f>N36/סיכום!$B$42</f>
        <v>0</v>
      </c>
    </row>
    <row r="37" spans="1:16" ht="13.5" thickTop="1"/>
    <row r="38" spans="1:16">
      <c r="A38" s="6" t="s">
        <v>365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366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20">
        <f>N39/סיכום!$B$42</f>
        <v>0</v>
      </c>
    </row>
    <row r="40" spans="1:16" ht="13.5" thickTop="1"/>
    <row r="41" spans="1:16" ht="13.5" thickBot="1">
      <c r="A41" s="4" t="s">
        <v>367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3">
        <v>0</v>
      </c>
    </row>
    <row r="42" spans="1:16" ht="13.5" thickTop="1"/>
    <row r="44" spans="1:16" ht="13.5" thickBot="1">
      <c r="A44" s="4" t="s">
        <v>368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3">
        <v>0</v>
      </c>
    </row>
    <row r="45" spans="1:16" ht="13.5" thickTop="1"/>
    <row r="47" spans="1:16">
      <c r="A47" s="7" t="s">
        <v>49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50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7" workbookViewId="0">
      <selection activeCell="A41" sqref="A41"/>
    </sheetView>
  </sheetViews>
  <sheetFormatPr defaultColWidth="9.140625" defaultRowHeight="12.75"/>
  <cols>
    <col min="1" max="1" width="4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369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114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271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370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3.5" thickBot="1">
      <c r="L16" s="21"/>
      <c r="N16" s="21"/>
      <c r="P16" s="21"/>
    </row>
    <row r="17" spans="1:16" ht="13.5" thickTop="1"/>
    <row r="18" spans="1:16">
      <c r="A18" s="4" t="s">
        <v>371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372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9">
        <f>N19/סיכום!$B$42</f>
        <v>0</v>
      </c>
    </row>
    <row r="20" spans="1:16" ht="13.5" thickBot="1">
      <c r="A20" s="6" t="s">
        <v>373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374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375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376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377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 ht="13.5" thickBot="1">
      <c r="A28" s="6" t="s">
        <v>378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17"/>
      <c r="M28" s="6"/>
      <c r="N28" s="17"/>
      <c r="O28" s="6"/>
      <c r="P28" s="17"/>
    </row>
    <row r="29" spans="1:16" ht="13.5" thickTop="1">
      <c r="A29" s="6" t="s">
        <v>379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6">
        <v>0</v>
      </c>
      <c r="M29" s="6"/>
      <c r="N29" s="26">
        <v>0</v>
      </c>
      <c r="O29" s="6"/>
      <c r="P29" s="19">
        <v>0</v>
      </c>
    </row>
    <row r="31" spans="1:16" ht="13.5" thickBot="1">
      <c r="A31" s="4" t="s">
        <v>380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3">
        <f>N31/סיכום!$B$42</f>
        <v>0</v>
      </c>
    </row>
    <row r="32" spans="1:16" ht="13.5" thickTop="1"/>
    <row r="34" spans="1:16">
      <c r="A34" s="4" t="s">
        <v>381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22">
        <f>N34/סיכום!$B$42</f>
        <v>0</v>
      </c>
    </row>
    <row r="35" spans="1:16">
      <c r="A35" s="6" t="s">
        <v>382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9">
        <f>N35/סיכום!$B$42</f>
        <v>0</v>
      </c>
    </row>
    <row r="36" spans="1:16" ht="13.5" thickBot="1">
      <c r="A36" s="6" t="s">
        <v>383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20">
        <f>N36/סיכום!$B$42</f>
        <v>0</v>
      </c>
    </row>
    <row r="37" spans="1:16" ht="13.5" thickTop="1"/>
    <row r="38" spans="1:16" ht="13.5" thickBot="1">
      <c r="A38" s="6" t="s">
        <v>384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17"/>
      <c r="M38" s="6"/>
      <c r="N38" s="17"/>
      <c r="O38" s="6"/>
      <c r="P38" s="17"/>
    </row>
    <row r="39" spans="1:16" ht="13.5" thickTop="1">
      <c r="A39" s="6" t="s">
        <v>385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6">
        <v>0</v>
      </c>
      <c r="M39" s="6"/>
      <c r="N39" s="26">
        <v>0</v>
      </c>
      <c r="O39" s="6"/>
      <c r="P39" s="19">
        <v>0</v>
      </c>
    </row>
    <row r="41" spans="1:16" ht="13.5" thickBot="1">
      <c r="A41" s="4" t="s">
        <v>386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3">
        <v>0</v>
      </c>
    </row>
    <row r="42" spans="1:16" ht="13.5" thickTop="1"/>
    <row r="44" spans="1:16" ht="13.5" thickBot="1">
      <c r="A44" s="4" t="s">
        <v>387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3">
        <v>0</v>
      </c>
    </row>
    <row r="45" spans="1:16" ht="13.5" thickTop="1"/>
    <row r="47" spans="1:16">
      <c r="A47" s="7" t="s">
        <v>49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50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topLeftCell="A10" workbookViewId="0">
      <selection activeCell="C45" sqref="C45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388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114</v>
      </c>
      <c r="E11" s="4" t="s">
        <v>9</v>
      </c>
      <c r="F11" s="4" t="s">
        <v>54</v>
      </c>
      <c r="G11" s="4" t="s">
        <v>55</v>
      </c>
      <c r="H11" s="4" t="s">
        <v>271</v>
      </c>
      <c r="I11" s="4" t="s">
        <v>56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59</v>
      </c>
      <c r="G12" s="5" t="s">
        <v>60</v>
      </c>
      <c r="H12" s="5" t="s">
        <v>15</v>
      </c>
      <c r="I12" s="5" t="s">
        <v>14</v>
      </c>
      <c r="J12" s="5" t="s">
        <v>14</v>
      </c>
    </row>
    <row r="15" spans="1:10">
      <c r="A15" s="4" t="s">
        <v>389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390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165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20">
        <f>H20/סיכום!$B$42</f>
        <v>0</v>
      </c>
    </row>
    <row r="21" spans="1:10" ht="13.5" thickTop="1"/>
    <row r="22" spans="1:10" ht="13.5" thickBot="1">
      <c r="A22" s="4" t="s">
        <v>391</v>
      </c>
      <c r="B22" s="4"/>
      <c r="C22" s="4"/>
      <c r="D22" s="4"/>
      <c r="E22" s="4"/>
      <c r="F22" s="25">
        <v>0</v>
      </c>
      <c r="G22" s="4"/>
      <c r="H22" s="25">
        <v>0</v>
      </c>
      <c r="I22" s="4"/>
      <c r="J22" s="23">
        <v>0</v>
      </c>
    </row>
    <row r="23" spans="1:10" ht="13.5" thickTop="1"/>
    <row r="25" spans="1:10">
      <c r="A25" s="4" t="s">
        <v>392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167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168</v>
      </c>
      <c r="B27" s="6"/>
      <c r="C27" s="6"/>
      <c r="D27" s="6"/>
      <c r="E27" s="6"/>
      <c r="F27" s="24">
        <v>0</v>
      </c>
      <c r="G27" s="6"/>
      <c r="H27" s="24">
        <v>0</v>
      </c>
      <c r="I27" s="6"/>
      <c r="J27" s="20">
        <f>H27/סיכום!$B$42</f>
        <v>0</v>
      </c>
    </row>
    <row r="28" spans="1:10" ht="13.5" thickTop="1"/>
    <row r="29" spans="1:10">
      <c r="A29" s="6" t="s">
        <v>169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170</v>
      </c>
      <c r="B30" s="6"/>
      <c r="C30" s="6"/>
      <c r="D30" s="6"/>
      <c r="E30" s="6"/>
      <c r="F30" s="24">
        <v>0</v>
      </c>
      <c r="G30" s="6"/>
      <c r="H30" s="24">
        <v>0</v>
      </c>
      <c r="I30" s="6"/>
      <c r="J30" s="20">
        <f>H30/סיכום!$B$42</f>
        <v>0</v>
      </c>
    </row>
    <row r="31" spans="1:10" ht="13.5" thickTop="1"/>
    <row r="32" spans="1:10" ht="13.5" thickBot="1">
      <c r="A32" s="4" t="s">
        <v>393</v>
      </c>
      <c r="B32" s="4"/>
      <c r="C32" s="4"/>
      <c r="D32" s="4"/>
      <c r="E32" s="4"/>
      <c r="F32" s="25">
        <v>0</v>
      </c>
      <c r="G32" s="4"/>
      <c r="H32" s="25">
        <v>0</v>
      </c>
      <c r="I32" s="4"/>
      <c r="J32" s="23">
        <v>0</v>
      </c>
    </row>
    <row r="33" spans="1:10" ht="13.5" thickTop="1"/>
    <row r="35" spans="1:10" ht="13.5" thickBot="1">
      <c r="A35" s="4" t="s">
        <v>394</v>
      </c>
      <c r="B35" s="4"/>
      <c r="C35" s="4"/>
      <c r="D35" s="4"/>
      <c r="E35" s="4"/>
      <c r="F35" s="25">
        <v>0</v>
      </c>
      <c r="G35" s="4"/>
      <c r="H35" s="25">
        <v>0</v>
      </c>
      <c r="I35" s="4"/>
      <c r="J35" s="23">
        <v>0</v>
      </c>
    </row>
    <row r="36" spans="1:10" ht="13.5" thickTop="1"/>
    <row r="38" spans="1:10">
      <c r="A38" s="7" t="s">
        <v>49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50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9" workbookViewId="0">
      <selection activeCell="F23" sqref="F23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395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114</v>
      </c>
      <c r="E11" s="4" t="s">
        <v>9</v>
      </c>
      <c r="F11" s="4" t="s">
        <v>52</v>
      </c>
      <c r="G11" s="4" t="s">
        <v>54</v>
      </c>
      <c r="H11" s="4" t="s">
        <v>55</v>
      </c>
      <c r="I11" s="4" t="s">
        <v>271</v>
      </c>
      <c r="J11" s="4" t="s">
        <v>56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57</v>
      </c>
      <c r="G12" s="5" t="s">
        <v>59</v>
      </c>
      <c r="H12" s="5" t="s">
        <v>60</v>
      </c>
      <c r="I12" s="5" t="s">
        <v>15</v>
      </c>
      <c r="J12" s="5" t="s">
        <v>14</v>
      </c>
      <c r="K12" s="5" t="s">
        <v>14</v>
      </c>
    </row>
    <row r="15" spans="1:11">
      <c r="A15" s="4" t="s">
        <v>396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397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398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399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20">
        <v>0</v>
      </c>
    </row>
    <row r="21" spans="1:11" ht="13.5" thickTop="1"/>
    <row r="22" spans="1:11">
      <c r="A22" s="6" t="s">
        <v>400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401</v>
      </c>
      <c r="B23" s="6"/>
      <c r="C23" s="6"/>
      <c r="D23" s="6"/>
      <c r="E23" s="6"/>
      <c r="F23" s="6"/>
      <c r="G23" s="24">
        <v>0</v>
      </c>
      <c r="H23" s="6"/>
      <c r="I23" s="24">
        <v>0</v>
      </c>
      <c r="J23" s="6"/>
      <c r="K23" s="20">
        <f>I23/סיכום!$B$42</f>
        <v>0</v>
      </c>
    </row>
    <row r="24" spans="1:11" ht="13.5" thickTop="1"/>
    <row r="25" spans="1:11">
      <c r="A25" s="6" t="s">
        <v>402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403</v>
      </c>
      <c r="B26" s="6"/>
      <c r="C26" s="6"/>
      <c r="D26" s="6"/>
      <c r="E26" s="6"/>
      <c r="F26" s="6"/>
      <c r="G26" s="24">
        <v>0</v>
      </c>
      <c r="H26" s="6"/>
      <c r="I26" s="24">
        <v>0</v>
      </c>
      <c r="J26" s="6"/>
      <c r="K26" s="20">
        <f>I26/סיכום!$B$42</f>
        <v>0</v>
      </c>
    </row>
    <row r="27" spans="1:11" ht="13.5" thickTop="1"/>
    <row r="28" spans="1:11">
      <c r="A28" s="6" t="s">
        <v>404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405</v>
      </c>
      <c r="B29" s="6"/>
      <c r="C29" s="6"/>
      <c r="D29" s="6"/>
      <c r="E29" s="6"/>
      <c r="F29" s="6"/>
      <c r="G29" s="24">
        <v>0</v>
      </c>
      <c r="H29" s="6"/>
      <c r="I29" s="24">
        <v>0</v>
      </c>
      <c r="J29" s="6"/>
      <c r="K29" s="20">
        <f>I29/סיכום!$B$42</f>
        <v>0</v>
      </c>
    </row>
    <row r="30" spans="1:11" ht="13.5" thickTop="1"/>
    <row r="31" spans="1:11" ht="13.5" thickBot="1">
      <c r="A31" s="4" t="s">
        <v>406</v>
      </c>
      <c r="B31" s="4"/>
      <c r="C31" s="4"/>
      <c r="D31" s="4"/>
      <c r="E31" s="4"/>
      <c r="F31" s="4"/>
      <c r="G31" s="25">
        <v>0</v>
      </c>
      <c r="H31" s="4"/>
      <c r="I31" s="25">
        <v>0</v>
      </c>
      <c r="J31" s="4"/>
      <c r="K31" s="23">
        <v>0</v>
      </c>
    </row>
    <row r="32" spans="1:11" ht="13.5" thickTop="1"/>
    <row r="34" spans="1:11">
      <c r="A34" s="4" t="s">
        <v>407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398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399</v>
      </c>
      <c r="B36" s="6"/>
      <c r="C36" s="6"/>
      <c r="D36" s="6"/>
      <c r="E36" s="6"/>
      <c r="F36" s="6"/>
      <c r="G36" s="24">
        <v>0</v>
      </c>
      <c r="H36" s="6"/>
      <c r="I36" s="24">
        <v>0</v>
      </c>
      <c r="J36" s="6"/>
      <c r="K36" s="20">
        <f>I36/סיכום!$B$42</f>
        <v>0</v>
      </c>
    </row>
    <row r="37" spans="1:11" ht="13.5" thickTop="1"/>
    <row r="38" spans="1:11">
      <c r="A38" s="6" t="s">
        <v>400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401</v>
      </c>
      <c r="B39" s="6"/>
      <c r="C39" s="6"/>
      <c r="D39" s="6"/>
      <c r="E39" s="6"/>
      <c r="F39" s="6"/>
      <c r="G39" s="24">
        <v>0</v>
      </c>
      <c r="H39" s="6"/>
      <c r="I39" s="24">
        <v>0</v>
      </c>
      <c r="J39" s="6"/>
      <c r="K39" s="20">
        <f>I39/סיכום!$B$42</f>
        <v>0</v>
      </c>
    </row>
    <row r="40" spans="1:11" ht="13.5" thickTop="1"/>
    <row r="41" spans="1:11">
      <c r="A41" s="6" t="s">
        <v>402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403</v>
      </c>
      <c r="B42" s="6"/>
      <c r="C42" s="6"/>
      <c r="D42" s="6"/>
      <c r="E42" s="6"/>
      <c r="F42" s="6"/>
      <c r="G42" s="24">
        <v>0</v>
      </c>
      <c r="H42" s="6"/>
      <c r="I42" s="24">
        <v>0</v>
      </c>
      <c r="J42" s="6"/>
      <c r="K42" s="20">
        <f>I42/סיכום!$B$42</f>
        <v>0</v>
      </c>
    </row>
    <row r="43" spans="1:11" ht="13.5" thickTop="1"/>
    <row r="44" spans="1:11">
      <c r="A44" s="6" t="s">
        <v>404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405</v>
      </c>
      <c r="B45" s="6"/>
      <c r="C45" s="6"/>
      <c r="D45" s="6"/>
      <c r="E45" s="6"/>
      <c r="F45" s="6"/>
      <c r="G45" s="24">
        <v>0</v>
      </c>
      <c r="H45" s="6"/>
      <c r="I45" s="24">
        <v>0</v>
      </c>
      <c r="J45" s="6"/>
      <c r="K45" s="20">
        <f>I45/סיכום!$B$42</f>
        <v>0</v>
      </c>
    </row>
    <row r="46" spans="1:11" ht="13.5" thickTop="1"/>
    <row r="47" spans="1:11" ht="13.5" thickBot="1">
      <c r="A47" s="4" t="s">
        <v>408</v>
      </c>
      <c r="B47" s="4"/>
      <c r="C47" s="4"/>
      <c r="D47" s="4"/>
      <c r="E47" s="4"/>
      <c r="F47" s="4"/>
      <c r="G47" s="25">
        <v>0</v>
      </c>
      <c r="H47" s="4"/>
      <c r="I47" s="25">
        <v>0</v>
      </c>
      <c r="J47" s="4"/>
      <c r="K47" s="23">
        <v>0</v>
      </c>
    </row>
    <row r="48" spans="1:11" ht="13.5" thickTop="1"/>
    <row r="50" spans="1:11" ht="13.5" thickBot="1">
      <c r="A50" s="4" t="s">
        <v>409</v>
      </c>
      <c r="B50" s="4"/>
      <c r="C50" s="4"/>
      <c r="D50" s="4"/>
      <c r="E50" s="4"/>
      <c r="F50" s="4"/>
      <c r="G50" s="25">
        <v>0</v>
      </c>
      <c r="H50" s="4"/>
      <c r="I50" s="25">
        <v>0</v>
      </c>
      <c r="J50" s="4"/>
      <c r="K50" s="23">
        <v>0</v>
      </c>
    </row>
    <row r="51" spans="1:11" ht="13.5" thickTop="1"/>
    <row r="53" spans="1:11">
      <c r="A53" s="7" t="s">
        <v>49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 t="s">
        <v>50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F25" sqref="F25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410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114</v>
      </c>
      <c r="E11" s="4" t="s">
        <v>9</v>
      </c>
      <c r="F11" s="4" t="s">
        <v>52</v>
      </c>
      <c r="G11" s="4" t="s">
        <v>54</v>
      </c>
      <c r="H11" s="4" t="s">
        <v>55</v>
      </c>
      <c r="I11" s="4" t="s">
        <v>271</v>
      </c>
      <c r="J11" s="4" t="s">
        <v>56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57</v>
      </c>
      <c r="G12" s="5" t="s">
        <v>59</v>
      </c>
      <c r="H12" s="5" t="s">
        <v>60</v>
      </c>
      <c r="I12" s="5" t="s">
        <v>15</v>
      </c>
      <c r="J12" s="5" t="s">
        <v>14</v>
      </c>
      <c r="K12" s="5" t="s">
        <v>14</v>
      </c>
    </row>
    <row r="15" spans="1:11">
      <c r="A15" s="4" t="s">
        <v>411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412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209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210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20">
        <v>0</v>
      </c>
    </row>
    <row r="21" spans="1:11" ht="13.5" thickTop="1"/>
    <row r="22" spans="1:11" ht="13.5" thickBot="1">
      <c r="A22" s="4" t="s">
        <v>413</v>
      </c>
      <c r="B22" s="4"/>
      <c r="C22" s="4"/>
      <c r="D22" s="4"/>
      <c r="E22" s="4"/>
      <c r="F22" s="4"/>
      <c r="G22" s="25">
        <v>0</v>
      </c>
      <c r="H22" s="4"/>
      <c r="I22" s="25">
        <v>0</v>
      </c>
      <c r="J22" s="4"/>
      <c r="K22" s="23">
        <v>0</v>
      </c>
    </row>
    <row r="23" spans="1:11" ht="13.5" thickTop="1"/>
    <row r="25" spans="1:11">
      <c r="A25" s="4" t="s">
        <v>414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211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212</v>
      </c>
      <c r="B27" s="6"/>
      <c r="C27" s="6"/>
      <c r="D27" s="6"/>
      <c r="E27" s="6"/>
      <c r="F27" s="6"/>
      <c r="G27" s="24">
        <v>0</v>
      </c>
      <c r="H27" s="6"/>
      <c r="I27" s="24">
        <v>0</v>
      </c>
      <c r="J27" s="6"/>
      <c r="K27" s="20">
        <f>I27/סיכום!$B$42</f>
        <v>0</v>
      </c>
    </row>
    <row r="28" spans="1:11" ht="13.5" thickTop="1"/>
    <row r="29" spans="1:11" ht="13.5" thickBot="1">
      <c r="A29" s="4" t="s">
        <v>415</v>
      </c>
      <c r="B29" s="4"/>
      <c r="C29" s="4"/>
      <c r="D29" s="4"/>
      <c r="E29" s="4"/>
      <c r="F29" s="4"/>
      <c r="G29" s="25">
        <v>0</v>
      </c>
      <c r="H29" s="4"/>
      <c r="I29" s="25">
        <v>0</v>
      </c>
      <c r="J29" s="4"/>
      <c r="K29" s="23">
        <v>0</v>
      </c>
    </row>
    <row r="30" spans="1:11" ht="13.5" thickTop="1"/>
    <row r="32" spans="1:11" ht="13.5" thickBot="1">
      <c r="A32" s="4" t="s">
        <v>416</v>
      </c>
      <c r="B32" s="4"/>
      <c r="C32" s="4"/>
      <c r="D32" s="4"/>
      <c r="E32" s="4"/>
      <c r="F32" s="4"/>
      <c r="G32" s="25">
        <v>0</v>
      </c>
      <c r="H32" s="4"/>
      <c r="I32" s="25">
        <v>0</v>
      </c>
      <c r="J32" s="4"/>
      <c r="K32" s="23">
        <v>0</v>
      </c>
    </row>
    <row r="33" spans="1:11" ht="13.5" thickTop="1"/>
    <row r="35" spans="1:11">
      <c r="A35" s="7" t="s">
        <v>49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 t="s">
        <v>50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12" workbookViewId="0">
      <selection activeCell="E30" sqref="E30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417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114</v>
      </c>
      <c r="E11" s="4" t="s">
        <v>52</v>
      </c>
      <c r="F11" s="4" t="s">
        <v>9</v>
      </c>
      <c r="G11" s="4" t="s">
        <v>54</v>
      </c>
      <c r="H11" s="4" t="s">
        <v>55</v>
      </c>
      <c r="I11" s="4" t="s">
        <v>271</v>
      </c>
      <c r="J11" s="4" t="s">
        <v>56</v>
      </c>
      <c r="K11" s="4" t="s">
        <v>13</v>
      </c>
    </row>
    <row r="12" spans="1:11">
      <c r="A12" s="5"/>
      <c r="B12" s="5"/>
      <c r="C12" s="5"/>
      <c r="D12" s="5"/>
      <c r="E12" s="5" t="s">
        <v>57</v>
      </c>
      <c r="F12" s="5"/>
      <c r="G12" s="5" t="s">
        <v>59</v>
      </c>
      <c r="H12" s="5" t="s">
        <v>60</v>
      </c>
      <c r="I12" s="5" t="s">
        <v>15</v>
      </c>
      <c r="J12" s="5" t="s">
        <v>14</v>
      </c>
      <c r="K12" s="5" t="s">
        <v>14</v>
      </c>
    </row>
    <row r="15" spans="1:11">
      <c r="A15" s="4" t="s">
        <v>418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419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420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421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20">
        <v>0</v>
      </c>
    </row>
    <row r="21" spans="1:11" ht="13.5" thickTop="1"/>
    <row r="22" spans="1:11">
      <c r="A22" s="6" t="s">
        <v>422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423</v>
      </c>
      <c r="B23" s="6"/>
      <c r="C23" s="6"/>
      <c r="D23" s="6"/>
      <c r="E23" s="6"/>
      <c r="F23" s="6"/>
      <c r="G23" s="24">
        <v>0</v>
      </c>
      <c r="H23" s="6"/>
      <c r="I23" s="24">
        <v>0</v>
      </c>
      <c r="J23" s="6"/>
      <c r="K23" s="20">
        <f>I23/סיכום!$B$42</f>
        <v>0</v>
      </c>
    </row>
    <row r="24" spans="1:11" ht="13.5" thickTop="1"/>
    <row r="25" spans="1:11">
      <c r="A25" s="6" t="s">
        <v>424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425</v>
      </c>
      <c r="B26" s="6"/>
      <c r="C26" s="6"/>
      <c r="D26" s="6"/>
      <c r="E26" s="6"/>
      <c r="F26" s="6"/>
      <c r="G26" s="24">
        <v>0</v>
      </c>
      <c r="H26" s="6"/>
      <c r="I26" s="24">
        <v>0</v>
      </c>
      <c r="J26" s="6"/>
      <c r="K26" s="20">
        <f>I26/סיכום!$B$42</f>
        <v>0</v>
      </c>
    </row>
    <row r="27" spans="1:11" ht="13.5" thickTop="1"/>
    <row r="28" spans="1:11">
      <c r="A28" s="6" t="s">
        <v>426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427</v>
      </c>
      <c r="B29" s="6"/>
      <c r="C29" s="6"/>
      <c r="D29" s="6"/>
      <c r="E29" s="6"/>
      <c r="F29" s="6"/>
      <c r="G29" s="24">
        <v>0</v>
      </c>
      <c r="H29" s="6"/>
      <c r="I29" s="24">
        <v>0</v>
      </c>
      <c r="J29" s="6"/>
      <c r="K29" s="20">
        <f>I29/סיכום!$B$42</f>
        <v>0</v>
      </c>
    </row>
    <row r="30" spans="1:11" ht="13.5" thickTop="1"/>
    <row r="31" spans="1:11">
      <c r="A31" s="6" t="s">
        <v>428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429</v>
      </c>
      <c r="B32" s="6"/>
      <c r="C32" s="6"/>
      <c r="D32" s="6"/>
      <c r="E32" s="6"/>
      <c r="F32" s="6"/>
      <c r="G32" s="24">
        <v>0</v>
      </c>
      <c r="H32" s="6"/>
      <c r="I32" s="24">
        <v>0</v>
      </c>
      <c r="J32" s="6"/>
      <c r="K32" s="20">
        <f>I32/סיכום!$B$42</f>
        <v>0</v>
      </c>
    </row>
    <row r="33" spans="1:11" ht="13.5" thickTop="1"/>
    <row r="34" spans="1:11" ht="13.5" thickBot="1">
      <c r="A34" s="4" t="s">
        <v>430</v>
      </c>
      <c r="B34" s="4"/>
      <c r="C34" s="4"/>
      <c r="D34" s="4"/>
      <c r="E34" s="4"/>
      <c r="F34" s="4"/>
      <c r="G34" s="25">
        <v>0</v>
      </c>
      <c r="H34" s="4"/>
      <c r="I34" s="25">
        <v>0</v>
      </c>
      <c r="J34" s="4"/>
      <c r="K34" s="23">
        <v>0</v>
      </c>
    </row>
    <row r="35" spans="1:11" ht="13.5" thickTop="1"/>
    <row r="37" spans="1:11">
      <c r="A37" s="4" t="s">
        <v>431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420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421</v>
      </c>
      <c r="B39" s="6"/>
      <c r="C39" s="6"/>
      <c r="D39" s="6"/>
      <c r="E39" s="6"/>
      <c r="F39" s="6"/>
      <c r="G39" s="24">
        <v>0</v>
      </c>
      <c r="H39" s="6"/>
      <c r="I39" s="24">
        <v>0</v>
      </c>
      <c r="J39" s="6"/>
      <c r="K39" s="20">
        <f>I39/סיכום!$B$42</f>
        <v>0</v>
      </c>
    </row>
    <row r="40" spans="1:11" ht="13.5" thickTop="1"/>
    <row r="41" spans="1:11">
      <c r="A41" s="6" t="s">
        <v>432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433</v>
      </c>
      <c r="B42" s="6"/>
      <c r="C42" s="6"/>
      <c r="D42" s="6"/>
      <c r="E42" s="6"/>
      <c r="F42" s="6"/>
      <c r="G42" s="24">
        <v>0</v>
      </c>
      <c r="H42" s="6"/>
      <c r="I42" s="24">
        <v>0</v>
      </c>
      <c r="J42" s="6"/>
      <c r="K42" s="20">
        <f>I42/סיכום!$B$42</f>
        <v>0</v>
      </c>
    </row>
    <row r="43" spans="1:11" ht="13.5" thickTop="1"/>
    <row r="44" spans="1:11">
      <c r="A44" s="6" t="s">
        <v>426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427</v>
      </c>
      <c r="B45" s="6"/>
      <c r="C45" s="6"/>
      <c r="D45" s="6"/>
      <c r="E45" s="6"/>
      <c r="F45" s="6"/>
      <c r="G45" s="24">
        <v>0</v>
      </c>
      <c r="H45" s="6"/>
      <c r="I45" s="24">
        <v>0</v>
      </c>
      <c r="J45" s="6"/>
      <c r="K45" s="20">
        <f>I45/סיכום!$B$42</f>
        <v>0</v>
      </c>
    </row>
    <row r="46" spans="1:11" ht="13.5" thickTop="1"/>
    <row r="47" spans="1:11">
      <c r="A47" s="6" t="s">
        <v>434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435</v>
      </c>
      <c r="B48" s="6"/>
      <c r="C48" s="6"/>
      <c r="D48" s="6"/>
      <c r="E48" s="6"/>
      <c r="F48" s="6"/>
      <c r="G48" s="24">
        <v>0</v>
      </c>
      <c r="H48" s="6"/>
      <c r="I48" s="24">
        <v>0</v>
      </c>
      <c r="J48" s="6"/>
      <c r="K48" s="20">
        <f>I48/סיכום!$B$42</f>
        <v>0</v>
      </c>
    </row>
    <row r="49" spans="1:11" ht="13.5" thickTop="1"/>
    <row r="50" spans="1:11">
      <c r="A50" s="6" t="s">
        <v>428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429</v>
      </c>
      <c r="B51" s="6"/>
      <c r="C51" s="6"/>
      <c r="D51" s="6"/>
      <c r="E51" s="6"/>
      <c r="F51" s="6"/>
      <c r="G51" s="24">
        <v>0</v>
      </c>
      <c r="H51" s="6"/>
      <c r="I51" s="24">
        <v>0</v>
      </c>
      <c r="J51" s="6"/>
      <c r="K51" s="20">
        <f>I51/סיכום!$B$42</f>
        <v>0</v>
      </c>
    </row>
    <row r="52" spans="1:11" ht="13.5" thickTop="1"/>
    <row r="53" spans="1:11" ht="13.5" thickBot="1">
      <c r="A53" s="4" t="s">
        <v>436</v>
      </c>
      <c r="B53" s="4"/>
      <c r="C53" s="4"/>
      <c r="D53" s="4"/>
      <c r="E53" s="4"/>
      <c r="F53" s="4"/>
      <c r="G53" s="25">
        <v>0</v>
      </c>
      <c r="H53" s="4"/>
      <c r="I53" s="25">
        <v>0</v>
      </c>
      <c r="J53" s="4"/>
      <c r="K53" s="23">
        <v>0</v>
      </c>
    </row>
    <row r="54" spans="1:11" ht="13.5" thickTop="1"/>
    <row r="56" spans="1:11" ht="13.5" thickBot="1">
      <c r="A56" s="4" t="s">
        <v>437</v>
      </c>
      <c r="B56" s="4"/>
      <c r="C56" s="4"/>
      <c r="D56" s="4"/>
      <c r="E56" s="4"/>
      <c r="F56" s="4"/>
      <c r="G56" s="25">
        <v>0</v>
      </c>
      <c r="H56" s="4"/>
      <c r="I56" s="25">
        <v>0</v>
      </c>
      <c r="J56" s="4"/>
      <c r="K56" s="23">
        <v>0</v>
      </c>
    </row>
    <row r="57" spans="1:11" ht="13.5" thickTop="1"/>
    <row r="59" spans="1:11">
      <c r="A59" s="7" t="s">
        <v>49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50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workbookViewId="0">
      <selection activeCell="F26" sqref="F26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438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114</v>
      </c>
      <c r="E11" s="4" t="s">
        <v>52</v>
      </c>
      <c r="F11" s="4" t="s">
        <v>9</v>
      </c>
      <c r="G11" s="4" t="s">
        <v>54</v>
      </c>
      <c r="H11" s="4" t="s">
        <v>55</v>
      </c>
      <c r="I11" s="4" t="s">
        <v>271</v>
      </c>
      <c r="J11" s="4" t="s">
        <v>13</v>
      </c>
    </row>
    <row r="12" spans="1:10">
      <c r="A12" s="5"/>
      <c r="B12" s="5"/>
      <c r="C12" s="5"/>
      <c r="D12" s="5"/>
      <c r="E12" s="5" t="s">
        <v>57</v>
      </c>
      <c r="F12" s="5"/>
      <c r="G12" s="5" t="s">
        <v>59</v>
      </c>
      <c r="H12" s="5" t="s">
        <v>60</v>
      </c>
      <c r="I12" s="5" t="s">
        <v>15</v>
      </c>
      <c r="J12" s="5" t="s">
        <v>14</v>
      </c>
    </row>
    <row r="15" spans="1:10">
      <c r="A15" s="4" t="s">
        <v>439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440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441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442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20">
        <v>0</v>
      </c>
    </row>
    <row r="21" spans="1:10" ht="13.5" thickTop="1"/>
    <row r="22" spans="1:10">
      <c r="A22" s="6" t="s">
        <v>443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444</v>
      </c>
      <c r="B23" s="6"/>
      <c r="C23" s="6"/>
      <c r="D23" s="6"/>
      <c r="E23" s="6"/>
      <c r="F23" s="6"/>
      <c r="G23" s="24">
        <v>0</v>
      </c>
      <c r="H23" s="6"/>
      <c r="I23" s="24">
        <v>0</v>
      </c>
      <c r="J23" s="20">
        <f>H23/סיכום!$B$42</f>
        <v>0</v>
      </c>
    </row>
    <row r="24" spans="1:10" ht="13.5" thickTop="1"/>
    <row r="25" spans="1:10">
      <c r="A25" s="6" t="s">
        <v>445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446</v>
      </c>
      <c r="B26" s="6"/>
      <c r="C26" s="6"/>
      <c r="D26" s="6"/>
      <c r="E26" s="6"/>
      <c r="F26" s="6"/>
      <c r="G26" s="24">
        <v>0</v>
      </c>
      <c r="H26" s="6"/>
      <c r="I26" s="24">
        <v>0</v>
      </c>
      <c r="J26" s="20">
        <f>H26/סיכום!$B$42</f>
        <v>0</v>
      </c>
    </row>
    <row r="27" spans="1:10" ht="13.5" thickTop="1"/>
    <row r="28" spans="1:10">
      <c r="A28" s="6" t="s">
        <v>447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448</v>
      </c>
      <c r="B29" s="6"/>
      <c r="C29" s="6"/>
      <c r="D29" s="6"/>
      <c r="E29" s="6"/>
      <c r="F29" s="6"/>
      <c r="G29" s="24">
        <v>0</v>
      </c>
      <c r="H29" s="6"/>
      <c r="I29" s="24">
        <v>0</v>
      </c>
      <c r="J29" s="20">
        <f>H29/סיכום!$B$42</f>
        <v>0</v>
      </c>
    </row>
    <row r="30" spans="1:10" ht="13.5" thickTop="1"/>
    <row r="31" spans="1:10">
      <c r="A31" s="6" t="s">
        <v>449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ht="13.5" thickBot="1">
      <c r="A32" s="6" t="s">
        <v>450</v>
      </c>
      <c r="B32" s="6"/>
      <c r="C32" s="6"/>
      <c r="D32" s="6"/>
      <c r="E32" s="6"/>
      <c r="F32" s="6"/>
      <c r="G32" s="24">
        <v>0</v>
      </c>
      <c r="H32" s="6"/>
      <c r="I32" s="24">
        <v>0</v>
      </c>
      <c r="J32" s="20">
        <f>H32/סיכום!$B$42</f>
        <v>0</v>
      </c>
    </row>
    <row r="33" spans="1:10" ht="13.5" thickTop="1"/>
    <row r="34" spans="1:10" ht="13.5" thickBot="1">
      <c r="A34" s="4" t="s">
        <v>451</v>
      </c>
      <c r="B34" s="4"/>
      <c r="C34" s="4"/>
      <c r="D34" s="4"/>
      <c r="E34" s="4"/>
      <c r="F34" s="4"/>
      <c r="G34" s="25">
        <v>0</v>
      </c>
      <c r="H34" s="4"/>
      <c r="I34" s="25">
        <v>0</v>
      </c>
      <c r="J34" s="23">
        <v>0</v>
      </c>
    </row>
    <row r="35" spans="1:10" ht="13.5" thickTop="1"/>
    <row r="37" spans="1:10">
      <c r="A37" s="4" t="s">
        <v>452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6" t="s">
        <v>441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442</v>
      </c>
      <c r="B39" s="6"/>
      <c r="C39" s="6"/>
      <c r="D39" s="6"/>
      <c r="E39" s="6"/>
      <c r="F39" s="6"/>
      <c r="G39" s="24">
        <v>0</v>
      </c>
      <c r="H39" s="6"/>
      <c r="I39" s="24">
        <v>0</v>
      </c>
      <c r="J39" s="20">
        <f>H39/סיכום!$B$42</f>
        <v>0</v>
      </c>
    </row>
    <row r="40" spans="1:10" ht="13.5" thickTop="1"/>
    <row r="41" spans="1:10">
      <c r="A41" s="6" t="s">
        <v>453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454</v>
      </c>
      <c r="B42" s="6"/>
      <c r="C42" s="6"/>
      <c r="D42" s="6"/>
      <c r="E42" s="6"/>
      <c r="F42" s="6"/>
      <c r="G42" s="24">
        <v>0</v>
      </c>
      <c r="H42" s="6"/>
      <c r="I42" s="24">
        <v>0</v>
      </c>
      <c r="J42" s="20">
        <f>H42/סיכום!$B$42</f>
        <v>0</v>
      </c>
    </row>
    <row r="43" spans="1:10" ht="13.5" thickTop="1"/>
    <row r="44" spans="1:10">
      <c r="A44" s="6" t="s">
        <v>447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448</v>
      </c>
      <c r="B45" s="6"/>
      <c r="C45" s="6"/>
      <c r="D45" s="6"/>
      <c r="E45" s="6"/>
      <c r="F45" s="6"/>
      <c r="G45" s="24">
        <v>0</v>
      </c>
      <c r="H45" s="6"/>
      <c r="I45" s="24">
        <v>0</v>
      </c>
      <c r="J45" s="20">
        <f>H45/סיכום!$B$42</f>
        <v>0</v>
      </c>
    </row>
    <row r="46" spans="1:10" ht="13.5" thickTop="1"/>
    <row r="47" spans="1:10">
      <c r="A47" s="6" t="s">
        <v>449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450</v>
      </c>
      <c r="B48" s="6"/>
      <c r="C48" s="6"/>
      <c r="D48" s="6"/>
      <c r="E48" s="6"/>
      <c r="F48" s="6"/>
      <c r="G48" s="24">
        <v>0</v>
      </c>
      <c r="H48" s="6"/>
      <c r="I48" s="24">
        <v>0</v>
      </c>
      <c r="J48" s="20">
        <f>H48/סיכום!$B$42</f>
        <v>0</v>
      </c>
    </row>
    <row r="49" spans="1:10" ht="13.5" thickTop="1"/>
    <row r="50" spans="1:10" ht="13.5" thickBot="1">
      <c r="A50" s="4" t="s">
        <v>455</v>
      </c>
      <c r="B50" s="4"/>
      <c r="C50" s="4"/>
      <c r="D50" s="4"/>
      <c r="E50" s="4"/>
      <c r="F50" s="4"/>
      <c r="G50" s="25">
        <v>0</v>
      </c>
      <c r="H50" s="4"/>
      <c r="I50" s="25">
        <v>0</v>
      </c>
      <c r="J50" s="23">
        <v>0</v>
      </c>
    </row>
    <row r="51" spans="1:10" ht="13.5" thickTop="1"/>
    <row r="53" spans="1:10" ht="13.5" thickBot="1">
      <c r="A53" s="4" t="s">
        <v>456</v>
      </c>
      <c r="B53" s="4"/>
      <c r="C53" s="4"/>
      <c r="D53" s="4"/>
      <c r="E53" s="4"/>
      <c r="F53" s="4"/>
      <c r="G53" s="25">
        <v>0</v>
      </c>
      <c r="H53" s="4"/>
      <c r="I53" s="25">
        <v>0</v>
      </c>
      <c r="J53" s="23">
        <v>0</v>
      </c>
    </row>
    <row r="54" spans="1:10" ht="13.5" thickTop="1"/>
    <row r="56" spans="1:10">
      <c r="A56" s="7" t="s">
        <v>49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50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rightToLeft="1" topLeftCell="C1" workbookViewId="0">
      <selection activeCell="A31" sqref="A31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8" customWidth="1"/>
    <col min="9" max="9" width="16.7109375" style="28" customWidth="1"/>
    <col min="10" max="10" width="16.7109375" style="31" customWidth="1"/>
    <col min="11" max="11" width="9.7109375" style="31" customWidth="1"/>
    <col min="12" max="12" width="12.7109375" style="31" customWidth="1"/>
    <col min="13" max="13" width="24.7109375" style="28" customWidth="1"/>
    <col min="14" max="14" width="20.7109375" style="28" customWidth="1"/>
  </cols>
  <sheetData>
    <row r="2" spans="1:14" ht="18">
      <c r="A2" s="1" t="s">
        <v>0</v>
      </c>
    </row>
    <row r="4" spans="1:14" ht="18">
      <c r="A4" s="1" t="s">
        <v>51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52</v>
      </c>
      <c r="F11" s="4" t="s">
        <v>53</v>
      </c>
      <c r="G11" s="4" t="s">
        <v>9</v>
      </c>
      <c r="H11" s="22" t="s">
        <v>10</v>
      </c>
      <c r="I11" s="22" t="s">
        <v>11</v>
      </c>
      <c r="J11" s="32" t="s">
        <v>54</v>
      </c>
      <c r="K11" s="32" t="s">
        <v>55</v>
      </c>
      <c r="L11" s="32" t="s">
        <v>12</v>
      </c>
      <c r="M11" s="22" t="s">
        <v>56</v>
      </c>
      <c r="N11" s="22" t="s">
        <v>13</v>
      </c>
    </row>
    <row r="12" spans="1:14">
      <c r="A12" s="5"/>
      <c r="B12" s="5"/>
      <c r="C12" s="5"/>
      <c r="D12" s="5"/>
      <c r="E12" s="5" t="s">
        <v>57</v>
      </c>
      <c r="F12" s="5" t="s">
        <v>58</v>
      </c>
      <c r="G12" s="5"/>
      <c r="H12" s="29" t="s">
        <v>14</v>
      </c>
      <c r="I12" s="29" t="s">
        <v>14</v>
      </c>
      <c r="J12" s="33" t="s">
        <v>59</v>
      </c>
      <c r="K12" s="33" t="s">
        <v>60</v>
      </c>
      <c r="L12" s="33" t="s">
        <v>15</v>
      </c>
      <c r="M12" s="29" t="s">
        <v>14</v>
      </c>
      <c r="N12" s="29" t="s">
        <v>14</v>
      </c>
    </row>
    <row r="15" spans="1:14">
      <c r="A15" s="4" t="s">
        <v>61</v>
      </c>
      <c r="B15" s="4"/>
      <c r="C15" s="4"/>
      <c r="D15" s="4"/>
      <c r="E15" s="4"/>
      <c r="F15" s="4"/>
      <c r="G15" s="4"/>
      <c r="H15" s="22"/>
      <c r="I15" s="22"/>
      <c r="J15" s="32"/>
      <c r="K15" s="32"/>
      <c r="L15" s="32"/>
      <c r="M15" s="22"/>
      <c r="N15" s="22"/>
    </row>
    <row r="18" spans="1:14">
      <c r="A18" s="4" t="s">
        <v>62</v>
      </c>
      <c r="B18" s="4"/>
      <c r="C18" s="4"/>
      <c r="D18" s="4"/>
      <c r="E18" s="4"/>
      <c r="F18" s="4"/>
      <c r="G18" s="4"/>
      <c r="H18" s="22"/>
      <c r="I18" s="22"/>
      <c r="J18" s="32"/>
      <c r="K18" s="32"/>
      <c r="L18" s="32"/>
      <c r="M18" s="22"/>
      <c r="N18" s="22"/>
    </row>
    <row r="19" spans="1:14">
      <c r="A19" s="6" t="s">
        <v>63</v>
      </c>
      <c r="B19" s="6"/>
      <c r="C19" s="6"/>
      <c r="D19" s="6"/>
      <c r="E19" s="6"/>
      <c r="F19" s="6"/>
      <c r="G19" s="6"/>
      <c r="H19" s="19"/>
      <c r="I19" s="19"/>
      <c r="J19" s="34"/>
      <c r="K19" s="34"/>
      <c r="L19" s="34"/>
      <c r="M19" s="19"/>
      <c r="N19" s="19"/>
    </row>
    <row r="20" spans="1:14">
      <c r="A20" s="7" t="s">
        <v>64</v>
      </c>
      <c r="B20" s="7">
        <v>9547233</v>
      </c>
      <c r="C20" s="7" t="s">
        <v>65</v>
      </c>
      <c r="D20" s="27">
        <v>0</v>
      </c>
      <c r="E20" s="27">
        <v>0</v>
      </c>
      <c r="F20" s="7">
        <v>0.08</v>
      </c>
      <c r="G20" s="7" t="s">
        <v>23</v>
      </c>
      <c r="H20" s="18">
        <v>0.05</v>
      </c>
      <c r="I20" s="18">
        <v>-3.5499999999999997E-2</v>
      </c>
      <c r="J20" s="35">
        <v>21838</v>
      </c>
      <c r="K20" s="35">
        <v>138.38</v>
      </c>
      <c r="L20" s="35">
        <v>30.22</v>
      </c>
      <c r="M20" s="18">
        <v>0</v>
      </c>
      <c r="N20" s="18">
        <f>L20/סיכום!$B$42</f>
        <v>1.9740544187882113E-4</v>
      </c>
    </row>
    <row r="21" spans="1:14">
      <c r="A21" s="7" t="s">
        <v>66</v>
      </c>
      <c r="B21" s="7">
        <v>9590332</v>
      </c>
      <c r="C21" s="7" t="s">
        <v>65</v>
      </c>
      <c r="D21" s="27">
        <v>0</v>
      </c>
      <c r="E21" s="27">
        <v>0</v>
      </c>
      <c r="F21" s="7">
        <v>5.58</v>
      </c>
      <c r="G21" s="7" t="s">
        <v>23</v>
      </c>
      <c r="H21" s="18">
        <v>0.04</v>
      </c>
      <c r="I21" s="18">
        <v>-3.0999999999999999E-3</v>
      </c>
      <c r="J21" s="35">
        <v>196871</v>
      </c>
      <c r="K21" s="35">
        <v>167.42</v>
      </c>
      <c r="L21" s="35">
        <v>329.6</v>
      </c>
      <c r="M21" s="18">
        <v>0</v>
      </c>
      <c r="N21" s="18">
        <f>L21/סיכום!$B$42</f>
        <v>2.1530388366399551E-3</v>
      </c>
    </row>
    <row r="22" spans="1:14">
      <c r="A22" s="7" t="s">
        <v>67</v>
      </c>
      <c r="B22" s="7">
        <v>9590431</v>
      </c>
      <c r="C22" s="7" t="s">
        <v>65</v>
      </c>
      <c r="D22" s="27">
        <v>0</v>
      </c>
      <c r="E22" s="27">
        <v>0</v>
      </c>
      <c r="F22" s="7">
        <v>8.0299999999999994</v>
      </c>
      <c r="G22" s="7" t="s">
        <v>23</v>
      </c>
      <c r="H22" s="18">
        <v>0.04</v>
      </c>
      <c r="I22" s="18">
        <v>-2.9999999999999997E-4</v>
      </c>
      <c r="J22" s="35">
        <v>1467000</v>
      </c>
      <c r="K22" s="35">
        <v>170.7</v>
      </c>
      <c r="L22" s="35">
        <v>2504.17</v>
      </c>
      <c r="M22" s="18">
        <v>1E-4</v>
      </c>
      <c r="N22" s="18">
        <f>L22/סיכום!$B$42</f>
        <v>1.6357934658824867E-2</v>
      </c>
    </row>
    <row r="23" spans="1:14">
      <c r="A23" s="7" t="s">
        <v>68</v>
      </c>
      <c r="B23" s="7">
        <v>1124056</v>
      </c>
      <c r="C23" s="7" t="s">
        <v>65</v>
      </c>
      <c r="D23" s="27">
        <v>0</v>
      </c>
      <c r="E23" s="27">
        <v>0</v>
      </c>
      <c r="F23" s="7">
        <v>6.77</v>
      </c>
      <c r="G23" s="7" t="s">
        <v>23</v>
      </c>
      <c r="H23" s="18">
        <v>2.75E-2</v>
      </c>
      <c r="I23" s="18">
        <v>-2.2000000000000001E-3</v>
      </c>
      <c r="J23" s="35">
        <v>1721009</v>
      </c>
      <c r="K23" s="35">
        <v>126.36</v>
      </c>
      <c r="L23" s="35">
        <v>2174.67</v>
      </c>
      <c r="M23" s="18">
        <v>1E-4</v>
      </c>
      <c r="N23" s="18">
        <f>L23/סיכום!$B$42</f>
        <v>1.4205549049987292E-2</v>
      </c>
    </row>
    <row r="24" spans="1:14">
      <c r="A24" s="7" t="s">
        <v>69</v>
      </c>
      <c r="B24" s="7">
        <v>1108927</v>
      </c>
      <c r="C24" s="7" t="s">
        <v>65</v>
      </c>
      <c r="D24" s="27">
        <v>0</v>
      </c>
      <c r="E24" s="27">
        <v>0</v>
      </c>
      <c r="F24" s="7">
        <v>2.84</v>
      </c>
      <c r="G24" s="7" t="s">
        <v>23</v>
      </c>
      <c r="H24" s="18">
        <v>3.5000000000000003E-2</v>
      </c>
      <c r="I24" s="18">
        <v>-7.6E-3</v>
      </c>
      <c r="J24" s="35">
        <v>1693735</v>
      </c>
      <c r="K24" s="35">
        <v>134.80000000000001</v>
      </c>
      <c r="L24" s="35">
        <v>2283.15</v>
      </c>
      <c r="M24" s="18">
        <v>1E-4</v>
      </c>
      <c r="N24" s="18">
        <f>L24/סיכום!$B$42</f>
        <v>1.4914170570007627E-2</v>
      </c>
    </row>
    <row r="25" spans="1:14">
      <c r="A25" s="7" t="s">
        <v>70</v>
      </c>
      <c r="B25" s="7">
        <v>1125905</v>
      </c>
      <c r="C25" s="7" t="s">
        <v>65</v>
      </c>
      <c r="D25" s="27">
        <v>0</v>
      </c>
      <c r="E25" s="27">
        <v>0</v>
      </c>
      <c r="F25" s="7">
        <v>2.1</v>
      </c>
      <c r="G25" s="7" t="s">
        <v>23</v>
      </c>
      <c r="H25" s="18">
        <v>0.01</v>
      </c>
      <c r="I25" s="18">
        <v>-8.8000000000000005E-3</v>
      </c>
      <c r="J25" s="35">
        <v>4878049</v>
      </c>
      <c r="K25" s="35">
        <v>106.68</v>
      </c>
      <c r="L25" s="35">
        <v>5203.8999999999996</v>
      </c>
      <c r="M25" s="18">
        <v>2.9999999999999997E-4</v>
      </c>
      <c r="N25" s="18">
        <f>L25/סיכום!$B$42</f>
        <v>3.399332160798138E-2</v>
      </c>
    </row>
    <row r="26" spans="1:14">
      <c r="A26" s="7" t="s">
        <v>71</v>
      </c>
      <c r="B26" s="7">
        <v>1097708</v>
      </c>
      <c r="C26" s="7" t="s">
        <v>65</v>
      </c>
      <c r="D26" s="27">
        <v>0</v>
      </c>
      <c r="E26" s="27">
        <v>0</v>
      </c>
      <c r="F26" s="7">
        <v>16.04</v>
      </c>
      <c r="G26" s="7" t="s">
        <v>23</v>
      </c>
      <c r="H26" s="18">
        <v>0.04</v>
      </c>
      <c r="I26" s="18">
        <v>4.7000000000000002E-3</v>
      </c>
      <c r="J26" s="35">
        <v>287877</v>
      </c>
      <c r="K26" s="35">
        <v>204.05</v>
      </c>
      <c r="L26" s="35">
        <v>587.41</v>
      </c>
      <c r="M26" s="18">
        <v>0</v>
      </c>
      <c r="N26" s="18">
        <f>L26/סיכום!$B$42</f>
        <v>3.8371254339522936E-3</v>
      </c>
    </row>
    <row r="27" spans="1:14">
      <c r="A27" s="7" t="s">
        <v>72</v>
      </c>
      <c r="B27" s="7">
        <v>1113641</v>
      </c>
      <c r="C27" s="7" t="s">
        <v>65</v>
      </c>
      <c r="D27" s="27">
        <v>0</v>
      </c>
      <c r="E27" s="27">
        <v>0</v>
      </c>
      <c r="F27" s="27">
        <v>0</v>
      </c>
      <c r="G27" s="7" t="s">
        <v>23</v>
      </c>
      <c r="H27" s="30">
        <v>0</v>
      </c>
      <c r="I27" s="30">
        <v>0</v>
      </c>
      <c r="J27" s="35">
        <v>29.96</v>
      </c>
      <c r="K27" s="35">
        <v>0</v>
      </c>
      <c r="L27" s="35">
        <v>0</v>
      </c>
      <c r="M27" s="30">
        <v>0</v>
      </c>
      <c r="N27" s="18">
        <f>L27/סיכום!$B$42</f>
        <v>0</v>
      </c>
    </row>
    <row r="28" spans="1:14">
      <c r="A28" s="7" t="s">
        <v>73</v>
      </c>
      <c r="B28" s="7">
        <v>1120583</v>
      </c>
      <c r="C28" s="7" t="s">
        <v>65</v>
      </c>
      <c r="D28" s="27">
        <v>0</v>
      </c>
      <c r="E28" s="27">
        <v>0</v>
      </c>
      <c r="F28" s="7">
        <v>20.440000000000001</v>
      </c>
      <c r="G28" s="7" t="s">
        <v>23</v>
      </c>
      <c r="H28" s="18">
        <v>2.75E-2</v>
      </c>
      <c r="I28" s="18">
        <v>6.4999999999999997E-3</v>
      </c>
      <c r="J28" s="35">
        <v>23300</v>
      </c>
      <c r="K28" s="35">
        <v>160.6</v>
      </c>
      <c r="L28" s="35">
        <v>37.42</v>
      </c>
      <c r="M28" s="18">
        <v>0</v>
      </c>
      <c r="N28" s="18">
        <f>L28/סיכום!$B$42</f>
        <v>2.4443784365008232E-4</v>
      </c>
    </row>
    <row r="29" spans="1:14">
      <c r="A29" s="7" t="s">
        <v>74</v>
      </c>
      <c r="B29" s="7">
        <v>1128081</v>
      </c>
      <c r="C29" s="7" t="s">
        <v>65</v>
      </c>
      <c r="D29" s="27">
        <v>0</v>
      </c>
      <c r="E29" s="27">
        <v>0</v>
      </c>
      <c r="F29" s="7">
        <v>7.89</v>
      </c>
      <c r="G29" s="7" t="s">
        <v>23</v>
      </c>
      <c r="H29" s="18">
        <v>1.7500000000000002E-2</v>
      </c>
      <c r="I29" s="18">
        <v>-1.1000000000000001E-3</v>
      </c>
      <c r="J29" s="35">
        <v>402211</v>
      </c>
      <c r="K29" s="35">
        <v>117.01</v>
      </c>
      <c r="L29" s="35">
        <v>470.63</v>
      </c>
      <c r="M29" s="18">
        <v>0</v>
      </c>
      <c r="N29" s="18">
        <f>L29/סיכום!$B$42</f>
        <v>3.074286006334533E-3</v>
      </c>
    </row>
    <row r="30" spans="1:14">
      <c r="A30" s="7" t="s">
        <v>75</v>
      </c>
      <c r="B30" s="7">
        <v>1130483</v>
      </c>
      <c r="C30" s="7" t="s">
        <v>65</v>
      </c>
      <c r="D30" s="27">
        <v>0</v>
      </c>
      <c r="E30" s="27">
        <v>0</v>
      </c>
      <c r="F30" s="7">
        <v>1.56</v>
      </c>
      <c r="G30" s="7" t="s">
        <v>23</v>
      </c>
      <c r="H30" s="18">
        <v>1E-3</v>
      </c>
      <c r="I30" s="18">
        <v>-1.09E-2</v>
      </c>
      <c r="J30" s="35">
        <v>1532278</v>
      </c>
      <c r="K30" s="35">
        <v>100.13</v>
      </c>
      <c r="L30" s="35">
        <v>1534.27</v>
      </c>
      <c r="M30" s="18">
        <v>2.0000000000000001E-4</v>
      </c>
      <c r="N30" s="18">
        <f>L30/סיכום!$B$42</f>
        <v>1.0022278203554563E-2</v>
      </c>
    </row>
    <row r="31" spans="1:14">
      <c r="A31" s="7" t="s">
        <v>76</v>
      </c>
      <c r="B31" s="7">
        <v>1114750</v>
      </c>
      <c r="C31" s="7" t="s">
        <v>65</v>
      </c>
      <c r="D31" s="27">
        <v>0</v>
      </c>
      <c r="E31" s="27">
        <v>0</v>
      </c>
      <c r="F31" s="7">
        <v>4.22</v>
      </c>
      <c r="G31" s="7" t="s">
        <v>23</v>
      </c>
      <c r="H31" s="18">
        <v>0.03</v>
      </c>
      <c r="I31" s="18">
        <v>-6.1000000000000004E-3</v>
      </c>
      <c r="J31" s="35">
        <v>6832545</v>
      </c>
      <c r="K31" s="35">
        <v>128.05000000000001</v>
      </c>
      <c r="L31" s="35">
        <v>8749.07</v>
      </c>
      <c r="M31" s="18">
        <v>4.0000000000000002E-4</v>
      </c>
      <c r="N31" s="18">
        <f>L31/סיכום!$B$42</f>
        <v>5.7151357689567757E-2</v>
      </c>
    </row>
    <row r="32" spans="1:14" ht="13.5" thickBot="1">
      <c r="A32" s="6" t="s">
        <v>77</v>
      </c>
      <c r="B32" s="6"/>
      <c r="C32" s="6"/>
      <c r="D32" s="6"/>
      <c r="E32" s="6"/>
      <c r="F32" s="6">
        <v>4.49</v>
      </c>
      <c r="G32" s="6"/>
      <c r="H32" s="19"/>
      <c r="I32" s="19">
        <v>-5.7999999999999996E-3</v>
      </c>
      <c r="J32" s="36">
        <f>SUM(J20:J31)</f>
        <v>19056742.960000001</v>
      </c>
      <c r="K32" s="34"/>
      <c r="L32" s="36">
        <f>SUM(L20:L31)</f>
        <v>23904.51</v>
      </c>
      <c r="M32" s="19"/>
      <c r="N32" s="20">
        <f>SUM(N20:N31)</f>
        <v>0.15615090534237916</v>
      </c>
    </row>
    <row r="33" spans="1:14" ht="13.5" thickTop="1"/>
    <row r="34" spans="1:14">
      <c r="A34" s="6" t="s">
        <v>78</v>
      </c>
      <c r="B34" s="6"/>
      <c r="C34" s="6"/>
      <c r="D34" s="6"/>
      <c r="E34" s="6"/>
      <c r="F34" s="6"/>
      <c r="G34" s="6"/>
      <c r="H34" s="19"/>
      <c r="I34" s="19"/>
      <c r="J34" s="34"/>
      <c r="K34" s="34"/>
      <c r="L34" s="34"/>
      <c r="M34" s="19"/>
      <c r="N34" s="19"/>
    </row>
    <row r="35" spans="1:14">
      <c r="A35" s="7" t="s">
        <v>79</v>
      </c>
      <c r="B35" s="7">
        <v>8150518</v>
      </c>
      <c r="C35" s="7" t="s">
        <v>65</v>
      </c>
      <c r="D35" s="27">
        <v>0</v>
      </c>
      <c r="E35" s="27">
        <v>0</v>
      </c>
      <c r="F35" s="7">
        <v>0.1</v>
      </c>
      <c r="G35" s="7" t="s">
        <v>23</v>
      </c>
      <c r="H35" s="30">
        <v>0</v>
      </c>
      <c r="I35" s="18">
        <v>2E-3</v>
      </c>
      <c r="J35" s="35">
        <v>1616842</v>
      </c>
      <c r="K35" s="35">
        <v>99.98</v>
      </c>
      <c r="L35" s="35">
        <v>1616.52</v>
      </c>
      <c r="M35" s="18">
        <v>1E-4</v>
      </c>
      <c r="N35" s="18">
        <f>L35/סיכום!$B$42</f>
        <v>1.0559558071010984E-2</v>
      </c>
    </row>
    <row r="36" spans="1:14">
      <c r="A36" s="7" t="s">
        <v>80</v>
      </c>
      <c r="B36" s="7">
        <v>8151011</v>
      </c>
      <c r="C36" s="7" t="s">
        <v>65</v>
      </c>
      <c r="D36" s="27">
        <v>0</v>
      </c>
      <c r="E36" s="27">
        <v>0</v>
      </c>
      <c r="F36" s="7">
        <v>0.52</v>
      </c>
      <c r="G36" s="7" t="s">
        <v>23</v>
      </c>
      <c r="H36" s="30">
        <v>0</v>
      </c>
      <c r="I36" s="18">
        <v>1E-3</v>
      </c>
      <c r="J36" s="35">
        <v>2682969</v>
      </c>
      <c r="K36" s="35">
        <v>99.95</v>
      </c>
      <c r="L36" s="35">
        <v>2681.63</v>
      </c>
      <c r="M36" s="18">
        <v>2.9999999999999997E-4</v>
      </c>
      <c r="N36" s="18">
        <f>L36/סיכום!$B$42</f>
        <v>1.7517152716925981E-2</v>
      </c>
    </row>
    <row r="37" spans="1:14">
      <c r="A37" s="7" t="s">
        <v>81</v>
      </c>
      <c r="B37" s="7">
        <v>8151110</v>
      </c>
      <c r="C37" s="7" t="s">
        <v>65</v>
      </c>
      <c r="D37" s="27">
        <v>0</v>
      </c>
      <c r="E37" s="27">
        <v>0</v>
      </c>
      <c r="F37" s="7">
        <v>0.6</v>
      </c>
      <c r="G37" s="7" t="s">
        <v>23</v>
      </c>
      <c r="H37" s="30">
        <v>0</v>
      </c>
      <c r="I37" s="18">
        <v>8.0000000000000004E-4</v>
      </c>
      <c r="J37" s="35">
        <v>1225000</v>
      </c>
      <c r="K37" s="35">
        <v>99.95</v>
      </c>
      <c r="L37" s="35">
        <v>1224.3900000000001</v>
      </c>
      <c r="M37" s="18">
        <v>1E-4</v>
      </c>
      <c r="N37" s="18">
        <f>L37/סיכום!$B$42</f>
        <v>7.9980558895436735E-3</v>
      </c>
    </row>
    <row r="38" spans="1:14">
      <c r="A38" s="7" t="s">
        <v>82</v>
      </c>
      <c r="B38" s="7">
        <v>8160111</v>
      </c>
      <c r="C38" s="7" t="s">
        <v>65</v>
      </c>
      <c r="D38" s="27">
        <v>0</v>
      </c>
      <c r="E38" s="27">
        <v>0</v>
      </c>
      <c r="F38" s="7">
        <v>0.77</v>
      </c>
      <c r="G38" s="7" t="s">
        <v>23</v>
      </c>
      <c r="H38" s="30">
        <v>0</v>
      </c>
      <c r="I38" s="18">
        <v>8.9999999999999998E-4</v>
      </c>
      <c r="J38" s="35">
        <v>1010000</v>
      </c>
      <c r="K38" s="35">
        <v>99.93</v>
      </c>
      <c r="L38" s="35">
        <v>1009.29</v>
      </c>
      <c r="M38" s="18">
        <v>1E-4</v>
      </c>
      <c r="N38" s="18">
        <f>L38/סיכום!$B$42</f>
        <v>6.5929628866272464E-3</v>
      </c>
    </row>
    <row r="39" spans="1:14">
      <c r="A39" s="7" t="s">
        <v>83</v>
      </c>
      <c r="B39" s="7">
        <v>8151219</v>
      </c>
      <c r="C39" s="7" t="s">
        <v>65</v>
      </c>
      <c r="D39" s="27">
        <v>0</v>
      </c>
      <c r="E39" s="27">
        <v>0</v>
      </c>
      <c r="F39" s="7">
        <v>0.67</v>
      </c>
      <c r="G39" s="7" t="s">
        <v>23</v>
      </c>
      <c r="H39" s="30">
        <v>0</v>
      </c>
      <c r="I39" s="18">
        <v>1E-3</v>
      </c>
      <c r="J39" s="35">
        <v>2018039</v>
      </c>
      <c r="K39" s="35">
        <v>99.93</v>
      </c>
      <c r="L39" s="35">
        <v>2016.63</v>
      </c>
      <c r="M39" s="18">
        <v>2.0000000000000001E-4</v>
      </c>
      <c r="N39" s="18">
        <f>L39/סיכום!$B$42</f>
        <v>1.3173187831108111E-2</v>
      </c>
    </row>
    <row r="40" spans="1:14">
      <c r="A40" s="7" t="s">
        <v>84</v>
      </c>
      <c r="B40" s="7">
        <v>8160210</v>
      </c>
      <c r="C40" s="7" t="s">
        <v>65</v>
      </c>
      <c r="D40" s="27">
        <v>0</v>
      </c>
      <c r="E40" s="27">
        <v>0</v>
      </c>
      <c r="F40" s="7">
        <v>0.85</v>
      </c>
      <c r="G40" s="7" t="s">
        <v>23</v>
      </c>
      <c r="H40" s="30">
        <v>0</v>
      </c>
      <c r="I40" s="18">
        <v>8.9999999999999998E-4</v>
      </c>
      <c r="J40" s="35">
        <v>7159184</v>
      </c>
      <c r="K40" s="35">
        <v>99.92</v>
      </c>
      <c r="L40" s="35">
        <v>7153.46</v>
      </c>
      <c r="M40" s="18">
        <v>6.9999999999999999E-4</v>
      </c>
      <c r="N40" s="18">
        <f>L40/סיכום!$B$42</f>
        <v>4.6728389552034143E-2</v>
      </c>
    </row>
    <row r="41" spans="1:14">
      <c r="A41" s="7" t="s">
        <v>85</v>
      </c>
      <c r="B41" s="7">
        <v>8160319</v>
      </c>
      <c r="C41" s="7" t="s">
        <v>65</v>
      </c>
      <c r="D41" s="27">
        <v>0</v>
      </c>
      <c r="E41" s="27">
        <v>0</v>
      </c>
      <c r="F41" s="7">
        <v>0.92</v>
      </c>
      <c r="G41" s="7" t="s">
        <v>23</v>
      </c>
      <c r="H41" s="30">
        <v>0</v>
      </c>
      <c r="I41" s="18">
        <v>8.9999999999999998E-4</v>
      </c>
      <c r="J41" s="35">
        <v>910800</v>
      </c>
      <c r="K41" s="35">
        <v>99.92</v>
      </c>
      <c r="L41" s="35">
        <v>910.07</v>
      </c>
      <c r="M41" s="18">
        <v>1E-4</v>
      </c>
      <c r="N41" s="18">
        <f>L41/סיכום!$B$42</f>
        <v>5.9448302611071731E-3</v>
      </c>
    </row>
    <row r="42" spans="1:14">
      <c r="A42" s="7" t="s">
        <v>86</v>
      </c>
      <c r="B42" s="7">
        <v>8150427</v>
      </c>
      <c r="C42" s="7" t="s">
        <v>65</v>
      </c>
      <c r="D42" s="27">
        <v>0</v>
      </c>
      <c r="E42" s="27">
        <v>0</v>
      </c>
      <c r="F42" s="7">
        <v>0.02</v>
      </c>
      <c r="G42" s="7" t="s">
        <v>23</v>
      </c>
      <c r="H42" s="30">
        <v>0</v>
      </c>
      <c r="I42" s="18">
        <v>4.5999999999999999E-3</v>
      </c>
      <c r="J42" s="35">
        <v>468000</v>
      </c>
      <c r="K42" s="35">
        <v>99.99</v>
      </c>
      <c r="L42" s="35">
        <v>467.95</v>
      </c>
      <c r="M42" s="18">
        <v>0</v>
      </c>
      <c r="N42" s="18">
        <f>L42/סיכום!$B$42</f>
        <v>3.056779501230786E-3</v>
      </c>
    </row>
    <row r="43" spans="1:14">
      <c r="A43" s="7" t="s">
        <v>87</v>
      </c>
      <c r="B43" s="7">
        <v>8150617</v>
      </c>
      <c r="C43" s="7" t="s">
        <v>65</v>
      </c>
      <c r="D43" s="27">
        <v>0</v>
      </c>
      <c r="E43" s="27">
        <v>0</v>
      </c>
      <c r="F43" s="7">
        <v>0.18</v>
      </c>
      <c r="G43" s="7" t="s">
        <v>23</v>
      </c>
      <c r="H43" s="30">
        <v>0</v>
      </c>
      <c r="I43" s="18">
        <v>1.1000000000000001E-3</v>
      </c>
      <c r="J43" s="35">
        <v>908000</v>
      </c>
      <c r="K43" s="35">
        <v>99.98</v>
      </c>
      <c r="L43" s="35">
        <v>907.82</v>
      </c>
      <c r="M43" s="18">
        <v>1E-4</v>
      </c>
      <c r="N43" s="18">
        <f>L43/סיכום!$B$42</f>
        <v>5.9301326355536534E-3</v>
      </c>
    </row>
    <row r="44" spans="1:14">
      <c r="A44" s="7" t="s">
        <v>88</v>
      </c>
      <c r="B44" s="7">
        <v>8150724</v>
      </c>
      <c r="C44" s="7" t="s">
        <v>65</v>
      </c>
      <c r="D44" s="27">
        <v>0</v>
      </c>
      <c r="E44" s="27">
        <v>0</v>
      </c>
      <c r="F44" s="7">
        <v>0.27</v>
      </c>
      <c r="G44" s="7" t="s">
        <v>23</v>
      </c>
      <c r="H44" s="30">
        <v>0</v>
      </c>
      <c r="I44" s="18">
        <v>6.9999999999999999E-4</v>
      </c>
      <c r="J44" s="35">
        <v>29000</v>
      </c>
      <c r="K44" s="35">
        <v>99.98</v>
      </c>
      <c r="L44" s="35">
        <v>28.99</v>
      </c>
      <c r="M44" s="18">
        <v>0</v>
      </c>
      <c r="N44" s="18">
        <f>L44/סיכום!$B$42</f>
        <v>1.8937073990956402E-4</v>
      </c>
    </row>
    <row r="45" spans="1:14">
      <c r="A45" s="7" t="s">
        <v>89</v>
      </c>
      <c r="B45" s="7">
        <v>8150815</v>
      </c>
      <c r="C45" s="7" t="s">
        <v>65</v>
      </c>
      <c r="D45" s="27">
        <v>0</v>
      </c>
      <c r="E45" s="27">
        <v>0</v>
      </c>
      <c r="F45" s="7">
        <v>0.35</v>
      </c>
      <c r="G45" s="7" t="s">
        <v>23</v>
      </c>
      <c r="H45" s="30">
        <v>0</v>
      </c>
      <c r="I45" s="18">
        <v>5.9999999999999995E-4</v>
      </c>
      <c r="J45" s="35">
        <v>3607411</v>
      </c>
      <c r="K45" s="35">
        <v>99.98</v>
      </c>
      <c r="L45" s="35">
        <v>3606.69</v>
      </c>
      <c r="M45" s="18">
        <v>4.0000000000000002E-4</v>
      </c>
      <c r="N45" s="18">
        <f>L45/סיכום!$B$42</f>
        <v>2.355990182560971E-2</v>
      </c>
    </row>
    <row r="46" spans="1:14">
      <c r="A46" s="7" t="s">
        <v>90</v>
      </c>
      <c r="B46" s="7">
        <v>8150914</v>
      </c>
      <c r="C46" s="7" t="s">
        <v>65</v>
      </c>
      <c r="D46" s="27">
        <v>0</v>
      </c>
      <c r="E46" s="27">
        <v>0</v>
      </c>
      <c r="F46" s="7">
        <v>0.42</v>
      </c>
      <c r="G46" s="7" t="s">
        <v>23</v>
      </c>
      <c r="H46" s="30">
        <v>0</v>
      </c>
      <c r="I46" s="18">
        <v>8.9999999999999998E-4</v>
      </c>
      <c r="J46" s="35">
        <v>1795490</v>
      </c>
      <c r="K46" s="35">
        <v>99.96</v>
      </c>
      <c r="L46" s="35">
        <v>1794.77</v>
      </c>
      <c r="M46" s="18">
        <v>2.0000000000000001E-4</v>
      </c>
      <c r="N46" s="18">
        <f>L46/סיכום!$B$42</f>
        <v>1.1723936628750887E-2</v>
      </c>
    </row>
    <row r="47" spans="1:14">
      <c r="A47" s="7" t="s">
        <v>91</v>
      </c>
      <c r="B47" s="7">
        <v>1126218</v>
      </c>
      <c r="C47" s="7" t="s">
        <v>65</v>
      </c>
      <c r="D47" s="27">
        <v>0</v>
      </c>
      <c r="E47" s="27">
        <v>0</v>
      </c>
      <c r="F47" s="7">
        <v>2.73</v>
      </c>
      <c r="G47" s="7" t="s">
        <v>23</v>
      </c>
      <c r="H47" s="18">
        <v>0.04</v>
      </c>
      <c r="I47" s="18">
        <v>3.3999999999999998E-3</v>
      </c>
      <c r="J47" s="35">
        <v>1854594</v>
      </c>
      <c r="K47" s="35">
        <v>110.99</v>
      </c>
      <c r="L47" s="35">
        <v>2058.41</v>
      </c>
      <c r="M47" s="18">
        <v>1E-4</v>
      </c>
      <c r="N47" s="18">
        <f>L47/סיכום!$B$42</f>
        <v>1.34461064069419E-2</v>
      </c>
    </row>
    <row r="48" spans="1:14">
      <c r="A48" s="7" t="s">
        <v>92</v>
      </c>
      <c r="B48" s="7">
        <v>1115773</v>
      </c>
      <c r="C48" s="7" t="s">
        <v>65</v>
      </c>
      <c r="D48" s="27">
        <v>0</v>
      </c>
      <c r="E48" s="27">
        <v>0</v>
      </c>
      <c r="F48" s="7">
        <v>4.43</v>
      </c>
      <c r="G48" s="7" t="s">
        <v>23</v>
      </c>
      <c r="H48" s="18">
        <v>0.05</v>
      </c>
      <c r="I48" s="18">
        <v>7.6E-3</v>
      </c>
      <c r="J48" s="35">
        <v>9880243</v>
      </c>
      <c r="K48" s="35">
        <v>120.85</v>
      </c>
      <c r="L48" s="35">
        <v>11940.27</v>
      </c>
      <c r="M48" s="18">
        <v>5.9999999999999995E-4</v>
      </c>
      <c r="N48" s="18">
        <f>L48/סיכום!$B$42</f>
        <v>7.7997163319074511E-2</v>
      </c>
    </row>
    <row r="49" spans="1:14">
      <c r="A49" s="7" t="s">
        <v>93</v>
      </c>
      <c r="B49" s="7">
        <v>1123272</v>
      </c>
      <c r="C49" s="7" t="s">
        <v>65</v>
      </c>
      <c r="D49" s="27">
        <v>0</v>
      </c>
      <c r="E49" s="27">
        <v>0</v>
      </c>
      <c r="F49" s="7">
        <v>5.97</v>
      </c>
      <c r="G49" s="7" t="s">
        <v>23</v>
      </c>
      <c r="H49" s="18">
        <v>5.5E-2</v>
      </c>
      <c r="I49" s="18">
        <v>1.1299999999999999E-2</v>
      </c>
      <c r="J49" s="35">
        <v>4512271</v>
      </c>
      <c r="K49" s="35">
        <v>129.56</v>
      </c>
      <c r="L49" s="35">
        <v>5846.1</v>
      </c>
      <c r="M49" s="18">
        <v>2.9999999999999997E-4</v>
      </c>
      <c r="N49" s="18">
        <f>L49/סיכום!$B$42</f>
        <v>3.8188350554856927E-2</v>
      </c>
    </row>
    <row r="50" spans="1:14">
      <c r="A50" s="7" t="s">
        <v>94</v>
      </c>
      <c r="B50" s="7">
        <v>1125400</v>
      </c>
      <c r="C50" s="7" t="s">
        <v>65</v>
      </c>
      <c r="D50" s="27">
        <v>0</v>
      </c>
      <c r="E50" s="27">
        <v>0</v>
      </c>
      <c r="F50" s="7">
        <v>17.02</v>
      </c>
      <c r="G50" s="7" t="s">
        <v>23</v>
      </c>
      <c r="H50" s="18">
        <v>5.5E-2</v>
      </c>
      <c r="I50" s="18">
        <v>2.53E-2</v>
      </c>
      <c r="J50" s="35">
        <v>183848</v>
      </c>
      <c r="K50" s="35">
        <v>158.22</v>
      </c>
      <c r="L50" s="35">
        <v>290.88</v>
      </c>
      <c r="M50" s="18">
        <v>0</v>
      </c>
      <c r="N50" s="18">
        <f>L50/סיכום!$B$42</f>
        <v>1.9001090315589506E-3</v>
      </c>
    </row>
    <row r="51" spans="1:14">
      <c r="A51" s="7" t="s">
        <v>95</v>
      </c>
      <c r="B51" s="7">
        <v>1101575</v>
      </c>
      <c r="C51" s="7" t="s">
        <v>65</v>
      </c>
      <c r="D51" s="27">
        <v>0</v>
      </c>
      <c r="E51" s="27">
        <v>0</v>
      </c>
      <c r="F51" s="7">
        <v>1.87</v>
      </c>
      <c r="G51" s="7" t="s">
        <v>23</v>
      </c>
      <c r="H51" s="18">
        <v>5.5E-2</v>
      </c>
      <c r="I51" s="18">
        <v>1.6999999999999999E-3</v>
      </c>
      <c r="J51" s="35">
        <v>3706780</v>
      </c>
      <c r="K51" s="35">
        <v>110.68</v>
      </c>
      <c r="L51" s="35">
        <v>4102.66</v>
      </c>
      <c r="M51" s="18">
        <v>2.0000000000000001E-4</v>
      </c>
      <c r="N51" s="18">
        <f>L51/סיכום!$B$42</f>
        <v>2.6799715757066984E-2</v>
      </c>
    </row>
    <row r="52" spans="1:14">
      <c r="A52" s="7" t="s">
        <v>96</v>
      </c>
      <c r="B52" s="7">
        <v>1110907</v>
      </c>
      <c r="C52" s="7" t="s">
        <v>65</v>
      </c>
      <c r="D52" s="27">
        <v>0</v>
      </c>
      <c r="E52" s="27">
        <v>0</v>
      </c>
      <c r="F52" s="7">
        <v>3.62</v>
      </c>
      <c r="G52" s="7" t="s">
        <v>23</v>
      </c>
      <c r="H52" s="18">
        <v>0.06</v>
      </c>
      <c r="I52" s="18">
        <v>5.5999999999999999E-3</v>
      </c>
      <c r="J52" s="35">
        <v>12071824</v>
      </c>
      <c r="K52" s="35">
        <v>121.54</v>
      </c>
      <c r="L52" s="35">
        <v>14672.09</v>
      </c>
      <c r="M52" s="18">
        <v>6.9999999999999999E-4</v>
      </c>
      <c r="N52" s="18">
        <f>L52/סיכום!$B$42</f>
        <v>9.5842171070014318E-2</v>
      </c>
    </row>
    <row r="53" spans="1:14">
      <c r="A53" s="7" t="s">
        <v>97</v>
      </c>
      <c r="B53" s="7">
        <v>1126747</v>
      </c>
      <c r="C53" s="7" t="s">
        <v>65</v>
      </c>
      <c r="D53" s="27">
        <v>0</v>
      </c>
      <c r="E53" s="27">
        <v>0</v>
      </c>
      <c r="F53" s="7">
        <v>7.07</v>
      </c>
      <c r="G53" s="7" t="s">
        <v>23</v>
      </c>
      <c r="H53" s="18">
        <v>4.2500000000000003E-2</v>
      </c>
      <c r="I53" s="18">
        <v>1.35E-2</v>
      </c>
      <c r="J53" s="35">
        <v>569923</v>
      </c>
      <c r="K53" s="35">
        <v>121.85</v>
      </c>
      <c r="L53" s="35">
        <v>694.45</v>
      </c>
      <c r="M53" s="18">
        <v>0</v>
      </c>
      <c r="N53" s="18">
        <f>L53/סיכום!$B$42</f>
        <v>4.536340473618377E-3</v>
      </c>
    </row>
    <row r="54" spans="1:14">
      <c r="A54" s="7" t="s">
        <v>98</v>
      </c>
      <c r="B54" s="7">
        <v>1130848</v>
      </c>
      <c r="C54" s="7" t="s">
        <v>65</v>
      </c>
      <c r="D54" s="27">
        <v>0</v>
      </c>
      <c r="E54" s="27">
        <v>0</v>
      </c>
      <c r="F54" s="7">
        <v>7.92</v>
      </c>
      <c r="G54" s="7" t="s">
        <v>23</v>
      </c>
      <c r="H54" s="18">
        <v>3.7499999999999999E-2</v>
      </c>
      <c r="I54" s="18">
        <v>1.5100000000000001E-2</v>
      </c>
      <c r="J54" s="35">
        <v>1401802</v>
      </c>
      <c r="K54" s="35">
        <v>118.72</v>
      </c>
      <c r="L54" s="35">
        <v>1664.22</v>
      </c>
      <c r="M54" s="18">
        <v>1E-4</v>
      </c>
      <c r="N54" s="18">
        <f>L54/סיכום!$B$42</f>
        <v>1.0871147732745589E-2</v>
      </c>
    </row>
    <row r="55" spans="1:14">
      <c r="A55" s="7" t="s">
        <v>99</v>
      </c>
      <c r="B55" s="7">
        <v>1127166</v>
      </c>
      <c r="C55" s="7" t="s">
        <v>65</v>
      </c>
      <c r="D55" s="27">
        <v>0</v>
      </c>
      <c r="E55" s="27">
        <v>0</v>
      </c>
      <c r="F55" s="7">
        <v>1.1499999999999999</v>
      </c>
      <c r="G55" s="7" t="s">
        <v>23</v>
      </c>
      <c r="H55" s="18">
        <v>2.5000000000000001E-2</v>
      </c>
      <c r="I55" s="18">
        <v>8.9999999999999998E-4</v>
      </c>
      <c r="J55" s="35">
        <v>166568</v>
      </c>
      <c r="K55" s="35">
        <v>104.91</v>
      </c>
      <c r="L55" s="35">
        <v>174.75</v>
      </c>
      <c r="M55" s="18">
        <v>0</v>
      </c>
      <c r="N55" s="18">
        <f>L55/סיכום!$B$42</f>
        <v>1.1415155846566511E-3</v>
      </c>
    </row>
    <row r="56" spans="1:14">
      <c r="A56" s="7" t="s">
        <v>100</v>
      </c>
      <c r="B56" s="7">
        <v>1122019</v>
      </c>
      <c r="C56" s="7" t="s">
        <v>65</v>
      </c>
      <c r="D56" s="27">
        <v>0</v>
      </c>
      <c r="E56" s="27">
        <v>0</v>
      </c>
      <c r="F56" s="7">
        <v>1.38</v>
      </c>
      <c r="G56" s="7" t="s">
        <v>23</v>
      </c>
      <c r="H56" s="18">
        <v>4.2500000000000003E-2</v>
      </c>
      <c r="I56" s="18">
        <v>1E-3</v>
      </c>
      <c r="J56" s="35">
        <v>5585015</v>
      </c>
      <c r="K56" s="35">
        <v>108.36</v>
      </c>
      <c r="L56" s="35">
        <v>6051.92</v>
      </c>
      <c r="M56" s="18">
        <v>2.9999999999999997E-4</v>
      </c>
      <c r="N56" s="18">
        <f>L56/סיכום!$B$42</f>
        <v>3.9532824017712617E-2</v>
      </c>
    </row>
    <row r="57" spans="1:14">
      <c r="A57" s="7" t="s">
        <v>101</v>
      </c>
      <c r="B57" s="7">
        <v>9268335</v>
      </c>
      <c r="C57" s="7" t="s">
        <v>65</v>
      </c>
      <c r="D57" s="27">
        <v>0</v>
      </c>
      <c r="E57" s="27">
        <v>0</v>
      </c>
      <c r="F57" s="7">
        <v>0.84</v>
      </c>
      <c r="G57" s="7" t="s">
        <v>23</v>
      </c>
      <c r="H57" s="18">
        <v>6.5000000000000002E-2</v>
      </c>
      <c r="I57" s="18">
        <v>8.0000000000000004E-4</v>
      </c>
      <c r="J57" s="35">
        <v>3004080</v>
      </c>
      <c r="K57" s="35">
        <v>106.45</v>
      </c>
      <c r="L57" s="35">
        <v>3197.84</v>
      </c>
      <c r="M57" s="18">
        <v>2.9999999999999997E-4</v>
      </c>
      <c r="N57" s="18">
        <f>L57/סיכום!$B$42</f>
        <v>2.0889179955584692E-2</v>
      </c>
    </row>
    <row r="58" spans="1:14" ht="13.5" thickBot="1">
      <c r="A58" s="6" t="s">
        <v>102</v>
      </c>
      <c r="B58" s="6"/>
      <c r="C58" s="6"/>
      <c r="D58" s="6"/>
      <c r="E58" s="6"/>
      <c r="F58" s="6">
        <v>2.73</v>
      </c>
      <c r="G58" s="6"/>
      <c r="H58" s="19"/>
      <c r="I58" s="19">
        <v>4.4000000000000003E-3</v>
      </c>
      <c r="J58" s="36">
        <f>SUM(J35:J57)</f>
        <v>66367683</v>
      </c>
      <c r="K58" s="34"/>
      <c r="L58" s="36">
        <f>SUM(L35:L57)</f>
        <v>74111.799999999988</v>
      </c>
      <c r="M58" s="19"/>
      <c r="N58" s="20">
        <f>SUM(N35:N57)</f>
        <v>0.48411888244324347</v>
      </c>
    </row>
    <row r="59" spans="1:14" ht="13.5" thickTop="1"/>
    <row r="60" spans="1:14">
      <c r="A60" s="6" t="s">
        <v>103</v>
      </c>
      <c r="B60" s="6"/>
      <c r="C60" s="6"/>
      <c r="D60" s="6"/>
      <c r="E60" s="6"/>
      <c r="F60" s="6"/>
      <c r="G60" s="6"/>
      <c r="H60" s="19"/>
      <c r="I60" s="19"/>
      <c r="J60" s="34"/>
      <c r="K60" s="34"/>
      <c r="L60" s="34"/>
      <c r="M60" s="19"/>
      <c r="N60" s="19"/>
    </row>
    <row r="61" spans="1:14" ht="13.5" thickBot="1">
      <c r="A61" s="6" t="s">
        <v>104</v>
      </c>
      <c r="B61" s="6"/>
      <c r="C61" s="6"/>
      <c r="D61" s="6"/>
      <c r="E61" s="6"/>
      <c r="F61" s="6"/>
      <c r="G61" s="6"/>
      <c r="H61" s="19"/>
      <c r="I61" s="19"/>
      <c r="J61" s="36">
        <v>0</v>
      </c>
      <c r="K61" s="34"/>
      <c r="L61" s="36">
        <v>0</v>
      </c>
      <c r="M61" s="19"/>
      <c r="N61" s="20">
        <f>L61/סיכום!$B$42</f>
        <v>0</v>
      </c>
    </row>
    <row r="62" spans="1:14" ht="13.5" thickTop="1"/>
    <row r="63" spans="1:14" ht="13.5" thickBot="1">
      <c r="A63" s="4" t="s">
        <v>105</v>
      </c>
      <c r="B63" s="4"/>
      <c r="C63" s="4"/>
      <c r="D63" s="4"/>
      <c r="E63" s="4"/>
      <c r="F63" s="4">
        <v>3.16</v>
      </c>
      <c r="G63" s="4"/>
      <c r="H63" s="22"/>
      <c r="I63" s="22">
        <v>1.9E-3</v>
      </c>
      <c r="J63" s="37">
        <f>SUM(J32+J58)</f>
        <v>85424425.960000008</v>
      </c>
      <c r="K63" s="32"/>
      <c r="L63" s="37">
        <f>SUM(L32+L58)</f>
        <v>98016.309999999983</v>
      </c>
      <c r="M63" s="22"/>
      <c r="N63" s="23">
        <f>SUM(N32+N58)</f>
        <v>0.6402697877856226</v>
      </c>
    </row>
    <row r="64" spans="1:14" ht="13.5" thickTop="1"/>
    <row r="66" spans="1:14">
      <c r="A66" s="4" t="s">
        <v>106</v>
      </c>
      <c r="B66" s="4"/>
      <c r="C66" s="4"/>
      <c r="D66" s="4"/>
      <c r="E66" s="4"/>
      <c r="F66" s="4"/>
      <c r="G66" s="4"/>
      <c r="H66" s="22"/>
      <c r="I66" s="22"/>
      <c r="J66" s="32"/>
      <c r="K66" s="32"/>
      <c r="L66" s="32"/>
      <c r="M66" s="22"/>
      <c r="N66" s="22"/>
    </row>
    <row r="67" spans="1:14">
      <c r="A67" s="6" t="s">
        <v>107</v>
      </c>
      <c r="B67" s="6"/>
      <c r="C67" s="6"/>
      <c r="D67" s="6"/>
      <c r="E67" s="6"/>
      <c r="F67" s="6"/>
      <c r="G67" s="6"/>
      <c r="H67" s="19"/>
      <c r="I67" s="19"/>
      <c r="J67" s="34"/>
      <c r="K67" s="34"/>
      <c r="L67" s="34"/>
      <c r="M67" s="19"/>
      <c r="N67" s="19"/>
    </row>
    <row r="68" spans="1:14" ht="13.5" thickBot="1">
      <c r="A68" s="6" t="s">
        <v>108</v>
      </c>
      <c r="B68" s="6"/>
      <c r="C68" s="6"/>
      <c r="D68" s="6"/>
      <c r="E68" s="6"/>
      <c r="F68" s="6"/>
      <c r="G68" s="6"/>
      <c r="H68" s="19"/>
      <c r="I68" s="19"/>
      <c r="J68" s="36">
        <v>0</v>
      </c>
      <c r="K68" s="34"/>
      <c r="L68" s="36">
        <v>0</v>
      </c>
      <c r="M68" s="19"/>
      <c r="N68" s="20">
        <f>L68/סיכום!$B$42</f>
        <v>0</v>
      </c>
    </row>
    <row r="69" spans="1:14" ht="13.5" thickTop="1"/>
    <row r="70" spans="1:14">
      <c r="A70" s="6" t="s">
        <v>109</v>
      </c>
      <c r="B70" s="6"/>
      <c r="C70" s="6"/>
      <c r="D70" s="6"/>
      <c r="E70" s="6"/>
      <c r="F70" s="6"/>
      <c r="G70" s="6"/>
      <c r="H70" s="19"/>
      <c r="I70" s="19"/>
      <c r="J70" s="34"/>
      <c r="K70" s="34"/>
      <c r="L70" s="34"/>
      <c r="M70" s="19"/>
      <c r="N70" s="19"/>
    </row>
    <row r="71" spans="1:14" ht="13.5" thickBot="1">
      <c r="A71" s="6" t="s">
        <v>110</v>
      </c>
      <c r="B71" s="6"/>
      <c r="C71" s="6"/>
      <c r="D71" s="6"/>
      <c r="E71" s="6"/>
      <c r="F71" s="6"/>
      <c r="G71" s="6"/>
      <c r="H71" s="19"/>
      <c r="I71" s="19"/>
      <c r="J71" s="36">
        <v>0</v>
      </c>
      <c r="K71" s="34"/>
      <c r="L71" s="36">
        <v>0</v>
      </c>
      <c r="M71" s="19"/>
      <c r="N71" s="20">
        <f>L71/סיכום!$B$42</f>
        <v>0</v>
      </c>
    </row>
    <row r="72" spans="1:14" ht="13.5" thickTop="1"/>
    <row r="73" spans="1:14" ht="13.5" thickBot="1">
      <c r="A73" s="4" t="s">
        <v>111</v>
      </c>
      <c r="B73" s="4"/>
      <c r="C73" s="4"/>
      <c r="D73" s="4"/>
      <c r="E73" s="4"/>
      <c r="F73" s="4"/>
      <c r="G73" s="4"/>
      <c r="H73" s="22"/>
      <c r="I73" s="22"/>
      <c r="J73" s="37">
        <v>0</v>
      </c>
      <c r="K73" s="32"/>
      <c r="L73" s="37">
        <v>0</v>
      </c>
      <c r="M73" s="22"/>
      <c r="N73" s="23">
        <v>0</v>
      </c>
    </row>
    <row r="74" spans="1:14" ht="13.5" thickTop="1"/>
    <row r="76" spans="1:14" ht="13.5" thickBot="1">
      <c r="A76" s="4" t="s">
        <v>112</v>
      </c>
      <c r="B76" s="4"/>
      <c r="C76" s="4"/>
      <c r="D76" s="4"/>
      <c r="E76" s="4"/>
      <c r="F76" s="4">
        <v>3.16</v>
      </c>
      <c r="G76" s="4"/>
      <c r="H76" s="22"/>
      <c r="I76" s="22">
        <v>1.9E-3</v>
      </c>
      <c r="J76" s="37">
        <f>SUM(J63)</f>
        <v>85424425.960000008</v>
      </c>
      <c r="K76" s="32"/>
      <c r="L76" s="37">
        <f>SUM(L63)</f>
        <v>98016.309999999983</v>
      </c>
      <c r="M76" s="22"/>
      <c r="N76" s="23">
        <f>SUM(N63)</f>
        <v>0.6402697877856226</v>
      </c>
    </row>
    <row r="77" spans="1:14" ht="13.5" thickTop="1"/>
    <row r="79" spans="1:14">
      <c r="A79" s="7" t="s">
        <v>49</v>
      </c>
      <c r="B79" s="7"/>
      <c r="C79" s="7"/>
      <c r="D79" s="7"/>
      <c r="E79" s="7"/>
      <c r="F79" s="7"/>
      <c r="G79" s="7"/>
      <c r="H79" s="18"/>
      <c r="I79" s="18"/>
      <c r="J79" s="35"/>
      <c r="K79" s="35"/>
      <c r="L79" s="35"/>
      <c r="M79" s="18"/>
      <c r="N79" s="18"/>
    </row>
    <row r="83" spans="1:1">
      <c r="A83" s="2" t="s">
        <v>50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28" workbookViewId="0">
      <selection activeCell="K26" sqref="K26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457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251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271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458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459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254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255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v>0</v>
      </c>
    </row>
    <row r="21" spans="1:16" ht="13.5" thickTop="1"/>
    <row r="22" spans="1:16">
      <c r="A22" s="6" t="s">
        <v>256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257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258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259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260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261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>
      <c r="A31" s="6" t="s">
        <v>262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263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4">
        <v>0</v>
      </c>
      <c r="M32" s="6"/>
      <c r="N32" s="24">
        <v>0</v>
      </c>
      <c r="O32" s="6"/>
      <c r="P32" s="20">
        <f>N32/סיכום!$B$42</f>
        <v>0</v>
      </c>
    </row>
    <row r="33" spans="1:16" ht="13.5" thickTop="1"/>
    <row r="34" spans="1:16">
      <c r="A34" s="6" t="s">
        <v>264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265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4">
        <v>0</v>
      </c>
      <c r="M35" s="6"/>
      <c r="N35" s="24">
        <v>0</v>
      </c>
      <c r="O35" s="6"/>
      <c r="P35" s="20">
        <f>N35/סיכום!$B$42</f>
        <v>0</v>
      </c>
    </row>
    <row r="36" spans="1:16" ht="13.5" thickTop="1"/>
    <row r="37" spans="1:16" ht="13.5" thickBot="1">
      <c r="A37" s="4" t="s">
        <v>460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5">
        <v>0</v>
      </c>
      <c r="M37" s="4"/>
      <c r="N37" s="25">
        <v>0</v>
      </c>
      <c r="O37" s="4"/>
      <c r="P37" s="23">
        <v>0</v>
      </c>
    </row>
    <row r="38" spans="1:16" ht="13.5" thickTop="1"/>
    <row r="40" spans="1:16">
      <c r="A40" s="4" t="s">
        <v>461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254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255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4">
        <v>0</v>
      </c>
      <c r="M42" s="6"/>
      <c r="N42" s="24">
        <v>0</v>
      </c>
      <c r="O42" s="6"/>
      <c r="P42" s="20">
        <f>N42/סיכום!$B$42</f>
        <v>0</v>
      </c>
    </row>
    <row r="43" spans="1:16" ht="13.5" thickTop="1"/>
    <row r="44" spans="1:16">
      <c r="A44" s="6" t="s">
        <v>256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257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4">
        <v>0</v>
      </c>
      <c r="M45" s="6"/>
      <c r="N45" s="24">
        <v>0</v>
      </c>
      <c r="O45" s="6"/>
      <c r="P45" s="20">
        <f>N45/סיכום!$B$42</f>
        <v>0</v>
      </c>
    </row>
    <row r="46" spans="1:16" ht="13.5" thickTop="1"/>
    <row r="47" spans="1:16">
      <c r="A47" s="6" t="s">
        <v>258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259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4">
        <v>0</v>
      </c>
      <c r="M48" s="6"/>
      <c r="N48" s="24">
        <v>0</v>
      </c>
      <c r="O48" s="6"/>
      <c r="P48" s="20">
        <f>N48/סיכום!$B$42</f>
        <v>0</v>
      </c>
    </row>
    <row r="49" spans="1:16" ht="13.5" thickTop="1"/>
    <row r="50" spans="1:16">
      <c r="A50" s="6" t="s">
        <v>260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261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4">
        <v>0</v>
      </c>
      <c r="M51" s="6"/>
      <c r="N51" s="24">
        <v>0</v>
      </c>
      <c r="O51" s="6"/>
      <c r="P51" s="20">
        <f>N51/סיכום!$B$42</f>
        <v>0</v>
      </c>
    </row>
    <row r="52" spans="1:16" ht="13.5" thickTop="1"/>
    <row r="53" spans="1:16">
      <c r="A53" s="6" t="s">
        <v>262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263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4">
        <v>0</v>
      </c>
      <c r="M54" s="6"/>
      <c r="N54" s="24">
        <v>0</v>
      </c>
      <c r="O54" s="6"/>
      <c r="P54" s="20">
        <f>N54/סיכום!$B$42</f>
        <v>0</v>
      </c>
    </row>
    <row r="55" spans="1:16" ht="13.5" thickTop="1"/>
    <row r="56" spans="1:16">
      <c r="A56" s="6" t="s">
        <v>264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265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4">
        <v>0</v>
      </c>
      <c r="M57" s="6"/>
      <c r="N57" s="24">
        <v>0</v>
      </c>
      <c r="O57" s="6"/>
      <c r="P57" s="20">
        <f>N57/סיכום!$B$42</f>
        <v>0</v>
      </c>
    </row>
    <row r="58" spans="1:16" ht="13.5" thickTop="1"/>
    <row r="59" spans="1:16" ht="13.5" thickBot="1">
      <c r="A59" s="4" t="s">
        <v>462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5">
        <v>0</v>
      </c>
      <c r="M59" s="4"/>
      <c r="N59" s="25">
        <v>0</v>
      </c>
      <c r="O59" s="4"/>
      <c r="P59" s="23">
        <v>0</v>
      </c>
    </row>
    <row r="60" spans="1:16" ht="13.5" thickTop="1"/>
    <row r="62" spans="1:16" ht="13.5" thickBot="1">
      <c r="A62" s="4" t="s">
        <v>463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5">
        <v>0</v>
      </c>
      <c r="M62" s="4"/>
      <c r="N62" s="25">
        <v>0</v>
      </c>
      <c r="O62" s="4"/>
      <c r="P62" s="23">
        <v>0</v>
      </c>
    </row>
    <row r="63" spans="1:16" ht="13.5" thickTop="1"/>
    <row r="65" spans="1:16">
      <c r="A65" s="7" t="s">
        <v>49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50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rightToLeft="1" topLeftCell="F34" workbookViewId="0">
      <selection activeCell="I24" sqref="I24"/>
    </sheetView>
  </sheetViews>
  <sheetFormatPr defaultColWidth="9.140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464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53</v>
      </c>
      <c r="G11" s="4" t="s">
        <v>9</v>
      </c>
      <c r="H11" s="4" t="s">
        <v>10</v>
      </c>
      <c r="I11" s="4" t="s">
        <v>11</v>
      </c>
      <c r="J11" s="4" t="s">
        <v>54</v>
      </c>
      <c r="K11" s="4" t="s">
        <v>55</v>
      </c>
      <c r="L11" s="4" t="s">
        <v>271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58</v>
      </c>
      <c r="G12" s="5"/>
      <c r="H12" s="5" t="s">
        <v>14</v>
      </c>
      <c r="I12" s="5" t="s">
        <v>14</v>
      </c>
      <c r="J12" s="5" t="s">
        <v>59</v>
      </c>
      <c r="K12" s="5" t="s">
        <v>60</v>
      </c>
      <c r="L12" s="5" t="s">
        <v>15</v>
      </c>
      <c r="M12" s="5" t="s">
        <v>14</v>
      </c>
    </row>
    <row r="15" spans="1:13">
      <c r="A15" s="4" t="s">
        <v>464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465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466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467</v>
      </c>
      <c r="B20" s="6"/>
      <c r="C20" s="6"/>
      <c r="D20" s="6"/>
      <c r="E20" s="6"/>
      <c r="F20" s="6"/>
      <c r="G20" s="6"/>
      <c r="H20" s="6"/>
      <c r="I20" s="6"/>
      <c r="J20" s="24">
        <v>0</v>
      </c>
      <c r="K20" s="6"/>
      <c r="L20" s="24">
        <v>0</v>
      </c>
      <c r="M20" s="20">
        <v>0</v>
      </c>
    </row>
    <row r="21" spans="1:13" ht="13.5" thickTop="1"/>
    <row r="22" spans="1:13">
      <c r="A22" s="6" t="s">
        <v>468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469</v>
      </c>
      <c r="B23" s="6"/>
      <c r="C23" s="6"/>
      <c r="D23" s="6"/>
      <c r="E23" s="6"/>
      <c r="F23" s="6"/>
      <c r="G23" s="6"/>
      <c r="H23" s="6"/>
      <c r="I23" s="6"/>
      <c r="J23" s="24">
        <v>0</v>
      </c>
      <c r="K23" s="6"/>
      <c r="L23" s="24">
        <v>0</v>
      </c>
      <c r="M23" s="20">
        <f>L23/סיכום!$B$42</f>
        <v>0</v>
      </c>
    </row>
    <row r="24" spans="1:13" ht="13.5" thickTop="1"/>
    <row r="25" spans="1:13">
      <c r="A25" s="6" t="s">
        <v>470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471</v>
      </c>
      <c r="B26" s="6"/>
      <c r="C26" s="6"/>
      <c r="D26" s="6"/>
      <c r="E26" s="6"/>
      <c r="F26" s="6"/>
      <c r="G26" s="6"/>
      <c r="H26" s="6"/>
      <c r="I26" s="6"/>
      <c r="J26" s="24">
        <v>0</v>
      </c>
      <c r="K26" s="6"/>
      <c r="L26" s="24">
        <v>0</v>
      </c>
      <c r="M26" s="20">
        <f>L26/סיכום!$B$42</f>
        <v>0</v>
      </c>
    </row>
    <row r="27" spans="1:13" ht="13.5" thickTop="1"/>
    <row r="28" spans="1:13">
      <c r="A28" s="6" t="s">
        <v>472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473</v>
      </c>
      <c r="B29" s="6"/>
      <c r="C29" s="6"/>
      <c r="D29" s="6"/>
      <c r="E29" s="6"/>
      <c r="F29" s="6"/>
      <c r="G29" s="6"/>
      <c r="H29" s="6"/>
      <c r="I29" s="6"/>
      <c r="J29" s="24">
        <v>0</v>
      </c>
      <c r="K29" s="6"/>
      <c r="L29" s="24">
        <v>0</v>
      </c>
      <c r="M29" s="20">
        <f>L29/סיכום!$B$42</f>
        <v>0</v>
      </c>
    </row>
    <row r="30" spans="1:13" ht="13.5" thickTop="1"/>
    <row r="31" spans="1:13">
      <c r="A31" s="6" t="s">
        <v>474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475</v>
      </c>
      <c r="B32" s="6"/>
      <c r="C32" s="6"/>
      <c r="D32" s="6"/>
      <c r="E32" s="6"/>
      <c r="F32" s="6"/>
      <c r="G32" s="6"/>
      <c r="H32" s="6"/>
      <c r="I32" s="6"/>
      <c r="J32" s="24">
        <v>0</v>
      </c>
      <c r="K32" s="6"/>
      <c r="L32" s="24">
        <v>0</v>
      </c>
      <c r="M32" s="20">
        <f>L32/סיכום!$B$42</f>
        <v>0</v>
      </c>
    </row>
    <row r="33" spans="1:13" ht="13.5" thickTop="1"/>
    <row r="34" spans="1:13">
      <c r="A34" s="6" t="s">
        <v>476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3.5" thickBot="1">
      <c r="A35" s="6" t="s">
        <v>477</v>
      </c>
      <c r="B35" s="6"/>
      <c r="C35" s="6"/>
      <c r="D35" s="6"/>
      <c r="E35" s="6"/>
      <c r="F35" s="6"/>
      <c r="G35" s="6"/>
      <c r="H35" s="6"/>
      <c r="I35" s="6"/>
      <c r="J35" s="24">
        <v>0</v>
      </c>
      <c r="K35" s="6"/>
      <c r="L35" s="24">
        <v>0</v>
      </c>
      <c r="M35" s="20">
        <f>L35/סיכום!$B$42</f>
        <v>0</v>
      </c>
    </row>
    <row r="36" spans="1:13" ht="13.5" thickTop="1"/>
    <row r="37" spans="1:13">
      <c r="A37" s="6" t="s">
        <v>478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3.5" thickBot="1">
      <c r="A38" s="6" t="s">
        <v>479</v>
      </c>
      <c r="B38" s="6"/>
      <c r="C38" s="6"/>
      <c r="D38" s="6"/>
      <c r="E38" s="6"/>
      <c r="F38" s="6"/>
      <c r="G38" s="6"/>
      <c r="H38" s="6"/>
      <c r="I38" s="6"/>
      <c r="J38" s="24">
        <v>0</v>
      </c>
      <c r="K38" s="6"/>
      <c r="L38" s="24">
        <v>0</v>
      </c>
      <c r="M38" s="20">
        <f>L38/סיכום!$B$42</f>
        <v>0</v>
      </c>
    </row>
    <row r="39" spans="1:13" ht="13.5" thickTop="1"/>
    <row r="40" spans="1:13">
      <c r="A40" s="6" t="s">
        <v>480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3.5" thickBot="1">
      <c r="A41" s="6" t="s">
        <v>481</v>
      </c>
      <c r="B41" s="6"/>
      <c r="C41" s="6"/>
      <c r="D41" s="6"/>
      <c r="E41" s="6"/>
      <c r="F41" s="6"/>
      <c r="G41" s="6"/>
      <c r="H41" s="6"/>
      <c r="I41" s="6"/>
      <c r="J41" s="24">
        <v>0</v>
      </c>
      <c r="K41" s="6"/>
      <c r="L41" s="24">
        <v>0</v>
      </c>
      <c r="M41" s="20">
        <f>L41/סיכום!$B$42</f>
        <v>0</v>
      </c>
    </row>
    <row r="42" spans="1:13" ht="13.5" thickTop="1"/>
    <row r="43" spans="1:13">
      <c r="A43" s="6" t="s">
        <v>482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3.5" thickBot="1">
      <c r="A44" s="6" t="s">
        <v>483</v>
      </c>
      <c r="B44" s="6"/>
      <c r="C44" s="6"/>
      <c r="D44" s="6"/>
      <c r="E44" s="6"/>
      <c r="F44" s="6"/>
      <c r="G44" s="6"/>
      <c r="H44" s="6"/>
      <c r="I44" s="6"/>
      <c r="J44" s="24">
        <v>0</v>
      </c>
      <c r="K44" s="6"/>
      <c r="L44" s="24">
        <v>0</v>
      </c>
      <c r="M44" s="20">
        <f>L44/סיכום!$B$42</f>
        <v>0</v>
      </c>
    </row>
    <row r="45" spans="1:13" ht="13.5" thickTop="1"/>
    <row r="46" spans="1:13" ht="13.5" thickBot="1">
      <c r="A46" s="4" t="s">
        <v>484</v>
      </c>
      <c r="B46" s="4"/>
      <c r="C46" s="4"/>
      <c r="D46" s="4"/>
      <c r="E46" s="4"/>
      <c r="F46" s="4"/>
      <c r="G46" s="4"/>
      <c r="H46" s="4"/>
      <c r="I46" s="4"/>
      <c r="J46" s="25">
        <v>0</v>
      </c>
      <c r="K46" s="4"/>
      <c r="L46" s="25">
        <v>0</v>
      </c>
      <c r="M46" s="23">
        <v>0</v>
      </c>
    </row>
    <row r="47" spans="1:13" ht="13.5" thickTop="1"/>
    <row r="49" spans="1:13">
      <c r="A49" s="4" t="s">
        <v>485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6" t="s">
        <v>486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3.5" thickBot="1">
      <c r="A51" s="6" t="s">
        <v>487</v>
      </c>
      <c r="B51" s="6"/>
      <c r="C51" s="6"/>
      <c r="D51" s="6"/>
      <c r="E51" s="6"/>
      <c r="F51" s="6"/>
      <c r="G51" s="6"/>
      <c r="H51" s="6"/>
      <c r="I51" s="6"/>
      <c r="J51" s="24">
        <v>0</v>
      </c>
      <c r="K51" s="6"/>
      <c r="L51" s="24">
        <v>0</v>
      </c>
      <c r="M51" s="20">
        <f>L51/סיכום!$B$42</f>
        <v>0</v>
      </c>
    </row>
    <row r="52" spans="1:13" ht="13.5" thickTop="1"/>
    <row r="53" spans="1:13">
      <c r="A53" s="6" t="s">
        <v>488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3.5" thickBot="1">
      <c r="A54" s="6" t="s">
        <v>489</v>
      </c>
      <c r="B54" s="6"/>
      <c r="C54" s="6"/>
      <c r="D54" s="6"/>
      <c r="E54" s="6"/>
      <c r="F54" s="6"/>
      <c r="G54" s="6"/>
      <c r="H54" s="6"/>
      <c r="I54" s="6"/>
      <c r="J54" s="24">
        <v>0</v>
      </c>
      <c r="K54" s="6"/>
      <c r="L54" s="24">
        <v>0</v>
      </c>
      <c r="M54" s="20">
        <f>L54/סיכום!$B$42</f>
        <v>0</v>
      </c>
    </row>
    <row r="55" spans="1:13" ht="13.5" thickTop="1"/>
    <row r="56" spans="1:13">
      <c r="A56" s="6" t="s">
        <v>490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3.5" thickBot="1">
      <c r="A57" s="6" t="s">
        <v>491</v>
      </c>
      <c r="B57" s="6"/>
      <c r="C57" s="6"/>
      <c r="D57" s="6"/>
      <c r="E57" s="6"/>
      <c r="F57" s="6"/>
      <c r="G57" s="6"/>
      <c r="H57" s="6"/>
      <c r="I57" s="6"/>
      <c r="J57" s="24">
        <v>0</v>
      </c>
      <c r="K57" s="6"/>
      <c r="L57" s="24">
        <v>0</v>
      </c>
      <c r="M57" s="20">
        <f>L57/סיכום!$B$42</f>
        <v>0</v>
      </c>
    </row>
    <row r="58" spans="1:13" ht="13.5" thickTop="1"/>
    <row r="59" spans="1:13">
      <c r="A59" s="6" t="s">
        <v>492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3.5" thickBot="1">
      <c r="A60" s="6" t="s">
        <v>493</v>
      </c>
      <c r="B60" s="6"/>
      <c r="C60" s="6"/>
      <c r="D60" s="6"/>
      <c r="E60" s="6"/>
      <c r="F60" s="6"/>
      <c r="G60" s="6"/>
      <c r="H60" s="6"/>
      <c r="I60" s="6"/>
      <c r="J60" s="24">
        <v>0</v>
      </c>
      <c r="K60" s="6"/>
      <c r="L60" s="24">
        <v>0</v>
      </c>
      <c r="M60" s="20">
        <f>L60/סיכום!$B$42</f>
        <v>0</v>
      </c>
    </row>
    <row r="61" spans="1:13" ht="13.5" thickTop="1"/>
    <row r="62" spans="1:13" ht="13.5" thickBot="1">
      <c r="A62" s="4" t="s">
        <v>494</v>
      </c>
      <c r="B62" s="4"/>
      <c r="C62" s="4"/>
      <c r="D62" s="4"/>
      <c r="E62" s="4"/>
      <c r="F62" s="4"/>
      <c r="G62" s="4"/>
      <c r="H62" s="4"/>
      <c r="I62" s="4"/>
      <c r="J62" s="25">
        <v>0</v>
      </c>
      <c r="K62" s="4"/>
      <c r="L62" s="25">
        <v>0</v>
      </c>
      <c r="M62" s="23">
        <v>0</v>
      </c>
    </row>
    <row r="63" spans="1:13" ht="13.5" thickTop="1"/>
    <row r="65" spans="1:13" ht="13.5" thickBot="1">
      <c r="A65" s="4" t="s">
        <v>495</v>
      </c>
      <c r="B65" s="4"/>
      <c r="C65" s="4"/>
      <c r="D65" s="4"/>
      <c r="E65" s="4"/>
      <c r="F65" s="4"/>
      <c r="G65" s="4"/>
      <c r="H65" s="4"/>
      <c r="I65" s="4"/>
      <c r="J65" s="25">
        <v>0</v>
      </c>
      <c r="K65" s="4"/>
      <c r="L65" s="25">
        <v>0</v>
      </c>
      <c r="M65" s="23">
        <v>0</v>
      </c>
    </row>
    <row r="66" spans="1:13" ht="13.5" thickTop="1"/>
    <row r="68" spans="1:13">
      <c r="A68" s="7" t="s">
        <v>49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72" spans="1:13">
      <c r="A72" s="2" t="s">
        <v>50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15" workbookViewId="0">
      <selection activeCell="I27" sqref="I27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496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53</v>
      </c>
      <c r="G11" s="4" t="s">
        <v>9</v>
      </c>
      <c r="H11" s="4" t="s">
        <v>10</v>
      </c>
      <c r="I11" s="4" t="s">
        <v>11</v>
      </c>
      <c r="J11" s="4" t="s">
        <v>54</v>
      </c>
      <c r="K11" s="4" t="s">
        <v>55</v>
      </c>
      <c r="L11" s="4" t="s">
        <v>271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58</v>
      </c>
      <c r="G12" s="5"/>
      <c r="H12" s="5" t="s">
        <v>14</v>
      </c>
      <c r="I12" s="5" t="s">
        <v>14</v>
      </c>
      <c r="J12" s="5" t="s">
        <v>59</v>
      </c>
      <c r="K12" s="5" t="s">
        <v>60</v>
      </c>
      <c r="L12" s="5" t="s">
        <v>15</v>
      </c>
      <c r="M12" s="5" t="s">
        <v>14</v>
      </c>
    </row>
    <row r="15" spans="1:13">
      <c r="A15" s="4" t="s">
        <v>496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497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498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499</v>
      </c>
      <c r="B20" s="6"/>
      <c r="C20" s="6"/>
      <c r="D20" s="6"/>
      <c r="E20" s="6"/>
      <c r="F20" s="6"/>
      <c r="G20" s="6"/>
      <c r="H20" s="6"/>
      <c r="I20" s="6"/>
      <c r="J20" s="24">
        <v>0</v>
      </c>
      <c r="K20" s="6"/>
      <c r="L20" s="24">
        <v>0</v>
      </c>
      <c r="M20" s="20">
        <v>0</v>
      </c>
    </row>
    <row r="21" spans="1:13" ht="13.5" thickTop="1"/>
    <row r="22" spans="1:13">
      <c r="A22" s="6" t="s">
        <v>500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501</v>
      </c>
      <c r="B23" s="6"/>
      <c r="C23" s="6"/>
      <c r="D23" s="6"/>
      <c r="E23" s="6"/>
      <c r="F23" s="6"/>
      <c r="G23" s="6"/>
      <c r="H23" s="6"/>
      <c r="I23" s="6"/>
      <c r="J23" s="24">
        <v>0</v>
      </c>
      <c r="K23" s="6"/>
      <c r="L23" s="24">
        <v>0</v>
      </c>
      <c r="M23" s="20">
        <f>L23/סיכום!$B$42</f>
        <v>0</v>
      </c>
    </row>
    <row r="24" spans="1:13" ht="13.5" thickTop="1"/>
    <row r="25" spans="1:13">
      <c r="A25" s="6" t="s">
        <v>502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503</v>
      </c>
      <c r="B26" s="6"/>
      <c r="C26" s="6"/>
      <c r="D26" s="6"/>
      <c r="E26" s="6"/>
      <c r="F26" s="6"/>
      <c r="G26" s="6"/>
      <c r="H26" s="6"/>
      <c r="I26" s="6"/>
      <c r="J26" s="24">
        <v>0</v>
      </c>
      <c r="K26" s="6"/>
      <c r="L26" s="24">
        <v>0</v>
      </c>
      <c r="M26" s="20">
        <f>L26/סיכום!$B$42</f>
        <v>0</v>
      </c>
    </row>
    <row r="27" spans="1:13" ht="13.5" thickTop="1"/>
    <row r="28" spans="1:13">
      <c r="A28" s="6" t="s">
        <v>504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505</v>
      </c>
      <c r="B29" s="6"/>
      <c r="C29" s="6"/>
      <c r="D29" s="6"/>
      <c r="E29" s="6"/>
      <c r="F29" s="6"/>
      <c r="G29" s="6"/>
      <c r="H29" s="6"/>
      <c r="I29" s="6"/>
      <c r="J29" s="24">
        <v>0</v>
      </c>
      <c r="K29" s="6"/>
      <c r="L29" s="24">
        <v>0</v>
      </c>
      <c r="M29" s="20">
        <f>L29/סיכום!$B$42</f>
        <v>0</v>
      </c>
    </row>
    <row r="30" spans="1:13" ht="13.5" thickTop="1"/>
    <row r="31" spans="1:13">
      <c r="A31" s="6" t="s">
        <v>506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507</v>
      </c>
      <c r="B32" s="6"/>
      <c r="C32" s="6"/>
      <c r="D32" s="6"/>
      <c r="E32" s="6"/>
      <c r="F32" s="6"/>
      <c r="G32" s="6"/>
      <c r="H32" s="6"/>
      <c r="I32" s="6"/>
      <c r="J32" s="24">
        <v>0</v>
      </c>
      <c r="K32" s="6"/>
      <c r="L32" s="24">
        <v>0</v>
      </c>
      <c r="M32" s="20">
        <f>L32/סיכום!$B$42</f>
        <v>0</v>
      </c>
    </row>
    <row r="33" spans="1:13" ht="13.5" thickTop="1"/>
    <row r="34" spans="1:13" ht="13.5" thickBot="1">
      <c r="A34" s="4" t="s">
        <v>508</v>
      </c>
      <c r="B34" s="4"/>
      <c r="C34" s="4"/>
      <c r="D34" s="4"/>
      <c r="E34" s="4"/>
      <c r="F34" s="4"/>
      <c r="G34" s="4"/>
      <c r="H34" s="4"/>
      <c r="I34" s="4"/>
      <c r="J34" s="25">
        <v>0</v>
      </c>
      <c r="K34" s="4"/>
      <c r="L34" s="25">
        <v>0</v>
      </c>
      <c r="M34" s="23">
        <v>0</v>
      </c>
    </row>
    <row r="35" spans="1:13" ht="13.5" thickTop="1"/>
    <row r="37" spans="1:13">
      <c r="A37" s="4" t="s">
        <v>509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509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510</v>
      </c>
      <c r="B39" s="6"/>
      <c r="C39" s="6"/>
      <c r="D39" s="6"/>
      <c r="E39" s="6"/>
      <c r="F39" s="6"/>
      <c r="G39" s="6"/>
      <c r="H39" s="6"/>
      <c r="I39" s="6"/>
      <c r="J39" s="24">
        <v>0</v>
      </c>
      <c r="K39" s="6"/>
      <c r="L39" s="24">
        <v>0</v>
      </c>
      <c r="M39" s="20">
        <f>L39/סיכום!$B$42</f>
        <v>0</v>
      </c>
    </row>
    <row r="40" spans="1:13" ht="13.5" thickTop="1"/>
    <row r="41" spans="1:13" ht="13.5" thickBot="1">
      <c r="A41" s="4" t="s">
        <v>510</v>
      </c>
      <c r="B41" s="4"/>
      <c r="C41" s="4"/>
      <c r="D41" s="4"/>
      <c r="E41" s="4"/>
      <c r="F41" s="4"/>
      <c r="G41" s="4"/>
      <c r="H41" s="4"/>
      <c r="I41" s="4"/>
      <c r="J41" s="25">
        <v>0</v>
      </c>
      <c r="K41" s="4"/>
      <c r="L41" s="25">
        <v>0</v>
      </c>
      <c r="M41" s="23">
        <v>0</v>
      </c>
    </row>
    <row r="42" spans="1:13" ht="13.5" thickTop="1"/>
    <row r="44" spans="1:13" ht="13.5" thickBot="1">
      <c r="A44" s="4" t="s">
        <v>511</v>
      </c>
      <c r="B44" s="4"/>
      <c r="C44" s="4"/>
      <c r="D44" s="4"/>
      <c r="E44" s="4"/>
      <c r="F44" s="4"/>
      <c r="G44" s="4"/>
      <c r="H44" s="4"/>
      <c r="I44" s="4"/>
      <c r="J44" s="25">
        <v>0</v>
      </c>
      <c r="K44" s="4"/>
      <c r="L44" s="25">
        <v>0</v>
      </c>
      <c r="M44" s="23">
        <v>0</v>
      </c>
    </row>
    <row r="45" spans="1:13" ht="13.5" thickTop="1"/>
    <row r="47" spans="1:13">
      <c r="A47" s="7" t="s">
        <v>49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50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workbookViewId="0">
      <selection activeCell="F24" sqref="F24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512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513</v>
      </c>
      <c r="E11" s="4" t="s">
        <v>514</v>
      </c>
      <c r="F11" s="4" t="s">
        <v>515</v>
      </c>
      <c r="G11" s="4" t="s">
        <v>271</v>
      </c>
      <c r="H11" s="4" t="s">
        <v>13</v>
      </c>
    </row>
    <row r="12" spans="1:8">
      <c r="A12" s="5"/>
      <c r="B12" s="5"/>
      <c r="C12" s="5"/>
      <c r="D12" s="5" t="s">
        <v>57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512</v>
      </c>
      <c r="B15" s="4"/>
      <c r="C15" s="4"/>
      <c r="D15" s="4"/>
      <c r="E15" s="4"/>
      <c r="F15" s="4"/>
      <c r="G15" s="4"/>
      <c r="H15" s="4"/>
    </row>
    <row r="18" spans="1:8">
      <c r="A18" s="4" t="s">
        <v>516</v>
      </c>
      <c r="B18" s="4"/>
      <c r="C18" s="4"/>
      <c r="D18" s="4"/>
      <c r="E18" s="4"/>
      <c r="F18" s="4"/>
      <c r="G18" s="4"/>
      <c r="H18" s="4"/>
    </row>
    <row r="19" spans="1:8">
      <c r="A19" s="6" t="s">
        <v>517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518</v>
      </c>
      <c r="B20" s="6"/>
      <c r="C20" s="6"/>
      <c r="D20" s="6"/>
      <c r="E20" s="6"/>
      <c r="F20" s="6"/>
      <c r="G20" s="24">
        <v>0</v>
      </c>
      <c r="H20" s="20">
        <v>0</v>
      </c>
    </row>
    <row r="21" spans="1:8" ht="13.5" thickTop="1"/>
    <row r="22" spans="1:8">
      <c r="A22" s="6" t="s">
        <v>519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520</v>
      </c>
      <c r="B23" s="6"/>
      <c r="C23" s="6"/>
      <c r="D23" s="6"/>
      <c r="E23" s="6"/>
      <c r="F23" s="6"/>
      <c r="G23" s="24">
        <v>0</v>
      </c>
      <c r="H23" s="20">
        <f>G23/סיכום!$B$42</f>
        <v>0</v>
      </c>
    </row>
    <row r="24" spans="1:8" ht="13.5" thickTop="1"/>
    <row r="25" spans="1:8" ht="13.5" thickBot="1">
      <c r="A25" s="4" t="s">
        <v>521</v>
      </c>
      <c r="B25" s="4"/>
      <c r="C25" s="4"/>
      <c r="D25" s="4"/>
      <c r="E25" s="4"/>
      <c r="F25" s="4"/>
      <c r="G25" s="25">
        <v>0</v>
      </c>
      <c r="H25" s="23">
        <v>0</v>
      </c>
    </row>
    <row r="26" spans="1:8" ht="13.5" thickTop="1"/>
    <row r="28" spans="1:8">
      <c r="A28" s="4" t="s">
        <v>522</v>
      </c>
      <c r="B28" s="4"/>
      <c r="C28" s="4"/>
      <c r="D28" s="4"/>
      <c r="E28" s="4"/>
      <c r="F28" s="4"/>
      <c r="G28" s="4"/>
      <c r="H28" s="4"/>
    </row>
    <row r="29" spans="1:8">
      <c r="A29" s="6" t="s">
        <v>523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524</v>
      </c>
      <c r="B30" s="6"/>
      <c r="C30" s="6"/>
      <c r="D30" s="6"/>
      <c r="E30" s="6"/>
      <c r="F30" s="6"/>
      <c r="G30" s="24">
        <v>0</v>
      </c>
      <c r="H30" s="20">
        <f>G30/סיכום!$B$42</f>
        <v>0</v>
      </c>
    </row>
    <row r="31" spans="1:8" ht="13.5" thickTop="1"/>
    <row r="32" spans="1:8">
      <c r="A32" s="6" t="s">
        <v>525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526</v>
      </c>
      <c r="B33" s="6"/>
      <c r="C33" s="6"/>
      <c r="D33" s="6"/>
      <c r="E33" s="6"/>
      <c r="F33" s="6"/>
      <c r="G33" s="24">
        <v>0</v>
      </c>
      <c r="H33" s="20">
        <f>G33/סיכום!$B$42</f>
        <v>0</v>
      </c>
    </row>
    <row r="34" spans="1:8" ht="13.5" thickTop="1"/>
    <row r="35" spans="1:8" ht="13.5" thickBot="1">
      <c r="A35" s="4" t="s">
        <v>527</v>
      </c>
      <c r="B35" s="4"/>
      <c r="C35" s="4"/>
      <c r="D35" s="4"/>
      <c r="E35" s="4"/>
      <c r="F35" s="4"/>
      <c r="G35" s="25">
        <v>0</v>
      </c>
      <c r="H35" s="23">
        <v>0</v>
      </c>
    </row>
    <row r="36" spans="1:8" ht="13.5" thickTop="1"/>
    <row r="38" spans="1:8" ht="13.5" thickBot="1">
      <c r="A38" s="4" t="s">
        <v>528</v>
      </c>
      <c r="B38" s="4"/>
      <c r="C38" s="4"/>
      <c r="D38" s="4"/>
      <c r="E38" s="4"/>
      <c r="F38" s="4"/>
      <c r="G38" s="25">
        <v>0</v>
      </c>
      <c r="H38" s="23">
        <v>0</v>
      </c>
    </row>
    <row r="39" spans="1:8" ht="13.5" thickTop="1"/>
    <row r="41" spans="1:8">
      <c r="A41" s="7" t="s">
        <v>49</v>
      </c>
      <c r="B41" s="7"/>
      <c r="C41" s="7"/>
      <c r="D41" s="7"/>
      <c r="E41" s="7"/>
      <c r="F41" s="7"/>
      <c r="G41" s="7"/>
      <c r="H41" s="7"/>
    </row>
    <row r="45" spans="1:8">
      <c r="A45" s="2" t="s">
        <v>50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rightToLeft="1" topLeftCell="A10" workbookViewId="0">
      <selection activeCell="H22" sqref="H22"/>
    </sheetView>
  </sheetViews>
  <sheetFormatPr defaultColWidth="9.140625" defaultRowHeight="12.75"/>
  <cols>
    <col min="1" max="1" width="28.7109375" customWidth="1"/>
    <col min="2" max="2" width="13.7109375" customWidth="1"/>
    <col min="3" max="4" width="8.7109375" customWidth="1"/>
    <col min="5" max="5" width="10.7109375" customWidth="1"/>
    <col min="6" max="6" width="14.7109375" style="28" customWidth="1"/>
    <col min="7" max="7" width="16.7109375" style="28" customWidth="1"/>
    <col min="8" max="8" width="12.7109375" style="31" customWidth="1"/>
    <col min="9" max="9" width="20.7109375" style="28" customWidth="1"/>
  </cols>
  <sheetData>
    <row r="2" spans="1:9" ht="18">
      <c r="A2" s="1" t="s">
        <v>0</v>
      </c>
    </row>
    <row r="4" spans="1:9" ht="18">
      <c r="A4" s="1" t="s">
        <v>529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22" t="s">
        <v>10</v>
      </c>
      <c r="G11" s="22" t="s">
        <v>11</v>
      </c>
      <c r="H11" s="32" t="s">
        <v>271</v>
      </c>
      <c r="I11" s="22" t="s">
        <v>13</v>
      </c>
    </row>
    <row r="12" spans="1:9">
      <c r="A12" s="5"/>
      <c r="B12" s="5"/>
      <c r="C12" s="5"/>
      <c r="D12" s="5"/>
      <c r="E12" s="5"/>
      <c r="F12" s="29" t="s">
        <v>14</v>
      </c>
      <c r="G12" s="29" t="s">
        <v>14</v>
      </c>
      <c r="H12" s="33" t="s">
        <v>15</v>
      </c>
      <c r="I12" s="29" t="s">
        <v>14</v>
      </c>
    </row>
    <row r="15" spans="1:9">
      <c r="A15" s="4" t="s">
        <v>529</v>
      </c>
      <c r="B15" s="4"/>
      <c r="C15" s="4"/>
      <c r="D15" s="4"/>
      <c r="E15" s="4"/>
      <c r="F15" s="22"/>
      <c r="G15" s="22"/>
      <c r="H15" s="32"/>
      <c r="I15" s="22"/>
    </row>
    <row r="18" spans="1:9">
      <c r="A18" s="4" t="s">
        <v>530</v>
      </c>
      <c r="B18" s="4"/>
      <c r="C18" s="4"/>
      <c r="D18" s="4"/>
      <c r="E18" s="4"/>
      <c r="F18" s="22"/>
      <c r="G18" s="22"/>
      <c r="H18" s="32"/>
      <c r="I18" s="22"/>
    </row>
    <row r="19" spans="1:9">
      <c r="A19" s="6" t="s">
        <v>530</v>
      </c>
      <c r="B19" s="6"/>
      <c r="C19" s="6"/>
      <c r="D19" s="6"/>
      <c r="E19" s="6"/>
      <c r="F19" s="19"/>
      <c r="G19" s="19"/>
      <c r="H19" s="34"/>
      <c r="I19" s="19"/>
    </row>
    <row r="20" spans="1:9">
      <c r="A20" s="7" t="s">
        <v>531</v>
      </c>
      <c r="B20" s="7">
        <v>199999999</v>
      </c>
      <c r="C20" s="27">
        <v>0</v>
      </c>
      <c r="D20" s="51" t="s">
        <v>611</v>
      </c>
      <c r="E20" s="51" t="s">
        <v>612</v>
      </c>
      <c r="F20" s="30">
        <v>0</v>
      </c>
      <c r="G20" s="30">
        <v>0</v>
      </c>
      <c r="H20" s="35">
        <v>261.26</v>
      </c>
      <c r="I20" s="18">
        <f>H20/סיכום!$B$42</f>
        <v>1.7066229564944013E-3</v>
      </c>
    </row>
    <row r="21" spans="1:9" s="38" customFormat="1">
      <c r="A21" s="42" t="s">
        <v>610</v>
      </c>
      <c r="B21" s="49">
        <v>99999999</v>
      </c>
      <c r="C21" s="50">
        <v>0</v>
      </c>
      <c r="D21" s="51" t="s">
        <v>611</v>
      </c>
      <c r="E21" s="51" t="s">
        <v>612</v>
      </c>
      <c r="F21" s="52">
        <v>0</v>
      </c>
      <c r="G21" s="52">
        <v>0</v>
      </c>
      <c r="H21" s="35">
        <v>-243.768</v>
      </c>
      <c r="I21" s="18">
        <f>H21/סיכום!$B$42</f>
        <v>-1.592360349302332E-3</v>
      </c>
    </row>
    <row r="22" spans="1:9" ht="13.5" thickBot="1">
      <c r="A22" s="6" t="s">
        <v>532</v>
      </c>
      <c r="B22" s="6"/>
      <c r="C22" s="6"/>
      <c r="D22" s="6"/>
      <c r="E22" s="6"/>
      <c r="F22" s="19"/>
      <c r="G22" s="19"/>
      <c r="H22" s="36">
        <f>SUM(H20:H21)</f>
        <v>17.49199999999999</v>
      </c>
      <c r="I22" s="20">
        <f>SUM(I20:I21)</f>
        <v>1.1426260719206937E-4</v>
      </c>
    </row>
    <row r="23" spans="1:9" ht="13.5" thickTop="1"/>
    <row r="24" spans="1:9" ht="13.5" thickBot="1">
      <c r="A24" s="4" t="s">
        <v>532</v>
      </c>
      <c r="B24" s="4"/>
      <c r="C24" s="4"/>
      <c r="D24" s="4"/>
      <c r="E24" s="4"/>
      <c r="F24" s="22"/>
      <c r="G24" s="22"/>
      <c r="H24" s="37">
        <f>SUM(H22)</f>
        <v>17.49199999999999</v>
      </c>
      <c r="I24" s="23">
        <f>SUM(I22)</f>
        <v>1.1426260719206937E-4</v>
      </c>
    </row>
    <row r="25" spans="1:9" ht="13.5" thickTop="1"/>
    <row r="27" spans="1:9">
      <c r="A27" s="4" t="s">
        <v>533</v>
      </c>
      <c r="B27" s="4"/>
      <c r="C27" s="4"/>
      <c r="D27" s="4"/>
      <c r="E27" s="4"/>
      <c r="F27" s="22"/>
      <c r="G27" s="22"/>
      <c r="H27" s="32"/>
      <c r="I27" s="22"/>
    </row>
    <row r="28" spans="1:9">
      <c r="A28" s="6" t="s">
        <v>533</v>
      </c>
      <c r="B28" s="6"/>
      <c r="C28" s="6"/>
      <c r="D28" s="6"/>
      <c r="E28" s="6"/>
      <c r="F28" s="19"/>
      <c r="G28" s="19"/>
      <c r="H28" s="34"/>
      <c r="I28" s="19"/>
    </row>
    <row r="29" spans="1:9">
      <c r="A29" s="7" t="s">
        <v>534</v>
      </c>
      <c r="B29" s="7" t="s">
        <v>535</v>
      </c>
      <c r="C29" s="27">
        <v>0</v>
      </c>
      <c r="D29" s="27">
        <v>0</v>
      </c>
      <c r="E29" s="27">
        <v>0</v>
      </c>
      <c r="F29" s="30">
        <v>0</v>
      </c>
      <c r="G29" s="18">
        <v>-1.4567000000000001</v>
      </c>
      <c r="H29" s="35">
        <v>200.41</v>
      </c>
      <c r="I29" s="18">
        <f>H29/סיכום!$B$42</f>
        <v>1.3091338387470066E-3</v>
      </c>
    </row>
    <row r="30" spans="1:9" ht="13.5" thickBot="1">
      <c r="A30" s="6" t="s">
        <v>536</v>
      </c>
      <c r="B30" s="6"/>
      <c r="C30" s="6"/>
      <c r="D30" s="6"/>
      <c r="E30" s="6"/>
      <c r="F30" s="19"/>
      <c r="G30" s="19">
        <v>-1.4567000000000001</v>
      </c>
      <c r="H30" s="36">
        <f>SUM(H29)</f>
        <v>200.41</v>
      </c>
      <c r="I30" s="20">
        <f>SUM(I29)</f>
        <v>1.3091338387470066E-3</v>
      </c>
    </row>
    <row r="31" spans="1:9" ht="13.5" thickTop="1"/>
    <row r="32" spans="1:9" ht="13.5" thickBot="1">
      <c r="A32" s="4" t="s">
        <v>536</v>
      </c>
      <c r="B32" s="4"/>
      <c r="C32" s="4"/>
      <c r="D32" s="4"/>
      <c r="E32" s="4"/>
      <c r="F32" s="22"/>
      <c r="G32" s="22">
        <v>-1.4567000000000001</v>
      </c>
      <c r="H32" s="37">
        <f>SUM(H30)</f>
        <v>200.41</v>
      </c>
      <c r="I32" s="23">
        <f>SUM(I30)</f>
        <v>1.3091338387470066E-3</v>
      </c>
    </row>
    <row r="33" spans="1:9" ht="13.5" thickTop="1"/>
    <row r="35" spans="1:9" ht="13.5" thickBot="1">
      <c r="A35" s="4" t="s">
        <v>537</v>
      </c>
      <c r="B35" s="4"/>
      <c r="C35" s="4"/>
      <c r="D35" s="4"/>
      <c r="E35" s="4"/>
      <c r="F35" s="22"/>
      <c r="G35" s="22">
        <v>-1.4567000000000001</v>
      </c>
      <c r="H35" s="37">
        <f>SUM(H24+H32)</f>
        <v>217.90199999999999</v>
      </c>
      <c r="I35" s="23">
        <f>SUM(I24+I32)</f>
        <v>1.423396445939076E-3</v>
      </c>
    </row>
    <row r="36" spans="1:9" ht="13.5" thickTop="1"/>
    <row r="38" spans="1:9">
      <c r="A38" s="7" t="s">
        <v>49</v>
      </c>
      <c r="B38" s="7"/>
      <c r="C38" s="7"/>
      <c r="D38" s="7"/>
      <c r="E38" s="7"/>
      <c r="F38" s="18"/>
      <c r="G38" s="18"/>
      <c r="H38" s="35"/>
      <c r="I38" s="18"/>
    </row>
    <row r="42" spans="1:9">
      <c r="A42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D23" sqref="D23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538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539</v>
      </c>
      <c r="E11" s="4" t="s">
        <v>271</v>
      </c>
    </row>
    <row r="12" spans="1:5">
      <c r="A12" s="5"/>
      <c r="B12" s="5"/>
      <c r="C12" s="5"/>
      <c r="D12" s="5" t="s">
        <v>57</v>
      </c>
      <c r="E12" s="5" t="s">
        <v>15</v>
      </c>
    </row>
    <row r="15" spans="1:5">
      <c r="A15" s="4" t="s">
        <v>540</v>
      </c>
      <c r="B15" s="4"/>
      <c r="C15" s="4"/>
      <c r="D15" s="4"/>
      <c r="E15" s="4"/>
    </row>
    <row r="18" spans="1:5">
      <c r="A18" s="4" t="s">
        <v>541</v>
      </c>
      <c r="B18" s="4"/>
      <c r="C18" s="4"/>
      <c r="D18" s="4"/>
      <c r="E18" s="4"/>
    </row>
    <row r="19" spans="1:5">
      <c r="A19" s="6" t="s">
        <v>542</v>
      </c>
      <c r="B19" s="6"/>
      <c r="C19" s="6"/>
      <c r="D19" s="6"/>
      <c r="E19" s="6"/>
    </row>
    <row r="20" spans="1:5" ht="13.5" thickBot="1">
      <c r="A20" s="6" t="s">
        <v>543</v>
      </c>
      <c r="B20" s="6"/>
      <c r="C20" s="6"/>
      <c r="D20" s="6"/>
      <c r="E20" s="24">
        <v>0</v>
      </c>
    </row>
    <row r="21" spans="1:5" ht="13.5" thickTop="1"/>
    <row r="22" spans="1:5" ht="13.5" thickBot="1">
      <c r="A22" s="4" t="s">
        <v>544</v>
      </c>
      <c r="B22" s="4"/>
      <c r="C22" s="4"/>
      <c r="D22" s="4"/>
      <c r="E22" s="25">
        <v>0</v>
      </c>
    </row>
    <row r="23" spans="1:5" ht="13.5" thickTop="1"/>
    <row r="25" spans="1:5">
      <c r="A25" s="4" t="s">
        <v>545</v>
      </c>
      <c r="B25" s="4"/>
      <c r="C25" s="4"/>
      <c r="D25" s="4"/>
      <c r="E25" s="4"/>
    </row>
    <row r="26" spans="1:5">
      <c r="A26" s="6" t="s">
        <v>546</v>
      </c>
      <c r="B26" s="6"/>
      <c r="C26" s="6"/>
      <c r="D26" s="6"/>
      <c r="E26" s="6"/>
    </row>
    <row r="27" spans="1:5" ht="13.5" thickBot="1">
      <c r="A27" s="6" t="s">
        <v>547</v>
      </c>
      <c r="B27" s="6"/>
      <c r="C27" s="6"/>
      <c r="D27" s="6"/>
      <c r="E27" s="24">
        <v>0</v>
      </c>
    </row>
    <row r="28" spans="1:5" ht="13.5" thickTop="1"/>
    <row r="29" spans="1:5" ht="13.5" thickBot="1">
      <c r="A29" s="4" t="s">
        <v>548</v>
      </c>
      <c r="B29" s="4"/>
      <c r="C29" s="4"/>
      <c r="D29" s="4"/>
      <c r="E29" s="25">
        <v>0</v>
      </c>
    </row>
    <row r="30" spans="1:5" ht="13.5" thickTop="1"/>
    <row r="32" spans="1:5" ht="13.5" thickBot="1">
      <c r="A32" s="4" t="s">
        <v>549</v>
      </c>
      <c r="B32" s="4"/>
      <c r="C32" s="4"/>
      <c r="D32" s="4"/>
      <c r="E32" s="25">
        <v>0</v>
      </c>
    </row>
    <row r="33" spans="1:5" ht="13.5" thickTop="1"/>
    <row r="35" spans="1:5">
      <c r="A35" s="7" t="s">
        <v>49</v>
      </c>
      <c r="B35" s="7"/>
      <c r="C35" s="7"/>
      <c r="D35" s="7"/>
      <c r="E35" s="7"/>
    </row>
    <row r="39" spans="1:5">
      <c r="A39" s="2" t="s">
        <v>50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0"/>
  <sheetViews>
    <sheetView rightToLeft="1" tabSelected="1" workbookViewId="0">
      <selection activeCell="C43" sqref="C43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609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550</v>
      </c>
    </row>
    <row r="11" spans="1:3">
      <c r="A11" s="5"/>
      <c r="B11" s="5"/>
      <c r="C11" s="5"/>
    </row>
    <row r="13" spans="1:3">
      <c r="A13" s="4" t="s">
        <v>551</v>
      </c>
      <c r="B13" s="4" t="s">
        <v>552</v>
      </c>
      <c r="C13" s="4" t="s">
        <v>553</v>
      </c>
    </row>
    <row r="14" spans="1:3">
      <c r="A14" s="14"/>
      <c r="B14" s="14"/>
      <c r="C14" s="14"/>
    </row>
    <row r="15" spans="1:3">
      <c r="A15" s="7" t="s">
        <v>554</v>
      </c>
      <c r="B15" s="9">
        <f>+'מזומנים ושווי מזומנים'!I57</f>
        <v>11216.439999999999</v>
      </c>
      <c r="C15" s="10">
        <f>B15/$B$42</f>
        <v>7.3268904517117275E-2</v>
      </c>
    </row>
    <row r="16" spans="1:3">
      <c r="A16" s="7" t="s">
        <v>555</v>
      </c>
      <c r="B16" s="9">
        <f>+B17+B24+B25</f>
        <v>98165.339999999982</v>
      </c>
      <c r="C16" s="10">
        <f t="shared" ref="C16:C40" si="0">B16/$B$42</f>
        <v>0.64124329317950735</v>
      </c>
    </row>
    <row r="17" spans="1:3">
      <c r="A17" s="7" t="s">
        <v>556</v>
      </c>
      <c r="B17" s="9">
        <f>+'סחיר - תעודות התחייבות ממשלתיות'!L76</f>
        <v>98016.309999999983</v>
      </c>
      <c r="C17" s="10">
        <f t="shared" si="0"/>
        <v>0.64026978778562249</v>
      </c>
    </row>
    <row r="18" spans="1:3">
      <c r="A18" s="7" t="s">
        <v>557</v>
      </c>
      <c r="B18" s="9">
        <v>0</v>
      </c>
      <c r="C18" s="10">
        <f t="shared" si="0"/>
        <v>0</v>
      </c>
    </row>
    <row r="19" spans="1:3">
      <c r="A19" s="7" t="s">
        <v>558</v>
      </c>
      <c r="B19" s="9">
        <v>0</v>
      </c>
      <c r="C19" s="10">
        <f t="shared" si="0"/>
        <v>0</v>
      </c>
    </row>
    <row r="20" spans="1:3">
      <c r="A20" s="7" t="s">
        <v>559</v>
      </c>
      <c r="B20" s="9">
        <v>0</v>
      </c>
      <c r="C20" s="10">
        <f t="shared" si="0"/>
        <v>0</v>
      </c>
    </row>
    <row r="21" spans="1:3">
      <c r="A21" s="7" t="s">
        <v>560</v>
      </c>
      <c r="B21" s="9">
        <v>0</v>
      </c>
      <c r="C21" s="10">
        <f t="shared" si="0"/>
        <v>0</v>
      </c>
    </row>
    <row r="22" spans="1:3">
      <c r="A22" s="7" t="s">
        <v>561</v>
      </c>
      <c r="B22" s="9">
        <v>0</v>
      </c>
      <c r="C22" s="10">
        <f t="shared" si="0"/>
        <v>0</v>
      </c>
    </row>
    <row r="23" spans="1:3">
      <c r="A23" s="7" t="s">
        <v>562</v>
      </c>
      <c r="B23" s="9">
        <v>0</v>
      </c>
      <c r="C23" s="10">
        <f t="shared" si="0"/>
        <v>0</v>
      </c>
    </row>
    <row r="24" spans="1:3">
      <c r="A24" s="7" t="s">
        <v>563</v>
      </c>
      <c r="B24" s="9">
        <f>+'סחיר - אופציות'!H55</f>
        <v>133.65000000000003</v>
      </c>
      <c r="C24" s="10">
        <f t="shared" si="0"/>
        <v>8.7303895787903545E-4</v>
      </c>
    </row>
    <row r="25" spans="1:3">
      <c r="A25" s="7" t="s">
        <v>564</v>
      </c>
      <c r="B25" s="9">
        <f>+'סחיר - חוזים עתידיים'!H33</f>
        <v>15.38</v>
      </c>
      <c r="C25" s="10">
        <f t="shared" si="0"/>
        <v>1.0046643600583286E-4</v>
      </c>
    </row>
    <row r="26" spans="1:3">
      <c r="A26" s="7" t="s">
        <v>565</v>
      </c>
      <c r="B26" s="9">
        <v>0</v>
      </c>
      <c r="C26" s="10">
        <f t="shared" si="0"/>
        <v>0</v>
      </c>
    </row>
    <row r="27" spans="1:3">
      <c r="A27" s="7" t="s">
        <v>566</v>
      </c>
      <c r="B27" s="9">
        <f>+B28</f>
        <v>43486.27</v>
      </c>
      <c r="C27" s="10">
        <f t="shared" si="0"/>
        <v>0.2840644058574362</v>
      </c>
    </row>
    <row r="28" spans="1:3">
      <c r="A28" s="7" t="s">
        <v>556</v>
      </c>
      <c r="B28" s="9">
        <f>+'לא סחיר - תעודות התחייבות ממשלה'!L79</f>
        <v>43486.27</v>
      </c>
      <c r="C28" s="10">
        <f t="shared" si="0"/>
        <v>0.2840644058574362</v>
      </c>
    </row>
    <row r="29" spans="1:3">
      <c r="A29" s="7" t="s">
        <v>567</v>
      </c>
      <c r="B29" s="9">
        <v>0</v>
      </c>
      <c r="C29" s="10">
        <f t="shared" si="0"/>
        <v>0</v>
      </c>
    </row>
    <row r="30" spans="1:3">
      <c r="A30" s="7" t="s">
        <v>568</v>
      </c>
      <c r="B30" s="9">
        <v>0</v>
      </c>
      <c r="C30" s="10">
        <f t="shared" si="0"/>
        <v>0</v>
      </c>
    </row>
    <row r="31" spans="1:3">
      <c r="A31" s="7" t="s">
        <v>569</v>
      </c>
      <c r="B31" s="9">
        <v>0</v>
      </c>
      <c r="C31" s="10">
        <f t="shared" si="0"/>
        <v>0</v>
      </c>
    </row>
    <row r="32" spans="1:3">
      <c r="A32" s="7" t="s">
        <v>570</v>
      </c>
      <c r="B32" s="9">
        <v>0</v>
      </c>
      <c r="C32" s="10">
        <f t="shared" si="0"/>
        <v>0</v>
      </c>
    </row>
    <row r="33" spans="1:3">
      <c r="A33" s="7" t="s">
        <v>571</v>
      </c>
      <c r="B33" s="9">
        <v>0</v>
      </c>
      <c r="C33" s="10">
        <f t="shared" si="0"/>
        <v>0</v>
      </c>
    </row>
    <row r="34" spans="1:3">
      <c r="A34" s="7" t="s">
        <v>572</v>
      </c>
      <c r="B34" s="9">
        <v>0</v>
      </c>
      <c r="C34" s="10">
        <f t="shared" si="0"/>
        <v>0</v>
      </c>
    </row>
    <row r="35" spans="1:3">
      <c r="A35" s="7" t="s">
        <v>573</v>
      </c>
      <c r="B35" s="9">
        <v>0</v>
      </c>
      <c r="C35" s="10">
        <f t="shared" si="0"/>
        <v>0</v>
      </c>
    </row>
    <row r="36" spans="1:3">
      <c r="A36" s="7" t="s">
        <v>574</v>
      </c>
      <c r="B36" s="9">
        <v>0</v>
      </c>
      <c r="C36" s="10">
        <f t="shared" si="0"/>
        <v>0</v>
      </c>
    </row>
    <row r="37" spans="1:3">
      <c r="A37" s="7" t="s">
        <v>575</v>
      </c>
      <c r="B37" s="9">
        <f>+הלוואות!L65</f>
        <v>0</v>
      </c>
      <c r="C37" s="10">
        <f t="shared" si="0"/>
        <v>0</v>
      </c>
    </row>
    <row r="38" spans="1:3">
      <c r="A38" s="7" t="s">
        <v>576</v>
      </c>
      <c r="B38" s="9">
        <f>+פקדונות!L44</f>
        <v>0</v>
      </c>
      <c r="C38" s="10">
        <f t="shared" si="0"/>
        <v>0</v>
      </c>
    </row>
    <row r="39" spans="1:3">
      <c r="A39" s="7" t="s">
        <v>577</v>
      </c>
      <c r="B39" s="9">
        <f>+'זכויות מקרקעין'!G38</f>
        <v>0</v>
      </c>
      <c r="C39" s="10">
        <f t="shared" si="0"/>
        <v>0</v>
      </c>
    </row>
    <row r="40" spans="1:3">
      <c r="A40" s="7" t="s">
        <v>578</v>
      </c>
      <c r="B40" s="9">
        <f>+'השקעות אחרות'!H35</f>
        <v>217.90199999999999</v>
      </c>
      <c r="C40" s="10">
        <f t="shared" si="0"/>
        <v>1.4233964459390762E-3</v>
      </c>
    </row>
    <row r="41" spans="1:3">
      <c r="A41" s="15"/>
      <c r="B41" s="15"/>
      <c r="C41" s="15"/>
    </row>
    <row r="42" spans="1:3">
      <c r="A42" s="4" t="s">
        <v>579</v>
      </c>
      <c r="B42" s="11">
        <f>+B15+B16+B27+B37+B38+B39+B40</f>
        <v>153085.95199999999</v>
      </c>
      <c r="C42" s="12">
        <f>+C15+C16+C27+C37+C38+C39+C40</f>
        <v>0.99999999999999989</v>
      </c>
    </row>
    <row r="43" spans="1:3" ht="14.25">
      <c r="B43" s="53"/>
    </row>
    <row r="44" spans="1:3" ht="14.25">
      <c r="B44" s="55"/>
    </row>
    <row r="45" spans="1:3">
      <c r="C45" s="54"/>
    </row>
    <row r="46" spans="1:3">
      <c r="A46" s="16" t="s">
        <v>580</v>
      </c>
      <c r="B46" s="16" t="s">
        <v>55</v>
      </c>
      <c r="C46" s="16"/>
    </row>
    <row r="48" spans="1:3">
      <c r="A48" s="7" t="s">
        <v>28</v>
      </c>
      <c r="B48" s="13">
        <v>3.98</v>
      </c>
    </row>
    <row r="49" spans="1:2">
      <c r="A49" s="7" t="s">
        <v>581</v>
      </c>
      <c r="B49" s="13">
        <v>3.3176000000000001</v>
      </c>
    </row>
    <row r="50" spans="1:2">
      <c r="A50" s="7" t="s">
        <v>582</v>
      </c>
      <c r="B50" s="13">
        <v>5.8813000000000004</v>
      </c>
    </row>
    <row r="51" spans="1:2">
      <c r="A51" s="7" t="s">
        <v>583</v>
      </c>
      <c r="B51" s="13">
        <v>4.0888</v>
      </c>
    </row>
    <row r="52" spans="1:2">
      <c r="A52" s="7" t="s">
        <v>584</v>
      </c>
      <c r="B52" s="13">
        <v>3.1158000000000001</v>
      </c>
    </row>
    <row r="53" spans="1:2">
      <c r="A53" s="7" t="s">
        <v>31</v>
      </c>
      <c r="B53" s="13">
        <v>4.2735000000000003</v>
      </c>
    </row>
    <row r="54" spans="1:2">
      <c r="A54" s="7" t="s">
        <v>585</v>
      </c>
      <c r="B54" s="13">
        <v>0.46</v>
      </c>
    </row>
    <row r="55" spans="1:2">
      <c r="A55" s="7" t="s">
        <v>586</v>
      </c>
      <c r="B55" s="13">
        <v>5.6177000000000001</v>
      </c>
    </row>
    <row r="56" spans="1:2">
      <c r="A56" s="7" t="s">
        <v>587</v>
      </c>
      <c r="B56" s="13">
        <v>0.57220000000000004</v>
      </c>
    </row>
    <row r="57" spans="1:2">
      <c r="A57" s="7" t="s">
        <v>588</v>
      </c>
      <c r="B57" s="13">
        <v>0.3256</v>
      </c>
    </row>
    <row r="58" spans="1:2">
      <c r="A58" s="7" t="s">
        <v>589</v>
      </c>
      <c r="B58" s="13">
        <v>3.0243000000000002</v>
      </c>
    </row>
    <row r="59" spans="1:2">
      <c r="A59" s="7" t="s">
        <v>590</v>
      </c>
      <c r="B59" s="13">
        <v>0.18459999999999999</v>
      </c>
    </row>
    <row r="60" spans="1:2">
      <c r="A60" s="7" t="s">
        <v>591</v>
      </c>
      <c r="B60" s="13">
        <v>10.012</v>
      </c>
    </row>
    <row r="61" spans="1:2">
      <c r="A61" s="7" t="s">
        <v>592</v>
      </c>
      <c r="B61" s="13">
        <v>0.4909</v>
      </c>
    </row>
    <row r="62" spans="1:2">
      <c r="A62" s="7" t="s">
        <v>593</v>
      </c>
      <c r="B62" s="13">
        <v>0.55889999999999995</v>
      </c>
    </row>
    <row r="63" spans="1:2">
      <c r="A63" s="7" t="s">
        <v>594</v>
      </c>
      <c r="B63" s="13">
        <v>0.26</v>
      </c>
    </row>
    <row r="64" spans="1:2">
      <c r="A64" s="7" t="s">
        <v>595</v>
      </c>
      <c r="B64" s="13">
        <v>6.8400000000000002E-2</v>
      </c>
    </row>
    <row r="65" spans="1:2">
      <c r="A65" s="7" t="s">
        <v>596</v>
      </c>
      <c r="B65" s="13">
        <v>1.2355</v>
      </c>
    </row>
    <row r="66" spans="1:2">
      <c r="A66" s="7" t="s">
        <v>597</v>
      </c>
      <c r="B66" s="13">
        <v>2.1520000000000001E-2</v>
      </c>
    </row>
    <row r="67" spans="1:2">
      <c r="A67" s="7" t="s">
        <v>598</v>
      </c>
      <c r="B67" s="13">
        <v>6.3731999999999998</v>
      </c>
    </row>
    <row r="68" spans="1:2">
      <c r="A68" s="7" t="s">
        <v>599</v>
      </c>
      <c r="B68" s="13">
        <v>1.2238</v>
      </c>
    </row>
    <row r="69" spans="1:2">
      <c r="A69" s="7" t="s">
        <v>600</v>
      </c>
      <c r="B69" s="13">
        <v>0.63290000000000002</v>
      </c>
    </row>
    <row r="70" spans="1:2">
      <c r="A70" s="7" t="s">
        <v>601</v>
      </c>
      <c r="B70" s="13">
        <v>2.9906999999999999</v>
      </c>
    </row>
    <row r="71" spans="1:2">
      <c r="A71" s="7" t="s">
        <v>602</v>
      </c>
      <c r="B71" s="13">
        <v>1.5241</v>
      </c>
    </row>
    <row r="72" spans="1:2">
      <c r="A72" s="7" t="s">
        <v>603</v>
      </c>
      <c r="B72" s="13">
        <v>0.51370000000000005</v>
      </c>
    </row>
    <row r="73" spans="1:2">
      <c r="A73" s="7" t="s">
        <v>604</v>
      </c>
      <c r="B73" s="13">
        <v>2.8978000000000002</v>
      </c>
    </row>
    <row r="74" spans="1:2">
      <c r="A74" s="7" t="s">
        <v>605</v>
      </c>
      <c r="B74" s="13">
        <v>0.64170000000000005</v>
      </c>
    </row>
    <row r="75" spans="1:2">
      <c r="A75" s="7" t="s">
        <v>606</v>
      </c>
      <c r="B75" s="13">
        <v>1.0468999999999999</v>
      </c>
    </row>
    <row r="76" spans="1:2">
      <c r="A76" s="7" t="s">
        <v>607</v>
      </c>
      <c r="B76" s="13">
        <v>1.425</v>
      </c>
    </row>
    <row r="77" spans="1:2">
      <c r="A77" s="7" t="s">
        <v>608</v>
      </c>
      <c r="B77" s="13">
        <v>1.5533999999999999</v>
      </c>
    </row>
    <row r="80" spans="1:2">
      <c r="A80" s="2" t="s">
        <v>50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10" workbookViewId="0">
      <selection activeCell="K25" sqref="K25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114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12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115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119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121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122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123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124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 ht="13.5" thickBot="1">
      <c r="A31" s="4" t="s">
        <v>125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3">
        <v>0</v>
      </c>
    </row>
    <row r="32" spans="1:16" ht="13.5" thickTop="1"/>
    <row r="34" spans="1:16">
      <c r="A34" s="4" t="s">
        <v>126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127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20">
        <f>N36/סיכום!$B$42</f>
        <v>0</v>
      </c>
    </row>
    <row r="37" spans="1:16" ht="13.5" thickTop="1"/>
    <row r="38" spans="1:16">
      <c r="A38" s="6" t="s">
        <v>129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130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20">
        <f>N39/סיכום!$B$42</f>
        <v>0</v>
      </c>
    </row>
    <row r="40" spans="1:16" ht="13.5" thickTop="1"/>
    <row r="41" spans="1:16" ht="13.5" thickBot="1">
      <c r="A41" s="4" t="s">
        <v>131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3">
        <v>0</v>
      </c>
    </row>
    <row r="42" spans="1:16" ht="13.5" thickTop="1"/>
    <row r="44" spans="1:16" ht="13.5" thickBot="1">
      <c r="A44" s="4" t="s">
        <v>132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3">
        <v>0</v>
      </c>
    </row>
    <row r="45" spans="1:16" ht="13.5" thickTop="1"/>
    <row r="47" spans="1:16">
      <c r="A47" s="7" t="s">
        <v>49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50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19" workbookViewId="0">
      <selection activeCell="K26" sqref="K26"/>
    </sheetView>
  </sheetViews>
  <sheetFormatPr defaultColWidth="9.140625" defaultRowHeight="12.75"/>
  <cols>
    <col min="1" max="1" width="5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133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114</v>
      </c>
      <c r="E11" s="4" t="s">
        <v>7</v>
      </c>
      <c r="F11" s="4" t="s">
        <v>8</v>
      </c>
      <c r="G11" s="4" t="s">
        <v>52</v>
      </c>
      <c r="H11" s="4" t="s">
        <v>53</v>
      </c>
      <c r="I11" s="4" t="s">
        <v>9</v>
      </c>
      <c r="J11" s="4" t="s">
        <v>10</v>
      </c>
      <c r="K11" s="4" t="s">
        <v>11</v>
      </c>
      <c r="L11" s="4" t="s">
        <v>54</v>
      </c>
      <c r="M11" s="4" t="s">
        <v>55</v>
      </c>
      <c r="N11" s="4" t="s">
        <v>12</v>
      </c>
      <c r="O11" s="4" t="s">
        <v>56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57</v>
      </c>
      <c r="H12" s="5" t="s">
        <v>58</v>
      </c>
      <c r="I12" s="5"/>
      <c r="J12" s="5" t="s">
        <v>14</v>
      </c>
      <c r="K12" s="5" t="s">
        <v>14</v>
      </c>
      <c r="L12" s="5" t="s">
        <v>59</v>
      </c>
      <c r="M12" s="5" t="s">
        <v>60</v>
      </c>
      <c r="N12" s="5" t="s">
        <v>15</v>
      </c>
      <c r="O12" s="5" t="s">
        <v>14</v>
      </c>
      <c r="P12" s="5" t="s">
        <v>14</v>
      </c>
    </row>
    <row r="15" spans="1:16">
      <c r="A15" s="4" t="s">
        <v>134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136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137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138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140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141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142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 ht="13.5" thickBot="1">
      <c r="A31" s="4" t="s">
        <v>144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3">
        <v>0</v>
      </c>
    </row>
    <row r="32" spans="1:16" ht="13.5" thickTop="1"/>
    <row r="34" spans="1:16">
      <c r="A34" s="4" t="s">
        <v>145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146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147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20">
        <f>N36/סיכום!$B$42</f>
        <v>0</v>
      </c>
    </row>
    <row r="37" spans="1:16" ht="13.5" thickTop="1"/>
    <row r="38" spans="1:16">
      <c r="A38" s="6" t="s">
        <v>148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149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20">
        <f>N39/סיכום!$B$42</f>
        <v>0</v>
      </c>
    </row>
    <row r="40" spans="1:16" ht="13.5" thickTop="1"/>
    <row r="41" spans="1:16" ht="13.5" thickBot="1">
      <c r="A41" s="4" t="s">
        <v>150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3">
        <v>0</v>
      </c>
    </row>
    <row r="42" spans="1:16" ht="13.5" thickTop="1"/>
    <row r="44" spans="1:16" ht="13.5" thickBot="1">
      <c r="A44" s="4" t="s">
        <v>151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3">
        <v>0</v>
      </c>
    </row>
    <row r="45" spans="1:16" ht="13.5" thickTop="1"/>
    <row r="47" spans="1:16">
      <c r="A47" s="7" t="s">
        <v>49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50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rightToLeft="1" workbookViewId="0">
      <selection activeCell="A54" sqref="A54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152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114</v>
      </c>
      <c r="E11" s="4" t="s">
        <v>9</v>
      </c>
      <c r="F11" s="4" t="s">
        <v>54</v>
      </c>
      <c r="G11" s="4" t="s">
        <v>55</v>
      </c>
      <c r="H11" s="4" t="s">
        <v>12</v>
      </c>
      <c r="I11" s="4" t="s">
        <v>56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59</v>
      </c>
      <c r="G12" s="5" t="s">
        <v>60</v>
      </c>
      <c r="H12" s="5" t="s">
        <v>15</v>
      </c>
      <c r="I12" s="5" t="s">
        <v>14</v>
      </c>
      <c r="J12" s="5" t="s">
        <v>14</v>
      </c>
    </row>
    <row r="15" spans="1:10">
      <c r="A15" s="4" t="s">
        <v>153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154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156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20">
        <f>H20/סיכום!$B$42</f>
        <v>0</v>
      </c>
    </row>
    <row r="21" spans="1:10" ht="13.5" thickTop="1"/>
    <row r="22" spans="1:10">
      <c r="A22" s="6" t="s">
        <v>157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158</v>
      </c>
      <c r="B23" s="6"/>
      <c r="C23" s="6"/>
      <c r="D23" s="6"/>
      <c r="E23" s="6"/>
      <c r="F23" s="24">
        <v>0</v>
      </c>
      <c r="G23" s="6"/>
      <c r="H23" s="24">
        <v>0</v>
      </c>
      <c r="I23" s="6"/>
      <c r="J23" s="20">
        <f>H23/סיכום!$B$42</f>
        <v>0</v>
      </c>
    </row>
    <row r="24" spans="1:10" ht="13.5" thickTop="1"/>
    <row r="25" spans="1:10">
      <c r="A25" s="6" t="s">
        <v>159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160</v>
      </c>
      <c r="B26" s="6"/>
      <c r="C26" s="6"/>
      <c r="D26" s="6"/>
      <c r="E26" s="6"/>
      <c r="F26" s="24">
        <v>0</v>
      </c>
      <c r="G26" s="6"/>
      <c r="H26" s="24">
        <v>0</v>
      </c>
      <c r="I26" s="6"/>
      <c r="J26" s="20">
        <f>H26/סיכום!$B$42</f>
        <v>0</v>
      </c>
    </row>
    <row r="27" spans="1:10" ht="13.5" thickTop="1"/>
    <row r="28" spans="1:10">
      <c r="A28" s="6" t="s">
        <v>161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162</v>
      </c>
      <c r="B29" s="6"/>
      <c r="C29" s="6"/>
      <c r="D29" s="6"/>
      <c r="E29" s="6"/>
      <c r="F29" s="24">
        <v>0</v>
      </c>
      <c r="G29" s="6"/>
      <c r="H29" s="24">
        <v>0</v>
      </c>
      <c r="I29" s="6"/>
      <c r="J29" s="20">
        <f>H29/סיכום!$B$42</f>
        <v>0</v>
      </c>
    </row>
    <row r="30" spans="1:10" ht="13.5" thickTop="1"/>
    <row r="31" spans="1:10">
      <c r="A31" s="6" t="s">
        <v>163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ht="13.5" thickBot="1">
      <c r="A32" s="6" t="s">
        <v>164</v>
      </c>
      <c r="B32" s="6"/>
      <c r="C32" s="6"/>
      <c r="D32" s="6"/>
      <c r="E32" s="6"/>
      <c r="F32" s="24">
        <v>0</v>
      </c>
      <c r="G32" s="6"/>
      <c r="H32" s="24">
        <v>0</v>
      </c>
      <c r="I32" s="6"/>
      <c r="J32" s="20">
        <f>H32/סיכום!$B$42</f>
        <v>0</v>
      </c>
    </row>
    <row r="33" spans="1:10" ht="13.5" thickTop="1"/>
    <row r="34" spans="1:10" ht="13.5" thickBot="1">
      <c r="A34" s="4" t="s">
        <v>165</v>
      </c>
      <c r="B34" s="4"/>
      <c r="C34" s="4"/>
      <c r="D34" s="4"/>
      <c r="E34" s="4"/>
      <c r="F34" s="25">
        <v>0</v>
      </c>
      <c r="G34" s="4"/>
      <c r="H34" s="25">
        <v>0</v>
      </c>
      <c r="I34" s="4"/>
      <c r="J34" s="23">
        <v>0</v>
      </c>
    </row>
    <row r="35" spans="1:10" ht="13.5" thickTop="1"/>
    <row r="37" spans="1:10">
      <c r="A37" s="4" t="s">
        <v>166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6" t="s">
        <v>167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168</v>
      </c>
      <c r="B39" s="6"/>
      <c r="C39" s="6"/>
      <c r="D39" s="6"/>
      <c r="E39" s="6"/>
      <c r="F39" s="24">
        <v>0</v>
      </c>
      <c r="G39" s="6"/>
      <c r="H39" s="24">
        <v>0</v>
      </c>
      <c r="I39" s="6"/>
      <c r="J39" s="20">
        <f>H39/סיכום!$B$42</f>
        <v>0</v>
      </c>
    </row>
    <row r="40" spans="1:10" ht="13.5" thickTop="1"/>
    <row r="41" spans="1:10">
      <c r="A41" s="6" t="s">
        <v>169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170</v>
      </c>
      <c r="B42" s="6"/>
      <c r="C42" s="6"/>
      <c r="D42" s="6"/>
      <c r="E42" s="6"/>
      <c r="F42" s="24">
        <v>0</v>
      </c>
      <c r="G42" s="6"/>
      <c r="H42" s="24">
        <v>0</v>
      </c>
      <c r="I42" s="6"/>
      <c r="J42" s="20">
        <f>H42/סיכום!$B$42</f>
        <v>0</v>
      </c>
    </row>
    <row r="43" spans="1:10" ht="13.5" thickTop="1"/>
    <row r="44" spans="1:10" ht="13.5" thickBot="1">
      <c r="A44" s="4" t="s">
        <v>171</v>
      </c>
      <c r="B44" s="4"/>
      <c r="C44" s="4"/>
      <c r="D44" s="4"/>
      <c r="E44" s="4"/>
      <c r="F44" s="25">
        <v>0</v>
      </c>
      <c r="G44" s="4"/>
      <c r="H44" s="25">
        <v>0</v>
      </c>
      <c r="I44" s="4"/>
      <c r="J44" s="23">
        <v>0</v>
      </c>
    </row>
    <row r="45" spans="1:10" ht="13.5" thickTop="1"/>
    <row r="47" spans="1:10" ht="13.5" thickBot="1">
      <c r="A47" s="4" t="s">
        <v>172</v>
      </c>
      <c r="B47" s="4"/>
      <c r="C47" s="4"/>
      <c r="D47" s="4"/>
      <c r="E47" s="4"/>
      <c r="F47" s="25">
        <v>0</v>
      </c>
      <c r="G47" s="4"/>
      <c r="H47" s="25">
        <v>0</v>
      </c>
      <c r="I47" s="4"/>
      <c r="J47" s="23">
        <v>0</v>
      </c>
    </row>
    <row r="48" spans="1:10" ht="13.5" thickTop="1"/>
    <row r="50" spans="1:10">
      <c r="A50" s="7" t="s">
        <v>49</v>
      </c>
      <c r="B50" s="7"/>
      <c r="C50" s="7"/>
      <c r="D50" s="7"/>
      <c r="E50" s="7"/>
      <c r="F50" s="7"/>
      <c r="G50" s="7"/>
      <c r="H50" s="7"/>
      <c r="I50" s="7"/>
      <c r="J50" s="7"/>
    </row>
    <row r="54" spans="1:10">
      <c r="A54" s="2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3"/>
  <sheetViews>
    <sheetView rightToLeft="1" topLeftCell="A21" workbookViewId="0">
      <selection activeCell="A63" sqref="A63"/>
    </sheetView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5" width="11.7109375" customWidth="1"/>
    <col min="6" max="6" width="9.7109375" customWidth="1"/>
    <col min="7" max="7" width="11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173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" t="s">
        <v>54</v>
      </c>
      <c r="F11" s="4" t="s">
        <v>55</v>
      </c>
      <c r="G11" s="4" t="s">
        <v>12</v>
      </c>
      <c r="H11" s="4" t="s">
        <v>56</v>
      </c>
      <c r="I11" s="4" t="s">
        <v>13</v>
      </c>
    </row>
    <row r="12" spans="1:9">
      <c r="A12" s="5"/>
      <c r="B12" s="5"/>
      <c r="C12" s="5"/>
      <c r="D12" s="5"/>
      <c r="E12" s="5" t="s">
        <v>59</v>
      </c>
      <c r="F12" s="5" t="s">
        <v>60</v>
      </c>
      <c r="G12" s="5" t="s">
        <v>15</v>
      </c>
      <c r="H12" s="5" t="s">
        <v>14</v>
      </c>
      <c r="I12" s="5" t="s">
        <v>14</v>
      </c>
    </row>
    <row r="15" spans="1:9">
      <c r="A15" s="4" t="s">
        <v>174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175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176</v>
      </c>
      <c r="B19" s="6"/>
      <c r="C19" s="6"/>
      <c r="D19" s="6"/>
      <c r="E19" s="6"/>
      <c r="F19" s="6"/>
      <c r="G19" s="6"/>
      <c r="H19" s="6"/>
      <c r="I19" s="6"/>
    </row>
    <row r="20" spans="1:9" ht="13.5" thickBot="1">
      <c r="A20" s="6" t="s">
        <v>177</v>
      </c>
      <c r="B20" s="6"/>
      <c r="C20" s="6"/>
      <c r="D20" s="6"/>
      <c r="E20" s="24">
        <v>0</v>
      </c>
      <c r="F20" s="6"/>
      <c r="G20" s="24">
        <v>0</v>
      </c>
      <c r="H20" s="6"/>
      <c r="I20" s="20">
        <f>G20/סיכום!$B$42</f>
        <v>0</v>
      </c>
    </row>
    <row r="21" spans="1:9" ht="13.5" thickTop="1"/>
    <row r="22" spans="1:9">
      <c r="A22" s="6" t="s">
        <v>178</v>
      </c>
      <c r="B22" s="6"/>
      <c r="C22" s="6"/>
      <c r="D22" s="6"/>
      <c r="E22" s="6"/>
      <c r="F22" s="6"/>
      <c r="G22" s="6"/>
      <c r="H22" s="6"/>
      <c r="I22" s="6"/>
    </row>
    <row r="23" spans="1:9" ht="13.5" thickBot="1">
      <c r="A23" s="6" t="s">
        <v>179</v>
      </c>
      <c r="B23" s="6"/>
      <c r="C23" s="6"/>
      <c r="D23" s="6"/>
      <c r="E23" s="24">
        <v>0</v>
      </c>
      <c r="F23" s="6"/>
      <c r="G23" s="24">
        <v>0</v>
      </c>
      <c r="H23" s="6"/>
      <c r="I23" s="20">
        <f>G23/סיכום!$B$42</f>
        <v>0</v>
      </c>
    </row>
    <row r="24" spans="1:9" ht="13.5" thickTop="1"/>
    <row r="25" spans="1:9">
      <c r="A25" s="6" t="s">
        <v>180</v>
      </c>
      <c r="B25" s="6"/>
      <c r="C25" s="6"/>
      <c r="D25" s="6"/>
      <c r="E25" s="6"/>
      <c r="F25" s="6"/>
      <c r="G25" s="6"/>
      <c r="H25" s="6"/>
      <c r="I25" s="6"/>
    </row>
    <row r="26" spans="1:9" ht="13.5" thickBot="1">
      <c r="A26" s="6" t="s">
        <v>181</v>
      </c>
      <c r="B26" s="6"/>
      <c r="C26" s="6"/>
      <c r="D26" s="6"/>
      <c r="E26" s="24">
        <v>0</v>
      </c>
      <c r="F26" s="6"/>
      <c r="G26" s="24">
        <v>0</v>
      </c>
      <c r="H26" s="6"/>
      <c r="I26" s="20">
        <f>G26/סיכום!$B$42</f>
        <v>0</v>
      </c>
    </row>
    <row r="27" spans="1:9" ht="13.5" thickTop="1"/>
    <row r="28" spans="1:9">
      <c r="A28" s="6" t="s">
        <v>182</v>
      </c>
      <c r="B28" s="6"/>
      <c r="C28" s="6"/>
      <c r="D28" s="6"/>
      <c r="E28" s="6"/>
      <c r="F28" s="6"/>
      <c r="G28" s="6"/>
      <c r="H28" s="6"/>
      <c r="I28" s="6"/>
    </row>
    <row r="29" spans="1:9" ht="13.5" thickBot="1">
      <c r="A29" s="6" t="s">
        <v>183</v>
      </c>
      <c r="B29" s="6"/>
      <c r="C29" s="6"/>
      <c r="D29" s="6"/>
      <c r="E29" s="24">
        <v>0</v>
      </c>
      <c r="F29" s="6"/>
      <c r="G29" s="24">
        <v>0</v>
      </c>
      <c r="H29" s="6"/>
      <c r="I29" s="20">
        <f>G29/סיכום!$B$42</f>
        <v>0</v>
      </c>
    </row>
    <row r="30" spans="1:9" ht="13.5" thickTop="1"/>
    <row r="31" spans="1:9">
      <c r="A31" s="6" t="s">
        <v>184</v>
      </c>
      <c r="B31" s="6"/>
      <c r="C31" s="6"/>
      <c r="D31" s="6"/>
      <c r="E31" s="6"/>
      <c r="F31" s="6"/>
      <c r="G31" s="6"/>
      <c r="H31" s="6"/>
      <c r="I31" s="6"/>
    </row>
    <row r="32" spans="1:9" ht="13.5" thickBot="1">
      <c r="A32" s="6" t="s">
        <v>185</v>
      </c>
      <c r="B32" s="6"/>
      <c r="C32" s="6"/>
      <c r="D32" s="6"/>
      <c r="E32" s="24">
        <v>0</v>
      </c>
      <c r="F32" s="6"/>
      <c r="G32" s="24">
        <v>0</v>
      </c>
      <c r="H32" s="6"/>
      <c r="I32" s="20">
        <f>G32/סיכום!$B$42</f>
        <v>0</v>
      </c>
    </row>
    <row r="33" spans="1:9" ht="13.5" thickTop="1"/>
    <row r="34" spans="1:9">
      <c r="A34" s="6" t="s">
        <v>186</v>
      </c>
      <c r="B34" s="6"/>
      <c r="C34" s="6"/>
      <c r="D34" s="6"/>
      <c r="E34" s="6"/>
      <c r="F34" s="6"/>
      <c r="G34" s="6"/>
      <c r="H34" s="6"/>
      <c r="I34" s="6"/>
    </row>
    <row r="35" spans="1:9" ht="13.5" thickBot="1">
      <c r="A35" s="6" t="s">
        <v>187</v>
      </c>
      <c r="B35" s="6"/>
      <c r="C35" s="6"/>
      <c r="D35" s="6"/>
      <c r="E35" s="24">
        <v>0</v>
      </c>
      <c r="F35" s="6"/>
      <c r="G35" s="24">
        <v>0</v>
      </c>
      <c r="H35" s="6"/>
      <c r="I35" s="20">
        <f>G35/סיכום!$B$42</f>
        <v>0</v>
      </c>
    </row>
    <row r="36" spans="1:9" ht="13.5" thickTop="1"/>
    <row r="37" spans="1:9" ht="13.5" thickBot="1">
      <c r="A37" s="4" t="s">
        <v>188</v>
      </c>
      <c r="B37" s="4"/>
      <c r="C37" s="4"/>
      <c r="D37" s="4"/>
      <c r="E37" s="25">
        <v>0</v>
      </c>
      <c r="F37" s="4"/>
      <c r="G37" s="25">
        <v>0</v>
      </c>
      <c r="H37" s="4"/>
      <c r="I37" s="23">
        <v>0</v>
      </c>
    </row>
    <row r="38" spans="1:9" ht="13.5" thickTop="1"/>
    <row r="40" spans="1:9">
      <c r="A40" s="4" t="s">
        <v>189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190</v>
      </c>
      <c r="B41" s="6"/>
      <c r="C41" s="6"/>
      <c r="D41" s="6"/>
      <c r="E41" s="6"/>
      <c r="F41" s="6"/>
      <c r="G41" s="6"/>
      <c r="H41" s="6"/>
      <c r="I41" s="6"/>
    </row>
    <row r="42" spans="1:9" ht="13.5" thickBot="1">
      <c r="A42" s="6" t="s">
        <v>191</v>
      </c>
      <c r="B42" s="6"/>
      <c r="C42" s="6"/>
      <c r="D42" s="6"/>
      <c r="E42" s="24">
        <v>0</v>
      </c>
      <c r="F42" s="6"/>
      <c r="G42" s="24">
        <v>0</v>
      </c>
      <c r="H42" s="6"/>
      <c r="I42" s="20">
        <f>G42/סיכום!$B$42</f>
        <v>0</v>
      </c>
    </row>
    <row r="43" spans="1:9" ht="13.5" thickTop="1"/>
    <row r="44" spans="1:9">
      <c r="A44" s="6" t="s">
        <v>192</v>
      </c>
      <c r="B44" s="6"/>
      <c r="C44" s="6"/>
      <c r="D44" s="6"/>
      <c r="E44" s="6"/>
      <c r="F44" s="6"/>
      <c r="G44" s="6"/>
      <c r="H44" s="6"/>
      <c r="I44" s="6"/>
    </row>
    <row r="45" spans="1:9" ht="13.5" thickBot="1">
      <c r="A45" s="6" t="s">
        <v>193</v>
      </c>
      <c r="B45" s="6"/>
      <c r="C45" s="6"/>
      <c r="D45" s="6"/>
      <c r="E45" s="24">
        <v>0</v>
      </c>
      <c r="F45" s="6"/>
      <c r="G45" s="24">
        <v>0</v>
      </c>
      <c r="H45" s="6"/>
      <c r="I45" s="20">
        <f>G45/סיכום!$B$42</f>
        <v>0</v>
      </c>
    </row>
    <row r="46" spans="1:9" ht="13.5" thickTop="1"/>
    <row r="47" spans="1:9">
      <c r="A47" s="6" t="s">
        <v>184</v>
      </c>
      <c r="B47" s="6"/>
      <c r="C47" s="6"/>
      <c r="D47" s="6"/>
      <c r="E47" s="6"/>
      <c r="F47" s="6"/>
      <c r="G47" s="6"/>
      <c r="H47" s="6"/>
      <c r="I47" s="6"/>
    </row>
    <row r="48" spans="1:9" ht="13.5" thickBot="1">
      <c r="A48" s="6" t="s">
        <v>185</v>
      </c>
      <c r="B48" s="6"/>
      <c r="C48" s="6"/>
      <c r="D48" s="6"/>
      <c r="E48" s="24">
        <v>0</v>
      </c>
      <c r="F48" s="6"/>
      <c r="G48" s="24">
        <v>0</v>
      </c>
      <c r="H48" s="6"/>
      <c r="I48" s="20">
        <f>G48/סיכום!$B$42</f>
        <v>0</v>
      </c>
    </row>
    <row r="49" spans="1:9" ht="13.5" thickTop="1"/>
    <row r="50" spans="1:9">
      <c r="A50" s="6" t="s">
        <v>186</v>
      </c>
      <c r="B50" s="6"/>
      <c r="C50" s="6"/>
      <c r="D50" s="6"/>
      <c r="E50" s="6"/>
      <c r="F50" s="6"/>
      <c r="G50" s="6"/>
      <c r="H50" s="6"/>
      <c r="I50" s="6"/>
    </row>
    <row r="51" spans="1:9" ht="13.5" thickBot="1">
      <c r="A51" s="6" t="s">
        <v>187</v>
      </c>
      <c r="B51" s="6"/>
      <c r="C51" s="6"/>
      <c r="D51" s="6"/>
      <c r="E51" s="24">
        <v>0</v>
      </c>
      <c r="F51" s="6"/>
      <c r="G51" s="24">
        <v>0</v>
      </c>
      <c r="H51" s="6"/>
      <c r="I51" s="20">
        <f>G51/סיכום!$B$42</f>
        <v>0</v>
      </c>
    </row>
    <row r="52" spans="1:9" ht="13.5" thickTop="1"/>
    <row r="53" spans="1:9" ht="13.5" thickBot="1">
      <c r="A53" s="4" t="s">
        <v>194</v>
      </c>
      <c r="B53" s="4"/>
      <c r="C53" s="4"/>
      <c r="D53" s="4"/>
      <c r="E53" s="25">
        <v>0</v>
      </c>
      <c r="F53" s="4"/>
      <c r="G53" s="25">
        <v>0</v>
      </c>
      <c r="H53" s="4"/>
      <c r="I53" s="23">
        <v>0</v>
      </c>
    </row>
    <row r="54" spans="1:9" ht="13.5" thickTop="1"/>
    <row r="56" spans="1:9" ht="13.5" thickBot="1">
      <c r="A56" s="4" t="s">
        <v>195</v>
      </c>
      <c r="B56" s="4"/>
      <c r="C56" s="4"/>
      <c r="D56" s="4"/>
      <c r="E56" s="25">
        <v>0</v>
      </c>
      <c r="F56" s="4"/>
      <c r="G56" s="25">
        <v>0</v>
      </c>
      <c r="H56" s="4"/>
      <c r="I56" s="23">
        <v>0</v>
      </c>
    </row>
    <row r="57" spans="1:9" ht="13.5" thickTop="1"/>
    <row r="59" spans="1:9">
      <c r="A59" s="7" t="s">
        <v>49</v>
      </c>
      <c r="B59" s="7"/>
      <c r="C59" s="7"/>
      <c r="D59" s="7"/>
      <c r="E59" s="7"/>
      <c r="F59" s="7"/>
      <c r="G59" s="7"/>
      <c r="H59" s="7"/>
      <c r="I59" s="7"/>
    </row>
    <row r="63" spans="1:9">
      <c r="A63" s="2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rightToLeft="1" workbookViewId="0">
      <selection activeCell="A39" sqref="A39"/>
    </sheetView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8" width="11.7109375" customWidth="1"/>
    <col min="9" max="9" width="9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196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114</v>
      </c>
      <c r="E11" s="4" t="s">
        <v>7</v>
      </c>
      <c r="F11" s="4" t="s">
        <v>8</v>
      </c>
      <c r="G11" s="4" t="s">
        <v>9</v>
      </c>
      <c r="H11" s="4" t="s">
        <v>54</v>
      </c>
      <c r="I11" s="4" t="s">
        <v>55</v>
      </c>
      <c r="J11" s="4" t="s">
        <v>12</v>
      </c>
      <c r="K11" s="4" t="s">
        <v>56</v>
      </c>
      <c r="L11" s="4" t="s">
        <v>13</v>
      </c>
    </row>
    <row r="12" spans="1:12">
      <c r="A12" s="5"/>
      <c r="B12" s="5"/>
      <c r="C12" s="5"/>
      <c r="D12" s="5"/>
      <c r="E12" s="5"/>
      <c r="F12" s="5"/>
      <c r="G12" s="5"/>
      <c r="H12" s="5" t="s">
        <v>59</v>
      </c>
      <c r="I12" s="5" t="s">
        <v>60</v>
      </c>
      <c r="J12" s="5" t="s">
        <v>15</v>
      </c>
      <c r="K12" s="5" t="s">
        <v>14</v>
      </c>
      <c r="L12" s="5" t="s">
        <v>14</v>
      </c>
    </row>
    <row r="15" spans="1:12">
      <c r="A15" s="4" t="s">
        <v>197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198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199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3.5" thickBot="1">
      <c r="A20" s="6" t="s">
        <v>200</v>
      </c>
      <c r="B20" s="6"/>
      <c r="C20" s="6"/>
      <c r="D20" s="6"/>
      <c r="E20" s="6"/>
      <c r="F20" s="6"/>
      <c r="G20" s="6"/>
      <c r="H20" s="24">
        <v>0</v>
      </c>
      <c r="I20" s="6"/>
      <c r="J20" s="24">
        <v>0</v>
      </c>
      <c r="K20" s="6"/>
      <c r="L20" s="20">
        <f>J20/סיכום!$B$42</f>
        <v>0</v>
      </c>
    </row>
    <row r="21" spans="1:12" ht="13.5" thickTop="1"/>
    <row r="22" spans="1:12" ht="13.5" thickBot="1">
      <c r="A22" s="4" t="s">
        <v>201</v>
      </c>
      <c r="B22" s="4"/>
      <c r="C22" s="4"/>
      <c r="D22" s="4"/>
      <c r="E22" s="4"/>
      <c r="F22" s="4"/>
      <c r="G22" s="4"/>
      <c r="H22" s="25">
        <v>0</v>
      </c>
      <c r="I22" s="4"/>
      <c r="J22" s="25">
        <v>0</v>
      </c>
      <c r="K22" s="4"/>
      <c r="L22" s="23">
        <v>0</v>
      </c>
    </row>
    <row r="23" spans="1:12" ht="13.5" thickTop="1"/>
    <row r="25" spans="1:12">
      <c r="A25" s="4" t="s">
        <v>202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6" t="s">
        <v>203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13.5" thickBot="1">
      <c r="A27" s="6" t="s">
        <v>204</v>
      </c>
      <c r="B27" s="6"/>
      <c r="C27" s="6"/>
      <c r="D27" s="6"/>
      <c r="E27" s="6"/>
      <c r="F27" s="6"/>
      <c r="G27" s="6"/>
      <c r="H27" s="24">
        <v>0</v>
      </c>
      <c r="I27" s="6"/>
      <c r="J27" s="24">
        <v>0</v>
      </c>
      <c r="K27" s="6"/>
      <c r="L27" s="20">
        <f>J27/סיכום!$B$42</f>
        <v>0</v>
      </c>
    </row>
    <row r="28" spans="1:12" ht="13.5" thickTop="1"/>
    <row r="29" spans="1:12" ht="13.5" thickBot="1">
      <c r="A29" s="4" t="s">
        <v>205</v>
      </c>
      <c r="B29" s="4"/>
      <c r="C29" s="4"/>
      <c r="D29" s="4"/>
      <c r="E29" s="4"/>
      <c r="F29" s="4"/>
      <c r="G29" s="4"/>
      <c r="H29" s="25">
        <v>0</v>
      </c>
      <c r="I29" s="4"/>
      <c r="J29" s="25">
        <v>0</v>
      </c>
      <c r="K29" s="4"/>
      <c r="L29" s="23">
        <v>0</v>
      </c>
    </row>
    <row r="30" spans="1:12" ht="13.5" thickTop="1"/>
    <row r="32" spans="1:12" ht="13.5" thickBot="1">
      <c r="A32" s="4" t="s">
        <v>206</v>
      </c>
      <c r="B32" s="4"/>
      <c r="C32" s="4"/>
      <c r="D32" s="4"/>
      <c r="E32" s="4"/>
      <c r="F32" s="4"/>
      <c r="G32" s="4"/>
      <c r="H32" s="25">
        <v>0</v>
      </c>
      <c r="I32" s="4"/>
      <c r="J32" s="25">
        <v>0</v>
      </c>
      <c r="K32" s="4"/>
      <c r="L32" s="23">
        <v>0</v>
      </c>
    </row>
    <row r="33" spans="1:12" ht="13.5" thickTop="1"/>
    <row r="35" spans="1:12">
      <c r="A35" s="7" t="s">
        <v>49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9" spans="1:12">
      <c r="A39" s="2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A39" sqref="A39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207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114</v>
      </c>
      <c r="E11" s="4" t="s">
        <v>9</v>
      </c>
      <c r="F11" s="4" t="s">
        <v>54</v>
      </c>
      <c r="G11" s="4" t="s">
        <v>55</v>
      </c>
      <c r="H11" s="4" t="s">
        <v>12</v>
      </c>
      <c r="I11" s="4" t="s">
        <v>56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59</v>
      </c>
      <c r="G12" s="5" t="s">
        <v>60</v>
      </c>
      <c r="H12" s="5" t="s">
        <v>15</v>
      </c>
      <c r="I12" s="5" t="s">
        <v>14</v>
      </c>
      <c r="J12" s="5" t="s">
        <v>14</v>
      </c>
    </row>
    <row r="15" spans="1:10">
      <c r="A15" s="4" t="s">
        <v>208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209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209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210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20">
        <f>H20/סיכום!$B$42</f>
        <v>0</v>
      </c>
    </row>
    <row r="21" spans="1:10" ht="13.5" thickTop="1"/>
    <row r="22" spans="1:10" ht="13.5" thickBot="1">
      <c r="A22" s="4" t="s">
        <v>210</v>
      </c>
      <c r="B22" s="4"/>
      <c r="C22" s="4"/>
      <c r="D22" s="4"/>
      <c r="E22" s="4"/>
      <c r="F22" s="25">
        <v>0</v>
      </c>
      <c r="G22" s="4"/>
      <c r="H22" s="25">
        <v>0</v>
      </c>
      <c r="I22" s="4"/>
      <c r="J22" s="23">
        <v>0</v>
      </c>
    </row>
    <row r="23" spans="1:10" ht="13.5" thickTop="1"/>
    <row r="25" spans="1:10">
      <c r="A25" s="4" t="s">
        <v>211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211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212</v>
      </c>
      <c r="B27" s="6"/>
      <c r="C27" s="6"/>
      <c r="D27" s="6"/>
      <c r="E27" s="6"/>
      <c r="F27" s="24">
        <v>0</v>
      </c>
      <c r="G27" s="6"/>
      <c r="H27" s="24">
        <v>0</v>
      </c>
      <c r="I27" s="6"/>
      <c r="J27" s="20">
        <f>H27/סיכום!$B$42</f>
        <v>0</v>
      </c>
    </row>
    <row r="28" spans="1:10" ht="13.5" thickTop="1"/>
    <row r="29" spans="1:10" ht="13.5" thickBot="1">
      <c r="A29" s="4" t="s">
        <v>212</v>
      </c>
      <c r="B29" s="4"/>
      <c r="C29" s="4"/>
      <c r="D29" s="4"/>
      <c r="E29" s="4"/>
      <c r="F29" s="25">
        <v>0</v>
      </c>
      <c r="G29" s="4"/>
      <c r="H29" s="25">
        <v>0</v>
      </c>
      <c r="I29" s="4"/>
      <c r="J29" s="23">
        <v>0</v>
      </c>
    </row>
    <row r="30" spans="1:10" ht="13.5" thickTop="1"/>
    <row r="32" spans="1:10" ht="13.5" thickBot="1">
      <c r="A32" s="4" t="s">
        <v>213</v>
      </c>
      <c r="B32" s="4"/>
      <c r="C32" s="4"/>
      <c r="D32" s="4"/>
      <c r="E32" s="4"/>
      <c r="F32" s="25">
        <v>0</v>
      </c>
      <c r="G32" s="4"/>
      <c r="H32" s="25">
        <v>0</v>
      </c>
      <c r="I32" s="4"/>
      <c r="J32" s="23">
        <v>0</v>
      </c>
    </row>
    <row r="33" spans="1:10" ht="13.5" thickTop="1"/>
    <row r="35" spans="1:10">
      <c r="A35" s="7" t="s">
        <v>49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topLeftCell="A12" workbookViewId="0">
      <selection activeCell="A62" sqref="A62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5" width="11.7109375" customWidth="1"/>
    <col min="6" max="6" width="11.7109375" style="31" customWidth="1"/>
    <col min="7" max="7" width="12.7109375" style="31" customWidth="1"/>
    <col min="8" max="8" width="11.7109375" style="31" customWidth="1"/>
    <col min="9" max="9" width="24.7109375" style="28" customWidth="1"/>
    <col min="10" max="10" width="20.7109375" style="28" customWidth="1"/>
  </cols>
  <sheetData>
    <row r="2" spans="1:10" ht="18">
      <c r="A2" s="1" t="s">
        <v>0</v>
      </c>
    </row>
    <row r="4" spans="1:10" ht="18">
      <c r="A4" s="1" t="s">
        <v>214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114</v>
      </c>
      <c r="E11" s="4" t="s">
        <v>9</v>
      </c>
      <c r="F11" s="32" t="s">
        <v>54</v>
      </c>
      <c r="G11" s="32" t="s">
        <v>55</v>
      </c>
      <c r="H11" s="32" t="s">
        <v>12</v>
      </c>
      <c r="I11" s="22" t="s">
        <v>56</v>
      </c>
      <c r="J11" s="22" t="s">
        <v>13</v>
      </c>
    </row>
    <row r="12" spans="1:10">
      <c r="A12" s="5"/>
      <c r="B12" s="5"/>
      <c r="C12" s="5"/>
      <c r="D12" s="5"/>
      <c r="E12" s="5"/>
      <c r="F12" s="33" t="s">
        <v>59</v>
      </c>
      <c r="G12" s="33" t="s">
        <v>60</v>
      </c>
      <c r="H12" s="33" t="s">
        <v>15</v>
      </c>
      <c r="I12" s="29" t="s">
        <v>14</v>
      </c>
      <c r="J12" s="29" t="s">
        <v>14</v>
      </c>
    </row>
    <row r="15" spans="1:10">
      <c r="A15" s="4" t="s">
        <v>215</v>
      </c>
      <c r="B15" s="4"/>
      <c r="C15" s="4"/>
      <c r="D15" s="4"/>
      <c r="E15" s="4"/>
      <c r="F15" s="32"/>
      <c r="G15" s="32"/>
      <c r="H15" s="32"/>
      <c r="I15" s="22"/>
      <c r="J15" s="22"/>
    </row>
    <row r="18" spans="1:10">
      <c r="A18" s="4" t="s">
        <v>216</v>
      </c>
      <c r="B18" s="4"/>
      <c r="C18" s="4"/>
      <c r="D18" s="4"/>
      <c r="E18" s="4"/>
      <c r="F18" s="32"/>
      <c r="G18" s="32"/>
      <c r="H18" s="32"/>
      <c r="I18" s="22"/>
      <c r="J18" s="22"/>
    </row>
    <row r="19" spans="1:10">
      <c r="A19" s="6" t="s">
        <v>217</v>
      </c>
      <c r="B19" s="6"/>
      <c r="C19" s="6"/>
      <c r="D19" s="6"/>
      <c r="E19" s="6"/>
      <c r="F19" s="34"/>
      <c r="G19" s="34"/>
      <c r="H19" s="34"/>
      <c r="I19" s="19"/>
      <c r="J19" s="19"/>
    </row>
    <row r="20" spans="1:10">
      <c r="A20" s="7" t="s">
        <v>218</v>
      </c>
      <c r="B20" s="7">
        <v>81275158</v>
      </c>
      <c r="C20" s="27">
        <v>0</v>
      </c>
      <c r="D20" s="7" t="s">
        <v>219</v>
      </c>
      <c r="E20" s="7" t="s">
        <v>23</v>
      </c>
      <c r="F20" s="35">
        <v>150</v>
      </c>
      <c r="G20" s="35">
        <v>250400</v>
      </c>
      <c r="H20" s="35">
        <v>375.6</v>
      </c>
      <c r="I20" s="18">
        <v>0</v>
      </c>
      <c r="J20" s="18">
        <f>H20/סיכום!$B$42</f>
        <v>2.4535236257341238E-3</v>
      </c>
    </row>
    <row r="21" spans="1:10">
      <c r="A21" s="7" t="s">
        <v>220</v>
      </c>
      <c r="B21" s="7">
        <v>81275737</v>
      </c>
      <c r="C21" s="27">
        <v>0</v>
      </c>
      <c r="D21" s="7" t="s">
        <v>219</v>
      </c>
      <c r="E21" s="7" t="s">
        <v>23</v>
      </c>
      <c r="F21" s="35">
        <v>-150</v>
      </c>
      <c r="G21" s="35">
        <v>161300</v>
      </c>
      <c r="H21" s="35">
        <v>-241.95</v>
      </c>
      <c r="I21" s="18">
        <v>0</v>
      </c>
      <c r="J21" s="18">
        <f>H21/סיכום!$B$42</f>
        <v>-1.5804846678550883E-3</v>
      </c>
    </row>
    <row r="22" spans="1:10" ht="13.5" thickBot="1">
      <c r="A22" s="6" t="s">
        <v>221</v>
      </c>
      <c r="B22" s="6"/>
      <c r="C22" s="6"/>
      <c r="D22" s="6"/>
      <c r="E22" s="6"/>
      <c r="F22" s="36">
        <f>SUM(F20:F21)</f>
        <v>0</v>
      </c>
      <c r="G22" s="34"/>
      <c r="H22" s="36">
        <f>SUM(H20:H21)</f>
        <v>133.65000000000003</v>
      </c>
      <c r="I22" s="19"/>
      <c r="J22" s="20">
        <f>SUM(J20:J21)</f>
        <v>8.7303895787903545E-4</v>
      </c>
    </row>
    <row r="23" spans="1:10" ht="13.5" thickTop="1"/>
    <row r="24" spans="1:10">
      <c r="A24" s="6" t="s">
        <v>222</v>
      </c>
      <c r="B24" s="6"/>
      <c r="C24" s="6"/>
      <c r="D24" s="6"/>
      <c r="E24" s="6"/>
      <c r="F24" s="34"/>
      <c r="G24" s="34"/>
      <c r="H24" s="34"/>
      <c r="I24" s="19"/>
      <c r="J24" s="19"/>
    </row>
    <row r="25" spans="1:10" ht="13.5" thickBot="1">
      <c r="A25" s="6" t="s">
        <v>223</v>
      </c>
      <c r="B25" s="6"/>
      <c r="C25" s="6"/>
      <c r="D25" s="6"/>
      <c r="E25" s="6"/>
      <c r="F25" s="36">
        <v>0</v>
      </c>
      <c r="G25" s="34"/>
      <c r="H25" s="36">
        <v>0</v>
      </c>
      <c r="I25" s="19"/>
      <c r="J25" s="20">
        <f>H25/סיכום!$B$42</f>
        <v>0</v>
      </c>
    </row>
    <row r="26" spans="1:10" ht="13.5" thickTop="1"/>
    <row r="27" spans="1:10">
      <c r="A27" s="6" t="s">
        <v>224</v>
      </c>
      <c r="B27" s="6"/>
      <c r="C27" s="6"/>
      <c r="D27" s="6"/>
      <c r="E27" s="6"/>
      <c r="F27" s="34"/>
      <c r="G27" s="34"/>
      <c r="H27" s="34"/>
      <c r="I27" s="19"/>
      <c r="J27" s="19"/>
    </row>
    <row r="28" spans="1:10" ht="13.5" thickBot="1">
      <c r="A28" s="6" t="s">
        <v>225</v>
      </c>
      <c r="B28" s="6"/>
      <c r="C28" s="6"/>
      <c r="D28" s="6"/>
      <c r="E28" s="6"/>
      <c r="F28" s="36">
        <v>0</v>
      </c>
      <c r="G28" s="34"/>
      <c r="H28" s="36">
        <v>0</v>
      </c>
      <c r="I28" s="19"/>
      <c r="J28" s="20">
        <f>H28/סיכום!$B$42</f>
        <v>0</v>
      </c>
    </row>
    <row r="29" spans="1:10" ht="13.5" thickTop="1"/>
    <row r="30" spans="1:10">
      <c r="A30" s="6" t="s">
        <v>226</v>
      </c>
      <c r="B30" s="6"/>
      <c r="C30" s="6"/>
      <c r="D30" s="6"/>
      <c r="E30" s="6"/>
      <c r="F30" s="34"/>
      <c r="G30" s="34"/>
      <c r="H30" s="34"/>
      <c r="I30" s="19"/>
      <c r="J30" s="19"/>
    </row>
    <row r="31" spans="1:10" ht="13.5" thickBot="1">
      <c r="A31" s="6" t="s">
        <v>227</v>
      </c>
      <c r="B31" s="6"/>
      <c r="C31" s="6"/>
      <c r="D31" s="6"/>
      <c r="E31" s="6"/>
      <c r="F31" s="36">
        <v>0</v>
      </c>
      <c r="G31" s="34"/>
      <c r="H31" s="36">
        <v>0</v>
      </c>
      <c r="I31" s="19"/>
      <c r="J31" s="20">
        <f>H31/סיכום!$B$42</f>
        <v>0</v>
      </c>
    </row>
    <row r="32" spans="1:10" ht="13.5" thickTop="1"/>
    <row r="33" spans="1:10" ht="13.5" thickBot="1">
      <c r="A33" s="4" t="s">
        <v>228</v>
      </c>
      <c r="B33" s="4"/>
      <c r="C33" s="4"/>
      <c r="D33" s="4"/>
      <c r="E33" s="4"/>
      <c r="F33" s="37">
        <f>SUM(F31)</f>
        <v>0</v>
      </c>
      <c r="G33" s="32"/>
      <c r="H33" s="37">
        <f>SUM(H22)</f>
        <v>133.65000000000003</v>
      </c>
      <c r="I33" s="22"/>
      <c r="J33" s="23">
        <f>SUM(J22)</f>
        <v>8.7303895787903545E-4</v>
      </c>
    </row>
    <row r="34" spans="1:10" ht="13.5" thickTop="1"/>
    <row r="36" spans="1:10">
      <c r="A36" s="4" t="s">
        <v>229</v>
      </c>
      <c r="B36" s="4"/>
      <c r="C36" s="4"/>
      <c r="D36" s="4"/>
      <c r="E36" s="4"/>
      <c r="F36" s="32"/>
      <c r="G36" s="32"/>
      <c r="H36" s="32"/>
      <c r="I36" s="22"/>
      <c r="J36" s="22"/>
    </row>
    <row r="37" spans="1:10">
      <c r="A37" s="6" t="s">
        <v>217</v>
      </c>
      <c r="B37" s="6"/>
      <c r="C37" s="6"/>
      <c r="D37" s="6"/>
      <c r="E37" s="6"/>
      <c r="F37" s="34"/>
      <c r="G37" s="34"/>
      <c r="H37" s="34"/>
      <c r="I37" s="19"/>
      <c r="J37" s="19"/>
    </row>
    <row r="38" spans="1:10" ht="13.5" thickBot="1">
      <c r="A38" s="6" t="s">
        <v>221</v>
      </c>
      <c r="B38" s="6"/>
      <c r="C38" s="6"/>
      <c r="D38" s="6"/>
      <c r="E38" s="6"/>
      <c r="F38" s="36">
        <v>0</v>
      </c>
      <c r="G38" s="34"/>
      <c r="H38" s="36">
        <v>0</v>
      </c>
      <c r="I38" s="19"/>
      <c r="J38" s="20">
        <f>H38/סיכום!$B$42</f>
        <v>0</v>
      </c>
    </row>
    <row r="39" spans="1:10" ht="13.5" thickTop="1"/>
    <row r="40" spans="1:10">
      <c r="A40" s="6" t="s">
        <v>230</v>
      </c>
      <c r="B40" s="6"/>
      <c r="C40" s="6"/>
      <c r="D40" s="6"/>
      <c r="E40" s="6"/>
      <c r="F40" s="34"/>
      <c r="G40" s="34"/>
      <c r="H40" s="34"/>
      <c r="I40" s="19"/>
      <c r="J40" s="19"/>
    </row>
    <row r="41" spans="1:10" ht="13.5" thickBot="1">
      <c r="A41" s="6" t="s">
        <v>231</v>
      </c>
      <c r="B41" s="6"/>
      <c r="C41" s="6"/>
      <c r="D41" s="6"/>
      <c r="E41" s="6"/>
      <c r="F41" s="36">
        <v>0</v>
      </c>
      <c r="G41" s="34"/>
      <c r="H41" s="36">
        <v>0</v>
      </c>
      <c r="I41" s="19"/>
      <c r="J41" s="20">
        <f>H41/סיכום!$B$42</f>
        <v>0</v>
      </c>
    </row>
    <row r="42" spans="1:10" ht="13.5" thickTop="1"/>
    <row r="43" spans="1:10">
      <c r="A43" s="6" t="s">
        <v>224</v>
      </c>
      <c r="B43" s="6"/>
      <c r="C43" s="6"/>
      <c r="D43" s="6"/>
      <c r="E43" s="6"/>
      <c r="F43" s="34"/>
      <c r="G43" s="34"/>
      <c r="H43" s="34"/>
      <c r="I43" s="19"/>
      <c r="J43" s="19"/>
    </row>
    <row r="44" spans="1:10" ht="13.5" thickBot="1">
      <c r="A44" s="6" t="s">
        <v>225</v>
      </c>
      <c r="B44" s="6"/>
      <c r="C44" s="6"/>
      <c r="D44" s="6"/>
      <c r="E44" s="6"/>
      <c r="F44" s="36">
        <v>0</v>
      </c>
      <c r="G44" s="34"/>
      <c r="H44" s="36">
        <v>0</v>
      </c>
      <c r="I44" s="19"/>
      <c r="J44" s="20">
        <f>H44/סיכום!$B$42</f>
        <v>0</v>
      </c>
    </row>
    <row r="45" spans="1:10" ht="13.5" thickTop="1"/>
    <row r="46" spans="1:10">
      <c r="A46" s="6" t="s">
        <v>232</v>
      </c>
      <c r="B46" s="6"/>
      <c r="C46" s="6"/>
      <c r="D46" s="6"/>
      <c r="E46" s="6"/>
      <c r="F46" s="34"/>
      <c r="G46" s="34"/>
      <c r="H46" s="34"/>
      <c r="I46" s="19"/>
      <c r="J46" s="19"/>
    </row>
    <row r="47" spans="1:10" ht="13.5" thickBot="1">
      <c r="A47" s="6" t="s">
        <v>233</v>
      </c>
      <c r="B47" s="6"/>
      <c r="C47" s="6"/>
      <c r="D47" s="6"/>
      <c r="E47" s="6"/>
      <c r="F47" s="36">
        <v>0</v>
      </c>
      <c r="G47" s="34"/>
      <c r="H47" s="36">
        <v>0</v>
      </c>
      <c r="I47" s="19"/>
      <c r="J47" s="20">
        <f>H47/סיכום!$B$42</f>
        <v>0</v>
      </c>
    </row>
    <row r="48" spans="1:10" ht="13.5" thickTop="1"/>
    <row r="49" spans="1:10">
      <c r="A49" s="6" t="s">
        <v>226</v>
      </c>
      <c r="B49" s="6"/>
      <c r="C49" s="6"/>
      <c r="D49" s="6"/>
      <c r="E49" s="6"/>
      <c r="F49" s="34"/>
      <c r="G49" s="34"/>
      <c r="H49" s="34"/>
      <c r="I49" s="19"/>
      <c r="J49" s="19"/>
    </row>
    <row r="50" spans="1:10" ht="13.5" thickBot="1">
      <c r="A50" s="6" t="s">
        <v>227</v>
      </c>
      <c r="B50" s="6"/>
      <c r="C50" s="6"/>
      <c r="D50" s="6"/>
      <c r="E50" s="6"/>
      <c r="F50" s="36">
        <v>0</v>
      </c>
      <c r="G50" s="34"/>
      <c r="H50" s="36">
        <v>0</v>
      </c>
      <c r="I50" s="19"/>
      <c r="J50" s="20">
        <f>H50/סיכום!$B$42</f>
        <v>0</v>
      </c>
    </row>
    <row r="51" spans="1:10" ht="13.5" thickTop="1"/>
    <row r="52" spans="1:10" ht="13.5" thickBot="1">
      <c r="A52" s="4" t="s">
        <v>234</v>
      </c>
      <c r="B52" s="4"/>
      <c r="C52" s="4"/>
      <c r="D52" s="4"/>
      <c r="E52" s="4"/>
      <c r="F52" s="37">
        <v>0</v>
      </c>
      <c r="G52" s="32"/>
      <c r="H52" s="37">
        <v>0</v>
      </c>
      <c r="I52" s="22"/>
      <c r="J52" s="23">
        <v>0</v>
      </c>
    </row>
    <row r="53" spans="1:10" ht="13.5" thickTop="1"/>
    <row r="55" spans="1:10" ht="13.5" thickBot="1">
      <c r="A55" s="4" t="s">
        <v>235</v>
      </c>
      <c r="B55" s="4"/>
      <c r="C55" s="4"/>
      <c r="D55" s="4"/>
      <c r="E55" s="4"/>
      <c r="F55" s="37">
        <f>SUM(F33)</f>
        <v>0</v>
      </c>
      <c r="G55" s="32"/>
      <c r="H55" s="37">
        <f>SUM(H33)</f>
        <v>133.65000000000003</v>
      </c>
      <c r="I55" s="22"/>
      <c r="J55" s="23">
        <f>SUM(J33)</f>
        <v>8.7303895787903545E-4</v>
      </c>
    </row>
    <row r="56" spans="1:10" ht="13.5" thickTop="1"/>
    <row r="58" spans="1:10">
      <c r="A58" s="7" t="s">
        <v>49</v>
      </c>
      <c r="B58" s="7"/>
      <c r="C58" s="7"/>
      <c r="D58" s="7"/>
      <c r="E58" s="7"/>
      <c r="F58" s="35"/>
      <c r="G58" s="35"/>
      <c r="H58" s="35"/>
      <c r="I58" s="18"/>
      <c r="J58" s="18"/>
    </row>
    <row r="62" spans="1:10">
      <c r="A62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D85EFD-183A-463D-B259-442A6942F419}"/>
</file>

<file path=customXml/itemProps2.xml><?xml version="1.0" encoding="utf-8"?>
<ds:datastoreItem xmlns:ds="http://schemas.openxmlformats.org/officeDocument/2006/customXml" ds:itemID="{F301C9B6-BCA2-43E6-A8C9-BB73EA07CF52}"/>
</file>

<file path=customXml/itemProps3.xml><?xml version="1.0" encoding="utf-8"?>
<ds:datastoreItem xmlns:ds="http://schemas.openxmlformats.org/officeDocument/2006/customXml" ds:itemID="{19C03F14-CA89-4C72-B99F-3939C5F39F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2015-04-20T10:46:11Z</dcterms:created>
  <dcterms:modified xsi:type="dcterms:W3CDTF">2015-05-20T09:00:59Z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