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040" windowHeight="10560" tabRatio="975"/>
  </bookViews>
  <sheets>
    <sheet name="סיכום נכסי ההשקעה" sheetId="1" r:id="rId1"/>
    <sheet name="מזומנים" sheetId="2" r:id="rId2"/>
    <sheet name="התחייבות ממשלתיות" sheetId="3" r:id="rId3"/>
    <sheet name="תעודות חוב מסחריות" sheetId="4" r:id="rId4"/>
    <sheet name="אג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ה בחברות מוחזקות" sheetId="25" r:id="rId25"/>
    <sheet name="השקעות אחרות" sheetId="26" r:id="rId26"/>
    <sheet name="התחייבויות להשקעה" sheetId="27" r:id="rId27"/>
    <sheet name="עלות מתואמת - אגח קונצרני סחיר" sheetId="28" r:id="rId28"/>
    <sheet name="עלות מתואמת - אגח קונצרני לס" sheetId="29" r:id="rId29"/>
    <sheet name="עלות מתואמת - מסגרות אשראי מנוצ" sheetId="30" r:id="rId30"/>
  </sheets>
  <externalReferences>
    <externalReference r:id="rId31"/>
  </externalReferences>
  <calcPr calcId="145621"/>
</workbook>
</file>

<file path=xl/calcChain.xml><?xml version="1.0" encoding="utf-8"?>
<calcChain xmlns="http://schemas.openxmlformats.org/spreadsheetml/2006/main">
  <c r="C35" i="27" l="1"/>
  <c r="C13" i="27"/>
  <c r="C22" i="27"/>
  <c r="C24" i="27" s="1"/>
  <c r="J20" i="26" l="1"/>
  <c r="I42" i="20" l="1"/>
  <c r="I41" i="20"/>
  <c r="I40" i="20"/>
  <c r="I37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21" i="20"/>
  <c r="I26" i="11"/>
  <c r="I27" i="11"/>
  <c r="I28" i="11"/>
  <c r="I25" i="11"/>
  <c r="B28" i="1" l="1"/>
  <c r="B37" i="1"/>
  <c r="B27" i="1"/>
  <c r="C33" i="27" l="1"/>
  <c r="H21" i="26" l="1"/>
  <c r="J30" i="17" l="1"/>
  <c r="H23" i="26" l="1"/>
  <c r="H13" i="26" s="1"/>
  <c r="B42" i="1" s="1"/>
  <c r="B45" i="1"/>
  <c r="B44" i="1"/>
  <c r="B47" i="1"/>
  <c r="B41" i="1"/>
  <c r="B40" i="1"/>
  <c r="B39" i="1"/>
  <c r="B38" i="1"/>
  <c r="B36" i="1"/>
  <c r="B35" i="1"/>
  <c r="B34" i="1"/>
  <c r="B33" i="1"/>
  <c r="B32" i="1"/>
  <c r="B31" i="1"/>
  <c r="B30" i="1"/>
  <c r="B29" i="1"/>
  <c r="B26" i="1"/>
  <c r="B25" i="1"/>
  <c r="B24" i="1"/>
  <c r="B23" i="1"/>
  <c r="B22" i="1"/>
  <c r="B21" i="1"/>
  <c r="B20" i="1"/>
  <c r="B19" i="1"/>
  <c r="B18" i="1"/>
  <c r="B16" i="1"/>
  <c r="B17" i="1" l="1"/>
  <c r="B49" i="1" s="1"/>
  <c r="P35" i="3" l="1"/>
  <c r="P39" i="3"/>
  <c r="P43" i="3"/>
  <c r="P47" i="3"/>
  <c r="P51" i="3"/>
  <c r="P55" i="3"/>
  <c r="P20" i="3"/>
  <c r="P24" i="3"/>
  <c r="P28" i="3"/>
  <c r="P49" i="3"/>
  <c r="P13" i="3"/>
  <c r="P38" i="3"/>
  <c r="P50" i="3"/>
  <c r="P19" i="3"/>
  <c r="P27" i="3"/>
  <c r="P36" i="3"/>
  <c r="P40" i="3"/>
  <c r="P44" i="3"/>
  <c r="P48" i="3"/>
  <c r="P52" i="3"/>
  <c r="P32" i="3"/>
  <c r="P21" i="3"/>
  <c r="P25" i="3"/>
  <c r="P18" i="3"/>
  <c r="P33" i="3"/>
  <c r="P37" i="3"/>
  <c r="P41" i="3"/>
  <c r="P45" i="3"/>
  <c r="P53" i="3"/>
  <c r="P22" i="3"/>
  <c r="P26" i="3"/>
  <c r="P34" i="3"/>
  <c r="P42" i="3"/>
  <c r="P46" i="3"/>
  <c r="P54" i="3"/>
  <c r="P23" i="3"/>
  <c r="J13" i="26"/>
  <c r="J19" i="26"/>
  <c r="J18" i="26"/>
  <c r="N79" i="22"/>
  <c r="N59" i="22"/>
  <c r="N58" i="22"/>
  <c r="N31" i="22"/>
  <c r="N35" i="22"/>
  <c r="N39" i="22"/>
  <c r="N28" i="22"/>
  <c r="N29" i="22"/>
  <c r="N37" i="22"/>
  <c r="N78" i="22"/>
  <c r="N62" i="22"/>
  <c r="N30" i="22"/>
  <c r="N38" i="22"/>
  <c r="N13" i="22"/>
  <c r="N76" i="22"/>
  <c r="N60" i="22"/>
  <c r="N32" i="22"/>
  <c r="N36" i="22"/>
  <c r="N40" i="22"/>
  <c r="N77" i="22"/>
  <c r="N61" i="22"/>
  <c r="N33" i="22"/>
  <c r="N41" i="22"/>
  <c r="N18" i="22"/>
  <c r="N19" i="22" s="1"/>
  <c r="N34" i="22"/>
  <c r="N42" i="22"/>
  <c r="J22" i="20"/>
  <c r="J26" i="20"/>
  <c r="J30" i="20"/>
  <c r="J34" i="20"/>
  <c r="J13" i="20"/>
  <c r="J51" i="17"/>
  <c r="J45" i="17"/>
  <c r="J38" i="17"/>
  <c r="R18" i="15"/>
  <c r="R19" i="15" s="1"/>
  <c r="O22" i="13"/>
  <c r="O26" i="13"/>
  <c r="O30" i="13"/>
  <c r="O34" i="13"/>
  <c r="O38" i="13"/>
  <c r="O42" i="13"/>
  <c r="O46" i="13"/>
  <c r="O50" i="13"/>
  <c r="O54" i="13"/>
  <c r="O58" i="13"/>
  <c r="O62" i="13"/>
  <c r="O66" i="13"/>
  <c r="O70" i="13"/>
  <c r="O13" i="13"/>
  <c r="J28" i="11"/>
  <c r="J24" i="20"/>
  <c r="J32" i="20"/>
  <c r="O28" i="13"/>
  <c r="O40" i="13"/>
  <c r="O48" i="13"/>
  <c r="O56" i="13"/>
  <c r="O64" i="13"/>
  <c r="O72" i="13"/>
  <c r="J13" i="11"/>
  <c r="J29" i="20"/>
  <c r="J50" i="17"/>
  <c r="J39" i="17"/>
  <c r="R22" i="15"/>
  <c r="R23" i="15" s="1"/>
  <c r="O25" i="13"/>
  <c r="O33" i="13"/>
  <c r="O37" i="13"/>
  <c r="O45" i="13"/>
  <c r="O53" i="13"/>
  <c r="O61" i="13"/>
  <c r="O69" i="13"/>
  <c r="J41" i="20"/>
  <c r="J23" i="20"/>
  <c r="J27" i="20"/>
  <c r="J31" i="20"/>
  <c r="J35" i="20"/>
  <c r="J49" i="17"/>
  <c r="J43" i="17"/>
  <c r="R13" i="15"/>
  <c r="O23" i="13"/>
  <c r="O27" i="13"/>
  <c r="O31" i="13"/>
  <c r="O35" i="13"/>
  <c r="O39" i="13"/>
  <c r="O43" i="13"/>
  <c r="O47" i="13"/>
  <c r="O51" i="13"/>
  <c r="O55" i="13"/>
  <c r="O59" i="13"/>
  <c r="O63" i="13"/>
  <c r="O67" i="13"/>
  <c r="O71" i="13"/>
  <c r="J25" i="11"/>
  <c r="J40" i="20"/>
  <c r="J28" i="20"/>
  <c r="J36" i="20"/>
  <c r="J21" i="17"/>
  <c r="O24" i="13"/>
  <c r="O32" i="13"/>
  <c r="O36" i="13"/>
  <c r="O44" i="13"/>
  <c r="O52" i="13"/>
  <c r="O60" i="13"/>
  <c r="O68" i="13"/>
  <c r="J26" i="11"/>
  <c r="J25" i="20"/>
  <c r="J33" i="20"/>
  <c r="J21" i="20"/>
  <c r="J44" i="17"/>
  <c r="J13" i="17"/>
  <c r="O29" i="13"/>
  <c r="O41" i="13"/>
  <c r="O49" i="13"/>
  <c r="O57" i="13"/>
  <c r="O65" i="13"/>
  <c r="O21" i="13"/>
  <c r="J27" i="11"/>
  <c r="K13" i="10"/>
  <c r="K19" i="10"/>
  <c r="K18" i="10"/>
  <c r="K18" i="9"/>
  <c r="K19" i="9" s="1"/>
  <c r="K21" i="9" s="1"/>
  <c r="K13" i="9"/>
  <c r="N28" i="8"/>
  <c r="N32" i="8"/>
  <c r="N36" i="8"/>
  <c r="N13" i="8"/>
  <c r="L86" i="7"/>
  <c r="L90" i="7"/>
  <c r="L94" i="7"/>
  <c r="L98" i="7"/>
  <c r="L102" i="7"/>
  <c r="L106" i="7"/>
  <c r="L110" i="7"/>
  <c r="L114" i="7"/>
  <c r="L82" i="7"/>
  <c r="L54" i="7"/>
  <c r="L58" i="7"/>
  <c r="L62" i="7"/>
  <c r="L52" i="7"/>
  <c r="L36" i="7"/>
  <c r="L40" i="7"/>
  <c r="L44" i="7"/>
  <c r="L48" i="7"/>
  <c r="L20" i="7"/>
  <c r="L24" i="7"/>
  <c r="L28" i="7"/>
  <c r="L45" i="7"/>
  <c r="L33" i="7"/>
  <c r="L25" i="7"/>
  <c r="L29" i="7"/>
  <c r="N30" i="8"/>
  <c r="N34" i="8"/>
  <c r="L84" i="7"/>
  <c r="L92" i="7"/>
  <c r="L104" i="7"/>
  <c r="L112" i="7"/>
  <c r="L64" i="7"/>
  <c r="L38" i="7"/>
  <c r="L18" i="7"/>
  <c r="N29" i="8"/>
  <c r="N33" i="8"/>
  <c r="N37" i="8"/>
  <c r="L83" i="7"/>
  <c r="L87" i="7"/>
  <c r="L91" i="7"/>
  <c r="L95" i="7"/>
  <c r="L99" i="7"/>
  <c r="L103" i="7"/>
  <c r="L107" i="7"/>
  <c r="L111" i="7"/>
  <c r="L115" i="7"/>
  <c r="L55" i="7"/>
  <c r="L59" i="7"/>
  <c r="L63" i="7"/>
  <c r="L37" i="7"/>
  <c r="L41" i="7"/>
  <c r="L21" i="7"/>
  <c r="N26" i="8"/>
  <c r="N38" i="8"/>
  <c r="L88" i="7"/>
  <c r="L96" i="7"/>
  <c r="L108" i="7"/>
  <c r="L56" i="7"/>
  <c r="L34" i="7"/>
  <c r="L46" i="7"/>
  <c r="L22" i="7"/>
  <c r="N27" i="8"/>
  <c r="N31" i="8"/>
  <c r="N35" i="8"/>
  <c r="N25" i="8"/>
  <c r="L124" i="7"/>
  <c r="L125" i="7" s="1"/>
  <c r="L85" i="7"/>
  <c r="L89" i="7"/>
  <c r="L93" i="7"/>
  <c r="L97" i="7"/>
  <c r="L101" i="7"/>
  <c r="L105" i="7"/>
  <c r="L109" i="7"/>
  <c r="L113" i="7"/>
  <c r="L117" i="7"/>
  <c r="L53" i="7"/>
  <c r="L57" i="7"/>
  <c r="L61" i="7"/>
  <c r="L65" i="7"/>
  <c r="L35" i="7"/>
  <c r="L39" i="7"/>
  <c r="L43" i="7"/>
  <c r="L47" i="7"/>
  <c r="L19" i="7"/>
  <c r="L23" i="7"/>
  <c r="L27" i="7"/>
  <c r="L13" i="7"/>
  <c r="L100" i="7"/>
  <c r="L116" i="7"/>
  <c r="L60" i="7"/>
  <c r="L42" i="7"/>
  <c r="L26" i="7"/>
  <c r="C17" i="1"/>
  <c r="M152" i="6"/>
  <c r="M101" i="6"/>
  <c r="M105" i="6"/>
  <c r="M109" i="6"/>
  <c r="M113" i="6"/>
  <c r="M117" i="6"/>
  <c r="M121" i="6"/>
  <c r="M125" i="6"/>
  <c r="M129" i="6"/>
  <c r="M133" i="6"/>
  <c r="M137" i="6"/>
  <c r="M141" i="6"/>
  <c r="M145" i="6"/>
  <c r="M119" i="6"/>
  <c r="M131" i="6"/>
  <c r="M139" i="6"/>
  <c r="M100" i="6"/>
  <c r="M112" i="6"/>
  <c r="M120" i="6"/>
  <c r="M128" i="6"/>
  <c r="M136" i="6"/>
  <c r="M144" i="6"/>
  <c r="M153" i="6"/>
  <c r="M102" i="6"/>
  <c r="M106" i="6"/>
  <c r="M110" i="6"/>
  <c r="M114" i="6"/>
  <c r="M118" i="6"/>
  <c r="M122" i="6"/>
  <c r="M126" i="6"/>
  <c r="M130" i="6"/>
  <c r="M134" i="6"/>
  <c r="M138" i="6"/>
  <c r="M142" i="6"/>
  <c r="M146" i="6"/>
  <c r="M150" i="6"/>
  <c r="M103" i="6"/>
  <c r="M107" i="6"/>
  <c r="M111" i="6"/>
  <c r="M115" i="6"/>
  <c r="M123" i="6"/>
  <c r="M127" i="6"/>
  <c r="M135" i="6"/>
  <c r="M143" i="6"/>
  <c r="M151" i="6"/>
  <c r="M104" i="6"/>
  <c r="M108" i="6"/>
  <c r="M116" i="6"/>
  <c r="M124" i="6"/>
  <c r="M132" i="6"/>
  <c r="M140" i="6"/>
  <c r="M66" i="6"/>
  <c r="M70" i="6"/>
  <c r="M74" i="6"/>
  <c r="M78" i="6"/>
  <c r="M82" i="6"/>
  <c r="M86" i="6"/>
  <c r="M40" i="6"/>
  <c r="M44" i="6"/>
  <c r="M48" i="6"/>
  <c r="M52" i="6"/>
  <c r="M56" i="6"/>
  <c r="M22" i="6"/>
  <c r="M26" i="6"/>
  <c r="M30" i="6"/>
  <c r="M34" i="6"/>
  <c r="M68" i="6"/>
  <c r="M76" i="6"/>
  <c r="M84" i="6"/>
  <c r="M42" i="6"/>
  <c r="M46" i="6"/>
  <c r="M50" i="6"/>
  <c r="M58" i="6"/>
  <c r="M24" i="6"/>
  <c r="M32" i="6"/>
  <c r="M65" i="6"/>
  <c r="M73" i="6"/>
  <c r="M81" i="6"/>
  <c r="M39" i="6"/>
  <c r="M47" i="6"/>
  <c r="M55" i="6"/>
  <c r="M21" i="6"/>
  <c r="M29" i="6"/>
  <c r="M63" i="6"/>
  <c r="M67" i="6"/>
  <c r="M71" i="6"/>
  <c r="M75" i="6"/>
  <c r="M79" i="6"/>
  <c r="M83" i="6"/>
  <c r="M62" i="6"/>
  <c r="M41" i="6"/>
  <c r="M45" i="6"/>
  <c r="M49" i="6"/>
  <c r="M53" i="6"/>
  <c r="M57" i="6"/>
  <c r="M19" i="6"/>
  <c r="M23" i="6"/>
  <c r="M27" i="6"/>
  <c r="M31" i="6"/>
  <c r="M18" i="6"/>
  <c r="M64" i="6"/>
  <c r="M72" i="6"/>
  <c r="M80" i="6"/>
  <c r="M54" i="6"/>
  <c r="M20" i="6"/>
  <c r="M28" i="6"/>
  <c r="M13" i="6"/>
  <c r="M69" i="6"/>
  <c r="M77" i="6"/>
  <c r="M85" i="6"/>
  <c r="M43" i="6"/>
  <c r="M51" i="6"/>
  <c r="M38" i="6"/>
  <c r="M25" i="6"/>
  <c r="M33" i="6"/>
  <c r="S203" i="5"/>
  <c r="S207" i="5"/>
  <c r="S211" i="5"/>
  <c r="S215" i="5"/>
  <c r="S219" i="5"/>
  <c r="S223" i="5"/>
  <c r="S227" i="5"/>
  <c r="S231" i="5"/>
  <c r="S235" i="5"/>
  <c r="S239" i="5"/>
  <c r="S243" i="5"/>
  <c r="S200" i="5"/>
  <c r="S146" i="5"/>
  <c r="S150" i="5"/>
  <c r="S154" i="5"/>
  <c r="S158" i="5"/>
  <c r="S162" i="5"/>
  <c r="S166" i="5"/>
  <c r="S170" i="5"/>
  <c r="S174" i="5"/>
  <c r="S178" i="5"/>
  <c r="S182" i="5"/>
  <c r="S19" i="5"/>
  <c r="S23" i="5"/>
  <c r="S27" i="5"/>
  <c r="S31" i="5"/>
  <c r="S35" i="5"/>
  <c r="S39" i="5"/>
  <c r="S43" i="5"/>
  <c r="S47" i="5"/>
  <c r="S51" i="5"/>
  <c r="S55" i="5"/>
  <c r="S59" i="5"/>
  <c r="S63" i="5"/>
  <c r="S67" i="5"/>
  <c r="S71" i="5"/>
  <c r="S75" i="5"/>
  <c r="S79" i="5"/>
  <c r="S83" i="5"/>
  <c r="S87" i="5"/>
  <c r="S91" i="5"/>
  <c r="S95" i="5"/>
  <c r="S99" i="5"/>
  <c r="S103" i="5"/>
  <c r="S107" i="5"/>
  <c r="S111" i="5"/>
  <c r="S115" i="5"/>
  <c r="S119" i="5"/>
  <c r="S123" i="5"/>
  <c r="S127" i="5"/>
  <c r="S131" i="5"/>
  <c r="S135" i="5"/>
  <c r="S139" i="5"/>
  <c r="K40" i="2"/>
  <c r="K39" i="2"/>
  <c r="K24" i="2"/>
  <c r="K28" i="2"/>
  <c r="K22" i="2"/>
  <c r="C21" i="1"/>
  <c r="C25" i="1"/>
  <c r="C29" i="1"/>
  <c r="C33" i="1"/>
  <c r="C37" i="1"/>
  <c r="C41" i="1"/>
  <c r="S204" i="5"/>
  <c r="S208" i="5"/>
  <c r="S212" i="5"/>
  <c r="S216" i="5"/>
  <c r="S220" i="5"/>
  <c r="S224" i="5"/>
  <c r="S228" i="5"/>
  <c r="S232" i="5"/>
  <c r="S236" i="5"/>
  <c r="S240" i="5"/>
  <c r="S201" i="5"/>
  <c r="S205" i="5"/>
  <c r="S209" i="5"/>
  <c r="S213" i="5"/>
  <c r="S217" i="5"/>
  <c r="S221" i="5"/>
  <c r="S225" i="5"/>
  <c r="S229" i="5"/>
  <c r="S233" i="5"/>
  <c r="S237" i="5"/>
  <c r="S241" i="5"/>
  <c r="S245" i="5"/>
  <c r="S148" i="5"/>
  <c r="S152" i="5"/>
  <c r="S156" i="5"/>
  <c r="S160" i="5"/>
  <c r="S164" i="5"/>
  <c r="S168" i="5"/>
  <c r="S172" i="5"/>
  <c r="S176" i="5"/>
  <c r="S180" i="5"/>
  <c r="S144" i="5"/>
  <c r="S21" i="5"/>
  <c r="S25" i="5"/>
  <c r="S29" i="5"/>
  <c r="S33" i="5"/>
  <c r="S37" i="5"/>
  <c r="S41" i="5"/>
  <c r="S45" i="5"/>
  <c r="S49" i="5"/>
  <c r="S53" i="5"/>
  <c r="S57" i="5"/>
  <c r="S61" i="5"/>
  <c r="S65" i="5"/>
  <c r="S69" i="5"/>
  <c r="S73" i="5"/>
  <c r="S77" i="5"/>
  <c r="S81" i="5"/>
  <c r="S85" i="5"/>
  <c r="S89" i="5"/>
  <c r="S93" i="5"/>
  <c r="S97" i="5"/>
  <c r="S101" i="5"/>
  <c r="S105" i="5"/>
  <c r="S109" i="5"/>
  <c r="S113" i="5"/>
  <c r="S117" i="5"/>
  <c r="S121" i="5"/>
  <c r="S125" i="5"/>
  <c r="S129" i="5"/>
  <c r="S133" i="5"/>
  <c r="S137" i="5"/>
  <c r="S18" i="5"/>
  <c r="K37" i="2"/>
  <c r="K26" i="2"/>
  <c r="K30" i="2"/>
  <c r="K18" i="2"/>
  <c r="C45" i="1"/>
  <c r="C19" i="1"/>
  <c r="C23" i="1"/>
  <c r="C27" i="1"/>
  <c r="C31" i="1"/>
  <c r="C35" i="1"/>
  <c r="C39" i="1"/>
  <c r="S202" i="5"/>
  <c r="S206" i="5"/>
  <c r="S210" i="5"/>
  <c r="S214" i="5"/>
  <c r="S218" i="5"/>
  <c r="S222" i="5"/>
  <c r="S226" i="5"/>
  <c r="S230" i="5"/>
  <c r="S234" i="5"/>
  <c r="S238" i="5"/>
  <c r="S242" i="5"/>
  <c r="S246" i="5"/>
  <c r="S145" i="5"/>
  <c r="S149" i="5"/>
  <c r="S153" i="5"/>
  <c r="S157" i="5"/>
  <c r="S161" i="5"/>
  <c r="S165" i="5"/>
  <c r="S244" i="5"/>
  <c r="S155" i="5"/>
  <c r="S169" i="5"/>
  <c r="S177" i="5"/>
  <c r="S26" i="5"/>
  <c r="S34" i="5"/>
  <c r="S42" i="5"/>
  <c r="S50" i="5"/>
  <c r="S58" i="5"/>
  <c r="S66" i="5"/>
  <c r="S74" i="5"/>
  <c r="S82" i="5"/>
  <c r="S90" i="5"/>
  <c r="S98" i="5"/>
  <c r="S106" i="5"/>
  <c r="S114" i="5"/>
  <c r="S122" i="5"/>
  <c r="S130" i="5"/>
  <c r="S138" i="5"/>
  <c r="K38" i="2"/>
  <c r="K27" i="2"/>
  <c r="K13" i="2"/>
  <c r="C20" i="1"/>
  <c r="C28" i="1"/>
  <c r="C36" i="1"/>
  <c r="C16" i="1"/>
  <c r="S163" i="5"/>
  <c r="S30" i="5"/>
  <c r="S46" i="5"/>
  <c r="S62" i="5"/>
  <c r="S78" i="5"/>
  <c r="S94" i="5"/>
  <c r="S118" i="5"/>
  <c r="S134" i="5"/>
  <c r="K23" i="2"/>
  <c r="C46" i="1"/>
  <c r="C40" i="1"/>
  <c r="S167" i="5"/>
  <c r="S183" i="5"/>
  <c r="S32" i="5"/>
  <c r="S48" i="5"/>
  <c r="S64" i="5"/>
  <c r="S80" i="5"/>
  <c r="S104" i="5"/>
  <c r="S120" i="5"/>
  <c r="S136" i="5"/>
  <c r="K25" i="2"/>
  <c r="C18" i="1"/>
  <c r="C34" i="1"/>
  <c r="S159" i="5"/>
  <c r="S171" i="5"/>
  <c r="S179" i="5"/>
  <c r="S20" i="5"/>
  <c r="S28" i="5"/>
  <c r="S36" i="5"/>
  <c r="S44" i="5"/>
  <c r="S52" i="5"/>
  <c r="S60" i="5"/>
  <c r="S68" i="5"/>
  <c r="S76" i="5"/>
  <c r="S84" i="5"/>
  <c r="S92" i="5"/>
  <c r="S100" i="5"/>
  <c r="S108" i="5"/>
  <c r="S116" i="5"/>
  <c r="S124" i="5"/>
  <c r="S132" i="5"/>
  <c r="S140" i="5"/>
  <c r="K35" i="2"/>
  <c r="K29" i="2"/>
  <c r="C44" i="1"/>
  <c r="C22" i="1"/>
  <c r="C30" i="1"/>
  <c r="C38" i="1"/>
  <c r="S147" i="5"/>
  <c r="S173" i="5"/>
  <c r="S181" i="5"/>
  <c r="S22" i="5"/>
  <c r="S38" i="5"/>
  <c r="S54" i="5"/>
  <c r="S70" i="5"/>
  <c r="S86" i="5"/>
  <c r="S102" i="5"/>
  <c r="S110" i="5"/>
  <c r="S126" i="5"/>
  <c r="S13" i="5"/>
  <c r="K31" i="2"/>
  <c r="C24" i="1"/>
  <c r="C32" i="1"/>
  <c r="S151" i="5"/>
  <c r="S175" i="5"/>
  <c r="S24" i="5"/>
  <c r="S40" i="5"/>
  <c r="S56" i="5"/>
  <c r="S72" i="5"/>
  <c r="S88" i="5"/>
  <c r="S96" i="5"/>
  <c r="S112" i="5"/>
  <c r="S128" i="5"/>
  <c r="K36" i="2"/>
  <c r="K19" i="2"/>
  <c r="C26" i="1"/>
  <c r="C42" i="1"/>
  <c r="P29" i="3" l="1"/>
  <c r="P56" i="3"/>
  <c r="J21" i="26"/>
  <c r="J23" i="26" s="1"/>
  <c r="J42" i="20"/>
  <c r="J46" i="17"/>
  <c r="R31" i="15"/>
  <c r="N80" i="22"/>
  <c r="N85" i="22" s="1"/>
  <c r="N63" i="22"/>
  <c r="J29" i="11"/>
  <c r="J52" i="17"/>
  <c r="J40" i="17"/>
  <c r="N43" i="22"/>
  <c r="N65" i="22" s="1"/>
  <c r="K20" i="10"/>
  <c r="K31" i="10" s="1"/>
  <c r="O73" i="13"/>
  <c r="O84" i="13" s="1"/>
  <c r="J37" i="20"/>
  <c r="N39" i="8"/>
  <c r="N41" i="8" s="1"/>
  <c r="L49" i="7"/>
  <c r="L30" i="7"/>
  <c r="L66" i="7"/>
  <c r="L118" i="7"/>
  <c r="L130" i="7" s="1"/>
  <c r="M87" i="6"/>
  <c r="M59" i="6"/>
  <c r="M147" i="6"/>
  <c r="M35" i="6"/>
  <c r="M154" i="6"/>
  <c r="S184" i="5"/>
  <c r="K32" i="2"/>
  <c r="S247" i="5"/>
  <c r="S249" i="5" s="1"/>
  <c r="C49" i="1"/>
  <c r="S141" i="5"/>
  <c r="S192" i="5" s="1"/>
  <c r="P61" i="3" l="1"/>
  <c r="J50" i="20"/>
  <c r="J54" i="17"/>
  <c r="L77" i="7"/>
  <c r="M156" i="6"/>
  <c r="M95" i="6"/>
</calcChain>
</file>

<file path=xl/sharedStrings.xml><?xml version="1.0" encoding="utf-8"?>
<sst xmlns="http://schemas.openxmlformats.org/spreadsheetml/2006/main" count="4312" uniqueCount="1380">
  <si>
    <t>רשימת נכסים ליום ל-30/09/2015 בחברה פסגות פנסיה - מקיפה</t>
  </si>
  <si>
    <t>סיכום נכסי ההשקעה</t>
  </si>
  <si>
    <t>הופק ב 07:54 15/10/2015</t>
  </si>
  <si>
    <t>שם קופה: פסגות פנסיה - מקיפה, מספר אישור: 1531, קידוד: 513765347-00000000001531, תאריך הפקת דוח: 15/10/2015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</si>
  <si>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</si>
  <si>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</si>
  <si>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</si>
  <si>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</si>
  <si>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</si>
  <si>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</si>
  <si>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</si>
  <si>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</si>
  <si>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</si>
  <si>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</si>
  <si>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</si>
  <si>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</si>
  <si>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</si>
  <si>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</si>
  <si>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</si>
  <si>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</si>
  <si>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</si>
  <si>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</si>
  <si>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</si>
  <si>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</si>
  <si>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</si>
  <si>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</si>
  <si>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</si>
  <si>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</si>
  <si>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</si>
  <si>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</si>
  <si>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</si>
  <si>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</si>
  <si>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</si>
  <si>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</si>
  <si>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ט. התחייבות להשקעה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</si>
  <si>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</si>
  <si>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</si>
  <si>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</si>
  <si>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</si>
  <si>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</si>
  <si>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</si>
  <si>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</si>
  <si>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</si>
  <si>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</si>
  <si>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</si>
  <si>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</si>
  <si>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</si>
  <si>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</si>
  <si>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</si>
  <si>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</si>
  <si>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</si>
  <si>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</si>
  <si>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</si>
  <si>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</si>
  <si>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</si>
  <si>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</si>
  <si>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</si>
  <si>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</si>
  <si>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</si>
  <si>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</si>
  <si>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</si>
  <si>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</si>
  <si>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</si>
  <si>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</si>
  <si>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</si>
  <si>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</si>
  <si>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</si>
  <si>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</si>
  <si>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</si>
  <si>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</si>
  <si>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</si>
  <si>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</si>
  <si>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</si>
  <si>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</si>
  <si>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</si>
  <si>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</si>
  <si>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</si>
  <si>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</si>
  <si>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</si>
  <si>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</si>
  <si>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</si>
  <si>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</si>
  <si>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</si>
  <si>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</si>
  <si>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</si>
  <si>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</si>
  <si>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</si>
  <si>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</si>
  <si>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מזומנים בישראל</t>
  </si>
  <si>
    <t>יתרות מזומנים ועו"ש בש"ח</t>
  </si>
  <si>
    <t>מזומן (גמול)</t>
  </si>
  <si>
    <t>12-00000004</t>
  </si>
  <si>
    <t>AAA</t>
  </si>
  <si>
    <t>שקל חדש</t>
  </si>
  <si>
    <t>סה"כ יתרות מזומנים ועו"ש בש"ח</t>
  </si>
  <si>
    <t>יתרות מזומנים ועו"ש נקובים במט"ח</t>
  </si>
  <si>
    <t>דולר אוסטרלי (גמול)</t>
  </si>
  <si>
    <t>12-01000470</t>
  </si>
  <si>
    <t>דולר ניו זילנד (גמול)</t>
  </si>
  <si>
    <t>12-01000587</t>
  </si>
  <si>
    <t>דולר פת"ז (גמול)</t>
  </si>
  <si>
    <t>12-01000280</t>
  </si>
  <si>
    <t>דולר פת"ז בנה"פ (גמול)</t>
  </si>
  <si>
    <t>12-01000314</t>
  </si>
  <si>
    <t>דולר פת"ז התחיבות</t>
  </si>
  <si>
    <t>יורו בטחונות (גמול)</t>
  </si>
  <si>
    <t>12-01000652</t>
  </si>
  <si>
    <t>יורו פת"ז (גמול)</t>
  </si>
  <si>
    <t>12-01000298</t>
  </si>
  <si>
    <t>ליש"ט פת"ז (גמול)</t>
  </si>
  <si>
    <t>12-01000306</t>
  </si>
  <si>
    <t>מזומן יין (פועלים)</t>
  </si>
  <si>
    <t>12-00001002</t>
  </si>
  <si>
    <t>מזומן פזו מקסיקני (פועלים)</t>
  </si>
  <si>
    <t>12-00001021</t>
  </si>
  <si>
    <t>סה"כ יתרות מזומנים ועו"ש נקובים במט"ח</t>
  </si>
  <si>
    <t>פח"ק/פר"י</t>
  </si>
  <si>
    <t>פר"י - 21851 (גמול)</t>
  </si>
  <si>
    <t>12-00010190</t>
  </si>
  <si>
    <t>פר"י - 21860 (גמול)</t>
  </si>
  <si>
    <t>12-00010160</t>
  </si>
  <si>
    <t>פר"י - 21878 (גמול)</t>
  </si>
  <si>
    <t>12-00010170</t>
  </si>
  <si>
    <t>פר"י - 21886 (גמול)</t>
  </si>
  <si>
    <t>12-00010180</t>
  </si>
  <si>
    <t>פר"י - 22432 (גמול)</t>
  </si>
  <si>
    <t>12-00010790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</si>
  <si>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</si>
  <si>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</si>
  <si>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</si>
  <si>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</si>
  <si>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</si>
  <si>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</si>
  <si>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</si>
  <si>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</si>
  <si>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</si>
  <si>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</si>
  <si>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</si>
  <si>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</si>
  <si>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* בעל ענין/צד קשור</t>
  </si>
  <si>
    <t>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</si>
  <si>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</si>
  <si>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</si>
  <si>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</si>
  <si>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</si>
  <si>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</si>
  <si>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</si>
  <si>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</si>
  <si>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</si>
  <si>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</si>
  <si>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</si>
  <si>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</si>
  <si>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אג"ח ממשלתי בישראל</t>
  </si>
  <si>
    <t>ממשלתי צמוד מדד</t>
  </si>
  <si>
    <t>גליל 5903</t>
  </si>
  <si>
    <t>TASE</t>
  </si>
  <si>
    <t>גליל 5904</t>
  </si>
  <si>
    <t>ממשל צמודה 0922</t>
  </si>
  <si>
    <t>ממשלתי צמוד 0418</t>
  </si>
  <si>
    <t>ממשלתי צמוד 0517</t>
  </si>
  <si>
    <t>ממשלתי צמוד 0536</t>
  </si>
  <si>
    <t>ממשלתי צמוד 0614 לקב</t>
  </si>
  <si>
    <t>ממשלתי צמוד 0841</t>
  </si>
  <si>
    <t>ממשלתי צמוד 0923</t>
  </si>
  <si>
    <t>ממשלתי צמוד 1016</t>
  </si>
  <si>
    <t>ממשלתי צמוד 1019</t>
  </si>
  <si>
    <t>סה"כ ממשלתי צמוד מדד</t>
  </si>
  <si>
    <t>ממשלתי לא צמוד</t>
  </si>
  <si>
    <t>מ.ק.מ 1015</t>
  </si>
  <si>
    <t>מ.ק.מ 1115</t>
  </si>
  <si>
    <t>מ.ק.מ 116</t>
  </si>
  <si>
    <t>מ.ק.מ 1215</t>
  </si>
  <si>
    <t>מ.ק.מ 216</t>
  </si>
  <si>
    <t>מ.ק.מ 316</t>
  </si>
  <si>
    <t>מ.ק.מ 416</t>
  </si>
  <si>
    <t>מ.ק.מ 516</t>
  </si>
  <si>
    <t>מ.ק.מ 626</t>
  </si>
  <si>
    <t>מ.ק.מ 716</t>
  </si>
  <si>
    <t>מ.ק.מ 816</t>
  </si>
  <si>
    <t>מ.ק.מ 916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</si>
  <si>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</si>
  <si>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</si>
  <si>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</si>
  <si>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</si>
  <si>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</si>
  <si>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</si>
  <si>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</si>
  <si>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</si>
  <si>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0516</t>
  </si>
  <si>
    <t>ממשלתי שקלי 1026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</si>
  <si>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</si>
  <si>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</si>
  <si>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</si>
  <si>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</si>
  <si>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</si>
  <si>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</si>
  <si>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</si>
  <si>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</si>
  <si>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</si>
  <si>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</si>
  <si>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</si>
  <si>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</si>
  <si>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תעודות חוב מסחריות</t>
  </si>
  <si>
    <t>ספק מידע</t>
  </si>
  <si>
    <t>ענף מסחר</t>
  </si>
  <si>
    <t>סה"כ 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</si>
  <si>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</si>
  <si>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</si>
  <si>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</si>
  <si>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</si>
  <si>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</si>
  <si>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</si>
  <si>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</si>
  <si>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</si>
  <si>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</si>
  <si>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</si>
  <si>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</si>
  <si>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</si>
  <si>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</si>
  <si>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</si>
  <si>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</si>
  <si>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</si>
  <si>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אג"ח קונצרני</t>
  </si>
  <si>
    <t>סה"כ אג"ח קונצרני</t>
  </si>
  <si>
    <t>אג"ח קונצרני בישראל</t>
  </si>
  <si>
    <t>אגרות חוב קונצרניות צמודות</t>
  </si>
  <si>
    <t>לאומי אג'ח 177</t>
  </si>
  <si>
    <t>בנקים</t>
  </si>
  <si>
    <t>מעלות/מידרוג</t>
  </si>
  <si>
    <t>מזרחי הנפקות אג33</t>
  </si>
  <si>
    <t>מעלות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</si>
  <si>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</si>
  <si>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</si>
  <si>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</si>
  <si>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</si>
  <si>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</si>
  <si>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</si>
  <si>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</si>
  <si>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</si>
  <si>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</si>
  <si>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</si>
  <si>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</si>
  <si>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מזהנ.ק30</t>
  </si>
  <si>
    <t>מזרחי הנפקות הת31</t>
  </si>
  <si>
    <t>עזריאלי אג"ח ג'</t>
  </si>
  <si>
    <t>נדל"ן ובינוי</t>
  </si>
  <si>
    <t>פועלים הנפ אג10</t>
  </si>
  <si>
    <t>פועלים הנפ הת14</t>
  </si>
  <si>
    <t>פועלים הנפ הת15</t>
  </si>
  <si>
    <t>בזק אג5</t>
  </si>
  <si>
    <t>תקשורת ומדיה</t>
  </si>
  <si>
    <t>AA</t>
  </si>
  <si>
    <t>בינלאומי הנפקות הת20</t>
  </si>
  <si>
    <t>הראל הנפקות אג1</t>
  </si>
  <si>
    <t>שירותים פיננסיים</t>
  </si>
  <si>
    <t>לאומי ש"ה 300</t>
  </si>
  <si>
    <t>נצבא אג5</t>
  </si>
  <si>
    <t>נצבא החזקות ו'ר</t>
  </si>
  <si>
    <t>פועלים הנפ'</t>
  </si>
  <si>
    <t>פועלים הנפ' לקבל</t>
  </si>
  <si>
    <t>6אלחץ.ק</t>
  </si>
  <si>
    <t>AA-</t>
  </si>
  <si>
    <t>אגוד הנפקות סד' ו</t>
  </si>
  <si>
    <t>מידרוג</t>
  </si>
  <si>
    <t>אמות  השקעות סד'א</t>
  </si>
  <si>
    <t>אמות אג3</t>
  </si>
  <si>
    <t>אמות ב' %4.8</t>
  </si>
  <si>
    <t>בינל הנפ אג6</t>
  </si>
  <si>
    <t>בינל הנפ אג6 לקבל</t>
  </si>
  <si>
    <t>בריטיש ישראל אג1</t>
  </si>
  <si>
    <t>בריטיש ישראל אג3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</si>
  <si>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</si>
  <si>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</si>
  <si>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</si>
  <si>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</si>
  <si>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</si>
  <si>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</si>
  <si>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דיסקונט מנפיקים הת2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</si>
  <si>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</si>
  <si>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</si>
  <si>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</si>
  <si>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</si>
  <si>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</si>
  <si>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אג6</t>
  </si>
  <si>
    <t>אחר</t>
  </si>
  <si>
    <t>הראל הנפקות אג7</t>
  </si>
  <si>
    <t>כללביט אג3</t>
  </si>
  <si>
    <t>כללביט ט' 2028</t>
  </si>
  <si>
    <t>כללביט מימון ז'</t>
  </si>
  <si>
    <t>מליסרון אג8</t>
  </si>
  <si>
    <t>מליסרון ט' 2020</t>
  </si>
  <si>
    <t>מליסרון ט' 2020 לקבל</t>
  </si>
  <si>
    <t>מליסרון סד' ד</t>
  </si>
  <si>
    <t>מנורה הון אג1</t>
  </si>
  <si>
    <t>מנורה מבטחים אג1</t>
  </si>
  <si>
    <t>פניקס הון אג2</t>
  </si>
  <si>
    <t>ריט1 אג1</t>
  </si>
  <si>
    <t>ריט1 אג3</t>
  </si>
  <si>
    <t>שלטהנ.ק2</t>
  </si>
  <si>
    <t>1מזט.ק</t>
  </si>
  <si>
    <t>A+</t>
  </si>
  <si>
    <t>1מזט.ק לקבל</t>
  </si>
  <si>
    <t>אגוד הנפקות הת19</t>
  </si>
  <si>
    <t>אגוד הנפקות הת2</t>
  </si>
  <si>
    <t>ביג אג3</t>
  </si>
  <si>
    <t>ביג אג4</t>
  </si>
  <si>
    <t>ביג אג5</t>
  </si>
  <si>
    <t>חברה לישראל אג6</t>
  </si>
  <si>
    <t>השקעה ואחזקות</t>
  </si>
  <si>
    <t>חברה לישראל אג7</t>
  </si>
  <si>
    <t>ירושלים הנפקות סדרה ט</t>
  </si>
  <si>
    <t>סלקום אג4</t>
  </si>
  <si>
    <t>סלקום אגח ו</t>
  </si>
  <si>
    <t>סלקום סדרה ח' 4</t>
  </si>
  <si>
    <t>מזון</t>
  </si>
  <si>
    <t>פנקס.ק1</t>
  </si>
  <si>
    <t>פרטנר אג2</t>
  </si>
  <si>
    <t>פרטנר אג3</t>
  </si>
  <si>
    <t>שיכון ובינוי אג</t>
  </si>
  <si>
    <t>שיכון ובינוי אג לקבל</t>
  </si>
  <si>
    <t>שיכון ובנוי אג"ח 5</t>
  </si>
  <si>
    <t>5אשנכ.ק</t>
  </si>
  <si>
    <t>A</t>
  </si>
  <si>
    <t>אגוד הנפקות שה1</t>
  </si>
  <si>
    <t>איי.די.או גרופ</t>
  </si>
  <si>
    <t>אלרוב נדל"ן סד' א'</t>
  </si>
  <si>
    <t>אלרוב נדלן אג"ח ג</t>
  </si>
  <si>
    <t>אשטרום נכסים אג7</t>
  </si>
  <si>
    <t>גירון אג3</t>
  </si>
  <si>
    <t>דיסקונט מנפיקים שה1</t>
  </si>
  <si>
    <t>דקסיה סד' יג'</t>
  </si>
  <si>
    <t>ישפרו אג2</t>
  </si>
  <si>
    <t>מגה אור אג4</t>
  </si>
  <si>
    <t>נכסבנ.ק4</t>
  </si>
  <si>
    <t>נכסים ובנין אג3</t>
  </si>
  <si>
    <t>קבוצת דלק אג13</t>
  </si>
  <si>
    <t>שופרסל אג2</t>
  </si>
  <si>
    <t>מסחר</t>
  </si>
  <si>
    <t>אדגר אג6</t>
  </si>
  <si>
    <t>A-</t>
  </si>
  <si>
    <t>אדגר אג8</t>
  </si>
  <si>
    <t>אזורים אג8</t>
  </si>
  <si>
    <t>אלבר אג10</t>
  </si>
  <si>
    <t>שרותים</t>
  </si>
  <si>
    <t>אלבר אג11</t>
  </si>
  <si>
    <t>אלבר אג13</t>
  </si>
  <si>
    <t>אפריקה נכסים אג5</t>
  </si>
  <si>
    <t>אפריקה נכסים אג7</t>
  </si>
  <si>
    <t>ירושלים מימון סדרה 1</t>
  </si>
  <si>
    <t>רבוע נדלן אג1</t>
  </si>
  <si>
    <t>רבוע נדלן אג2</t>
  </si>
  <si>
    <t>רבוע נדלן אג3</t>
  </si>
  <si>
    <t>רבוע נדלן אג4</t>
  </si>
  <si>
    <t>אפריקה אגח כז</t>
  </si>
  <si>
    <t>BBB+</t>
  </si>
  <si>
    <t>אפריקה השקעות אג26</t>
  </si>
  <si>
    <t>בזן אג2</t>
  </si>
  <si>
    <t>כימיה גומי ופלסטיק</t>
  </si>
  <si>
    <t>כלכלית אג7</t>
  </si>
  <si>
    <t>דיסקונט השקעות אג6</t>
  </si>
  <si>
    <t>BBB-</t>
  </si>
  <si>
    <t>פלאזה אג2</t>
  </si>
  <si>
    <t>אדרי-אל אג2</t>
  </si>
  <si>
    <t>CCC-</t>
  </si>
  <si>
    <t>5חלל.ק</t>
  </si>
  <si>
    <t>אורתם סהר אג4</t>
  </si>
  <si>
    <t>דלק אנרגיה אג5</t>
  </si>
  <si>
    <t>חיפושי נפט וגז</t>
  </si>
  <si>
    <t>חבס אג4</t>
  </si>
  <si>
    <t>חלל אג2</t>
  </si>
  <si>
    <t>יאיר אג2</t>
  </si>
  <si>
    <t>נפטא אג1</t>
  </si>
  <si>
    <t>סה"כ אגרות חוב קונצרניות צמודות</t>
  </si>
  <si>
    <t>אגרות חוב קונצרניות לא צמודות</t>
  </si>
  <si>
    <t>לאומי אג'ח 178</t>
  </si>
  <si>
    <t>מזרחי הנפקות אג34</t>
  </si>
  <si>
    <t>מזרחי הנפקות אג37</t>
  </si>
  <si>
    <t>מזרחי טפחות הנפ</t>
  </si>
  <si>
    <t>פועלים הנפקות אג29</t>
  </si>
  <si>
    <t>פועלים הנפקות אג30</t>
  </si>
  <si>
    <t>אלביט מערכות אג1</t>
  </si>
  <si>
    <t>לאומי למימון סד</t>
  </si>
  <si>
    <t>פועלים הנפ אג11</t>
  </si>
  <si>
    <t>פועלים הנפ הת16</t>
  </si>
  <si>
    <t>וילאר אג5</t>
  </si>
  <si>
    <t>תעשיה אוירית ד'</t>
  </si>
  <si>
    <t>גב ים אג7</t>
  </si>
  <si>
    <t>גזית גלוב אג5</t>
  </si>
  <si>
    <t>גזית גלוב אג6</t>
  </si>
  <si>
    <t>דיסקונט מנ הת5</t>
  </si>
  <si>
    <t>דיסקונט מנפיקים הת7</t>
  </si>
  <si>
    <t>כללביט אג6</t>
  </si>
  <si>
    <t>כללביט סד' י' 7</t>
  </si>
  <si>
    <t>מנורה מבטחיםכ.ה</t>
  </si>
  <si>
    <t>פז נפט אג3</t>
  </si>
  <si>
    <t>פניקס הון אג3</t>
  </si>
  <si>
    <t>אגוד הנפקות הת18</t>
  </si>
  <si>
    <t>אגוד הנפקות הת3</t>
  </si>
  <si>
    <t>חברה לישראל אג9</t>
  </si>
  <si>
    <t>ירושלים הנפקות אג8</t>
  </si>
  <si>
    <t>סלקום אג5</t>
  </si>
  <si>
    <t>סלקום אגח ז</t>
  </si>
  <si>
    <t>סלקום סד' ט' 25</t>
  </si>
  <si>
    <t>פרטנר אג5</t>
  </si>
  <si>
    <t>אבגול אג2</t>
  </si>
  <si>
    <t>מגה אור אג"ח ה'</t>
  </si>
  <si>
    <t>שופרסל אג3</t>
  </si>
  <si>
    <t>אלבר אג12</t>
  </si>
  <si>
    <t>אלבר אג14</t>
  </si>
  <si>
    <t>נייר חדרה אג5</t>
  </si>
  <si>
    <t>עץ נייר ודפוס</t>
  </si>
  <si>
    <t>אידיבי פתוח אג10</t>
  </si>
  <si>
    <t>B</t>
  </si>
  <si>
    <t>דלק אנרגיה אג4</t>
  </si>
  <si>
    <t>פטרוכימים אגח 1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</si>
  <si>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</si>
  <si>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</si>
  <si>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</si>
  <si>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</si>
  <si>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</si>
  <si>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</si>
  <si>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</si>
  <si>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</si>
  <si>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</si>
  <si>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</si>
  <si>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ABNANV 4.75 19</t>
  </si>
  <si>
    <t>AU3CB0218345</t>
  </si>
  <si>
    <t>NYSE</t>
  </si>
  <si>
    <t>בלומברג</t>
  </si>
  <si>
    <t>S&amp;P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</si>
  <si>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</si>
  <si>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</si>
  <si>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</si>
  <si>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</si>
  <si>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</si>
  <si>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</si>
  <si>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</si>
  <si>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 (4510)</t>
  </si>
  <si>
    <t>GS 4 03/24</t>
  </si>
  <si>
    <t>US38141GVM31</t>
  </si>
  <si>
    <t>Diversified Financials (4020)</t>
  </si>
  <si>
    <t>WFC 4.125 08/23</t>
  </si>
  <si>
    <t>US94974BFN55</t>
  </si>
  <si>
    <t>Banks (4010)</t>
  </si>
  <si>
    <t>JPM 3 3/8 05/01</t>
  </si>
  <si>
    <t>US46625HJJ05</t>
  </si>
  <si>
    <t>MGCN 3 5/8 06/1</t>
  </si>
  <si>
    <t>US559222AQ72 CA</t>
  </si>
  <si>
    <t>Automobiles &amp; Components (2510)</t>
  </si>
  <si>
    <t>NDASS 4.25 22</t>
  </si>
  <si>
    <t>US65557HAD44</t>
  </si>
  <si>
    <t>PRUFIN6.5%06/49</t>
  </si>
  <si>
    <t>XS0170488992</t>
  </si>
  <si>
    <t>LSE</t>
  </si>
  <si>
    <t>Insurance (4030)</t>
  </si>
  <si>
    <t>SRENVX 6 3/8 09</t>
  </si>
  <si>
    <t>XS0901578681</t>
  </si>
  <si>
    <t>EDF 5 1/4 01/29</t>
  </si>
  <si>
    <t>USF2893TAF33</t>
  </si>
  <si>
    <t>Utilities (5510)</t>
  </si>
  <si>
    <t>BBB</t>
  </si>
  <si>
    <t>INTNED 4.125 23</t>
  </si>
  <si>
    <t>XS0995102778</t>
  </si>
  <si>
    <t>JNPR 4 1/2 03/1</t>
  </si>
  <si>
    <t>US48203RAG92</t>
  </si>
  <si>
    <t>NASDAQ</t>
  </si>
  <si>
    <t>KLAC 4.65 11/24</t>
  </si>
  <si>
    <t>US482480AE03</t>
  </si>
  <si>
    <t>Semiconductors (4530)</t>
  </si>
  <si>
    <t>LLOYDS 5.75  25</t>
  </si>
  <si>
    <t>XS0195762991</t>
  </si>
  <si>
    <t>MS 4 7/8 11/01/</t>
  </si>
  <si>
    <t>US6174824M37</t>
  </si>
  <si>
    <t>MS 4.1 05/22/23</t>
  </si>
  <si>
    <t>US61747YDU64</t>
  </si>
  <si>
    <t>SHBASS 12/49</t>
  </si>
  <si>
    <t>XS1194054166</t>
  </si>
  <si>
    <t>STANLN 4 07/22</t>
  </si>
  <si>
    <t>XS0803659340</t>
  </si>
  <si>
    <t>BAC 0 09/15/26</t>
  </si>
  <si>
    <t>US59022CAA18</t>
  </si>
  <si>
    <t>BAC 4.2 08/24</t>
  </si>
  <si>
    <t>US06051GFH74</t>
  </si>
  <si>
    <t>BRFSBZ 3.95 23</t>
  </si>
  <si>
    <t>USP1905CAD22</t>
  </si>
  <si>
    <t>Food, Beverage &amp; Tobacco (3020)</t>
  </si>
  <si>
    <t>C 0 08/25/36</t>
  </si>
  <si>
    <t>US172967DS78</t>
  </si>
  <si>
    <t>C 4 08/05/24</t>
  </si>
  <si>
    <t>US172967HV61</t>
  </si>
  <si>
    <t>CNALN 5.25 75</t>
  </si>
  <si>
    <t>XS1216019585</t>
  </si>
  <si>
    <t>תעודות סל</t>
  </si>
  <si>
    <t>COH 4 1/4 04/01</t>
  </si>
  <si>
    <t>US189754AA23</t>
  </si>
  <si>
    <t>Consumer Durables &amp; Apparel (2520)</t>
  </si>
  <si>
    <t>DLPH 4.15 03/15</t>
  </si>
  <si>
    <t>US247126AJ47 US</t>
  </si>
  <si>
    <t>Retailing (2550)</t>
  </si>
  <si>
    <t>EMBRBZ 5.15 06/</t>
  </si>
  <si>
    <t>US29082AAA51 BR</t>
  </si>
  <si>
    <t>Capital Goods (2010)</t>
  </si>
  <si>
    <t>HRB 5 1/2 11/01</t>
  </si>
  <si>
    <t>US093662AE40</t>
  </si>
  <si>
    <t>HSBC 5.625 LD</t>
  </si>
  <si>
    <t>US404280AR04</t>
  </si>
  <si>
    <t>MSI 3 1/2 03/01</t>
  </si>
  <si>
    <t>US620076BC25</t>
  </si>
  <si>
    <t>NNGRNV 4 1/2 07</t>
  </si>
  <si>
    <t>XS1028950290</t>
  </si>
  <si>
    <t>PTTEPT 4.875 49</t>
  </si>
  <si>
    <t>USY7145PCN60</t>
  </si>
  <si>
    <t>STX 4.75 06/23</t>
  </si>
  <si>
    <t>US81180WAH43</t>
  </si>
  <si>
    <t>TSS3.75 06/23</t>
  </si>
  <si>
    <t>US891906AB53</t>
  </si>
  <si>
    <t>CHTRIG3.579 20</t>
  </si>
  <si>
    <t>USU16109AD95</t>
  </si>
  <si>
    <t>BB+</t>
  </si>
  <si>
    <t>DB 4.296 05/25</t>
  </si>
  <si>
    <t>US251525AM33</t>
  </si>
  <si>
    <t>LB 5.625 02/22</t>
  </si>
  <si>
    <t>US532716AU19</t>
  </si>
  <si>
    <t>RWE 7 10/12/72</t>
  </si>
  <si>
    <t>XS0767140022</t>
  </si>
  <si>
    <t>TITIM 5.303 05/</t>
  </si>
  <si>
    <t>US87927YAA01</t>
  </si>
  <si>
    <t>Telecommunication Services (5010)</t>
  </si>
  <si>
    <t>VIEFP4.85 04/49</t>
  </si>
  <si>
    <t>FR0011391838</t>
  </si>
  <si>
    <t>MAS 4.45 04/01/</t>
  </si>
  <si>
    <t>US574599BJ41</t>
  </si>
  <si>
    <t>BB</t>
  </si>
  <si>
    <t>SOCGEN 7 7/8 12</t>
  </si>
  <si>
    <t>USF8586CRW49</t>
  </si>
  <si>
    <t>ARDTWN 3 05/20</t>
  </si>
  <si>
    <t>XS122709361X</t>
  </si>
  <si>
    <t>MKTLN 2 03/31/2</t>
  </si>
  <si>
    <t>XS1209164919</t>
  </si>
  <si>
    <t>Real Estate (4040)</t>
  </si>
  <si>
    <t>PRMCTY 4 11/13/</t>
  </si>
  <si>
    <t>XS1137260086</t>
  </si>
  <si>
    <t>סה"כ אגרות חוב קונצרניות חברות זרות בחו"ל</t>
  </si>
  <si>
    <t>סה"כ אג"ח קונצרני בחו"ל</t>
  </si>
  <si>
    <t>מניות</t>
  </si>
  <si>
    <t>סה"כ מניות</t>
  </si>
  <si>
    <t>מניות בישראל</t>
  </si>
  <si>
    <t>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</si>
  <si>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</si>
  <si>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</si>
  <si>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</si>
  <si>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</si>
  <si>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</si>
  <si>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</si>
  <si>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גזית גלוב לקבל</t>
  </si>
  <si>
    <t>עזריאלי</t>
  </si>
  <si>
    <t>פרוטרום</t>
  </si>
  <si>
    <t>שטראוס עלית</t>
  </si>
  <si>
    <t>טבע</t>
  </si>
  <si>
    <t>כיל</t>
  </si>
  <si>
    <t>פריגו מ"ר</t>
  </si>
  <si>
    <t>חברה לישראל</t>
  </si>
  <si>
    <t>פז נפט</t>
  </si>
  <si>
    <t>נייס</t>
  </si>
  <si>
    <t>תוכנה ואינטרנט</t>
  </si>
  <si>
    <t>אורמת טכנו</t>
  </si>
  <si>
    <t>קלינטק</t>
  </si>
  <si>
    <t>סה"כ מניות תל אביב 25</t>
  </si>
  <si>
    <t>מניות תל אביב 75</t>
  </si>
  <si>
    <t>פיבי</t>
  </si>
  <si>
    <t>איידיאיי ביטוח</t>
  </si>
  <si>
    <t>רמי לוי</t>
  </si>
  <si>
    <t>שופרסל</t>
  </si>
  <si>
    <t>אלוני חץ</t>
  </si>
  <si>
    <t>אפריקה נכסים</t>
  </si>
  <si>
    <t>אשטרום נכסים</t>
  </si>
  <si>
    <t>גב ים</t>
  </si>
  <si>
    <t>נכסים בנין</t>
  </si>
  <si>
    <t>נצבא</t>
  </si>
  <si>
    <t>רבוע נדלן</t>
  </si>
  <si>
    <t>ריט1</t>
  </si>
  <si>
    <t>שיכון ובינוי</t>
  </si>
  <si>
    <t>דלתא גליל</t>
  </si>
  <si>
    <t>אופנה והלבשה</t>
  </si>
  <si>
    <t>בזן</t>
  </si>
  <si>
    <t>פלסאון תעשיות</t>
  </si>
  <si>
    <t>קנון מ"ר</t>
  </si>
  <si>
    <t>סלקום</t>
  </si>
  <si>
    <t>פרטנר</t>
  </si>
  <si>
    <t>מטריקס</t>
  </si>
  <si>
    <t>טאואר</t>
  </si>
  <si>
    <t>מוליכים למחצה</t>
  </si>
  <si>
    <t>סה"כ מניות תל אביב 75</t>
  </si>
  <si>
    <t>מניות מניות היתר</t>
  </si>
  <si>
    <t>אילקס מדיקל</t>
  </si>
  <si>
    <t>ברימאג</t>
  </si>
  <si>
    <t>טלסיס</t>
  </si>
  <si>
    <t>דנאל כא</t>
  </si>
  <si>
    <t>ויתניה בע"מ מ"ר</t>
  </si>
  <si>
    <t>חבס</t>
  </si>
  <si>
    <t>מגה אור</t>
  </si>
  <si>
    <t>סלע נדלן</t>
  </si>
  <si>
    <t>פלאזה סנטר</t>
  </si>
  <si>
    <t>מעברות</t>
  </si>
  <si>
    <t>נטו</t>
  </si>
  <si>
    <t>בריל</t>
  </si>
  <si>
    <t>פמס</t>
  </si>
  <si>
    <t>המלט</t>
  </si>
  <si>
    <t>מתכת ומוצרי בניה</t>
  </si>
  <si>
    <t>מרחב</t>
  </si>
  <si>
    <t>קליל</t>
  </si>
  <si>
    <t>ארד</t>
  </si>
  <si>
    <t>אלקטרוניקה ואופטיקה</t>
  </si>
  <si>
    <t>סנו 1</t>
  </si>
  <si>
    <t>פטרוכימיים</t>
  </si>
  <si>
    <t>רימוני</t>
  </si>
  <si>
    <t> מץד'טפ_ למט_</t>
  </si>
  <si>
    <t>אמת</t>
  </si>
  <si>
    <t>אמת לקבל</t>
  </si>
  <si>
    <t>טלדור</t>
  </si>
  <si>
    <t>אפקון תעשיות 1</t>
  </si>
  <si>
    <t>חשמל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</si>
  <si>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</si>
  <si>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</si>
  <si>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</si>
  <si>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</si>
  <si>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</si>
  <si>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</si>
  <si>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</si>
  <si>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</si>
  <si>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PAYPAL HOLDINGS</t>
  </si>
  <si>
    <t>US70450Y1038</t>
  </si>
  <si>
    <t>MKT LN</t>
  </si>
  <si>
    <t>GG00BSSWD59X</t>
  </si>
  <si>
    <t>BAKER HUGHES IN</t>
  </si>
  <si>
    <t>US0572241075</t>
  </si>
  <si>
    <t>Energy (1010)</t>
  </si>
  <si>
    <t>HALLIBURTON CO</t>
  </si>
  <si>
    <t>US4062161017</t>
  </si>
  <si>
    <t>SCHLUMBERGER LT</t>
  </si>
  <si>
    <t>AN80686571086</t>
  </si>
  <si>
    <t>SCHLUMBERGER LT לקבל</t>
  </si>
  <si>
    <t>ISRAEL CHEMICAL</t>
  </si>
  <si>
    <t>IL0002810146</t>
  </si>
  <si>
    <t>Materials (1510)</t>
  </si>
  <si>
    <t>SHERWIN-WILLIAM</t>
  </si>
  <si>
    <t>US8243481061</t>
  </si>
  <si>
    <t>UNITED REN)URI(</t>
  </si>
  <si>
    <t>US9113631090</t>
  </si>
  <si>
    <t>FEDEX CORP</t>
  </si>
  <si>
    <t>US31428X1063</t>
  </si>
  <si>
    <t>Transportation (2030)</t>
  </si>
  <si>
    <t>UNION PACIFIC C</t>
  </si>
  <si>
    <t>US9078181081</t>
  </si>
  <si>
    <t>BORGWARNER INC</t>
  </si>
  <si>
    <t>US0997241064</t>
  </si>
  <si>
    <t>GENERAL MOTORS</t>
  </si>
  <si>
    <t>US37045V1008</t>
  </si>
  <si>
    <t>POLARIS INDUSTR</t>
  </si>
  <si>
    <t>US7310681025</t>
  </si>
  <si>
    <t>VF CORP</t>
  </si>
  <si>
    <t>US9182041080</t>
  </si>
  <si>
    <t>888 HOLDINGS PL</t>
  </si>
  <si>
    <t>GI000A0F6407</t>
  </si>
  <si>
    <t>Consumer Services (2530)</t>
  </si>
  <si>
    <t>LAS VEGAS SANDS</t>
  </si>
  <si>
    <t>US5178341070</t>
  </si>
  <si>
    <t>STARBUCKS CORP</t>
  </si>
  <si>
    <t>US8552441094</t>
  </si>
  <si>
    <t>WALT DISNEY CO/</t>
  </si>
  <si>
    <t>Media (2540)</t>
  </si>
  <si>
    <t>PRICELINE GROUP</t>
  </si>
  <si>
    <t>US7415034039</t>
  </si>
  <si>
    <t>TJX COS INC/THE</t>
  </si>
  <si>
    <t>US8725401090</t>
  </si>
  <si>
    <t>EXPRESS SC)ESRX</t>
  </si>
  <si>
    <t>US30219G1085</t>
  </si>
  <si>
    <t>Health Care Equipment &amp; Services (3510)</t>
  </si>
  <si>
    <t>MANPOWER )MAN(</t>
  </si>
  <si>
    <t>US56418H1005</t>
  </si>
  <si>
    <t>MCKESSON CORP</t>
  </si>
  <si>
    <t>US58155Q1031</t>
  </si>
  <si>
    <t>MCKESSON CORP לקבל</t>
  </si>
  <si>
    <t>ACTAVIS PLC</t>
  </si>
  <si>
    <t>IE00BD1NQJ95</t>
  </si>
  <si>
    <t>Pharmaceuticals, Biotech&amp;Life Sci (3520)</t>
  </si>
  <si>
    <t>BIOGEN INC</t>
  </si>
  <si>
    <t>US09062X1037</t>
  </si>
  <si>
    <t>CELGENE CORP</t>
  </si>
  <si>
    <t>US1510201049</t>
  </si>
  <si>
    <t>GILEAD SCIENCES</t>
  </si>
  <si>
    <t>US3755581036</t>
  </si>
  <si>
    <t>QUINTILES TRANS</t>
  </si>
  <si>
    <t>US74876Y1010</t>
  </si>
  <si>
    <t>SHIRE PLC</t>
  </si>
  <si>
    <t>US82481R1068</t>
  </si>
  <si>
    <t>SHIRE PLC לקבל</t>
  </si>
  <si>
    <t>CITIGROUP INC</t>
  </si>
  <si>
    <t>US1729674242</t>
  </si>
  <si>
    <t>BANK OF AMERICA</t>
  </si>
  <si>
    <t>US0605051046</t>
  </si>
  <si>
    <t>AMERICAN INTERN</t>
  </si>
  <si>
    <t>US0268747849</t>
  </si>
  <si>
    <t>GRAND CITY PROP</t>
  </si>
  <si>
    <t>LU0775917882</t>
  </si>
  <si>
    <t>BAIDU INC</t>
  </si>
  <si>
    <t>US0567521085</t>
  </si>
  <si>
    <t>COGNIZANT TECHN</t>
  </si>
  <si>
    <t>US1924461023</t>
  </si>
  <si>
    <t>FACEBOOK INC</t>
  </si>
  <si>
    <t>US3030M1027</t>
  </si>
  <si>
    <t>GOOGLE INC</t>
  </si>
  <si>
    <t>US38259P7069</t>
  </si>
  <si>
    <t>US38259P5089</t>
  </si>
  <si>
    <t>VISA INC</t>
  </si>
  <si>
    <t>US92826C8394</t>
  </si>
  <si>
    <t>YAHOO! INC</t>
  </si>
  <si>
    <t>US9843321061</t>
  </si>
  <si>
    <t>QUALCOMM INC</t>
  </si>
  <si>
    <t>US7475251036</t>
  </si>
  <si>
    <t>Technology Hardware &amp; Equipment (4520)</t>
  </si>
  <si>
    <t>SAMSUNG ELECTRO</t>
  </si>
  <si>
    <t>US7960508882</t>
  </si>
  <si>
    <t>ראדוור אל טי</t>
  </si>
  <si>
    <t>IL0010834765</t>
  </si>
  <si>
    <t>ABBVIE INC)ABBV</t>
  </si>
  <si>
    <t>US00287Y1091</t>
  </si>
  <si>
    <t>סה"כ מניות חברות ישראליות בחו"ל</t>
  </si>
  <si>
    <t>מניות חברות זרות בחו"ל</t>
  </si>
  <si>
    <t>CHINA MOBILE  LTD SP ADR לקבל</t>
  </si>
  <si>
    <t>US16941M1099</t>
  </si>
  <si>
    <t>TIME WARNER INC</t>
  </si>
  <si>
    <t>US8873173038</t>
  </si>
  <si>
    <t>MERCK &amp; CO INC</t>
  </si>
  <si>
    <t>US58933Y1055</t>
  </si>
  <si>
    <t>MERCK &amp; CO INC לקבל</t>
  </si>
  <si>
    <t>סה"כ מניות חברות זרות בחו"ל</t>
  </si>
  <si>
    <t>סה"כ מניות בחו"ל</t>
  </si>
  <si>
    <t>סה"כ תעודות סל</t>
  </si>
  <si>
    <t>תעודות סל בישראל</t>
  </si>
  <si>
    <t>תעודות סל שמחקות מדדי מניות בישראל</t>
  </si>
  <si>
    <t>אינדקס תא100</t>
  </si>
  <si>
    <t>מדדי מניות בארץ</t>
  </si>
  <si>
    <t>הראל סל בנקים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</si>
  <si>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</si>
  <si>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</si>
  <si>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</si>
  <si>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</si>
  <si>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</si>
  <si>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</si>
  <si>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קסם תא 100</t>
  </si>
  <si>
    <t>תכלית בנקים</t>
  </si>
  <si>
    <t>תכלית תא 100</t>
  </si>
  <si>
    <t>תכלית תא 25</t>
  </si>
  <si>
    <t>סה"כ תעודות סל שמחקות מדדי מניות בישראל</t>
  </si>
  <si>
    <t>תעודות סל שמחקות מדדי מניות בחו"ל</t>
  </si>
  <si>
    <t>אינדקס סל יח</t>
  </si>
  <si>
    <t>מדדי מניות בחול</t>
  </si>
  <si>
    <t>הארל סל אנרגיה ארהב</t>
  </si>
  <si>
    <t>הראל סל 500S&amp;P</t>
  </si>
  <si>
    <t>פסגות מדד קפג (*)</t>
  </si>
  <si>
    <t>פסגות סל 500S&amp;P (*)</t>
  </si>
  <si>
    <t>פסגות סל 600 STOXX E (*)</t>
  </si>
  <si>
    <t>פסגות סל Retail (*)</t>
  </si>
  <si>
    <t>פסגות סל US BUYBACK (*)</t>
  </si>
  <si>
    <t>פסגות סל אנרגיה ארהב (*)</t>
  </si>
  <si>
    <t>פסגות סל ראסל 2000 (*)</t>
  </si>
  <si>
    <t>פסגות סל שקלי 500 S&amp; (*)</t>
  </si>
  <si>
    <t>קסם אנרגיה</t>
  </si>
  <si>
    <t>קסם נאסדק 100</t>
  </si>
  <si>
    <t>תכלית נסדק</t>
  </si>
  <si>
    <t>תכלית צרפת 40 CAC מנ</t>
  </si>
  <si>
    <t>תכלית שקלי 500S&amp;P</t>
  </si>
  <si>
    <t>סה"כ תעודות סל שמחקות מדדי מניות בחו"ל</t>
  </si>
  <si>
    <t>תעודות סל שמחקות מדדים אחרים בישראל</t>
  </si>
  <si>
    <t>הראל סל תל בונד 40</t>
  </si>
  <si>
    <t>מדדים אחרים בארץ</t>
  </si>
  <si>
    <t>הראל סל תל בונד שקלי</t>
  </si>
  <si>
    <t>מבט תל בונד (*)</t>
  </si>
  <si>
    <t>מבט תל בנד שקלי REIN (*)</t>
  </si>
  <si>
    <t>פסגות סל בונד 60 סד1 (*)</t>
  </si>
  <si>
    <t>פסגות סל בונד שקלי ס (*)</t>
  </si>
  <si>
    <t>פסגות סל תל בונד תשו (*)</t>
  </si>
  <si>
    <t>קסם תל בונד</t>
  </si>
  <si>
    <t>קסם תל בונד 60</t>
  </si>
  <si>
    <t>תאמ4.ס12 (*)</t>
  </si>
  <si>
    <t>תכלית תל בונד 20 REI</t>
  </si>
  <si>
    <t>תכלית תל בונד 40 REI</t>
  </si>
  <si>
    <t>תכלית תל בונד שקלי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</si>
  <si>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</si>
  <si>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</si>
  <si>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</si>
  <si>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</si>
  <si>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</si>
  <si>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</si>
  <si>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</si>
  <si>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</si>
  <si>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</si>
  <si>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</si>
  <si>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</si>
  <si>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</si>
  <si>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</si>
  <si>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</si>
  <si>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</si>
  <si>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</si>
  <si>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</si>
  <si>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</si>
  <si>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</si>
  <si>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</si>
  <si>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</si>
  <si>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</si>
  <si>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</si>
  <si>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HEALTH CARE SEL</t>
  </si>
  <si>
    <t>US81369Y2090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</si>
  <si>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</si>
  <si>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</si>
  <si>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</si>
  <si>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</si>
  <si>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</si>
  <si>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</si>
  <si>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NE</t>
  </si>
  <si>
    <t>US4642868149</t>
  </si>
  <si>
    <t>ISHARES MSCI SW</t>
  </si>
  <si>
    <t>US4642867497</t>
  </si>
  <si>
    <t>ISHARES RUSSELL</t>
  </si>
  <si>
    <t>US4642876308</t>
  </si>
  <si>
    <t>ISHARES RUSSELL לקבל</t>
  </si>
  <si>
    <t>ISHARES-FRANCE</t>
  </si>
  <si>
    <t>US4642867075</t>
  </si>
  <si>
    <t>ISHARES-GERMANY</t>
  </si>
  <si>
    <t>US4642868065</t>
  </si>
  <si>
    <t>JAPAN SMALLER C</t>
  </si>
  <si>
    <t>US47109U1043</t>
  </si>
  <si>
    <t>US73935A1043</t>
  </si>
  <si>
    <t>POWERSHARES KBW</t>
  </si>
  <si>
    <t>US73937B7468</t>
  </si>
  <si>
    <t>POWERSHRES)PBJ</t>
  </si>
  <si>
    <t>US7395X8496</t>
  </si>
  <si>
    <t>SOURCE EURO STO</t>
  </si>
  <si>
    <t>IE00B60SWX25</t>
  </si>
  <si>
    <t>SOURCE STOXX EU</t>
  </si>
  <si>
    <t>IE00B60SWW18</t>
  </si>
  <si>
    <t>IE00B5MTXJ97</t>
  </si>
  <si>
    <t>SPDR DIVIDE -SDY</t>
  </si>
  <si>
    <t>US78464A7634</t>
  </si>
  <si>
    <t>SPDR S&amp;P MIDCAP</t>
  </si>
  <si>
    <t>US78467Y1073</t>
  </si>
  <si>
    <t>SPDR S&amp;P MIDCAP לקבל</t>
  </si>
  <si>
    <t>SPDR S&amp;P R)XRT(</t>
  </si>
  <si>
    <t>US78464A7147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</si>
  <si>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</si>
  <si>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</si>
  <si>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</si>
  <si>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</si>
  <si>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</si>
  <si>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</si>
  <si>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</si>
  <si>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E</t>
  </si>
  <si>
    <t>US9220428745</t>
  </si>
  <si>
    <t>VANGUARD FTSE E לקבל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</si>
  <si>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</si>
  <si>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</si>
  <si>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</si>
  <si>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</si>
  <si>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</si>
  <si>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</si>
  <si>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 מניות</t>
  </si>
  <si>
    <t>תעודות סל שמחקות מדדים אחרים</t>
  </si>
  <si>
    <t>סה"כ תעודות סל שמחקות מדדים אחרים</t>
  </si>
  <si>
    <t>IPATH S&amp;P 500 V</t>
  </si>
  <si>
    <t>US06742E7114</t>
  </si>
  <si>
    <t>סה"כ תעודות סל בחו"ל</t>
  </si>
  <si>
    <t>קרנות נאמנות</t>
  </si>
  <si>
    <t>סה"כ 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</si>
  <si>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</si>
  <si>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</si>
  <si>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</si>
  <si>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</si>
  <si>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</si>
  <si>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</si>
  <si>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</si>
  <si>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</si>
  <si>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AMUNDI FDS BOND</t>
  </si>
  <si>
    <t>LU1103162241</t>
  </si>
  <si>
    <t>AVIVA )PRIGRI1(</t>
  </si>
  <si>
    <t>LU0160772918</t>
  </si>
  <si>
    <t>CREDIT SUISSE N</t>
  </si>
  <si>
    <t>LU0635707705</t>
  </si>
  <si>
    <t>FRANKLIN TEMPLE</t>
  </si>
  <si>
    <t>LU0195953152</t>
  </si>
  <si>
    <t>HEPTAGON FUND P</t>
  </si>
  <si>
    <t>IE00B6ZZNB36</t>
  </si>
  <si>
    <t>INVESCO ZODIAC</t>
  </si>
  <si>
    <t>LU0564079282</t>
  </si>
  <si>
    <t>KOTAK FUND</t>
  </si>
  <si>
    <t>LU067538340X</t>
  </si>
  <si>
    <t>PICTET - JAPANE</t>
  </si>
  <si>
    <t>LU0155301467</t>
  </si>
  <si>
    <t>PIMCO )PIMGAII(</t>
  </si>
  <si>
    <t>IE00B4QHG263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</si>
  <si>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</si>
  <si>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</si>
  <si>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</si>
  <si>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</si>
  <si>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</si>
  <si>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</si>
  <si>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</si>
  <si>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</si>
  <si>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סה"כ תעודות השתתפות בקרנות נאמנות בחו"ל</t>
  </si>
  <si>
    <t>סה"כ קרנות נאמנות בחו"ל</t>
  </si>
  <si>
    <t>כתבי אופציה</t>
  </si>
  <si>
    <t>סה"כ כתבי אופציה</t>
  </si>
  <si>
    <t>כתבי אופציה בישראל</t>
  </si>
  <si>
    <t>סלע נדלן אופציה</t>
  </si>
  <si>
    <t>סה"כ כתבי אופציה בישראל</t>
  </si>
  <si>
    <t>כתבי אופציה בחו"ל</t>
  </si>
  <si>
    <t>סה"כ כתבי אופציה בחו"ל</t>
  </si>
  <si>
    <t>אופציות</t>
  </si>
  <si>
    <t>סה"כ אופציות</t>
  </si>
  <si>
    <t>אופציות בישראל</t>
  </si>
  <si>
    <t>אופציות על מדדים כולל מניות</t>
  </si>
  <si>
    <t>C 1590 OCT</t>
  </si>
  <si>
    <t>ל.ר.</t>
  </si>
  <si>
    <t>P 1590 OCT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</si>
  <si>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</si>
  <si>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</si>
  <si>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</si>
  <si>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</si>
  <si>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</si>
  <si>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</si>
  <si>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</si>
  <si>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</si>
  <si>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</si>
  <si>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</si>
  <si>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</si>
  <si>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</si>
  <si>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</si>
  <si>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</si>
  <si>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חוזים עתידיים</t>
  </si>
  <si>
    <t>סה"כ 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</si>
  <si>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</si>
  <si>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</si>
  <si>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</si>
  <si>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</si>
  <si>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</si>
  <si>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</si>
  <si>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EURO STOXX 50</t>
  </si>
  <si>
    <t>VGZ5 INDEX</t>
  </si>
  <si>
    <t>NIKKEI 225  )CM</t>
  </si>
  <si>
    <t>NXZ5 COMB INDEX</t>
  </si>
  <si>
    <t>S&amp;P500 EMINI FU</t>
  </si>
  <si>
    <t>ESZ5 INDEX</t>
  </si>
  <si>
    <t>סה"כ חוזים עתידיים חו"ל</t>
  </si>
  <si>
    <t>סה"כ חוזים עתידיים בחו"ל</t>
  </si>
  <si>
    <t>מוצרים מובנים</t>
  </si>
  <si>
    <t>נכס בסיס</t>
  </si>
  <si>
    <t>סה"כ 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</si>
  <si>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</si>
  <si>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</si>
  <si>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</si>
  <si>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</si>
  <si>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</si>
  <si>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</si>
  <si>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</si>
  <si>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</si>
  <si>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</si>
  <si>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</si>
  <si>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</si>
  <si>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</si>
  <si>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</si>
  <si>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</si>
  <si>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</si>
  <si>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</si>
  <si>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</si>
  <si>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</si>
  <si>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</si>
  <si>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</si>
  <si>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</si>
  <si>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</si>
  <si>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</si>
  <si>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</si>
  <si>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</si>
  <si>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</si>
  <si>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</si>
  <si>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</si>
  <si>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</si>
  <si>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</si>
  <si>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</si>
  <si>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</si>
  <si>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</si>
  <si>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</si>
  <si>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</si>
  <si>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</si>
  <si>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</si>
  <si>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</si>
  <si>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</si>
  <si>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</si>
  <si>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</si>
  <si>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</si>
  <si>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</si>
  <si>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</si>
  <si>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</si>
  <si>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</si>
  <si>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</si>
  <si>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</si>
  <si>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</si>
  <si>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</si>
  <si>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</si>
  <si>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</si>
  <si>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</si>
  <si>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</si>
  <si>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</si>
  <si>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</si>
  <si>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</si>
  <si>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</si>
  <si>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</si>
  <si>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</si>
  <si>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</si>
  <si>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</si>
  <si>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</si>
  <si>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</si>
  <si>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</si>
  <si>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</si>
  <si>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</si>
  <si>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</si>
  <si>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</si>
  <si>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</si>
  <si>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</si>
  <si>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</si>
  <si>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</si>
  <si>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</si>
  <si>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</si>
  <si>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</si>
  <si>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</si>
  <si>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</si>
  <si>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</si>
  <si>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</si>
  <si>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</si>
  <si>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</si>
  <si>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</si>
  <si>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</si>
  <si>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</si>
  <si>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</si>
  <si>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</si>
  <si>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</si>
  <si>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</si>
  <si>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</si>
  <si>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</si>
  <si>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</si>
  <si>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</si>
  <si>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</si>
  <si>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</si>
  <si>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</si>
  <si>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</si>
  <si>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</si>
  <si>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</si>
  <si>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</si>
  <si>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</si>
  <si>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</si>
  <si>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</si>
  <si>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</si>
  <si>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</si>
  <si>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</si>
  <si>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</si>
  <si>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</si>
  <si>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</si>
  <si>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</si>
  <si>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</si>
  <si>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</si>
  <si>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</si>
  <si>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</si>
  <si>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</si>
  <si>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</si>
  <si>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</si>
  <si>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</si>
  <si>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</si>
  <si>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</si>
  <si>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</si>
  <si>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</si>
  <si>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</si>
  <si>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</si>
  <si>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</si>
  <si>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</si>
  <si>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</si>
  <si>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</si>
  <si>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</si>
  <si>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</si>
  <si>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</si>
  <si>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</si>
  <si>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</si>
  <si>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</si>
  <si>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</si>
  <si>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</si>
  <si>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</si>
  <si>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סה"כ 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</si>
  <si>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</si>
  <si>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</si>
  <si>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</si>
  <si>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</si>
  <si>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</si>
  <si>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</si>
  <si>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</si>
  <si>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</si>
  <si>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</si>
  <si>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</si>
  <si>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</si>
  <si>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</si>
  <si>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</si>
  <si>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</si>
  <si>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לא סחיר - אג"ח קונצרני</t>
  </si>
  <si>
    <t>סה"כ אג"ח קונצרני ל"ס</t>
  </si>
  <si>
    <t>אג"ח קונצרני ל"ס בישראל</t>
  </si>
  <si>
    <t>אג"ח קונצרני צמוד מדד</t>
  </si>
  <si>
    <t>חבס אג"ח 12</t>
  </si>
  <si>
    <t>סה"כ אג"ח קונצרני צמוד מדד</t>
  </si>
  <si>
    <t>אג"ח קונצרני לא צמוד</t>
  </si>
  <si>
    <t>אמקור סד' א 022</t>
  </si>
  <si>
    <t>21/09/2014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</si>
  <si>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</si>
  <si>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</si>
  <si>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</si>
  <si>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</si>
  <si>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</si>
  <si>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</si>
  <si>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</si>
  <si>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</si>
  <si>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</si>
  <si>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</si>
  <si>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</si>
  <si>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</si>
  <si>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לא סחיר - מניות</t>
  </si>
  <si>
    <t>סה"כ מניות ל"ס</t>
  </si>
  <si>
    <t>מניות ל"ס בישראל</t>
  </si>
  <si>
    <t>סה"כ מניות ל"ס בישראל</t>
  </si>
  <si>
    <t>מניות ל"ס בחו"ל</t>
  </si>
  <si>
    <t>סה"כ מניות ל"ס בחו"ל</t>
  </si>
  <si>
    <t>לא סחיר - קרנות השקעה</t>
  </si>
  <si>
    <t>סה"כ 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</si>
  <si>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</si>
  <si>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</si>
  <si>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</si>
  <si>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</si>
  <si>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אלפא קרן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</si>
  <si>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</si>
  <si>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</si>
  <si>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</si>
  <si>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</si>
  <si>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</si>
  <si>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</si>
  <si>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</si>
  <si>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GOLDEN TREE PS ל"ס</t>
  </si>
  <si>
    <t>XS222555XXX1</t>
  </si>
  <si>
    <t>THIRD POINT ל"ס</t>
  </si>
  <si>
    <t>XS522255XXXX</t>
  </si>
  <si>
    <t>BLACKSTONE VIII</t>
  </si>
  <si>
    <t>CIM FUND VIII</t>
  </si>
  <si>
    <t>XS5444FF1111</t>
  </si>
  <si>
    <t>ברוקטון -3</t>
  </si>
  <si>
    <t>ARES SPECIAL SI</t>
  </si>
  <si>
    <t>FIRS TIME</t>
  </si>
  <si>
    <t>XS222DDXXXX0</t>
  </si>
  <si>
    <t>PANTHEON 1 L.P</t>
  </si>
  <si>
    <t>XS22DDFVCCC</t>
  </si>
  <si>
    <t>סה"כ קרנות השקעה ל"ס בחו"ל</t>
  </si>
  <si>
    <t>לא סחיר - כתבי אופציה</t>
  </si>
  <si>
    <t>סה"כ 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</si>
  <si>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</si>
  <si>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</si>
  <si>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</si>
  <si>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</si>
  <si>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לא סחיר - אופציות</t>
  </si>
  <si>
    <t>סה"כ 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</si>
  <si>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</si>
  <si>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</si>
  <si>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</si>
  <si>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</si>
  <si>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</si>
  <si>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</si>
  <si>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</si>
  <si>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</si>
  <si>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</si>
  <si>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</si>
  <si>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</si>
  <si>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</si>
  <si>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</si>
  <si>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</si>
  <si>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</si>
  <si>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</si>
  <si>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</si>
  <si>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</si>
  <si>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לא סחיר - חוזים עתידיים</t>
  </si>
  <si>
    <t>סה"כ 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</si>
  <si>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</si>
  <si>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</si>
  <si>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</si>
  <si>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</si>
  <si>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10/02FW3.81110$</t>
  </si>
  <si>
    <t>11/06/2015</t>
  </si>
  <si>
    <t>16/06FW3.87000$</t>
  </si>
  <si>
    <t>16/09/2015</t>
  </si>
  <si>
    <t>25/02FW3.82280$</t>
  </si>
  <si>
    <t>25/02FW3.88280$</t>
  </si>
  <si>
    <t>25/05/2015</t>
  </si>
  <si>
    <t>E16/06FW4.37730</t>
  </si>
  <si>
    <t>E23/06FW4.42460</t>
  </si>
  <si>
    <t>24/09/2015</t>
  </si>
  <si>
    <t>E27/04FW4.16000</t>
  </si>
  <si>
    <t>6/08/2015</t>
  </si>
  <si>
    <t>E27/04FW4.20520</t>
  </si>
  <si>
    <t>27/07/2015</t>
  </si>
  <si>
    <t>E27/04FW4.21880</t>
  </si>
  <si>
    <t>11/08/2015</t>
  </si>
  <si>
    <t>LS10/12FW5.9045</t>
  </si>
  <si>
    <t>LS10/12FW5.9105</t>
  </si>
  <si>
    <t>10/06/2015</t>
  </si>
  <si>
    <t>LS10/12FW5.9348</t>
  </si>
  <si>
    <t>Y19/11FW.032610</t>
  </si>
  <si>
    <t>19/11/2014</t>
  </si>
  <si>
    <t>Y22/10FW.034905</t>
  </si>
  <si>
    <t>22/10/2014</t>
  </si>
  <si>
    <t>Y28/01FW.032500</t>
  </si>
  <si>
    <t>29/04/2015</t>
  </si>
  <si>
    <t>סה"כ חוזים ₪ / מט"ח</t>
  </si>
  <si>
    <t>חוזים מט"ח/ מט"ח</t>
  </si>
  <si>
    <t>בראקליס 2026</t>
  </si>
  <si>
    <t>2/06/2014</t>
  </si>
  <si>
    <t>ברקליס 04/2026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</si>
  <si>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</si>
  <si>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</si>
  <si>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</si>
  <si>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</si>
  <si>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</si>
  <si>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</si>
  <si>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</si>
  <si>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</si>
  <si>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</si>
  <si>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</si>
  <si>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לא סחיר - מוצרים מובנים</t>
  </si>
  <si>
    <t>סה"כ מוצרים מובנים ל"ס</t>
  </si>
  <si>
    <t>מוצרים מובנים ל"ס בישראל</t>
  </si>
  <si>
    <t>סה"כ מוצרים מובנים ל"ס בישראל</t>
  </si>
  <si>
    <t>מוצרים מובנים ל"ס בחו"ל</t>
  </si>
  <si>
    <t>XS1247508903</t>
  </si>
  <si>
    <t>סה"כ מוצרים מובנים ל"ס בחו"ל</t>
  </si>
  <si>
    <t>הלוואות</t>
  </si>
  <si>
    <t>קונסורציום כן/לא</t>
  </si>
  <si>
    <t>סה"כ הלוואות</t>
  </si>
  <si>
    <t>הלוואות בישראל</t>
  </si>
  <si>
    <t>הלוואות כנגד חסכון עמיתים/מבוטחים</t>
  </si>
  <si>
    <t>הלוואות - עמיתיים</t>
  </si>
  <si>
    <t>לא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</si>
  <si>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</si>
  <si>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</si>
  <si>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</si>
  <si>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</si>
  <si>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</si>
  <si>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</si>
  <si>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או.פי.סי רותם ה</t>
  </si>
  <si>
    <t>אלדן הלוואה 016</t>
  </si>
  <si>
    <t>דליה אנרגיה משי</t>
  </si>
  <si>
    <t>יורוקום נדלן 1</t>
  </si>
  <si>
    <t>ORBOTECH INC</t>
  </si>
  <si>
    <t>אשלים מגלים משי</t>
  </si>
  <si>
    <t>מגלים סולאר אנר</t>
  </si>
  <si>
    <t>קניון 7 הכוכבים</t>
  </si>
  <si>
    <t>קניון שבעת הכוכ</t>
  </si>
  <si>
    <t>גלובוס מקס משיכ</t>
  </si>
  <si>
    <t>יורוקום נדלן 2</t>
  </si>
  <si>
    <t>יורוקום נדלן 3</t>
  </si>
  <si>
    <t>ריט 1 הל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</si>
  <si>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</si>
  <si>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</si>
  <si>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</si>
  <si>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</si>
  <si>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</si>
  <si>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</si>
  <si>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</si>
  <si>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</si>
  <si>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</si>
  <si>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</si>
  <si>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חמית הנפקות 12</t>
  </si>
  <si>
    <t>חמית הנפקות הלו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</si>
  <si>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</si>
  <si>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</si>
  <si>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</si>
  <si>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</si>
  <si>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</si>
  <si>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</si>
  <si>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</si>
  <si>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</si>
  <si>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ALON-A</t>
  </si>
  <si>
    <t>ALON-B</t>
  </si>
  <si>
    <t>ALON-B2</t>
  </si>
  <si>
    <t>מזרחי לונדון הלו</t>
  </si>
  <si>
    <t>XSGG222DDD22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</si>
  <si>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</si>
  <si>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</si>
  <si>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</si>
  <si>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</si>
  <si>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פקדונות</t>
  </si>
  <si>
    <t>סה"כ 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</si>
  <si>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</si>
  <si>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</si>
  <si>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</si>
  <si>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</si>
  <si>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</si>
  <si>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</si>
  <si>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</si>
  <si>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</si>
  <si>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</si>
  <si>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</si>
  <si>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</si>
  <si>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</si>
  <si>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</si>
  <si>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</si>
  <si>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זכויות מקרקעין</t>
  </si>
  <si>
    <t>תאריך שערוך אחרון</t>
  </si>
  <si>
    <t>אופי הנכס</t>
  </si>
  <si>
    <t>שיעור התשואה במהלך התקופה</t>
  </si>
  <si>
    <t>סה"כ זכויות מקרקעין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</si>
  <si>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</si>
  <si>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</si>
  <si>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</si>
  <si>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</si>
  <si>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</si>
  <si>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</si>
  <si>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</si>
  <si>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</si>
  <si>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</si>
  <si>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</si>
  <si>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</si>
  <si>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</si>
  <si>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השקעה בחברות מוחזקות</t>
  </si>
  <si>
    <t>ערך בספרים</t>
  </si>
  <si>
    <t>סה"כ חברות מוחזקות</t>
  </si>
  <si>
    <t>נכסים אחרים</t>
  </si>
  <si>
    <t>חברות מוחזקות בארץ</t>
  </si>
  <si>
    <t>סה"כ חברות מוחזקות בארץ</t>
  </si>
  <si>
    <t>סה"כ נכסים אחרים</t>
  </si>
  <si>
    <t>חברות מוחזקות בחו"ל</t>
  </si>
  <si>
    <t>סה"כ חברות מוחזקות בחו"ל</t>
  </si>
  <si>
    <t>השקעות אחרות</t>
  </si>
  <si>
    <t>סה"כ השקעות אחרות</t>
  </si>
  <si>
    <t>השקעות אחרות בישראל</t>
  </si>
  <si>
    <t>התחייבות  נכות</t>
  </si>
  <si>
    <t>סה"כ השקעות אחרות בישראל</t>
  </si>
  <si>
    <t>השקעות אחרות בחו"ל</t>
  </si>
  <si>
    <t>סה"כ השקעות אחרות בחו"ל</t>
  </si>
  <si>
    <t>התחייבויות להשקעה</t>
  </si>
  <si>
    <t>תאריך סיום ההתחייבות</t>
  </si>
  <si>
    <t>סה"כ התחייבות להשקעה</t>
  </si>
  <si>
    <t>התחייבות להשקעה בישראל</t>
  </si>
  <si>
    <t>יתרות התחייבות להשקעה בישראל</t>
  </si>
  <si>
    <t>סה"כ יתרות התחייבות להשקעה בישראל</t>
  </si>
  <si>
    <t>סה"כ התחייבות להשקעה בישראל</t>
  </si>
  <si>
    <t>התחייבות להשקעה בחו"ל</t>
  </si>
  <si>
    <t>יתרות התחייבות להשקעה בחו"ל</t>
  </si>
  <si>
    <t>סה"כ יתרות התחייבות להשקעה בחו"ל</t>
  </si>
  <si>
    <t>סה"כ התחייבות להשקעה בחו"ל</t>
  </si>
  <si>
    <t>עלות מתואמת - אג"ח קונצרני סחיר</t>
  </si>
  <si>
    <t>ריבית אפקטיבית</t>
  </si>
  <si>
    <t>עלות מותאמת</t>
  </si>
  <si>
    <t>עלות מתואמת - אג"ח קונצרני ל"ס</t>
  </si>
  <si>
    <t>עלות מתואמת - מסגרות אשראי מנוצלות ללווים</t>
  </si>
  <si>
    <t>12-01000363</t>
  </si>
  <si>
    <t xml:space="preserve">לא מדורג </t>
  </si>
  <si>
    <t xml:space="preserve">נדלן </t>
  </si>
  <si>
    <t>לא מדורג</t>
  </si>
  <si>
    <t>XS52222FFC22</t>
  </si>
  <si>
    <t>אחרים</t>
  </si>
  <si>
    <t>בלקסטון 8</t>
  </si>
  <si>
    <t>ברוקטון קפיטל 3</t>
  </si>
  <si>
    <t xml:space="preserve">פנטיאון </t>
  </si>
  <si>
    <t>הופק ב 12:59 15/10/2015</t>
  </si>
  <si>
    <t>BNP 6 1/18</t>
  </si>
  <si>
    <t>technology</t>
  </si>
  <si>
    <t>Technology Hardware &amp; Equipmen</t>
  </si>
  <si>
    <t xml:space="preserve">אנרגיה </t>
  </si>
  <si>
    <t>US2546871060</t>
  </si>
  <si>
    <t>אי די בי אג ד הסדר חוב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</si>
</sst>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</font>
    <font>
      <sz val="10"/>
      <name val="Arial"/>
      <family val="2"/>
    </font>
    <font>
      <b/>
      <sz val="14"/>
      <color rgb="FF800080"/>
      <name val="Ariel"/>
    </font>
    <font>
      <b/>
      <sz val="10"/>
      <color rgb="FF00000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color rgb="FF0000FF"/>
      <name val="Ariel"/>
      <charset val="177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</borders>
  <cellStyleXfs count="3">
    <xf numFmtId="0" fontId="0" fillId="0" borderId="0"/>
    <xf numFmtId="43" fontId="1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0" fillId="0" borderId="2" xfId="0" applyBorder="1"/>
    <xf numFmtId="0" fontId="3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3" xfId="0" applyBorder="1"/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43" fontId="1" fillId="0" borderId="0" xfId="1"/>
    <xf numFmtId="2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1" xfId="0" applyFont="1" applyBorder="1" applyAlignment="1">
      <alignment horizontal="center" readingOrder="2"/>
    </xf>
    <xf numFmtId="4" fontId="8" fillId="0" borderId="0" xfId="0" applyNumberFormat="1" applyFont="1" applyAlignment="1">
      <alignment horizontal="right"/>
    </xf>
    <xf numFmtId="4" fontId="0" fillId="0" borderId="0" xfId="0" applyNumberFormat="1"/>
    <xf numFmtId="10" fontId="1" fillId="0" borderId="0" xfId="2" applyNumberFormat="1"/>
    <xf numFmtId="43" fontId="0" fillId="0" borderId="0" xfId="1" applyFont="1"/>
    <xf numFmtId="0" fontId="6" fillId="0" borderId="0" xfId="0" applyFont="1" applyAlignment="1">
      <alignment horizontal="right" readingOrder="2"/>
    </xf>
    <xf numFmtId="0" fontId="6" fillId="0" borderId="0" xfId="0" applyFont="1" applyFill="1" applyAlignment="1">
      <alignment horizontal="right" readingOrder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nawan\user_env$\folder_redir\yanivla\Desktop\&#1512;&#1513;&#1497;&#1502;&#1514;%20&#1504;&#1499;&#1505;&#1497;&#1501;%20&#1512;&#1489;&#1506;&#1493;&#1504;&#1497;&#1514;%20&#1499;&#1500;&#1500;&#1497;&#1514;%20&#1493;&#1502;&#1511;&#1497;&#1508;&#14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יכום נכסי ההשקעה"/>
      <sheetName val="מזומנים"/>
      <sheetName val="התחייבות ממשלתיות"/>
      <sheetName val="תעודות חוב מסחריות"/>
      <sheetName val="אג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 - תעודות התחייבות ממשלה"/>
      <sheetName val="לא סחיר - תעודות חוב מסחריות"/>
      <sheetName val="לא סחיר - אג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"/>
      <sheetName val="זכויות מקרקעין"/>
      <sheetName val="השקעה בחברות מוחזקות"/>
      <sheetName val="השקעות אחרות"/>
      <sheetName val="התחייבויות להשקעה"/>
      <sheetName val="עלות מתואמת - אגח קונצרני סחיר"/>
      <sheetName val="עלות מתואמת - אגח קונצרני לס"/>
      <sheetName val="עלות מתואמת - מסגרות אשראי מנוצ"/>
    </sheetNames>
    <sheetDataSet>
      <sheetData sheetId="0">
        <row r="47">
          <cell r="B47">
            <v>1007955.76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6"/>
  <sheetViews>
    <sheetView rightToLeft="1" tabSelected="1" topLeftCell="A13" workbookViewId="0">
      <selection activeCell="B49" sqref="B49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8" spans="1:3" ht="15.75">
      <c r="A8" s="3" t="s">
        <v>3</v>
      </c>
    </row>
    <row r="11" spans="1:3" ht="13.5" thickBot="1">
      <c r="A11" s="5"/>
      <c r="B11" s="5"/>
      <c r="C11" s="5"/>
    </row>
    <row r="13" spans="1:3">
      <c r="A13" s="4" t="s">
        <v>4</v>
      </c>
      <c r="B13" s="4" t="s">
        <v>5</v>
      </c>
      <c r="C13" s="4" t="s">
        <v>6</v>
      </c>
    </row>
    <row r="14" spans="1:3" ht="13.5" thickBot="1">
      <c r="A14" s="6"/>
      <c r="B14" s="6"/>
      <c r="C14" s="6"/>
    </row>
    <row r="15" spans="1:3">
      <c r="A15" s="7" t="s">
        <v>7</v>
      </c>
      <c r="B15" s="7"/>
      <c r="C15" s="7"/>
    </row>
    <row r="16" spans="1:3">
      <c r="A16" s="8" t="s">
        <v>8</v>
      </c>
      <c r="B16" s="9">
        <f>+מזומנים!I54</f>
        <v>71108.38</v>
      </c>
      <c r="C16" s="10">
        <f t="shared" ref="C16:C42" si="0">B16/$B$49</f>
        <v>7.176081599148279E-2</v>
      </c>
    </row>
    <row r="17" spans="1:3">
      <c r="A17" s="8" t="s">
        <v>9</v>
      </c>
      <c r="B17" s="9">
        <f>+B18+B19+B20+B21+B22+B23+B24+B25+B26+B27</f>
        <v>599554.35000000009</v>
      </c>
      <c r="C17" s="10">
        <f t="shared" si="0"/>
        <v>0.60505540116710677</v>
      </c>
    </row>
    <row r="18" spans="1:3">
      <c r="A18" s="8" t="s">
        <v>10</v>
      </c>
      <c r="B18" s="9">
        <f>+'התחייבות ממשלתיות'!M13</f>
        <v>189010.39</v>
      </c>
      <c r="C18" s="10">
        <f t="shared" si="0"/>
        <v>0.19074460446530209</v>
      </c>
    </row>
    <row r="19" spans="1:3">
      <c r="A19" s="8" t="s">
        <v>11</v>
      </c>
      <c r="B19" s="9">
        <f>+'תעודות חוב מסחריות'!O13</f>
        <v>0</v>
      </c>
      <c r="C19" s="10">
        <f t="shared" si="0"/>
        <v>0</v>
      </c>
    </row>
    <row r="20" spans="1:3">
      <c r="A20" s="8" t="s">
        <v>12</v>
      </c>
      <c r="B20" s="9">
        <f>+'אגח קונצרני'!P13</f>
        <v>135804.91</v>
      </c>
      <c r="C20" s="10">
        <f t="shared" si="0"/>
        <v>0.13705095176194254</v>
      </c>
    </row>
    <row r="21" spans="1:3">
      <c r="A21" s="8" t="s">
        <v>13</v>
      </c>
      <c r="B21" s="9">
        <f>+מניות!J13</f>
        <v>74459.009999999995</v>
      </c>
      <c r="C21" s="10">
        <f t="shared" si="0"/>
        <v>7.5142188804160293E-2</v>
      </c>
    </row>
    <row r="22" spans="1:3">
      <c r="A22" s="8" t="s">
        <v>14</v>
      </c>
      <c r="B22" s="9">
        <f>+'תעודות סל'!I13</f>
        <v>182699.82</v>
      </c>
      <c r="C22" s="10">
        <f t="shared" si="0"/>
        <v>0.18437613351192961</v>
      </c>
    </row>
    <row r="23" spans="1:3">
      <c r="A23" s="8" t="s">
        <v>15</v>
      </c>
      <c r="B23" s="9">
        <f>+'קרנות נאמנות'!K13</f>
        <v>19596.259999999998</v>
      </c>
      <c r="C23" s="10">
        <f t="shared" si="0"/>
        <v>1.9776060261550807E-2</v>
      </c>
    </row>
    <row r="24" spans="1:3">
      <c r="A24" s="8" t="s">
        <v>16</v>
      </c>
      <c r="B24" s="9">
        <f>+'כתבי אופציה'!H13</f>
        <v>49.65</v>
      </c>
      <c r="C24" s="10">
        <f t="shared" si="0"/>
        <v>5.0105550344096151E-5</v>
      </c>
    </row>
    <row r="25" spans="1:3">
      <c r="A25" s="8" t="s">
        <v>17</v>
      </c>
      <c r="B25" s="9">
        <f>+אופציות!H13</f>
        <v>-1776.5</v>
      </c>
      <c r="C25" s="10">
        <f t="shared" si="0"/>
        <v>-1.7927998023421312E-3</v>
      </c>
    </row>
    <row r="26" spans="1:3">
      <c r="A26" s="8" t="s">
        <v>18</v>
      </c>
      <c r="B26" s="9">
        <f>+'חוזים עתידיים'!H13</f>
        <v>-1175.78</v>
      </c>
      <c r="C26" s="10">
        <f t="shared" si="0"/>
        <v>-1.1865680560640759E-3</v>
      </c>
    </row>
    <row r="27" spans="1:3">
      <c r="A27" s="8" t="s">
        <v>19</v>
      </c>
      <c r="B27" s="9">
        <f>+'מוצרים מובנים'!M13</f>
        <v>886.59</v>
      </c>
      <c r="C27" s="10">
        <f t="shared" si="0"/>
        <v>8.9472467028342822E-4</v>
      </c>
    </row>
    <row r="28" spans="1:3">
      <c r="A28" s="8" t="s">
        <v>20</v>
      </c>
      <c r="B28" s="9">
        <f>+B29+B30+B31+B32+B33+B34+B35+B36+B37</f>
        <v>299320.30000000005</v>
      </c>
      <c r="C28" s="10">
        <f t="shared" si="0"/>
        <v>0.30206663364874048</v>
      </c>
    </row>
    <row r="29" spans="1:3">
      <c r="A29" s="8" t="s">
        <v>10</v>
      </c>
      <c r="B29" s="9">
        <f>+'לא סחיר - תעודות התחייבות ממשלה'!L13</f>
        <v>293441.08</v>
      </c>
      <c r="C29" s="10">
        <f t="shared" si="0"/>
        <v>0.29613347043234539</v>
      </c>
    </row>
    <row r="30" spans="1:3">
      <c r="A30" s="8" t="s">
        <v>21</v>
      </c>
      <c r="B30" s="9">
        <f>+'לא סחיר - תעודות חוב מסחריות'!P13</f>
        <v>0</v>
      </c>
      <c r="C30" s="10">
        <f t="shared" si="0"/>
        <v>0</v>
      </c>
    </row>
    <row r="31" spans="1:3">
      <c r="A31" s="8" t="s">
        <v>22</v>
      </c>
      <c r="B31" s="9">
        <f>+'לא סחיר - אגח קונצרני'!O13</f>
        <v>653.54</v>
      </c>
      <c r="C31" s="10">
        <f t="shared" si="0"/>
        <v>6.5953638211239875E-4</v>
      </c>
    </row>
    <row r="32" spans="1:3">
      <c r="A32" s="8" t="s">
        <v>23</v>
      </c>
      <c r="B32" s="9">
        <f>+'לא סחיר - מניות'!I13</f>
        <v>0</v>
      </c>
      <c r="C32" s="10">
        <f t="shared" si="0"/>
        <v>0</v>
      </c>
    </row>
    <row r="33" spans="1:3">
      <c r="A33" s="8" t="s">
        <v>24</v>
      </c>
      <c r="B33" s="9">
        <f>+'לא סחיר - קרנות השקעה'!G13</f>
        <v>5765.84</v>
      </c>
      <c r="C33" s="10">
        <f t="shared" si="0"/>
        <v>5.8187429284190005E-3</v>
      </c>
    </row>
    <row r="34" spans="1:3">
      <c r="A34" s="8" t="s">
        <v>25</v>
      </c>
      <c r="B34" s="9">
        <f>+'לא סחיר - כתבי אופציה'!I13</f>
        <v>0</v>
      </c>
      <c r="C34" s="10">
        <f t="shared" si="0"/>
        <v>0</v>
      </c>
    </row>
    <row r="35" spans="1:3">
      <c r="A35" s="8" t="s">
        <v>26</v>
      </c>
      <c r="B35" s="9">
        <f>+'לא סחיר - אופציות'!H13</f>
        <v>0</v>
      </c>
      <c r="C35" s="10">
        <f t="shared" si="0"/>
        <v>0</v>
      </c>
    </row>
    <row r="36" spans="1:3">
      <c r="A36" s="8" t="s">
        <v>27</v>
      </c>
      <c r="B36" s="9">
        <f>+'לא סחיר - חוזים עתידיים'!H13</f>
        <v>-540.16</v>
      </c>
      <c r="C36" s="10">
        <f t="shared" si="0"/>
        <v>-5.451160941362936E-4</v>
      </c>
    </row>
    <row r="37" spans="1:3">
      <c r="A37" s="8" t="s">
        <v>28</v>
      </c>
      <c r="B37" s="9">
        <f>+'לא סחיר - מוצרים מובנים'!M13</f>
        <v>0</v>
      </c>
      <c r="C37" s="10">
        <f t="shared" si="0"/>
        <v>0</v>
      </c>
    </row>
    <row r="38" spans="1:3">
      <c r="A38" s="8" t="s">
        <v>29</v>
      </c>
      <c r="B38" s="9">
        <f>+הלוואות!L13</f>
        <v>23533.32</v>
      </c>
      <c r="C38" s="10">
        <f t="shared" si="0"/>
        <v>2.3749243706419433E-2</v>
      </c>
    </row>
    <row r="39" spans="1:3">
      <c r="A39" s="8" t="s">
        <v>30</v>
      </c>
      <c r="B39" s="9">
        <f>+פקדונות!M13</f>
        <v>0</v>
      </c>
      <c r="C39" s="10">
        <f t="shared" si="0"/>
        <v>0</v>
      </c>
    </row>
    <row r="40" spans="1:3">
      <c r="A40" s="8" t="s">
        <v>31</v>
      </c>
      <c r="B40" s="9">
        <f>+'זכויות מקרקעין'!F13</f>
        <v>0</v>
      </c>
      <c r="C40" s="10">
        <f t="shared" si="0"/>
        <v>0</v>
      </c>
    </row>
    <row r="41" spans="1:3">
      <c r="A41" s="8" t="s">
        <v>32</v>
      </c>
      <c r="B41" s="9">
        <f>+'השקעה בחברות מוחזקות'!G13</f>
        <v>0</v>
      </c>
      <c r="C41" s="10">
        <f t="shared" si="0"/>
        <v>0</v>
      </c>
    </row>
    <row r="42" spans="1:3">
      <c r="A42" s="8" t="s">
        <v>33</v>
      </c>
      <c r="B42" s="9">
        <f>+'השקעות אחרות'!H13</f>
        <v>-2608.1640000000002</v>
      </c>
      <c r="C42" s="10">
        <f t="shared" si="0"/>
        <v>-2.6320945137494303E-3</v>
      </c>
    </row>
    <row r="43" spans="1:3">
      <c r="A43" s="7" t="s">
        <v>35</v>
      </c>
      <c r="B43" s="7"/>
      <c r="C43" s="10"/>
    </row>
    <row r="44" spans="1:3">
      <c r="A44" s="8" t="s">
        <v>36</v>
      </c>
      <c r="B44" s="9">
        <f>+'עלות מתואמת - אגח קונצרני לס'!L13</f>
        <v>0</v>
      </c>
      <c r="C44" s="10">
        <f>B44/$B$49</f>
        <v>0</v>
      </c>
    </row>
    <row r="45" spans="1:3">
      <c r="A45" s="8" t="s">
        <v>37</v>
      </c>
      <c r="B45" s="9">
        <f>+'עלות מתואמת - אגח קונצרני לס'!L13</f>
        <v>0</v>
      </c>
      <c r="C45" s="10">
        <f>B45/$B$49</f>
        <v>0</v>
      </c>
    </row>
    <row r="46" spans="1:3">
      <c r="A46" s="8" t="s">
        <v>38</v>
      </c>
      <c r="B46" s="9">
        <v>0</v>
      </c>
      <c r="C46" s="10">
        <f>B46/$B$49</f>
        <v>0</v>
      </c>
    </row>
    <row r="47" spans="1:3">
      <c r="A47" s="8" t="s">
        <v>34</v>
      </c>
      <c r="B47" s="9">
        <f>+'התחייבויות להשקעה'!C13</f>
        <v>6764.2480000000005</v>
      </c>
      <c r="C47" s="10">
        <v>0</v>
      </c>
    </row>
    <row r="48" spans="1:3" ht="13.5" thickBot="1">
      <c r="A48" s="11"/>
      <c r="B48" s="11"/>
      <c r="C48" s="11"/>
    </row>
    <row r="49" spans="1:3">
      <c r="A49" s="4" t="s">
        <v>39</v>
      </c>
      <c r="B49" s="12">
        <f>+B16+B17+B28+B38+B39+B40+B41+B42</f>
        <v>990908.1860000001</v>
      </c>
      <c r="C49" s="13">
        <f>+C16+C17+C28+C38+C39+C40+C41+C42+C47+C44+C45+C46</f>
        <v>1</v>
      </c>
    </row>
    <row r="51" spans="1:3">
      <c r="B51" s="29"/>
    </row>
    <row r="52" spans="1:3">
      <c r="A52" s="7"/>
      <c r="B52" s="7" t="s">
        <v>40</v>
      </c>
      <c r="C52" s="7" t="s">
        <v>41</v>
      </c>
    </row>
    <row r="54" spans="1:3">
      <c r="B54" s="8" t="s">
        <v>42</v>
      </c>
      <c r="C54" s="14">
        <v>3.923</v>
      </c>
    </row>
    <row r="55" spans="1:3">
      <c r="B55" s="8" t="s">
        <v>43</v>
      </c>
      <c r="C55" s="14">
        <v>3.2627999999999999</v>
      </c>
    </row>
    <row r="56" spans="1:3">
      <c r="B56" s="8" t="s">
        <v>44</v>
      </c>
      <c r="C56" s="14">
        <v>5.9522000000000004</v>
      </c>
    </row>
    <row r="57" spans="1:3">
      <c r="B57" s="8" t="s">
        <v>45</v>
      </c>
      <c r="C57" s="14">
        <v>4.0293000000000001</v>
      </c>
    </row>
    <row r="58" spans="1:3">
      <c r="B58" s="8" t="s">
        <v>46</v>
      </c>
      <c r="C58" s="14">
        <v>2.9266999999999999</v>
      </c>
    </row>
    <row r="59" spans="1:3">
      <c r="B59" s="8" t="s">
        <v>47</v>
      </c>
      <c r="C59" s="14">
        <v>4.4038000000000004</v>
      </c>
    </row>
    <row r="60" spans="1:3">
      <c r="B60" s="8" t="s">
        <v>48</v>
      </c>
      <c r="C60" s="14">
        <v>0.46910000000000002</v>
      </c>
    </row>
    <row r="61" spans="1:3">
      <c r="B61" s="8" t="s">
        <v>49</v>
      </c>
      <c r="C61" s="14">
        <v>5.5311000000000003</v>
      </c>
    </row>
    <row r="62" spans="1:3">
      <c r="B62" s="8" t="s">
        <v>50</v>
      </c>
      <c r="C62" s="14">
        <v>0.59030000000000005</v>
      </c>
    </row>
    <row r="63" spans="1:3">
      <c r="B63" s="8" t="s">
        <v>51</v>
      </c>
      <c r="C63" s="14">
        <v>0.28370000000000001</v>
      </c>
    </row>
    <row r="64" spans="1:3">
      <c r="B64" s="8" t="s">
        <v>52</v>
      </c>
      <c r="C64" s="14">
        <v>2.758</v>
      </c>
    </row>
    <row r="65" spans="2:3">
      <c r="B65" s="8" t="s">
        <v>53</v>
      </c>
      <c r="C65" s="14">
        <v>0.1822</v>
      </c>
    </row>
    <row r="66" spans="2:3">
      <c r="B66" s="8" t="s">
        <v>54</v>
      </c>
      <c r="C66" s="14">
        <v>9.8811999999999998</v>
      </c>
    </row>
    <row r="67" spans="2:3">
      <c r="B67" s="8" t="s">
        <v>55</v>
      </c>
      <c r="C67" s="14">
        <v>0.46489999999999998</v>
      </c>
    </row>
    <row r="68" spans="2:3">
      <c r="B68" s="8" t="s">
        <v>56</v>
      </c>
      <c r="C68" s="14">
        <v>0.57489999999999997</v>
      </c>
    </row>
    <row r="69" spans="2:3">
      <c r="B69" s="8" t="s">
        <v>57</v>
      </c>
      <c r="C69" s="14">
        <v>0.2319</v>
      </c>
    </row>
    <row r="70" spans="2:3">
      <c r="B70" s="8" t="s">
        <v>58</v>
      </c>
      <c r="C70" s="14">
        <v>6.0199999999999997E-2</v>
      </c>
    </row>
    <row r="71" spans="2:3">
      <c r="B71" s="8" t="s">
        <v>59</v>
      </c>
      <c r="C71" s="14">
        <v>0.96930000000000005</v>
      </c>
    </row>
    <row r="72" spans="2:3">
      <c r="B72" s="8" t="s">
        <v>60</v>
      </c>
      <c r="C72" s="14">
        <v>2.12E-2</v>
      </c>
    </row>
    <row r="73" spans="2:3">
      <c r="B73" s="8" t="s">
        <v>61</v>
      </c>
      <c r="C73" s="14">
        <v>5.9794</v>
      </c>
    </row>
    <row r="74" spans="2:3">
      <c r="B74" s="8" t="s">
        <v>62</v>
      </c>
      <c r="C74" s="14">
        <v>1.0827</v>
      </c>
    </row>
    <row r="75" spans="2:3">
      <c r="B75" s="8" t="s">
        <v>63</v>
      </c>
      <c r="C75" s="14">
        <v>0.62463000000000002</v>
      </c>
    </row>
    <row r="76" spans="2:3">
      <c r="B76" s="8" t="s">
        <v>64</v>
      </c>
      <c r="C76" s="14">
        <v>2.5083000000000002</v>
      </c>
    </row>
    <row r="77" spans="2:3">
      <c r="B77" s="8" t="s">
        <v>65</v>
      </c>
      <c r="C77" s="14">
        <v>1.2982</v>
      </c>
    </row>
    <row r="78" spans="2:3">
      <c r="B78" s="8" t="s">
        <v>66</v>
      </c>
      <c r="C78" s="14">
        <v>0.5071</v>
      </c>
    </row>
    <row r="79" spans="2:3">
      <c r="B79" s="8" t="s">
        <v>67</v>
      </c>
      <c r="C79" s="14">
        <v>2.7631999999999999</v>
      </c>
    </row>
    <row r="80" spans="2:3">
      <c r="B80" s="8" t="s">
        <v>68</v>
      </c>
      <c r="C80" s="14">
        <v>0.61860000000000004</v>
      </c>
    </row>
    <row r="81" spans="1:3">
      <c r="B81" s="8" t="s">
        <v>69</v>
      </c>
      <c r="C81" s="14">
        <v>1.0399</v>
      </c>
    </row>
    <row r="82" spans="1:3">
      <c r="B82" s="8" t="s">
        <v>70</v>
      </c>
      <c r="C82" s="14">
        <v>1.4072</v>
      </c>
    </row>
    <row r="83" spans="1:3">
      <c r="B83" s="8" t="s">
        <v>71</v>
      </c>
      <c r="C83" s="14">
        <v>1.6223000000000001</v>
      </c>
    </row>
    <row r="86" spans="1:3">
      <c r="A86" s="2" t="s">
        <v>72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rightToLeft="1" topLeftCell="C1" workbookViewId="0">
      <selection activeCell="J30" sqref="J30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917</v>
      </c>
    </row>
    <row r="6" spans="1:11">
      <c r="A6" s="2" t="s">
        <v>2</v>
      </c>
    </row>
    <row r="9" spans="1:11">
      <c r="A9" s="4" t="s">
        <v>74</v>
      </c>
      <c r="B9" s="4" t="s">
        <v>75</v>
      </c>
      <c r="C9" s="4" t="s">
        <v>141</v>
      </c>
      <c r="D9" s="4" t="s">
        <v>204</v>
      </c>
      <c r="E9" s="4" t="s">
        <v>79</v>
      </c>
      <c r="F9" s="4" t="s">
        <v>144</v>
      </c>
      <c r="G9" s="4" t="s">
        <v>41</v>
      </c>
      <c r="H9" s="4" t="s">
        <v>82</v>
      </c>
      <c r="I9" s="4" t="s">
        <v>145</v>
      </c>
      <c r="J9" s="4" t="s">
        <v>146</v>
      </c>
      <c r="K9" s="4" t="s">
        <v>84</v>
      </c>
    </row>
    <row r="10" spans="1:11" ht="13.5" thickBot="1">
      <c r="A10" s="5"/>
      <c r="B10" s="5"/>
      <c r="C10" s="5"/>
      <c r="D10" s="5"/>
      <c r="E10" s="5"/>
      <c r="F10" s="5" t="s">
        <v>149</v>
      </c>
      <c r="G10" s="5" t="s">
        <v>150</v>
      </c>
      <c r="H10" s="5" t="s">
        <v>86</v>
      </c>
      <c r="I10" s="5" t="s">
        <v>85</v>
      </c>
      <c r="J10" s="5" t="s">
        <v>85</v>
      </c>
      <c r="K10" s="5" t="s">
        <v>85</v>
      </c>
    </row>
    <row r="13" spans="1:11">
      <c r="A13" s="4" t="s">
        <v>918</v>
      </c>
      <c r="B13" s="15"/>
      <c r="C13" s="4"/>
      <c r="D13" s="4"/>
      <c r="E13" s="4"/>
      <c r="F13" s="12">
        <v>0</v>
      </c>
      <c r="H13" s="12">
        <v>-1776.5</v>
      </c>
      <c r="J13" s="13">
        <v>1</v>
      </c>
      <c r="K13" s="13">
        <f>H13/'סיכום נכסי ההשקעה'!B49</f>
        <v>-1.7927998023421312E-3</v>
      </c>
    </row>
    <row r="16" spans="1:11">
      <c r="A16" s="4" t="s">
        <v>919</v>
      </c>
      <c r="B16" s="15"/>
      <c r="C16" s="4"/>
      <c r="D16" s="4"/>
      <c r="E16" s="4"/>
    </row>
    <row r="17" spans="1:11">
      <c r="A17" s="16" t="s">
        <v>920</v>
      </c>
      <c r="B17" s="17"/>
      <c r="C17" s="16"/>
      <c r="D17" s="16"/>
      <c r="E17" s="16"/>
    </row>
    <row r="18" spans="1:11">
      <c r="A18" s="8" t="s">
        <v>921</v>
      </c>
      <c r="B18" s="18">
        <v>81410409</v>
      </c>
      <c r="C18" s="8" t="s">
        <v>155</v>
      </c>
      <c r="D18" s="8" t="s">
        <v>922</v>
      </c>
      <c r="E18" s="8" t="s">
        <v>93</v>
      </c>
      <c r="F18" s="9">
        <v>170</v>
      </c>
      <c r="G18" s="9">
        <v>34000</v>
      </c>
      <c r="H18" s="9">
        <v>57.8</v>
      </c>
      <c r="I18" s="9">
        <v>0</v>
      </c>
      <c r="J18" s="10">
        <v>3.0499999999999999E-2</v>
      </c>
      <c r="K18" s="10">
        <f>H18/'סיכום נכסי ההשקעה'!$B$49</f>
        <v>5.8330328497255939E-5</v>
      </c>
    </row>
    <row r="19" spans="1:11">
      <c r="A19" s="8" t="s">
        <v>923</v>
      </c>
      <c r="B19" s="18">
        <v>81411035</v>
      </c>
      <c r="C19" s="8" t="s">
        <v>155</v>
      </c>
      <c r="D19" s="8" t="s">
        <v>922</v>
      </c>
      <c r="E19" s="8" t="s">
        <v>93</v>
      </c>
      <c r="F19" s="9">
        <v>-170</v>
      </c>
      <c r="G19" s="9">
        <v>1079000</v>
      </c>
      <c r="H19" s="9">
        <v>-1834.3</v>
      </c>
      <c r="I19" s="9">
        <v>0</v>
      </c>
      <c r="J19" s="10">
        <v>0.96950000000000003</v>
      </c>
      <c r="K19" s="10">
        <f>H19/'סיכום נכסי ההשקעה'!$B$49</f>
        <v>-1.8511301308393872E-3</v>
      </c>
    </row>
    <row r="20" spans="1:11">
      <c r="A20" s="16" t="s">
        <v>924</v>
      </c>
      <c r="B20" s="17"/>
      <c r="C20" s="16"/>
      <c r="D20" s="16"/>
      <c r="E20" s="16"/>
      <c r="F20" s="19">
        <v>0</v>
      </c>
      <c r="H20" s="19">
        <v>-1776.5</v>
      </c>
      <c r="J20" s="20">
        <v>1</v>
      </c>
      <c r="K20" s="20">
        <f>SUM(K18:K19)</f>
        <v>-1.7927998023421312E-3</v>
      </c>
    </row>
    <row r="22" spans="1:11">
      <c r="A22" s="16" t="s">
        <v>925</v>
      </c>
      <c r="B22" s="17"/>
      <c r="C22" s="16"/>
      <c r="D22" s="16"/>
      <c r="E22" s="16"/>
    </row>
    <row r="23" spans="1:11">
      <c r="A23" s="16" t="s">
        <v>926</v>
      </c>
      <c r="B23" s="17"/>
      <c r="C23" s="16"/>
      <c r="D23" s="16"/>
      <c r="E23" s="16"/>
      <c r="F23" s="19">
        <v>0</v>
      </c>
      <c r="H23" s="19">
        <v>0</v>
      </c>
      <c r="J23" s="20">
        <v>0</v>
      </c>
      <c r="K23" s="20">
        <v>0</v>
      </c>
    </row>
    <row r="25" spans="1:11">
      <c r="A25" s="16" t="s">
        <v>927</v>
      </c>
      <c r="B25" s="17"/>
      <c r="C25" s="16"/>
      <c r="D25" s="16"/>
      <c r="E25" s="16"/>
    </row>
    <row r="26" spans="1:11">
      <c r="A26" s="16" t="s">
        <v>928</v>
      </c>
      <c r="B26" s="17"/>
      <c r="C26" s="16"/>
      <c r="D26" s="16"/>
      <c r="E26" s="16"/>
      <c r="F26" s="19">
        <v>0</v>
      </c>
      <c r="H26" s="19">
        <v>0</v>
      </c>
      <c r="J26" s="20">
        <v>0</v>
      </c>
      <c r="K26" s="20">
        <v>0</v>
      </c>
    </row>
    <row r="28" spans="1:11">
      <c r="A28" s="16" t="s">
        <v>929</v>
      </c>
      <c r="B28" s="17"/>
      <c r="C28" s="16"/>
      <c r="D28" s="16"/>
      <c r="E28" s="16"/>
    </row>
    <row r="29" spans="1:11">
      <c r="A29" s="16" t="s">
        <v>930</v>
      </c>
      <c r="B29" s="17"/>
      <c r="C29" s="16"/>
      <c r="D29" s="16"/>
      <c r="E29" s="16"/>
      <c r="F29" s="19">
        <v>0</v>
      </c>
      <c r="H29" s="19">
        <v>0</v>
      </c>
      <c r="J29" s="20">
        <v>0</v>
      </c>
      <c r="K29" s="20">
        <v>0</v>
      </c>
    </row>
    <row r="31" spans="1:11">
      <c r="A31" s="4" t="s">
        <v>931</v>
      </c>
      <c r="B31" s="15"/>
      <c r="C31" s="4"/>
      <c r="D31" s="4"/>
      <c r="E31" s="4"/>
      <c r="F31" s="12">
        <v>0</v>
      </c>
      <c r="H31" s="12">
        <v>-1776.5</v>
      </c>
      <c r="J31" s="13">
        <v>1</v>
      </c>
      <c r="K31" s="13">
        <f>+K20+K23+K26+K29</f>
        <v>-1.7927998023421312E-3</v>
      </c>
    </row>
    <row r="34" spans="1:11">
      <c r="A34" s="4" t="s">
        <v>932</v>
      </c>
      <c r="B34" s="15"/>
      <c r="C34" s="4"/>
      <c r="D34" s="4"/>
      <c r="E34" s="4"/>
    </row>
    <row r="35" spans="1:11">
      <c r="A35" s="16" t="s">
        <v>920</v>
      </c>
      <c r="B35" s="17"/>
      <c r="C35" s="16"/>
      <c r="D35" s="16"/>
      <c r="E35" s="16"/>
    </row>
    <row r="36" spans="1:11">
      <c r="A36" s="16" t="s">
        <v>924</v>
      </c>
      <c r="B36" s="17"/>
      <c r="C36" s="16"/>
      <c r="D36" s="16"/>
      <c r="E36" s="16"/>
      <c r="F36" s="19">
        <v>0</v>
      </c>
      <c r="H36" s="19">
        <v>0</v>
      </c>
      <c r="J36" s="20">
        <v>0</v>
      </c>
      <c r="K36" s="20">
        <v>0</v>
      </c>
    </row>
    <row r="38" spans="1:11">
      <c r="A38" s="16" t="s">
        <v>933</v>
      </c>
      <c r="B38" s="17"/>
      <c r="C38" s="16"/>
      <c r="D38" s="16"/>
      <c r="E38" s="16"/>
    </row>
    <row r="39" spans="1:11">
      <c r="A39" s="16" t="s">
        <v>934</v>
      </c>
      <c r="B39" s="17"/>
      <c r="C39" s="16"/>
      <c r="D39" s="16"/>
      <c r="E39" s="16"/>
      <c r="F39" s="19">
        <v>0</v>
      </c>
      <c r="H39" s="19">
        <v>0</v>
      </c>
      <c r="J39" s="20">
        <v>0</v>
      </c>
      <c r="K39" s="20">
        <v>0</v>
      </c>
    </row>
    <row r="41" spans="1:11">
      <c r="A41" s="16" t="s">
        <v>927</v>
      </c>
      <c r="B41" s="17"/>
      <c r="C41" s="16"/>
      <c r="D41" s="16"/>
      <c r="E41" s="16"/>
    </row>
    <row r="42" spans="1:11">
      <c r="A42" s="16" t="s">
        <v>928</v>
      </c>
      <c r="B42" s="17"/>
      <c r="C42" s="16"/>
      <c r="D42" s="16"/>
      <c r="E42" s="16"/>
      <c r="F42" s="19">
        <v>0</v>
      </c>
      <c r="H42" s="19">
        <v>0</v>
      </c>
      <c r="J42" s="20">
        <v>0</v>
      </c>
      <c r="K42" s="20">
        <v>0</v>
      </c>
    </row>
    <row r="44" spans="1:11">
      <c r="A44" s="16" t="s">
        <v>935</v>
      </c>
      <c r="B44" s="17"/>
      <c r="C44" s="16"/>
      <c r="D44" s="16"/>
      <c r="E44" s="16"/>
    </row>
    <row r="45" spans="1:11">
      <c r="A45" s="16" t="s">
        <v>936</v>
      </c>
      <c r="B45" s="17"/>
      <c r="C45" s="16"/>
      <c r="D45" s="16"/>
      <c r="E45" s="16"/>
      <c r="F45" s="19">
        <v>0</v>
      </c>
      <c r="H45" s="19">
        <v>0</v>
      </c>
      <c r="J45" s="20">
        <v>0</v>
      </c>
      <c r="K45" s="20">
        <v>0</v>
      </c>
    </row>
    <row r="47" spans="1:11">
      <c r="A47" s="16" t="s">
        <v>929</v>
      </c>
      <c r="B47" s="17"/>
      <c r="C47" s="16"/>
      <c r="D47" s="16"/>
      <c r="E47" s="16"/>
    </row>
    <row r="48" spans="1:11">
      <c r="A48" s="16" t="s">
        <v>930</v>
      </c>
      <c r="B48" s="17"/>
      <c r="C48" s="16"/>
      <c r="D48" s="16"/>
      <c r="E48" s="16"/>
      <c r="F48" s="19">
        <v>0</v>
      </c>
      <c r="H48" s="19">
        <v>0</v>
      </c>
      <c r="J48" s="20">
        <v>0</v>
      </c>
      <c r="K48" s="20">
        <v>0</v>
      </c>
    </row>
    <row r="50" spans="1:11">
      <c r="A50" s="4" t="s">
        <v>937</v>
      </c>
      <c r="B50" s="15"/>
      <c r="C50" s="4"/>
      <c r="D50" s="4"/>
      <c r="E50" s="4"/>
      <c r="F50" s="12">
        <v>0</v>
      </c>
      <c r="H50" s="12">
        <v>0</v>
      </c>
      <c r="J50" s="13">
        <v>0</v>
      </c>
      <c r="K50" s="13">
        <v>0</v>
      </c>
    </row>
    <row r="54" spans="1:11">
      <c r="A54" s="8" t="s">
        <v>139</v>
      </c>
      <c r="B54" s="18"/>
      <c r="C54" s="8"/>
      <c r="D54" s="8"/>
      <c r="E54" s="8"/>
    </row>
    <row r="58" spans="1:11">
      <c r="A58" s="2" t="s">
        <v>72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I39" sqref="I39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3.7109375" customWidth="1"/>
    <col min="8" max="8" width="12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938</v>
      </c>
    </row>
    <row r="6" spans="1:10">
      <c r="A6" s="2" t="s">
        <v>2</v>
      </c>
    </row>
    <row r="9" spans="1:10">
      <c r="A9" s="4" t="s">
        <v>74</v>
      </c>
      <c r="B9" s="4" t="s">
        <v>75</v>
      </c>
      <c r="C9" s="4" t="s">
        <v>141</v>
      </c>
      <c r="D9" s="4" t="s">
        <v>204</v>
      </c>
      <c r="E9" s="4" t="s">
        <v>79</v>
      </c>
      <c r="F9" s="4" t="s">
        <v>144</v>
      </c>
      <c r="G9" s="4" t="s">
        <v>41</v>
      </c>
      <c r="H9" s="4" t="s">
        <v>82</v>
      </c>
      <c r="I9" s="4" t="s">
        <v>146</v>
      </c>
      <c r="J9" s="4" t="s">
        <v>84</v>
      </c>
    </row>
    <row r="10" spans="1:10" ht="13.5" thickBot="1">
      <c r="A10" s="5"/>
      <c r="B10" s="5"/>
      <c r="C10" s="5"/>
      <c r="D10" s="5"/>
      <c r="E10" s="5"/>
      <c r="F10" s="5" t="s">
        <v>149</v>
      </c>
      <c r="G10" s="5" t="s">
        <v>150</v>
      </c>
      <c r="H10" s="5" t="s">
        <v>86</v>
      </c>
      <c r="I10" s="5" t="s">
        <v>85</v>
      </c>
      <c r="J10" s="5" t="s">
        <v>85</v>
      </c>
    </row>
    <row r="13" spans="1:10">
      <c r="A13" s="4" t="s">
        <v>939</v>
      </c>
      <c r="B13" s="15"/>
      <c r="C13" s="4"/>
      <c r="D13" s="4"/>
      <c r="E13" s="4"/>
      <c r="F13" s="12">
        <v>125</v>
      </c>
      <c r="H13" s="12">
        <v>-1175.78</v>
      </c>
      <c r="I13" s="13">
        <v>1</v>
      </c>
      <c r="J13" s="13">
        <f>H13/'סיכום נכסי ההשקעה'!B49</f>
        <v>-1.1865680560640759E-3</v>
      </c>
    </row>
    <row r="16" spans="1:10">
      <c r="A16" s="4" t="s">
        <v>940</v>
      </c>
      <c r="B16" s="15"/>
      <c r="C16" s="4"/>
      <c r="D16" s="4"/>
      <c r="E16" s="4"/>
    </row>
    <row r="17" spans="1:10">
      <c r="A17" s="16" t="s">
        <v>941</v>
      </c>
      <c r="B17" s="17"/>
      <c r="C17" s="16"/>
      <c r="D17" s="16"/>
      <c r="E17" s="16"/>
    </row>
    <row r="18" spans="1:10">
      <c r="A18" s="16" t="s">
        <v>942</v>
      </c>
      <c r="B18" s="17"/>
      <c r="C18" s="16"/>
      <c r="D18" s="16"/>
      <c r="E18" s="16"/>
      <c r="F18" s="19">
        <v>0</v>
      </c>
      <c r="H18" s="19">
        <v>0</v>
      </c>
      <c r="I18" s="20">
        <v>0</v>
      </c>
      <c r="J18" s="20">
        <v>0</v>
      </c>
    </row>
    <row r="20" spans="1:10">
      <c r="A20" s="4" t="s">
        <v>943</v>
      </c>
      <c r="B20" s="15"/>
      <c r="C20" s="4"/>
      <c r="D20" s="4"/>
      <c r="E20" s="4"/>
      <c r="F20" s="12">
        <v>0</v>
      </c>
      <c r="H20" s="12">
        <v>0</v>
      </c>
      <c r="I20" s="13">
        <v>0</v>
      </c>
      <c r="J20" s="13">
        <v>0</v>
      </c>
    </row>
    <row r="23" spans="1:10">
      <c r="A23" s="4" t="s">
        <v>944</v>
      </c>
      <c r="B23" s="15"/>
      <c r="C23" s="4"/>
      <c r="D23" s="4"/>
      <c r="E23" s="4"/>
    </row>
    <row r="24" spans="1:10">
      <c r="A24" s="16" t="s">
        <v>945</v>
      </c>
      <c r="B24" s="17"/>
      <c r="C24" s="16"/>
      <c r="D24" s="16"/>
      <c r="E24" s="16"/>
    </row>
    <row r="25" spans="1:10">
      <c r="A25" s="8" t="s">
        <v>946</v>
      </c>
      <c r="B25" s="18" t="s">
        <v>947</v>
      </c>
      <c r="C25" s="8" t="s">
        <v>284</v>
      </c>
      <c r="D25" s="8" t="s">
        <v>922</v>
      </c>
      <c r="E25" s="8" t="s">
        <v>47</v>
      </c>
      <c r="F25" s="9">
        <v>12</v>
      </c>
      <c r="G25" s="9">
        <v>-147000</v>
      </c>
      <c r="H25" s="9">
        <v>-77.680000000000007</v>
      </c>
      <c r="I25" s="10">
        <f>H25/$H$13</f>
        <v>6.6066781200564736E-2</v>
      </c>
      <c r="J25" s="10">
        <f>H25/'סיכום נכסי ההשקעה'!$B$49</f>
        <v>-7.8392732139564745E-5</v>
      </c>
    </row>
    <row r="26" spans="1:10">
      <c r="A26" s="8" t="s">
        <v>946</v>
      </c>
      <c r="B26" s="18" t="s">
        <v>947</v>
      </c>
      <c r="C26" s="8" t="s">
        <v>284</v>
      </c>
      <c r="D26" s="8" t="s">
        <v>922</v>
      </c>
      <c r="E26" s="8" t="s">
        <v>47</v>
      </c>
      <c r="F26" s="9">
        <v>40</v>
      </c>
      <c r="G26" s="9">
        <v>-147000</v>
      </c>
      <c r="H26" s="9">
        <v>-258.94</v>
      </c>
      <c r="I26" s="10">
        <f t="shared" ref="I26:I28" si="0">H26/$H$13</f>
        <v>0.22022827399683614</v>
      </c>
      <c r="J26" s="10">
        <f>H26/'סיכום נכסי ההשקעה'!$B$49</f>
        <v>-2.6131583496677256E-4</v>
      </c>
    </row>
    <row r="27" spans="1:10">
      <c r="A27" s="8" t="s">
        <v>948</v>
      </c>
      <c r="B27" s="18" t="s">
        <v>949</v>
      </c>
      <c r="C27" s="8" t="s">
        <v>427</v>
      </c>
      <c r="D27" s="8" t="s">
        <v>922</v>
      </c>
      <c r="E27" s="8" t="s">
        <v>42</v>
      </c>
      <c r="F27" s="9">
        <v>9</v>
      </c>
      <c r="G27" s="9">
        <v>-202500.01</v>
      </c>
      <c r="H27" s="9">
        <v>-71.5</v>
      </c>
      <c r="I27" s="10">
        <f t="shared" si="0"/>
        <v>6.0810695878480668E-2</v>
      </c>
      <c r="J27" s="10">
        <f>H27/'סיכום נכסי ההשקעה'!$B$49</f>
        <v>-7.2156029196432522E-5</v>
      </c>
    </row>
    <row r="28" spans="1:10">
      <c r="A28" s="8" t="s">
        <v>950</v>
      </c>
      <c r="B28" s="18" t="s">
        <v>951</v>
      </c>
      <c r="C28" s="8" t="s">
        <v>427</v>
      </c>
      <c r="D28" s="8" t="s">
        <v>922</v>
      </c>
      <c r="E28" s="8" t="s">
        <v>42</v>
      </c>
      <c r="F28" s="9">
        <v>64</v>
      </c>
      <c r="G28" s="9">
        <v>-305750</v>
      </c>
      <c r="H28" s="9">
        <v>-767.65</v>
      </c>
      <c r="I28" s="10">
        <f t="shared" si="0"/>
        <v>0.65288574393168786</v>
      </c>
      <c r="J28" s="10">
        <f>H28/'סיכום נכסי ההשקעה'!$B$49</f>
        <v>-7.7469336800897097E-4</v>
      </c>
    </row>
    <row r="29" spans="1:10">
      <c r="A29" s="16" t="s">
        <v>952</v>
      </c>
      <c r="B29" s="17"/>
      <c r="C29" s="16"/>
      <c r="D29" s="16"/>
      <c r="E29" s="16"/>
      <c r="F29" s="19">
        <v>125</v>
      </c>
      <c r="H29" s="19">
        <v>-1175.78</v>
      </c>
      <c r="I29" s="20">
        <v>1</v>
      </c>
      <c r="J29" s="20">
        <f>SUM(J25:J28)</f>
        <v>-1.1865579643117407E-3</v>
      </c>
    </row>
    <row r="31" spans="1:10">
      <c r="A31" s="4" t="s">
        <v>953</v>
      </c>
      <c r="B31" s="15"/>
      <c r="C31" s="4"/>
      <c r="D31" s="4"/>
      <c r="E31" s="4"/>
      <c r="F31" s="12">
        <v>125</v>
      </c>
      <c r="H31" s="12">
        <v>-1175.78</v>
      </c>
      <c r="I31" s="13">
        <v>1</v>
      </c>
      <c r="J31" s="13">
        <v>1.1999999999999999E-3</v>
      </c>
    </row>
    <row r="35" spans="1:5">
      <c r="A35" s="8" t="s">
        <v>139</v>
      </c>
      <c r="B35" s="18"/>
      <c r="C35" s="8"/>
      <c r="D35" s="8"/>
      <c r="E35" s="8"/>
    </row>
    <row r="39" spans="1:5">
      <c r="A39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rightToLeft="1" topLeftCell="A7" workbookViewId="0">
      <selection activeCell="C47" sqref="C47"/>
    </sheetView>
  </sheetViews>
  <sheetFormatPr defaultColWidth="9.140625" defaultRowHeight="12.75"/>
  <cols>
    <col min="1" max="1" width="62.7109375" customWidth="1"/>
    <col min="2" max="2" width="15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954</v>
      </c>
    </row>
    <row r="6" spans="1:16">
      <c r="A6" s="2" t="s">
        <v>1373</v>
      </c>
    </row>
    <row r="9" spans="1:16">
      <c r="A9" s="4" t="s">
        <v>74</v>
      </c>
      <c r="B9" s="4" t="s">
        <v>75</v>
      </c>
      <c r="C9" s="4" t="s">
        <v>955</v>
      </c>
      <c r="D9" s="4" t="s">
        <v>77</v>
      </c>
      <c r="E9" s="4" t="s">
        <v>78</v>
      </c>
      <c r="F9" s="4" t="s">
        <v>142</v>
      </c>
      <c r="G9" s="4" t="s">
        <v>143</v>
      </c>
      <c r="H9" s="4" t="s">
        <v>79</v>
      </c>
      <c r="I9" s="4" t="s">
        <v>80</v>
      </c>
      <c r="J9" s="4" t="s">
        <v>81</v>
      </c>
      <c r="K9" s="4" t="s">
        <v>144</v>
      </c>
      <c r="L9" s="4" t="s">
        <v>41</v>
      </c>
      <c r="M9" s="4" t="s">
        <v>82</v>
      </c>
      <c r="N9" s="4" t="s">
        <v>145</v>
      </c>
      <c r="O9" s="4" t="s">
        <v>146</v>
      </c>
      <c r="P9" s="4" t="s">
        <v>84</v>
      </c>
    </row>
    <row r="10" spans="1:16" ht="13.5" thickBot="1">
      <c r="A10" s="5"/>
      <c r="B10" s="5"/>
      <c r="C10" s="5"/>
      <c r="D10" s="5"/>
      <c r="E10" s="5"/>
      <c r="F10" s="5" t="s">
        <v>147</v>
      </c>
      <c r="G10" s="5" t="s">
        <v>148</v>
      </c>
      <c r="H10" s="5"/>
      <c r="I10" s="5" t="s">
        <v>85</v>
      </c>
      <c r="J10" s="5" t="s">
        <v>85</v>
      </c>
      <c r="K10" s="5" t="s">
        <v>149</v>
      </c>
      <c r="L10" s="5" t="s">
        <v>150</v>
      </c>
      <c r="M10" s="5" t="s">
        <v>86</v>
      </c>
      <c r="N10" s="5" t="s">
        <v>85</v>
      </c>
      <c r="O10" s="5" t="s">
        <v>85</v>
      </c>
      <c r="P10" s="5" t="s">
        <v>85</v>
      </c>
    </row>
    <row r="13" spans="1:16">
      <c r="A13" s="4" t="s">
        <v>956</v>
      </c>
      <c r="B13" s="15"/>
      <c r="C13" s="4"/>
      <c r="D13" s="4"/>
      <c r="E13" s="4"/>
      <c r="F13" s="4"/>
      <c r="G13" s="15">
        <v>14.48</v>
      </c>
      <c r="H13" s="4"/>
      <c r="J13" s="13">
        <v>6.1899999999999997E-2</v>
      </c>
      <c r="K13" s="12">
        <v>197000</v>
      </c>
      <c r="M13" s="12">
        <v>886.59</v>
      </c>
      <c r="O13" s="13">
        <v>1</v>
      </c>
      <c r="P13" s="13">
        <v>8.9999999999999998E-4</v>
      </c>
    </row>
    <row r="16" spans="1:16">
      <c r="A16" s="4" t="s">
        <v>957</v>
      </c>
      <c r="B16" s="15"/>
      <c r="C16" s="4"/>
      <c r="D16" s="4"/>
      <c r="E16" s="4"/>
      <c r="F16" s="4"/>
      <c r="H16" s="4"/>
    </row>
    <row r="17" spans="1:16">
      <c r="A17" s="16" t="s">
        <v>958</v>
      </c>
      <c r="B17" s="17"/>
      <c r="C17" s="16"/>
      <c r="D17" s="16"/>
      <c r="E17" s="16"/>
      <c r="F17" s="16"/>
      <c r="H17" s="16"/>
    </row>
    <row r="18" spans="1:16">
      <c r="A18" s="16" t="s">
        <v>959</v>
      </c>
      <c r="B18" s="17"/>
      <c r="C18" s="16"/>
      <c r="D18" s="16"/>
      <c r="E18" s="16"/>
      <c r="F18" s="16"/>
      <c r="H18" s="16"/>
      <c r="K18" s="19">
        <v>0</v>
      </c>
      <c r="M18" s="19">
        <v>0</v>
      </c>
      <c r="O18" s="20">
        <v>0</v>
      </c>
      <c r="P18" s="20">
        <v>0</v>
      </c>
    </row>
    <row r="20" spans="1:16">
      <c r="A20" s="16" t="s">
        <v>960</v>
      </c>
      <c r="B20" s="17"/>
      <c r="C20" s="16"/>
      <c r="D20" s="16"/>
      <c r="E20" s="16"/>
      <c r="F20" s="16"/>
      <c r="H20" s="16"/>
    </row>
    <row r="21" spans="1:16">
      <c r="A21" s="16" t="s">
        <v>961</v>
      </c>
      <c r="B21" s="17"/>
      <c r="C21" s="16"/>
      <c r="D21" s="16"/>
      <c r="E21" s="16"/>
      <c r="F21" s="16"/>
      <c r="H21" s="16"/>
      <c r="K21" s="19">
        <v>0</v>
      </c>
      <c r="M21" s="19">
        <v>0</v>
      </c>
      <c r="O21" s="20">
        <v>0</v>
      </c>
      <c r="P21" s="20">
        <v>0</v>
      </c>
    </row>
    <row r="23" spans="1:16">
      <c r="A23" s="16" t="s">
        <v>962</v>
      </c>
      <c r="B23" s="17"/>
      <c r="C23" s="16"/>
      <c r="D23" s="16"/>
      <c r="E23" s="16"/>
      <c r="F23" s="16"/>
      <c r="H23" s="16"/>
    </row>
    <row r="24" spans="1:16">
      <c r="A24" s="16" t="s">
        <v>963</v>
      </c>
      <c r="B24" s="17"/>
      <c r="C24" s="16"/>
      <c r="D24" s="16"/>
      <c r="E24" s="16"/>
      <c r="F24" s="16"/>
      <c r="H24" s="16"/>
      <c r="K24" s="19">
        <v>0</v>
      </c>
      <c r="M24" s="19">
        <v>0</v>
      </c>
      <c r="O24" s="20">
        <v>0</v>
      </c>
      <c r="P24" s="20">
        <v>0</v>
      </c>
    </row>
    <row r="26" spans="1:16">
      <c r="A26" s="16" t="s">
        <v>964</v>
      </c>
      <c r="B26" s="17"/>
      <c r="C26" s="16"/>
      <c r="D26" s="16"/>
      <c r="E26" s="16"/>
      <c r="F26" s="16"/>
      <c r="H26" s="16"/>
    </row>
    <row r="27" spans="1:16">
      <c r="A27" s="16" t="s">
        <v>965</v>
      </c>
      <c r="B27" s="17"/>
      <c r="C27" s="16"/>
      <c r="D27" s="16"/>
      <c r="E27" s="16"/>
      <c r="F27" s="16"/>
      <c r="H27" s="16"/>
      <c r="K27" s="19">
        <v>0</v>
      </c>
      <c r="M27" s="19">
        <v>0</v>
      </c>
      <c r="O27" s="20">
        <v>0</v>
      </c>
      <c r="P27" s="20">
        <v>0</v>
      </c>
    </row>
    <row r="29" spans="1:16">
      <c r="A29" s="16" t="s">
        <v>966</v>
      </c>
      <c r="B29" s="17"/>
      <c r="C29" s="16"/>
      <c r="D29" s="16"/>
      <c r="E29" s="16"/>
      <c r="F29" s="16"/>
      <c r="H29" s="16"/>
    </row>
    <row r="30" spans="1:16">
      <c r="A30" s="16" t="s">
        <v>967</v>
      </c>
      <c r="B30" s="17"/>
      <c r="C30" s="16"/>
      <c r="D30" s="16"/>
      <c r="E30" s="16"/>
      <c r="F30" s="16"/>
      <c r="H30" s="16"/>
      <c r="K30" s="19">
        <v>0</v>
      </c>
      <c r="M30" s="19">
        <v>0</v>
      </c>
      <c r="O30" s="20">
        <v>0</v>
      </c>
      <c r="P30" s="20">
        <v>0</v>
      </c>
    </row>
    <row r="32" spans="1:16">
      <c r="A32" s="16" t="s">
        <v>968</v>
      </c>
      <c r="B32" s="17"/>
      <c r="C32" s="16"/>
      <c r="D32" s="16"/>
      <c r="E32" s="16"/>
      <c r="F32" s="16"/>
      <c r="H32" s="16"/>
    </row>
    <row r="33" spans="1:16">
      <c r="A33" s="16" t="s">
        <v>969</v>
      </c>
      <c r="B33" s="17"/>
      <c r="C33" s="16"/>
      <c r="D33" s="16"/>
      <c r="E33" s="16"/>
      <c r="F33" s="16"/>
      <c r="H33" s="16"/>
      <c r="K33" s="19">
        <v>0</v>
      </c>
      <c r="M33" s="19">
        <v>0</v>
      </c>
      <c r="O33" s="20">
        <v>0</v>
      </c>
      <c r="P33" s="20">
        <v>0</v>
      </c>
    </row>
    <row r="35" spans="1:16">
      <c r="A35" s="4" t="s">
        <v>970</v>
      </c>
      <c r="B35" s="15"/>
      <c r="C35" s="4"/>
      <c r="D35" s="4"/>
      <c r="E35" s="4"/>
      <c r="F35" s="4"/>
      <c r="H35" s="4"/>
      <c r="K35" s="12">
        <v>0</v>
      </c>
      <c r="M35" s="12">
        <v>0</v>
      </c>
      <c r="O35" s="13">
        <v>0</v>
      </c>
      <c r="P35" s="13">
        <v>0</v>
      </c>
    </row>
    <row r="38" spans="1:16">
      <c r="A38" s="4" t="s">
        <v>971</v>
      </c>
      <c r="B38" s="15"/>
      <c r="C38" s="4"/>
      <c r="D38" s="4"/>
      <c r="E38" s="4"/>
      <c r="F38" s="4"/>
      <c r="H38" s="4"/>
    </row>
    <row r="39" spans="1:16">
      <c r="A39" s="16" t="s">
        <v>958</v>
      </c>
      <c r="B39" s="17"/>
      <c r="C39" s="16"/>
      <c r="D39" s="16"/>
      <c r="E39" s="16"/>
      <c r="F39" s="16"/>
      <c r="H39" s="16"/>
    </row>
    <row r="40" spans="1:16">
      <c r="A40" s="8" t="s">
        <v>1374</v>
      </c>
      <c r="B40" s="18" t="s">
        <v>1242</v>
      </c>
      <c r="C40" s="8" t="s">
        <v>284</v>
      </c>
      <c r="D40" s="31" t="s">
        <v>518</v>
      </c>
      <c r="E40" s="31" t="s">
        <v>429</v>
      </c>
      <c r="F40" s="22">
        <v>0</v>
      </c>
      <c r="G40" s="18">
        <v>14.48</v>
      </c>
      <c r="H40" s="8" t="s">
        <v>47</v>
      </c>
      <c r="I40" s="21">
        <v>6.1249999999999999E-2</v>
      </c>
      <c r="J40" s="10">
        <v>6.1899999999999997E-2</v>
      </c>
      <c r="K40" s="9">
        <v>197000</v>
      </c>
      <c r="L40" s="9">
        <v>102.2</v>
      </c>
      <c r="M40" s="9">
        <v>886.59</v>
      </c>
      <c r="N40" s="10">
        <v>2.9999999999999997E-4</v>
      </c>
      <c r="O40" s="10">
        <v>1</v>
      </c>
      <c r="P40" s="10">
        <v>8.9999999999999998E-4</v>
      </c>
    </row>
    <row r="41" spans="1:16">
      <c r="A41" s="16" t="s">
        <v>959</v>
      </c>
      <c r="B41" s="17"/>
      <c r="C41" s="16"/>
      <c r="D41" s="16"/>
      <c r="E41" s="16"/>
      <c r="F41" s="16"/>
      <c r="G41" s="17">
        <v>14.48</v>
      </c>
      <c r="H41" s="16"/>
      <c r="J41" s="20">
        <v>6.1899999999999997E-2</v>
      </c>
      <c r="K41" s="19">
        <v>197000</v>
      </c>
      <c r="M41" s="19">
        <v>886.59</v>
      </c>
      <c r="O41" s="20">
        <v>1</v>
      </c>
      <c r="P41" s="20">
        <v>8.9999999999999998E-4</v>
      </c>
    </row>
    <row r="43" spans="1:16">
      <c r="A43" s="16" t="s">
        <v>960</v>
      </c>
      <c r="B43" s="17"/>
      <c r="C43" s="16"/>
      <c r="D43" s="16"/>
      <c r="E43" s="16"/>
      <c r="F43" s="16"/>
      <c r="H43" s="16"/>
    </row>
    <row r="44" spans="1:16">
      <c r="A44" s="16" t="s">
        <v>961</v>
      </c>
      <c r="B44" s="17"/>
      <c r="C44" s="16"/>
      <c r="D44" s="16"/>
      <c r="E44" s="16"/>
      <c r="F44" s="16"/>
      <c r="H44" s="16"/>
      <c r="K44" s="19">
        <v>0</v>
      </c>
      <c r="M44" s="19">
        <v>0</v>
      </c>
      <c r="O44" s="20">
        <v>0</v>
      </c>
      <c r="P44" s="20">
        <v>0</v>
      </c>
    </row>
    <row r="46" spans="1:16">
      <c r="A46" s="16" t="s">
        <v>962</v>
      </c>
      <c r="B46" s="17"/>
      <c r="C46" s="16"/>
      <c r="D46" s="16"/>
      <c r="E46" s="16"/>
      <c r="F46" s="16"/>
      <c r="H46" s="16"/>
    </row>
    <row r="47" spans="1:16">
      <c r="A47" s="16" t="s">
        <v>963</v>
      </c>
      <c r="B47" s="17"/>
      <c r="C47" s="16"/>
      <c r="D47" s="16"/>
      <c r="E47" s="16"/>
      <c r="F47" s="16"/>
      <c r="H47" s="16"/>
      <c r="K47" s="19">
        <v>0</v>
      </c>
      <c r="M47" s="19">
        <v>0</v>
      </c>
      <c r="O47" s="20">
        <v>0</v>
      </c>
      <c r="P47" s="20">
        <v>0</v>
      </c>
    </row>
    <row r="49" spans="1:16">
      <c r="A49" s="16" t="s">
        <v>964</v>
      </c>
      <c r="B49" s="17"/>
      <c r="C49" s="16"/>
      <c r="D49" s="16"/>
      <c r="E49" s="16"/>
      <c r="F49" s="16"/>
      <c r="H49" s="16"/>
    </row>
    <row r="50" spans="1:16">
      <c r="A50" s="16" t="s">
        <v>965</v>
      </c>
      <c r="B50" s="17"/>
      <c r="C50" s="16"/>
      <c r="D50" s="16"/>
      <c r="E50" s="16"/>
      <c r="F50" s="16"/>
      <c r="H50" s="16"/>
      <c r="K50" s="19">
        <v>0</v>
      </c>
      <c r="M50" s="19">
        <v>0</v>
      </c>
      <c r="O50" s="20">
        <v>0</v>
      </c>
      <c r="P50" s="20">
        <v>0</v>
      </c>
    </row>
    <row r="52" spans="1:16">
      <c r="A52" s="16" t="s">
        <v>966</v>
      </c>
      <c r="B52" s="17"/>
      <c r="C52" s="16"/>
      <c r="D52" s="16"/>
      <c r="E52" s="16"/>
      <c r="F52" s="16"/>
      <c r="H52" s="16"/>
    </row>
    <row r="53" spans="1:16">
      <c r="A53" s="16" t="s">
        <v>967</v>
      </c>
      <c r="B53" s="17"/>
      <c r="C53" s="16"/>
      <c r="D53" s="16"/>
      <c r="E53" s="16"/>
      <c r="F53" s="16"/>
      <c r="H53" s="16"/>
      <c r="K53" s="19">
        <v>0</v>
      </c>
      <c r="M53" s="19">
        <v>0</v>
      </c>
      <c r="O53" s="20">
        <v>0</v>
      </c>
      <c r="P53" s="20">
        <v>0</v>
      </c>
    </row>
    <row r="55" spans="1:16">
      <c r="A55" s="16" t="s">
        <v>968</v>
      </c>
      <c r="B55" s="17"/>
      <c r="C55" s="16"/>
      <c r="D55" s="16"/>
      <c r="E55" s="16"/>
      <c r="F55" s="16"/>
      <c r="H55" s="16"/>
    </row>
    <row r="56" spans="1:16">
      <c r="A56" s="16" t="s">
        <v>969</v>
      </c>
      <c r="B56" s="17"/>
      <c r="C56" s="16"/>
      <c r="D56" s="16"/>
      <c r="E56" s="16"/>
      <c r="F56" s="16"/>
      <c r="H56" s="16"/>
      <c r="K56" s="19">
        <v>0</v>
      </c>
      <c r="M56" s="19">
        <v>0</v>
      </c>
      <c r="O56" s="20">
        <v>0</v>
      </c>
      <c r="P56" s="20">
        <v>0</v>
      </c>
    </row>
    <row r="58" spans="1:16">
      <c r="A58" s="4" t="s">
        <v>972</v>
      </c>
      <c r="B58" s="15"/>
      <c r="C58" s="4"/>
      <c r="D58" s="4"/>
      <c r="E58" s="4"/>
      <c r="F58" s="4"/>
      <c r="G58" s="15">
        <v>14.48</v>
      </c>
      <c r="H58" s="4"/>
      <c r="J58" s="13">
        <v>6.1899999999999997E-2</v>
      </c>
      <c r="K58" s="12">
        <v>197000</v>
      </c>
      <c r="M58" s="12">
        <v>886.59</v>
      </c>
      <c r="O58" s="13">
        <v>1</v>
      </c>
      <c r="P58" s="13">
        <v>8.9999999999999998E-4</v>
      </c>
    </row>
    <row r="62" spans="1:16">
      <c r="A62" s="8" t="s">
        <v>139</v>
      </c>
      <c r="B62" s="18"/>
      <c r="C62" s="8"/>
      <c r="D62" s="8"/>
      <c r="E62" s="8"/>
      <c r="F62" s="8"/>
      <c r="H62" s="8"/>
    </row>
    <row r="66" spans="1:1">
      <c r="A66" s="2" t="s">
        <v>72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2"/>
  <sheetViews>
    <sheetView rightToLeft="1" topLeftCell="B13" workbookViewId="0">
      <selection activeCell="M36" sqref="M36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973</v>
      </c>
    </row>
    <row r="6" spans="1:15">
      <c r="A6" s="2" t="s">
        <v>2</v>
      </c>
    </row>
    <row r="9" spans="1:15">
      <c r="A9" s="4" t="s">
        <v>74</v>
      </c>
      <c r="B9" s="4" t="s">
        <v>75</v>
      </c>
      <c r="C9" s="4" t="s">
        <v>77</v>
      </c>
      <c r="D9" s="4" t="s">
        <v>78</v>
      </c>
      <c r="E9" s="4" t="s">
        <v>142</v>
      </c>
      <c r="F9" s="4" t="s">
        <v>143</v>
      </c>
      <c r="G9" s="4" t="s">
        <v>79</v>
      </c>
      <c r="H9" s="4" t="s">
        <v>80</v>
      </c>
      <c r="I9" s="4" t="s">
        <v>81</v>
      </c>
      <c r="J9" s="4" t="s">
        <v>144</v>
      </c>
      <c r="K9" s="4" t="s">
        <v>41</v>
      </c>
      <c r="L9" s="4" t="s">
        <v>974</v>
      </c>
      <c r="M9" s="4" t="s">
        <v>145</v>
      </c>
      <c r="N9" s="4" t="s">
        <v>146</v>
      </c>
      <c r="O9" s="4" t="s">
        <v>84</v>
      </c>
    </row>
    <row r="10" spans="1:15" ht="13.5" thickBot="1">
      <c r="A10" s="5"/>
      <c r="B10" s="5"/>
      <c r="C10" s="5"/>
      <c r="D10" s="5"/>
      <c r="E10" s="5" t="s">
        <v>147</v>
      </c>
      <c r="F10" s="5" t="s">
        <v>148</v>
      </c>
      <c r="G10" s="5"/>
      <c r="H10" s="5" t="s">
        <v>85</v>
      </c>
      <c r="I10" s="5" t="s">
        <v>85</v>
      </c>
      <c r="J10" s="5" t="s">
        <v>149</v>
      </c>
      <c r="K10" s="5" t="s">
        <v>150</v>
      </c>
      <c r="L10" s="5" t="s">
        <v>86</v>
      </c>
      <c r="M10" s="5" t="s">
        <v>85</v>
      </c>
      <c r="N10" s="5" t="s">
        <v>85</v>
      </c>
      <c r="O10" s="5" t="s">
        <v>85</v>
      </c>
    </row>
    <row r="13" spans="1:15">
      <c r="A13" s="4" t="s">
        <v>151</v>
      </c>
      <c r="B13" s="15"/>
      <c r="C13" s="4"/>
      <c r="D13" s="4"/>
      <c r="E13" s="4"/>
      <c r="F13" s="15">
        <v>9.65</v>
      </c>
      <c r="G13" s="4"/>
      <c r="I13" s="13">
        <v>4.6199999999999998E-2</v>
      </c>
      <c r="J13" s="12">
        <v>287194000</v>
      </c>
      <c r="L13" s="12">
        <v>293441.08</v>
      </c>
      <c r="N13" s="13">
        <v>1</v>
      </c>
      <c r="O13" s="13">
        <f>L13/'סיכום נכסי ההשקעה'!B49</f>
        <v>0.29613347043234539</v>
      </c>
    </row>
    <row r="16" spans="1:15">
      <c r="A16" s="4" t="s">
        <v>975</v>
      </c>
      <c r="B16" s="15"/>
      <c r="C16" s="4"/>
      <c r="D16" s="4"/>
      <c r="E16" s="4"/>
      <c r="G16" s="4"/>
    </row>
    <row r="17" spans="1:15">
      <c r="A17" s="16" t="s">
        <v>976</v>
      </c>
      <c r="B17" s="17"/>
      <c r="C17" s="16"/>
      <c r="D17" s="16"/>
      <c r="E17" s="16"/>
      <c r="G17" s="16"/>
    </row>
    <row r="18" spans="1:15">
      <c r="A18" s="16" t="s">
        <v>977</v>
      </c>
      <c r="B18" s="17"/>
      <c r="C18" s="16"/>
      <c r="D18" s="16"/>
      <c r="E18" s="16"/>
      <c r="G18" s="16"/>
      <c r="J18" s="19">
        <v>0</v>
      </c>
      <c r="L18" s="19">
        <v>0</v>
      </c>
      <c r="N18" s="20">
        <v>0</v>
      </c>
      <c r="O18" s="20">
        <v>0</v>
      </c>
    </row>
    <row r="20" spans="1:15">
      <c r="A20" s="16" t="s">
        <v>978</v>
      </c>
      <c r="B20" s="17"/>
      <c r="C20" s="16"/>
      <c r="D20" s="16"/>
      <c r="E20" s="16"/>
      <c r="G20" s="16"/>
    </row>
    <row r="21" spans="1:15">
      <c r="A21" s="8" t="s">
        <v>979</v>
      </c>
      <c r="B21" s="18">
        <v>8287914</v>
      </c>
      <c r="C21" s="8" t="s">
        <v>1365</v>
      </c>
      <c r="D21" s="22">
        <v>0</v>
      </c>
      <c r="E21" s="8" t="s">
        <v>980</v>
      </c>
      <c r="F21" s="18">
        <v>8.93</v>
      </c>
      <c r="G21" s="8" t="s">
        <v>93</v>
      </c>
      <c r="H21" s="21">
        <v>4.8000000000000001E-2</v>
      </c>
      <c r="I21" s="10">
        <v>4.8599999999999997E-2</v>
      </c>
      <c r="J21" s="9">
        <v>2749000</v>
      </c>
      <c r="K21" s="9">
        <v>103.42</v>
      </c>
      <c r="L21" s="9">
        <v>2843.05</v>
      </c>
      <c r="M21" s="10">
        <v>2.7000000000000001E-3</v>
      </c>
      <c r="N21" s="10">
        <v>9.7000000000000003E-3</v>
      </c>
      <c r="O21" s="10">
        <f>L21/'סיכום נכסי ההשקעה'!$B$49</f>
        <v>2.8691356476491961E-3</v>
      </c>
    </row>
    <row r="22" spans="1:15">
      <c r="A22" s="8" t="s">
        <v>981</v>
      </c>
      <c r="B22" s="18">
        <v>8287831</v>
      </c>
      <c r="C22" s="8" t="s">
        <v>1365</v>
      </c>
      <c r="D22" s="22">
        <v>0</v>
      </c>
      <c r="E22" s="8" t="s">
        <v>982</v>
      </c>
      <c r="F22" s="18">
        <v>8.4700000000000006</v>
      </c>
      <c r="G22" s="8" t="s">
        <v>93</v>
      </c>
      <c r="H22" s="21">
        <v>4.8000000000000001E-2</v>
      </c>
      <c r="I22" s="10">
        <v>4.8599999999999997E-2</v>
      </c>
      <c r="J22" s="9">
        <v>1320000</v>
      </c>
      <c r="K22" s="9">
        <v>105.32</v>
      </c>
      <c r="L22" s="9">
        <v>1390.29</v>
      </c>
      <c r="M22" s="10">
        <v>1.2999999999999999E-3</v>
      </c>
      <c r="N22" s="10">
        <v>4.7000000000000002E-3</v>
      </c>
      <c r="O22" s="10">
        <f>L22/'סיכום נכסי ההשקעה'!$B$49</f>
        <v>1.4030462354057088E-3</v>
      </c>
    </row>
    <row r="23" spans="1:15">
      <c r="A23" s="8" t="s">
        <v>983</v>
      </c>
      <c r="B23" s="18">
        <v>8287815</v>
      </c>
      <c r="C23" s="8" t="s">
        <v>1365</v>
      </c>
      <c r="D23" s="22">
        <v>0</v>
      </c>
      <c r="E23" s="8" t="s">
        <v>984</v>
      </c>
      <c r="F23" s="18">
        <v>8.51</v>
      </c>
      <c r="G23" s="8" t="s">
        <v>93</v>
      </c>
      <c r="H23" s="21">
        <v>4.8000000000000001E-2</v>
      </c>
      <c r="I23" s="10">
        <v>4.8599999999999997E-2</v>
      </c>
      <c r="J23" s="9">
        <v>1478000</v>
      </c>
      <c r="K23" s="9">
        <v>103.87</v>
      </c>
      <c r="L23" s="9">
        <v>1535.25</v>
      </c>
      <c r="M23" s="10">
        <v>3.2000000000000002E-3</v>
      </c>
      <c r="N23" s="10">
        <v>5.1999999999999998E-3</v>
      </c>
      <c r="O23" s="10">
        <f>L23/'סיכום נכסי ההשקעה'!$B$49</f>
        <v>1.5493362772562662E-3</v>
      </c>
    </row>
    <row r="24" spans="1:15">
      <c r="A24" s="8" t="s">
        <v>985</v>
      </c>
      <c r="B24" s="18">
        <v>8287823</v>
      </c>
      <c r="C24" s="8" t="s">
        <v>1365</v>
      </c>
      <c r="D24" s="22">
        <v>0</v>
      </c>
      <c r="E24" s="8" t="s">
        <v>986</v>
      </c>
      <c r="F24" s="18">
        <v>8.59</v>
      </c>
      <c r="G24" s="8" t="s">
        <v>93</v>
      </c>
      <c r="H24" s="21">
        <v>4.8000000000000001E-2</v>
      </c>
      <c r="I24" s="10">
        <v>4.8599999999999997E-2</v>
      </c>
      <c r="J24" s="9">
        <v>1143000</v>
      </c>
      <c r="K24" s="9">
        <v>103.77</v>
      </c>
      <c r="L24" s="9">
        <v>1186.05</v>
      </c>
      <c r="M24" s="10">
        <v>1.1000000000000001E-3</v>
      </c>
      <c r="N24" s="10">
        <v>4.0000000000000001E-3</v>
      </c>
      <c r="O24" s="10">
        <f>L24/'סיכום נכסי ההשקעה'!$B$49</f>
        <v>1.1969322857122908E-3</v>
      </c>
    </row>
    <row r="25" spans="1:15">
      <c r="A25" s="8" t="s">
        <v>987</v>
      </c>
      <c r="B25" s="18">
        <v>8287948</v>
      </c>
      <c r="C25" s="8" t="s">
        <v>1365</v>
      </c>
      <c r="D25" s="22">
        <v>0</v>
      </c>
      <c r="E25" s="8" t="s">
        <v>988</v>
      </c>
      <c r="F25" s="18">
        <v>9.18</v>
      </c>
      <c r="G25" s="8" t="s">
        <v>93</v>
      </c>
      <c r="H25" s="21">
        <v>4.8000000000000001E-2</v>
      </c>
      <c r="I25" s="10">
        <v>4.8599999999999997E-2</v>
      </c>
      <c r="J25" s="9">
        <v>6057000</v>
      </c>
      <c r="K25" s="9">
        <v>102.37</v>
      </c>
      <c r="L25" s="9">
        <v>6200.58</v>
      </c>
      <c r="M25" s="10">
        <v>4.0000000000000001E-3</v>
      </c>
      <c r="N25" s="10">
        <v>2.1100000000000001E-2</v>
      </c>
      <c r="O25" s="10">
        <f>L25/'סיכום נכסי ההשקעה'!$B$49</f>
        <v>6.25747176943798E-3</v>
      </c>
    </row>
    <row r="26" spans="1:15">
      <c r="A26" s="8" t="s">
        <v>989</v>
      </c>
      <c r="B26" s="18">
        <v>8287963</v>
      </c>
      <c r="C26" s="8" t="s">
        <v>1365</v>
      </c>
      <c r="D26" s="22">
        <v>0</v>
      </c>
      <c r="E26" s="8" t="s">
        <v>990</v>
      </c>
      <c r="F26" s="18">
        <v>9.1300000000000008</v>
      </c>
      <c r="G26" s="8" t="s">
        <v>93</v>
      </c>
      <c r="H26" s="21">
        <v>4.8000000000000001E-2</v>
      </c>
      <c r="I26" s="10">
        <v>4.8500000000000001E-2</v>
      </c>
      <c r="J26" s="9">
        <v>10306000</v>
      </c>
      <c r="K26" s="9">
        <v>102.96</v>
      </c>
      <c r="L26" s="9">
        <v>10610.66</v>
      </c>
      <c r="M26" s="10">
        <v>6.1999999999999998E-3</v>
      </c>
      <c r="N26" s="10">
        <v>3.6200000000000003E-2</v>
      </c>
      <c r="O26" s="10">
        <f>L26/'סיכום נכסי ההשקעה'!$B$49</f>
        <v>1.0708015283264597E-2</v>
      </c>
    </row>
    <row r="27" spans="1:15">
      <c r="A27" s="8" t="s">
        <v>991</v>
      </c>
      <c r="B27" s="18">
        <v>8287971</v>
      </c>
      <c r="C27" s="8" t="s">
        <v>1365</v>
      </c>
      <c r="D27" s="22">
        <v>0</v>
      </c>
      <c r="E27" s="8" t="s">
        <v>992</v>
      </c>
      <c r="F27" s="18">
        <v>9.2100000000000009</v>
      </c>
      <c r="G27" s="8" t="s">
        <v>93</v>
      </c>
      <c r="H27" s="21">
        <v>4.8000000000000001E-2</v>
      </c>
      <c r="I27" s="10">
        <v>4.8599999999999997E-2</v>
      </c>
      <c r="J27" s="9">
        <v>4621000</v>
      </c>
      <c r="K27" s="9">
        <v>102.72</v>
      </c>
      <c r="L27" s="9">
        <v>4746.92</v>
      </c>
      <c r="M27" s="10">
        <v>2.3E-3</v>
      </c>
      <c r="N27" s="10">
        <v>1.6199999999999999E-2</v>
      </c>
      <c r="O27" s="10">
        <f>L27/'סיכום נכסי ההשקעה'!$B$49</f>
        <v>4.7904740994843282E-3</v>
      </c>
    </row>
    <row r="28" spans="1:15">
      <c r="A28" s="8" t="s">
        <v>993</v>
      </c>
      <c r="B28" s="18">
        <v>8287997</v>
      </c>
      <c r="C28" s="8" t="s">
        <v>1365</v>
      </c>
      <c r="D28" s="22">
        <v>0</v>
      </c>
      <c r="E28" s="8" t="s">
        <v>994</v>
      </c>
      <c r="F28" s="18">
        <v>9.3800000000000008</v>
      </c>
      <c r="G28" s="8" t="s">
        <v>93</v>
      </c>
      <c r="H28" s="21">
        <v>4.8000000000000001E-2</v>
      </c>
      <c r="I28" s="10">
        <v>4.8599999999999997E-2</v>
      </c>
      <c r="J28" s="9">
        <v>6383000</v>
      </c>
      <c r="K28" s="9">
        <v>102.2</v>
      </c>
      <c r="L28" s="9">
        <v>6523.61</v>
      </c>
      <c r="M28" s="10">
        <v>2.2000000000000001E-3</v>
      </c>
      <c r="N28" s="10">
        <v>2.2200000000000001E-2</v>
      </c>
      <c r="O28" s="10">
        <f>L28/'סיכום נכסי ההשקעה'!$B$49</f>
        <v>6.5834656451208276E-3</v>
      </c>
    </row>
    <row r="29" spans="1:15">
      <c r="A29" s="8" t="s">
        <v>995</v>
      </c>
      <c r="B29" s="18">
        <v>8288052</v>
      </c>
      <c r="C29" s="8" t="s">
        <v>1365</v>
      </c>
      <c r="D29" s="22">
        <v>0</v>
      </c>
      <c r="E29" s="8" t="s">
        <v>996</v>
      </c>
      <c r="F29" s="18">
        <v>9.66</v>
      </c>
      <c r="G29" s="8" t="s">
        <v>93</v>
      </c>
      <c r="H29" s="21">
        <v>4.8000000000000001E-2</v>
      </c>
      <c r="I29" s="10">
        <v>4.8599999999999997E-2</v>
      </c>
      <c r="J29" s="9">
        <v>7152000</v>
      </c>
      <c r="K29" s="9">
        <v>100.87</v>
      </c>
      <c r="L29" s="9">
        <v>7214.43</v>
      </c>
      <c r="M29" s="10">
        <v>6.3E-3</v>
      </c>
      <c r="N29" s="10">
        <v>2.46E-2</v>
      </c>
      <c r="O29" s="10">
        <f>L29/'סיכום נכסי ההשקעה'!$B$49</f>
        <v>7.2806240799387235E-3</v>
      </c>
    </row>
    <row r="30" spans="1:15">
      <c r="A30" s="8" t="s">
        <v>997</v>
      </c>
      <c r="B30" s="18">
        <v>8287781</v>
      </c>
      <c r="C30" s="8" t="s">
        <v>1365</v>
      </c>
      <c r="D30" s="22">
        <v>0</v>
      </c>
      <c r="E30" s="8" t="s">
        <v>998</v>
      </c>
      <c r="F30" s="18">
        <v>8.26</v>
      </c>
      <c r="G30" s="8" t="s">
        <v>93</v>
      </c>
      <c r="H30" s="21">
        <v>4.8000000000000001E-2</v>
      </c>
      <c r="I30" s="10">
        <v>4.8599999999999997E-2</v>
      </c>
      <c r="J30" s="9">
        <v>300000</v>
      </c>
      <c r="K30" s="9">
        <v>106.67</v>
      </c>
      <c r="L30" s="9">
        <v>320.02</v>
      </c>
      <c r="M30" s="10">
        <v>5.9999999999999995E-4</v>
      </c>
      <c r="N30" s="10">
        <v>1.1000000000000001E-3</v>
      </c>
      <c r="O30" s="10">
        <f>L30/'סיכום נכסי ההשקעה'!$B$49</f>
        <v>3.2295625822996275E-4</v>
      </c>
    </row>
    <row r="31" spans="1:15">
      <c r="A31" s="8" t="s">
        <v>999</v>
      </c>
      <c r="B31" s="18">
        <v>8287898</v>
      </c>
      <c r="C31" s="8" t="s">
        <v>1365</v>
      </c>
      <c r="D31" s="22">
        <v>0</v>
      </c>
      <c r="E31" s="8" t="s">
        <v>1000</v>
      </c>
      <c r="F31" s="18">
        <v>8.76</v>
      </c>
      <c r="G31" s="8" t="s">
        <v>93</v>
      </c>
      <c r="H31" s="21">
        <v>4.8000000000000001E-2</v>
      </c>
      <c r="I31" s="10">
        <v>4.8599999999999997E-2</v>
      </c>
      <c r="J31" s="9">
        <v>3941000</v>
      </c>
      <c r="K31" s="9">
        <v>105.54</v>
      </c>
      <c r="L31" s="9">
        <v>4159.3599999999997</v>
      </c>
      <c r="M31" s="10">
        <v>4.7000000000000002E-3</v>
      </c>
      <c r="N31" s="10">
        <v>1.4200000000000001E-2</v>
      </c>
      <c r="O31" s="10">
        <f>L31/'סיכום נכסי ההשקעה'!$B$49</f>
        <v>4.1975230992793502E-3</v>
      </c>
    </row>
    <row r="32" spans="1:15">
      <c r="A32" s="8" t="s">
        <v>1001</v>
      </c>
      <c r="B32" s="18">
        <v>8287906</v>
      </c>
      <c r="C32" s="8" t="s">
        <v>1365</v>
      </c>
      <c r="D32" s="22">
        <v>0</v>
      </c>
      <c r="E32" s="8" t="s">
        <v>1002</v>
      </c>
      <c r="F32" s="18">
        <v>8.85</v>
      </c>
      <c r="G32" s="8" t="s">
        <v>93</v>
      </c>
      <c r="H32" s="21">
        <v>4.8000000000000001E-2</v>
      </c>
      <c r="I32" s="10">
        <v>4.8599999999999997E-2</v>
      </c>
      <c r="J32" s="9">
        <v>4088000</v>
      </c>
      <c r="K32" s="9">
        <v>104.73</v>
      </c>
      <c r="L32" s="9">
        <v>4281.41</v>
      </c>
      <c r="M32" s="10">
        <v>6.6E-3</v>
      </c>
      <c r="N32" s="10">
        <v>1.46E-2</v>
      </c>
      <c r="O32" s="10">
        <f>L32/'סיכום נכסי ההשקעה'!$B$49</f>
        <v>4.3206929365300446E-3</v>
      </c>
    </row>
    <row r="33" spans="1:15">
      <c r="A33" s="8" t="s">
        <v>1003</v>
      </c>
      <c r="B33" s="18">
        <v>8287922</v>
      </c>
      <c r="C33" s="8" t="s">
        <v>1365</v>
      </c>
      <c r="D33" s="22">
        <v>0</v>
      </c>
      <c r="E33" s="8" t="s">
        <v>1004</v>
      </c>
      <c r="F33" s="18">
        <v>9.01</v>
      </c>
      <c r="G33" s="8" t="s">
        <v>93</v>
      </c>
      <c r="H33" s="21">
        <v>4.8000000000000001E-2</v>
      </c>
      <c r="I33" s="10">
        <v>4.8599999999999997E-2</v>
      </c>
      <c r="J33" s="9">
        <v>3845000</v>
      </c>
      <c r="K33" s="9">
        <v>103.02</v>
      </c>
      <c r="L33" s="9">
        <v>3961.1</v>
      </c>
      <c r="M33" s="10">
        <v>3.2000000000000002E-3</v>
      </c>
      <c r="N33" s="10">
        <v>1.35E-2</v>
      </c>
      <c r="O33" s="10">
        <f>L33/'סיכום נכסי ההשקעה'!$B$49</f>
        <v>3.9974440174823621E-3</v>
      </c>
    </row>
    <row r="34" spans="1:15">
      <c r="A34" s="8" t="s">
        <v>1005</v>
      </c>
      <c r="B34" s="18">
        <v>8287930</v>
      </c>
      <c r="C34" s="8" t="s">
        <v>1365</v>
      </c>
      <c r="D34" s="22">
        <v>0</v>
      </c>
      <c r="E34" s="8" t="s">
        <v>1006</v>
      </c>
      <c r="F34" s="18">
        <v>9.1</v>
      </c>
      <c r="G34" s="8" t="s">
        <v>93</v>
      </c>
      <c r="H34" s="21">
        <v>4.8000000000000001E-2</v>
      </c>
      <c r="I34" s="10">
        <v>4.8599999999999997E-2</v>
      </c>
      <c r="J34" s="9">
        <v>6308000</v>
      </c>
      <c r="K34" s="9">
        <v>102.88</v>
      </c>
      <c r="L34" s="9">
        <v>6489.94</v>
      </c>
      <c r="M34" s="10">
        <v>5.7999999999999996E-3</v>
      </c>
      <c r="N34" s="10">
        <v>2.2100000000000002E-2</v>
      </c>
      <c r="O34" s="10">
        <f>L34/'סיכום נכסי ההשקעה'!$B$49</f>
        <v>6.5494867150083253E-3</v>
      </c>
    </row>
    <row r="35" spans="1:15">
      <c r="A35" s="8" t="s">
        <v>1007</v>
      </c>
      <c r="B35" s="18">
        <v>8288060</v>
      </c>
      <c r="C35" s="8" t="s">
        <v>1365</v>
      </c>
      <c r="D35" s="22">
        <v>0</v>
      </c>
      <c r="E35" s="8" t="s">
        <v>1008</v>
      </c>
      <c r="F35" s="18">
        <v>9.74</v>
      </c>
      <c r="G35" s="8" t="s">
        <v>93</v>
      </c>
      <c r="H35" s="21">
        <v>4.8000000000000001E-2</v>
      </c>
      <c r="I35" s="10">
        <v>4.8599999999999997E-2</v>
      </c>
      <c r="J35" s="9">
        <v>4696000</v>
      </c>
      <c r="K35" s="9">
        <v>100.38</v>
      </c>
      <c r="L35" s="9">
        <v>4713.91</v>
      </c>
      <c r="M35" s="10">
        <v>4.3E-3</v>
      </c>
      <c r="N35" s="10">
        <v>1.61E-2</v>
      </c>
      <c r="O35" s="10">
        <f>L35/'סיכום נכסי ההשקעה'!$B$49</f>
        <v>4.7571612250259477E-3</v>
      </c>
    </row>
    <row r="36" spans="1:15">
      <c r="A36" s="8" t="s">
        <v>1009</v>
      </c>
      <c r="B36" s="18">
        <v>8287799</v>
      </c>
      <c r="C36" s="8" t="s">
        <v>1365</v>
      </c>
      <c r="D36" s="22">
        <v>0</v>
      </c>
      <c r="E36" s="8" t="s">
        <v>1010</v>
      </c>
      <c r="F36" s="18">
        <v>8.34</v>
      </c>
      <c r="G36" s="8" t="s">
        <v>93</v>
      </c>
      <c r="H36" s="21">
        <v>4.8000000000000001E-2</v>
      </c>
      <c r="I36" s="10">
        <v>4.8599999999999997E-2</v>
      </c>
      <c r="J36" s="9">
        <v>1000000</v>
      </c>
      <c r="K36" s="9">
        <v>105.63</v>
      </c>
      <c r="L36" s="9">
        <v>1056.28</v>
      </c>
      <c r="M36" s="10">
        <v>2.2000000000000001E-3</v>
      </c>
      <c r="N36" s="10">
        <v>3.5999999999999999E-3</v>
      </c>
      <c r="O36" s="10">
        <f>L36/'סיכום נכסי ההשקעה'!$B$49</f>
        <v>1.0659716156588496E-3</v>
      </c>
    </row>
    <row r="37" spans="1:15">
      <c r="A37" s="8" t="s">
        <v>1011</v>
      </c>
      <c r="B37" s="18">
        <v>8287807</v>
      </c>
      <c r="C37" s="8" t="s">
        <v>1365</v>
      </c>
      <c r="D37" s="22">
        <v>0</v>
      </c>
      <c r="E37" s="8" t="s">
        <v>1010</v>
      </c>
      <c r="F37" s="18">
        <v>8.43</v>
      </c>
      <c r="G37" s="8" t="s">
        <v>93</v>
      </c>
      <c r="H37" s="21">
        <v>4.8000000000000001E-2</v>
      </c>
      <c r="I37" s="10">
        <v>4.8599999999999997E-2</v>
      </c>
      <c r="J37" s="9">
        <v>940000</v>
      </c>
      <c r="K37" s="9">
        <v>104.71</v>
      </c>
      <c r="L37" s="9">
        <v>984.27</v>
      </c>
      <c r="M37" s="10">
        <v>1.04E-2</v>
      </c>
      <c r="N37" s="10">
        <v>3.3999999999999998E-3</v>
      </c>
      <c r="O37" s="10">
        <f>L37/'סיכום נכסי ההשקעה'!$B$49</f>
        <v>9.9330090709332376E-4</v>
      </c>
    </row>
    <row r="38" spans="1:15">
      <c r="A38" s="8" t="s">
        <v>1012</v>
      </c>
      <c r="B38" s="18">
        <v>8287849</v>
      </c>
      <c r="C38" s="8" t="s">
        <v>1365</v>
      </c>
      <c r="D38" s="22">
        <v>0</v>
      </c>
      <c r="E38" s="8" t="s">
        <v>1013</v>
      </c>
      <c r="F38" s="18">
        <v>8.56</v>
      </c>
      <c r="G38" s="8" t="s">
        <v>93</v>
      </c>
      <c r="H38" s="21">
        <v>4.8000000000000001E-2</v>
      </c>
      <c r="I38" s="10">
        <v>4.8500000000000001E-2</v>
      </c>
      <c r="J38" s="9">
        <v>1297000</v>
      </c>
      <c r="K38" s="9">
        <v>105.13</v>
      </c>
      <c r="L38" s="9">
        <v>1363.59</v>
      </c>
      <c r="M38" s="10">
        <v>1.5E-3</v>
      </c>
      <c r="N38" s="10">
        <v>4.5999999999999999E-3</v>
      </c>
      <c r="O38" s="10">
        <f>L38/'סיכום נכסי ההשקעה'!$B$49</f>
        <v>1.3761012566708172E-3</v>
      </c>
    </row>
    <row r="39" spans="1:15">
      <c r="A39" s="8" t="s">
        <v>1014</v>
      </c>
      <c r="B39" s="18">
        <v>8287856</v>
      </c>
      <c r="C39" s="8" t="s">
        <v>1365</v>
      </c>
      <c r="D39" s="22">
        <v>0</v>
      </c>
      <c r="E39" s="8" t="s">
        <v>1015</v>
      </c>
      <c r="F39" s="18">
        <v>8.64</v>
      </c>
      <c r="G39" s="8" t="s">
        <v>93</v>
      </c>
      <c r="H39" s="21">
        <v>4.8000000000000001E-2</v>
      </c>
      <c r="I39" s="10">
        <v>4.8599999999999997E-2</v>
      </c>
      <c r="J39" s="9">
        <v>1258000</v>
      </c>
      <c r="K39" s="9">
        <v>104.61</v>
      </c>
      <c r="L39" s="9">
        <v>1316.04</v>
      </c>
      <c r="M39" s="10">
        <v>1E-3</v>
      </c>
      <c r="N39" s="10">
        <v>4.4999999999999997E-3</v>
      </c>
      <c r="O39" s="10">
        <f>L39/'סיכום נכסי ההשקעה'!$B$49</f>
        <v>1.3281149743171058E-3</v>
      </c>
    </row>
    <row r="40" spans="1:15">
      <c r="A40" s="8" t="s">
        <v>1016</v>
      </c>
      <c r="B40" s="18">
        <v>8287864</v>
      </c>
      <c r="C40" s="8" t="s">
        <v>1365</v>
      </c>
      <c r="D40" s="22">
        <v>0</v>
      </c>
      <c r="E40" s="8" t="s">
        <v>1017</v>
      </c>
      <c r="F40" s="18">
        <v>8.7200000000000006</v>
      </c>
      <c r="G40" s="8" t="s">
        <v>93</v>
      </c>
      <c r="H40" s="21">
        <v>4.8000000000000001E-2</v>
      </c>
      <c r="I40" s="10">
        <v>4.8500000000000001E-2</v>
      </c>
      <c r="J40" s="9">
        <v>2717000</v>
      </c>
      <c r="K40" s="9">
        <v>104.31</v>
      </c>
      <c r="L40" s="9">
        <v>2834.03</v>
      </c>
      <c r="M40" s="10">
        <v>5.7000000000000002E-3</v>
      </c>
      <c r="N40" s="10">
        <v>9.7000000000000003E-3</v>
      </c>
      <c r="O40" s="10">
        <f>L40/'סיכום נכסי ההשקעה'!$B$49</f>
        <v>2.8600328870428769E-3</v>
      </c>
    </row>
    <row r="41" spans="1:15">
      <c r="A41" s="8" t="s">
        <v>1018</v>
      </c>
      <c r="B41" s="18">
        <v>8287872</v>
      </c>
      <c r="C41" s="8" t="s">
        <v>1365</v>
      </c>
      <c r="D41" s="22">
        <v>0</v>
      </c>
      <c r="E41" s="8" t="s">
        <v>1019</v>
      </c>
      <c r="F41" s="18">
        <v>8.81</v>
      </c>
      <c r="G41" s="8" t="s">
        <v>93</v>
      </c>
      <c r="H41" s="21">
        <v>4.8000000000000001E-2</v>
      </c>
      <c r="I41" s="10">
        <v>4.8599999999999997E-2</v>
      </c>
      <c r="J41" s="9">
        <v>3593000</v>
      </c>
      <c r="K41" s="9">
        <v>103.87</v>
      </c>
      <c r="L41" s="9">
        <v>3732.17</v>
      </c>
      <c r="M41" s="10">
        <v>2.8E-3</v>
      </c>
      <c r="N41" s="10">
        <v>1.2699999999999999E-2</v>
      </c>
      <c r="O41" s="10">
        <f>L41/'סיכום נכסי ההשקעה'!$B$49</f>
        <v>3.7664135312734208E-3</v>
      </c>
    </row>
    <row r="42" spans="1:15">
      <c r="A42" s="8" t="s">
        <v>1020</v>
      </c>
      <c r="B42" s="18">
        <v>8287880</v>
      </c>
      <c r="C42" s="8" t="s">
        <v>1365</v>
      </c>
      <c r="D42" s="22">
        <v>0</v>
      </c>
      <c r="E42" s="8" t="s">
        <v>1021</v>
      </c>
      <c r="F42" s="18">
        <v>8.89</v>
      </c>
      <c r="G42" s="8" t="s">
        <v>93</v>
      </c>
      <c r="H42" s="21">
        <v>4.8000000000000001E-2</v>
      </c>
      <c r="I42" s="10">
        <v>4.8599999999999997E-2</v>
      </c>
      <c r="J42" s="9">
        <v>4088000</v>
      </c>
      <c r="K42" s="9">
        <v>103.47</v>
      </c>
      <c r="L42" s="9">
        <v>4229.72</v>
      </c>
      <c r="M42" s="10">
        <v>5.7000000000000002E-3</v>
      </c>
      <c r="N42" s="10">
        <v>1.44E-2</v>
      </c>
      <c r="O42" s="10">
        <f>L42/'סיכום נכסי ההשקעה'!$B$49</f>
        <v>4.2685286687095753E-3</v>
      </c>
    </row>
    <row r="43" spans="1:15">
      <c r="A43" s="8" t="s">
        <v>1022</v>
      </c>
      <c r="B43" s="18">
        <v>8287989</v>
      </c>
      <c r="C43" s="8" t="s">
        <v>1365</v>
      </c>
      <c r="D43" s="22">
        <v>0</v>
      </c>
      <c r="E43" s="8" t="s">
        <v>1023</v>
      </c>
      <c r="F43" s="18">
        <v>9.3000000000000007</v>
      </c>
      <c r="G43" s="8" t="s">
        <v>93</v>
      </c>
      <c r="H43" s="21">
        <v>4.8000000000000001E-2</v>
      </c>
      <c r="I43" s="10">
        <v>4.8500000000000001E-2</v>
      </c>
      <c r="J43" s="9">
        <v>6187000</v>
      </c>
      <c r="K43" s="9">
        <v>102.82</v>
      </c>
      <c r="L43" s="9">
        <v>6361.73</v>
      </c>
      <c r="M43" s="10">
        <v>3.3999999999999998E-3</v>
      </c>
      <c r="N43" s="10">
        <v>2.1700000000000001E-2</v>
      </c>
      <c r="O43" s="10">
        <f>L43/'סיכום נכסי ההשקעה'!$B$49</f>
        <v>6.4201003583191701E-3</v>
      </c>
    </row>
    <row r="44" spans="1:15">
      <c r="A44" s="8" t="s">
        <v>1024</v>
      </c>
      <c r="B44" s="18">
        <v>8288003</v>
      </c>
      <c r="C44" s="8" t="s">
        <v>1365</v>
      </c>
      <c r="D44" s="22">
        <v>0</v>
      </c>
      <c r="E44" s="8" t="s">
        <v>1025</v>
      </c>
      <c r="F44" s="18">
        <v>9.4600000000000009</v>
      </c>
      <c r="G44" s="8" t="s">
        <v>93</v>
      </c>
      <c r="H44" s="21">
        <v>4.8000000000000001E-2</v>
      </c>
      <c r="I44" s="10">
        <v>4.8599999999999997E-2</v>
      </c>
      <c r="J44" s="9">
        <v>5605000</v>
      </c>
      <c r="K44" s="9">
        <v>101.98</v>
      </c>
      <c r="L44" s="9">
        <v>5716.02</v>
      </c>
      <c r="M44" s="10">
        <v>4.1999999999999997E-3</v>
      </c>
      <c r="N44" s="10">
        <v>1.95E-2</v>
      </c>
      <c r="O44" s="10">
        <f>L44/'סיכום נכסי ההשקעה'!$B$49</f>
        <v>5.7684658182852065E-3</v>
      </c>
    </row>
    <row r="45" spans="1:15">
      <c r="A45" s="8" t="s">
        <v>1026</v>
      </c>
      <c r="B45" s="18">
        <v>8288011</v>
      </c>
      <c r="C45" s="8" t="s">
        <v>1365</v>
      </c>
      <c r="D45" s="22">
        <v>0</v>
      </c>
      <c r="E45" s="8" t="s">
        <v>1027</v>
      </c>
      <c r="F45" s="18">
        <v>9.32</v>
      </c>
      <c r="G45" s="8" t="s">
        <v>93</v>
      </c>
      <c r="H45" s="21">
        <v>4.8000000000000001E-2</v>
      </c>
      <c r="I45" s="10">
        <v>4.8599999999999997E-2</v>
      </c>
      <c r="J45" s="9">
        <v>5238000</v>
      </c>
      <c r="K45" s="9">
        <v>104.01</v>
      </c>
      <c r="L45" s="9">
        <v>5448.12</v>
      </c>
      <c r="M45" s="10">
        <v>4.1999999999999997E-3</v>
      </c>
      <c r="N45" s="10">
        <v>1.8599999999999998E-2</v>
      </c>
      <c r="O45" s="10">
        <f>L45/'סיכום נכסי ההשקעה'!$B$49</f>
        <v>5.4981077732261258E-3</v>
      </c>
    </row>
    <row r="46" spans="1:15">
      <c r="A46" s="8" t="s">
        <v>1028</v>
      </c>
      <c r="B46" s="18">
        <v>8288029</v>
      </c>
      <c r="C46" s="8" t="s">
        <v>1365</v>
      </c>
      <c r="D46" s="22">
        <v>0</v>
      </c>
      <c r="E46" s="8" t="s">
        <v>1029</v>
      </c>
      <c r="F46" s="18">
        <v>9.41</v>
      </c>
      <c r="G46" s="8" t="s">
        <v>93</v>
      </c>
      <c r="H46" s="21">
        <v>4.8000000000000001E-2</v>
      </c>
      <c r="I46" s="10">
        <v>4.8599999999999997E-2</v>
      </c>
      <c r="J46" s="9">
        <v>7839000</v>
      </c>
      <c r="K46" s="9">
        <v>103.42</v>
      </c>
      <c r="L46" s="9">
        <v>8106.92</v>
      </c>
      <c r="M46" s="10">
        <v>4.7000000000000002E-3</v>
      </c>
      <c r="N46" s="10">
        <v>2.76E-2</v>
      </c>
      <c r="O46" s="10">
        <f>L46/'סיכום נכסי ההשקעה'!$B$49</f>
        <v>8.1813028840998989E-3</v>
      </c>
    </row>
    <row r="47" spans="1:15">
      <c r="A47" s="8" t="s">
        <v>1030</v>
      </c>
      <c r="B47" s="18">
        <v>8288037</v>
      </c>
      <c r="C47" s="8" t="s">
        <v>1365</v>
      </c>
      <c r="D47" s="22">
        <v>0</v>
      </c>
      <c r="E47" s="8" t="s">
        <v>1031</v>
      </c>
      <c r="F47" s="18">
        <v>9.49</v>
      </c>
      <c r="G47" s="8" t="s">
        <v>93</v>
      </c>
      <c r="H47" s="21">
        <v>4.8000000000000001E-2</v>
      </c>
      <c r="I47" s="10">
        <v>4.8599999999999997E-2</v>
      </c>
      <c r="J47" s="9">
        <v>7534000</v>
      </c>
      <c r="K47" s="9">
        <v>102.58</v>
      </c>
      <c r="L47" s="9">
        <v>7728.59</v>
      </c>
      <c r="M47" s="10">
        <v>3.3E-3</v>
      </c>
      <c r="N47" s="10">
        <v>2.63E-2</v>
      </c>
      <c r="O47" s="10">
        <f>L47/'סיכום נכסי ההשקעה'!$B$49</f>
        <v>7.799501618003587E-3</v>
      </c>
    </row>
    <row r="48" spans="1:15">
      <c r="A48" s="8" t="s">
        <v>1032</v>
      </c>
      <c r="B48" s="18">
        <v>8288045</v>
      </c>
      <c r="C48" s="8" t="s">
        <v>1365</v>
      </c>
      <c r="D48" s="22">
        <v>0</v>
      </c>
      <c r="E48" s="8" t="s">
        <v>1033</v>
      </c>
      <c r="F48" s="18">
        <v>9.57</v>
      </c>
      <c r="G48" s="8" t="s">
        <v>93</v>
      </c>
      <c r="H48" s="21">
        <v>4.8000000000000001E-2</v>
      </c>
      <c r="I48" s="10">
        <v>4.8599999999999997E-2</v>
      </c>
      <c r="J48" s="9">
        <v>3961000</v>
      </c>
      <c r="K48" s="9">
        <v>102.1</v>
      </c>
      <c r="L48" s="9">
        <v>4044.04</v>
      </c>
      <c r="M48" s="10">
        <v>5.1000000000000004E-3</v>
      </c>
      <c r="N48" s="10">
        <v>1.38E-2</v>
      </c>
      <c r="O48" s="10">
        <f>L48/'סיכום נכסי ההשקעה'!$B$49</f>
        <v>4.0811450113502233E-3</v>
      </c>
    </row>
    <row r="49" spans="1:15">
      <c r="A49" s="8" t="s">
        <v>1034</v>
      </c>
      <c r="B49" s="18">
        <v>8288078</v>
      </c>
      <c r="C49" s="8" t="s">
        <v>1365</v>
      </c>
      <c r="D49" s="22">
        <v>0</v>
      </c>
      <c r="E49" s="8" t="s">
        <v>1035</v>
      </c>
      <c r="F49" s="18">
        <v>9.59</v>
      </c>
      <c r="G49" s="8" t="s">
        <v>93</v>
      </c>
      <c r="H49" s="21">
        <v>4.8000000000000001E-2</v>
      </c>
      <c r="I49" s="10">
        <v>4.8599999999999997E-2</v>
      </c>
      <c r="J49" s="9">
        <v>8568000</v>
      </c>
      <c r="K49" s="9">
        <v>102.39</v>
      </c>
      <c r="L49" s="9">
        <v>8773.07</v>
      </c>
      <c r="M49" s="10">
        <v>5.1999999999999998E-3</v>
      </c>
      <c r="N49" s="10">
        <v>2.9899999999999999E-2</v>
      </c>
      <c r="O49" s="10">
        <f>L49/'סיכום נכסי ההשקעה'!$B$49</f>
        <v>8.8535649659069408E-3</v>
      </c>
    </row>
    <row r="50" spans="1:15">
      <c r="A50" s="8" t="s">
        <v>1036</v>
      </c>
      <c r="B50" s="18">
        <v>8288086</v>
      </c>
      <c r="C50" s="8" t="s">
        <v>1365</v>
      </c>
      <c r="D50" s="22">
        <v>0</v>
      </c>
      <c r="E50" s="8" t="s">
        <v>1037</v>
      </c>
      <c r="F50" s="18">
        <v>9.68</v>
      </c>
      <c r="G50" s="8" t="s">
        <v>93</v>
      </c>
      <c r="H50" s="21">
        <v>4.8000000000000001E-2</v>
      </c>
      <c r="I50" s="10">
        <v>4.8599999999999997E-2</v>
      </c>
      <c r="J50" s="9">
        <v>7408000</v>
      </c>
      <c r="K50" s="9">
        <v>102</v>
      </c>
      <c r="L50" s="9">
        <v>7556.08</v>
      </c>
      <c r="M50" s="10">
        <v>2.7000000000000001E-3</v>
      </c>
      <c r="N50" s="10">
        <v>2.5700000000000001E-2</v>
      </c>
      <c r="O50" s="10">
        <f>L50/'סיכום נכסי ההשקעה'!$B$49</f>
        <v>7.6254087984696491E-3</v>
      </c>
    </row>
    <row r="51" spans="1:15">
      <c r="A51" s="8" t="s">
        <v>1038</v>
      </c>
      <c r="B51" s="18">
        <v>8288094</v>
      </c>
      <c r="C51" s="8" t="s">
        <v>1365</v>
      </c>
      <c r="D51" s="22">
        <v>0</v>
      </c>
      <c r="E51" s="8" t="s">
        <v>1039</v>
      </c>
      <c r="F51" s="18">
        <v>9.76</v>
      </c>
      <c r="G51" s="8" t="s">
        <v>93</v>
      </c>
      <c r="H51" s="21">
        <v>4.8000000000000001E-2</v>
      </c>
      <c r="I51" s="10">
        <v>4.8599999999999997E-2</v>
      </c>
      <c r="J51" s="9">
        <v>7110000</v>
      </c>
      <c r="K51" s="9">
        <v>101.59</v>
      </c>
      <c r="L51" s="9">
        <v>7223.14</v>
      </c>
      <c r="M51" s="10">
        <v>3.3E-3</v>
      </c>
      <c r="N51" s="10">
        <v>2.46E-2</v>
      </c>
      <c r="O51" s="10">
        <f>L51/'סיכום נכסי ההשקעה'!$B$49</f>
        <v>7.2894139962226528E-3</v>
      </c>
    </row>
    <row r="52" spans="1:15">
      <c r="A52" s="8" t="s">
        <v>1040</v>
      </c>
      <c r="B52" s="18">
        <v>8288102</v>
      </c>
      <c r="C52" s="8" t="s">
        <v>1365</v>
      </c>
      <c r="D52" s="22">
        <v>0</v>
      </c>
      <c r="E52" s="8" t="s">
        <v>1041</v>
      </c>
      <c r="F52" s="18">
        <v>9.84</v>
      </c>
      <c r="G52" s="8" t="s">
        <v>93</v>
      </c>
      <c r="H52" s="21">
        <v>4.8000000000000001E-2</v>
      </c>
      <c r="I52" s="10">
        <v>4.8500000000000001E-2</v>
      </c>
      <c r="J52" s="9">
        <v>6789000</v>
      </c>
      <c r="K52" s="9">
        <v>101.2</v>
      </c>
      <c r="L52" s="9">
        <v>6870.24</v>
      </c>
      <c r="M52" s="10">
        <v>3.0999999999999999E-3</v>
      </c>
      <c r="N52" s="10">
        <v>2.3400000000000001E-2</v>
      </c>
      <c r="O52" s="10">
        <f>L52/'סיכום נכסי ההשקעה'!$B$49</f>
        <v>6.9332760563146651E-3</v>
      </c>
    </row>
    <row r="53" spans="1:15">
      <c r="A53" s="8" t="s">
        <v>1042</v>
      </c>
      <c r="B53" s="18">
        <v>8288144</v>
      </c>
      <c r="C53" s="8" t="s">
        <v>1365</v>
      </c>
      <c r="D53" s="22">
        <v>0</v>
      </c>
      <c r="E53" s="8" t="s">
        <v>1043</v>
      </c>
      <c r="F53" s="18">
        <v>9.94</v>
      </c>
      <c r="G53" s="8" t="s">
        <v>93</v>
      </c>
      <c r="H53" s="21">
        <v>4.8000000000000001E-2</v>
      </c>
      <c r="I53" s="10">
        <v>4.8599999999999997E-2</v>
      </c>
      <c r="J53" s="9">
        <v>3691000</v>
      </c>
      <c r="K53" s="9">
        <v>102.1</v>
      </c>
      <c r="L53" s="9">
        <v>3768.4</v>
      </c>
      <c r="M53" s="10">
        <v>2.3E-3</v>
      </c>
      <c r="N53" s="10">
        <v>1.2800000000000001E-2</v>
      </c>
      <c r="O53" s="10">
        <f>L53/'סיכום נכסי ההשקעה'!$B$49</f>
        <v>3.802975949983725E-3</v>
      </c>
    </row>
    <row r="54" spans="1:15">
      <c r="A54" s="8" t="s">
        <v>1044</v>
      </c>
      <c r="B54" s="18">
        <v>8288151</v>
      </c>
      <c r="C54" s="8" t="s">
        <v>1365</v>
      </c>
      <c r="D54" s="22">
        <v>0</v>
      </c>
      <c r="E54" s="8" t="s">
        <v>1045</v>
      </c>
      <c r="F54" s="18">
        <v>10.02</v>
      </c>
      <c r="G54" s="8" t="s">
        <v>93</v>
      </c>
      <c r="H54" s="21">
        <v>4.8000000000000001E-2</v>
      </c>
      <c r="I54" s="10">
        <v>4.8599999999999997E-2</v>
      </c>
      <c r="J54" s="9">
        <v>7874000</v>
      </c>
      <c r="K54" s="9">
        <v>101.59</v>
      </c>
      <c r="L54" s="9">
        <v>7999.29</v>
      </c>
      <c r="M54" s="10">
        <v>6.3E-3</v>
      </c>
      <c r="N54" s="10">
        <v>2.7300000000000001E-2</v>
      </c>
      <c r="O54" s="10">
        <f>L54/'סיכום נכסי ההשקעה'!$B$49</f>
        <v>8.072685353716514E-3</v>
      </c>
    </row>
    <row r="55" spans="1:15">
      <c r="A55" s="8" t="s">
        <v>1046</v>
      </c>
      <c r="B55" s="18">
        <v>8288169</v>
      </c>
      <c r="C55" s="8" t="s">
        <v>1365</v>
      </c>
      <c r="D55" s="22">
        <v>0</v>
      </c>
      <c r="E55" s="8" t="s">
        <v>1047</v>
      </c>
      <c r="F55" s="18">
        <v>10.1</v>
      </c>
      <c r="G55" s="8" t="s">
        <v>93</v>
      </c>
      <c r="H55" s="21">
        <v>4.8000000000000001E-2</v>
      </c>
      <c r="I55" s="10">
        <v>4.8599999999999997E-2</v>
      </c>
      <c r="J55" s="9">
        <v>3600000</v>
      </c>
      <c r="K55" s="9">
        <v>101.2</v>
      </c>
      <c r="L55" s="9">
        <v>3643.08</v>
      </c>
      <c r="M55" s="10">
        <v>1.5E-3</v>
      </c>
      <c r="N55" s="10">
        <v>1.24E-2</v>
      </c>
      <c r="O55" s="10">
        <f>L55/'סיכום נכסי ההשקעה'!$B$49</f>
        <v>3.6765061097194323E-3</v>
      </c>
    </row>
    <row r="56" spans="1:15">
      <c r="A56" s="8" t="s">
        <v>1048</v>
      </c>
      <c r="B56" s="18">
        <v>8288177</v>
      </c>
      <c r="C56" s="8" t="s">
        <v>1365</v>
      </c>
      <c r="D56" s="22">
        <v>0</v>
      </c>
      <c r="E56" s="8" t="s">
        <v>1049</v>
      </c>
      <c r="F56" s="18">
        <v>10.19</v>
      </c>
      <c r="G56" s="8" t="s">
        <v>93</v>
      </c>
      <c r="H56" s="21">
        <v>4.8000000000000001E-2</v>
      </c>
      <c r="I56" s="10">
        <v>4.8599999999999997E-2</v>
      </c>
      <c r="J56" s="9">
        <v>8688000</v>
      </c>
      <c r="K56" s="9">
        <v>100.78</v>
      </c>
      <c r="L56" s="9">
        <v>8755.41</v>
      </c>
      <c r="M56" s="10">
        <v>5.0000000000000001E-3</v>
      </c>
      <c r="N56" s="10">
        <v>2.98E-2</v>
      </c>
      <c r="O56" s="10">
        <f>L56/'סיכום נכסי ההשקעה'!$B$49</f>
        <v>8.8357429312830391E-3</v>
      </c>
    </row>
    <row r="57" spans="1:15">
      <c r="A57" s="8" t="s">
        <v>1050</v>
      </c>
      <c r="B57" s="18">
        <v>8288185</v>
      </c>
      <c r="C57" s="8" t="s">
        <v>1365</v>
      </c>
      <c r="D57" s="22">
        <v>0</v>
      </c>
      <c r="E57" s="8" t="s">
        <v>1051</v>
      </c>
      <c r="F57" s="18">
        <v>10.27</v>
      </c>
      <c r="G57" s="8" t="s">
        <v>93</v>
      </c>
      <c r="H57" s="21">
        <v>4.8000000000000001E-2</v>
      </c>
      <c r="I57" s="10">
        <v>4.8599999999999997E-2</v>
      </c>
      <c r="J57" s="9">
        <v>10585000</v>
      </c>
      <c r="K57" s="9">
        <v>100.38</v>
      </c>
      <c r="L57" s="9">
        <v>10625.37</v>
      </c>
      <c r="M57" s="10">
        <v>5.5999999999999999E-3</v>
      </c>
      <c r="N57" s="10">
        <v>3.6200000000000003E-2</v>
      </c>
      <c r="O57" s="10">
        <f>L57/'סיכום נכסי ההשקעה'!$B$49</f>
        <v>1.0722860250949626E-2</v>
      </c>
    </row>
    <row r="58" spans="1:15">
      <c r="A58" s="8" t="s">
        <v>1052</v>
      </c>
      <c r="B58" s="18">
        <v>8288219</v>
      </c>
      <c r="C58" s="8" t="s">
        <v>1365</v>
      </c>
      <c r="D58" s="22">
        <v>0</v>
      </c>
      <c r="E58" s="8" t="s">
        <v>1053</v>
      </c>
      <c r="F58" s="18">
        <v>10.28</v>
      </c>
      <c r="G58" s="8" t="s">
        <v>93</v>
      </c>
      <c r="H58" s="21">
        <v>4.8000000000000001E-2</v>
      </c>
      <c r="I58" s="10">
        <v>4.8599999999999997E-2</v>
      </c>
      <c r="J58" s="9">
        <v>8609000</v>
      </c>
      <c r="K58" s="9">
        <v>101.59</v>
      </c>
      <c r="L58" s="9">
        <v>8745.99</v>
      </c>
      <c r="M58" s="10">
        <v>8.6E-3</v>
      </c>
      <c r="N58" s="10">
        <v>2.98E-2</v>
      </c>
      <c r="O58" s="10">
        <f>L58/'סיכום נכסי ההשקעה'!$B$49</f>
        <v>8.8262365005833138E-3</v>
      </c>
    </row>
    <row r="59" spans="1:15">
      <c r="A59" s="8" t="s">
        <v>1054</v>
      </c>
      <c r="B59" s="18">
        <v>8288227</v>
      </c>
      <c r="C59" s="8" t="s">
        <v>1365</v>
      </c>
      <c r="D59" s="22">
        <v>0</v>
      </c>
      <c r="E59" s="8" t="s">
        <v>1055</v>
      </c>
      <c r="F59" s="18">
        <v>10.36</v>
      </c>
      <c r="G59" s="8" t="s">
        <v>93</v>
      </c>
      <c r="H59" s="21">
        <v>4.8000000000000001E-2</v>
      </c>
      <c r="I59" s="10">
        <v>4.8599999999999997E-2</v>
      </c>
      <c r="J59" s="9">
        <v>4277000</v>
      </c>
      <c r="K59" s="9">
        <v>101.2</v>
      </c>
      <c r="L59" s="9">
        <v>4328.18</v>
      </c>
      <c r="M59" s="10">
        <v>4.3E-3</v>
      </c>
      <c r="N59" s="10">
        <v>1.47E-2</v>
      </c>
      <c r="O59" s="10">
        <f>L59/'סיכום נכסי ההשקעה'!$B$49</f>
        <v>4.3678920622016136E-3</v>
      </c>
    </row>
    <row r="60" spans="1:15">
      <c r="A60" s="8" t="s">
        <v>1056</v>
      </c>
      <c r="B60" s="18">
        <v>8288235</v>
      </c>
      <c r="C60" s="8" t="s">
        <v>1365</v>
      </c>
      <c r="D60" s="22">
        <v>0</v>
      </c>
      <c r="E60" s="8" t="s">
        <v>1057</v>
      </c>
      <c r="F60" s="18">
        <v>10.45</v>
      </c>
      <c r="G60" s="8" t="s">
        <v>93</v>
      </c>
      <c r="H60" s="21">
        <v>4.8000000000000001E-2</v>
      </c>
      <c r="I60" s="10">
        <v>4.8599999999999997E-2</v>
      </c>
      <c r="J60" s="9">
        <v>10674000</v>
      </c>
      <c r="K60" s="9">
        <v>100.78</v>
      </c>
      <c r="L60" s="9">
        <v>10756.82</v>
      </c>
      <c r="M60" s="10">
        <v>5.3E-3</v>
      </c>
      <c r="N60" s="10">
        <v>3.6700000000000003E-2</v>
      </c>
      <c r="O60" s="10">
        <f>L60/'סיכום נכסי ההשקעה'!$B$49</f>
        <v>1.0855516335395375E-2</v>
      </c>
    </row>
    <row r="61" spans="1:15">
      <c r="A61" s="8" t="s">
        <v>1058</v>
      </c>
      <c r="B61" s="18">
        <v>8288243</v>
      </c>
      <c r="C61" s="8" t="s">
        <v>1365</v>
      </c>
      <c r="D61" s="22">
        <v>0</v>
      </c>
      <c r="E61" s="8" t="s">
        <v>1059</v>
      </c>
      <c r="F61" s="18">
        <v>10.53</v>
      </c>
      <c r="G61" s="8" t="s">
        <v>93</v>
      </c>
      <c r="H61" s="21">
        <v>4.8000000000000001E-2</v>
      </c>
      <c r="I61" s="10">
        <v>4.8599999999999997E-2</v>
      </c>
      <c r="J61" s="9">
        <v>11838000</v>
      </c>
      <c r="K61" s="9">
        <v>101.09</v>
      </c>
      <c r="L61" s="9">
        <v>11967</v>
      </c>
      <c r="M61" s="10">
        <v>0</v>
      </c>
      <c r="N61" s="10">
        <v>4.0800000000000003E-2</v>
      </c>
      <c r="O61" s="10">
        <f>L61/'סיכום נכסי ההשקעה'!$B$49</f>
        <v>1.207680001949242E-2</v>
      </c>
    </row>
    <row r="62" spans="1:15">
      <c r="A62" s="8" t="s">
        <v>1060</v>
      </c>
      <c r="B62" s="18">
        <v>8288268</v>
      </c>
      <c r="C62" s="8" t="s">
        <v>1365</v>
      </c>
      <c r="D62" s="22">
        <v>0</v>
      </c>
      <c r="E62" s="8" t="s">
        <v>1061</v>
      </c>
      <c r="F62" s="18">
        <v>10.44</v>
      </c>
      <c r="G62" s="8" t="s">
        <v>93</v>
      </c>
      <c r="H62" s="21">
        <v>4.8000000000000001E-2</v>
      </c>
      <c r="I62" s="10">
        <v>4.8599999999999997E-2</v>
      </c>
      <c r="J62" s="9">
        <v>10108000</v>
      </c>
      <c r="K62" s="9">
        <v>103.13</v>
      </c>
      <c r="L62" s="9">
        <v>10424.84</v>
      </c>
      <c r="M62" s="10">
        <v>0</v>
      </c>
      <c r="N62" s="10">
        <v>3.5499999999999997E-2</v>
      </c>
      <c r="O62" s="10">
        <f>L62/'סיכום נכסי ההשקעה'!$B$49</f>
        <v>1.0520490341372556E-2</v>
      </c>
    </row>
    <row r="63" spans="1:15">
      <c r="A63" s="8" t="s">
        <v>1060</v>
      </c>
      <c r="B63" s="18">
        <v>8288250</v>
      </c>
      <c r="C63" s="8" t="s">
        <v>1365</v>
      </c>
      <c r="D63" s="22">
        <v>0</v>
      </c>
      <c r="E63" s="8" t="s">
        <v>1062</v>
      </c>
      <c r="F63" s="18">
        <v>10.36</v>
      </c>
      <c r="G63" s="8" t="s">
        <v>93</v>
      </c>
      <c r="H63" s="21">
        <v>4.8000000000000001E-2</v>
      </c>
      <c r="I63" s="10">
        <v>4.8599999999999997E-2</v>
      </c>
      <c r="J63" s="9">
        <v>9165000</v>
      </c>
      <c r="K63" s="9">
        <v>103.85</v>
      </c>
      <c r="L63" s="9">
        <v>9517.74</v>
      </c>
      <c r="M63" s="10">
        <v>0</v>
      </c>
      <c r="N63" s="10">
        <v>3.2399999999999998E-2</v>
      </c>
      <c r="O63" s="10">
        <f>L63/'סיכום נכסי ההשקעה'!$B$49</f>
        <v>9.6050674870497028E-3</v>
      </c>
    </row>
    <row r="64" spans="1:15">
      <c r="A64" s="8" t="s">
        <v>1063</v>
      </c>
      <c r="B64" s="18">
        <v>8288276</v>
      </c>
      <c r="C64" s="8" t="s">
        <v>1365</v>
      </c>
      <c r="D64" s="22">
        <v>0</v>
      </c>
      <c r="E64" s="8" t="s">
        <v>1064</v>
      </c>
      <c r="F64" s="18">
        <v>10.53</v>
      </c>
      <c r="G64" s="8" t="s">
        <v>93</v>
      </c>
      <c r="H64" s="21">
        <v>4.8000000000000001E-2</v>
      </c>
      <c r="I64" s="10">
        <v>4.8599999999999997E-2</v>
      </c>
      <c r="J64" s="9">
        <v>7394000</v>
      </c>
      <c r="K64" s="9">
        <v>102.1</v>
      </c>
      <c r="L64" s="9">
        <v>7549.44</v>
      </c>
      <c r="M64" s="10">
        <v>7.4000000000000003E-3</v>
      </c>
      <c r="N64" s="10">
        <v>2.5700000000000001E-2</v>
      </c>
      <c r="O64" s="10">
        <f>L64/'סיכום נכסי ההשקעה'!$B$49</f>
        <v>7.6187078749190987E-3</v>
      </c>
    </row>
    <row r="65" spans="1:15">
      <c r="A65" s="8" t="s">
        <v>1065</v>
      </c>
      <c r="B65" s="18">
        <v>8288284</v>
      </c>
      <c r="C65" s="8" t="s">
        <v>1365</v>
      </c>
      <c r="D65" s="22">
        <v>0</v>
      </c>
      <c r="E65" s="8" t="s">
        <v>1066</v>
      </c>
      <c r="F65" s="18">
        <v>10.61</v>
      </c>
      <c r="G65" s="8" t="s">
        <v>93</v>
      </c>
      <c r="H65" s="21">
        <v>4.8000000000000001E-2</v>
      </c>
      <c r="I65" s="10">
        <v>4.8599999999999997E-2</v>
      </c>
      <c r="J65" s="9">
        <v>1745000</v>
      </c>
      <c r="K65" s="9">
        <v>101.5</v>
      </c>
      <c r="L65" s="9">
        <v>1771.2</v>
      </c>
      <c r="M65" s="10">
        <v>0</v>
      </c>
      <c r="N65" s="10">
        <v>6.0000000000000001E-3</v>
      </c>
      <c r="O65" s="10">
        <f>L65/'סיכום נכסי ההשקעה'!$B$49</f>
        <v>1.7874511736044936E-3</v>
      </c>
    </row>
    <row r="66" spans="1:15">
      <c r="A66" s="8" t="s">
        <v>1067</v>
      </c>
      <c r="B66" s="18">
        <v>8288292</v>
      </c>
      <c r="C66" s="8" t="s">
        <v>1365</v>
      </c>
      <c r="D66" s="22">
        <v>0</v>
      </c>
      <c r="E66" s="8" t="s">
        <v>1068</v>
      </c>
      <c r="F66" s="18">
        <v>10.7</v>
      </c>
      <c r="G66" s="8" t="s">
        <v>93</v>
      </c>
      <c r="H66" s="21">
        <v>4.8000000000000001E-2</v>
      </c>
      <c r="I66" s="10">
        <v>4.8599999999999997E-2</v>
      </c>
      <c r="J66" s="9">
        <v>7618000</v>
      </c>
      <c r="K66" s="9">
        <v>100.78</v>
      </c>
      <c r="L66" s="9">
        <v>7677.11</v>
      </c>
      <c r="M66" s="10">
        <v>7.6E-3</v>
      </c>
      <c r="N66" s="10">
        <v>2.6200000000000001E-2</v>
      </c>
      <c r="O66" s="10">
        <f>L66/'סיכום נכסי ההשקעה'!$B$49</f>
        <v>7.7475492769821554E-3</v>
      </c>
    </row>
    <row r="67" spans="1:15">
      <c r="A67" s="8" t="s">
        <v>1069</v>
      </c>
      <c r="B67" s="18">
        <v>8288300</v>
      </c>
      <c r="C67" s="8" t="s">
        <v>1365</v>
      </c>
      <c r="D67" s="22">
        <v>0</v>
      </c>
      <c r="E67" s="8" t="s">
        <v>1070</v>
      </c>
      <c r="F67" s="18">
        <v>10.78</v>
      </c>
      <c r="G67" s="8" t="s">
        <v>93</v>
      </c>
      <c r="H67" s="21">
        <v>4.8000000000000001E-2</v>
      </c>
      <c r="I67" s="10">
        <v>4.8599999999999997E-2</v>
      </c>
      <c r="J67" s="9">
        <v>1311000</v>
      </c>
      <c r="K67" s="9">
        <v>100.38</v>
      </c>
      <c r="L67" s="9">
        <v>1316</v>
      </c>
      <c r="M67" s="10">
        <v>0</v>
      </c>
      <c r="N67" s="10">
        <v>4.4999999999999997E-3</v>
      </c>
      <c r="O67" s="10">
        <f>L67/'סיכום נכסי ההשקעה'!$B$49</f>
        <v>1.3280746073077651E-3</v>
      </c>
    </row>
    <row r="68" spans="1:15">
      <c r="A68" s="8" t="s">
        <v>1071</v>
      </c>
      <c r="B68" s="18">
        <v>8288110</v>
      </c>
      <c r="C68" s="8" t="s">
        <v>1365</v>
      </c>
      <c r="D68" s="22">
        <v>0</v>
      </c>
      <c r="E68" s="8" t="s">
        <v>1072</v>
      </c>
      <c r="F68" s="18">
        <v>9.93</v>
      </c>
      <c r="G68" s="8" t="s">
        <v>93</v>
      </c>
      <c r="H68" s="21">
        <v>4.8000000000000001E-2</v>
      </c>
      <c r="I68" s="10">
        <v>4.8599999999999997E-2</v>
      </c>
      <c r="J68" s="9">
        <v>6065000</v>
      </c>
      <c r="K68" s="9">
        <v>100.78</v>
      </c>
      <c r="L68" s="9">
        <v>6112.06</v>
      </c>
      <c r="M68" s="10">
        <v>3.5999999999999999E-3</v>
      </c>
      <c r="N68" s="10">
        <v>2.0799999999999999E-2</v>
      </c>
      <c r="O68" s="10">
        <f>L68/'סיכום נכסי ההשקעה'!$B$49</f>
        <v>6.1681395777670968E-3</v>
      </c>
    </row>
    <row r="69" spans="1:15">
      <c r="A69" s="8" t="s">
        <v>1073</v>
      </c>
      <c r="B69" s="18">
        <v>8288128</v>
      </c>
      <c r="C69" s="8" t="s">
        <v>1365</v>
      </c>
      <c r="D69" s="22">
        <v>0</v>
      </c>
      <c r="E69" s="8" t="s">
        <v>1074</v>
      </c>
      <c r="F69" s="18">
        <v>10.01</v>
      </c>
      <c r="G69" s="8" t="s">
        <v>93</v>
      </c>
      <c r="H69" s="21">
        <v>4.8000000000000001E-2</v>
      </c>
      <c r="I69" s="10">
        <v>4.8599999999999997E-2</v>
      </c>
      <c r="J69" s="9">
        <v>8197000</v>
      </c>
      <c r="K69" s="9">
        <v>100.56</v>
      </c>
      <c r="L69" s="9">
        <v>8243.2000000000007</v>
      </c>
      <c r="M69" s="10">
        <v>4.1999999999999997E-3</v>
      </c>
      <c r="N69" s="10">
        <v>2.81E-2</v>
      </c>
      <c r="O69" s="10">
        <f>L69/'סיכום נכסי ההשקעה'!$B$49</f>
        <v>8.3188332849235339E-3</v>
      </c>
    </row>
    <row r="70" spans="1:15">
      <c r="A70" s="8" t="s">
        <v>1075</v>
      </c>
      <c r="B70" s="18">
        <v>8288136</v>
      </c>
      <c r="C70" s="8" t="s">
        <v>1365</v>
      </c>
      <c r="D70" s="22">
        <v>0</v>
      </c>
      <c r="E70" s="8" t="s">
        <v>1076</v>
      </c>
      <c r="F70" s="18">
        <v>9.85</v>
      </c>
      <c r="G70" s="8" t="s">
        <v>93</v>
      </c>
      <c r="H70" s="21">
        <v>4.8000000000000001E-2</v>
      </c>
      <c r="I70" s="10">
        <v>4.8599999999999997E-2</v>
      </c>
      <c r="J70" s="9">
        <v>6630000</v>
      </c>
      <c r="K70" s="9">
        <v>102.79</v>
      </c>
      <c r="L70" s="9">
        <v>6815.3</v>
      </c>
      <c r="M70" s="10">
        <v>2.5000000000000001E-3</v>
      </c>
      <c r="N70" s="10">
        <v>2.3199999999999998E-2</v>
      </c>
      <c r="O70" s="10">
        <f>L70/'סיכום נכסי ההשקעה'!$B$49</f>
        <v>6.8778319689852671E-3</v>
      </c>
    </row>
    <row r="71" spans="1:15">
      <c r="A71" s="8" t="s">
        <v>1077</v>
      </c>
      <c r="B71" s="18">
        <v>8288193</v>
      </c>
      <c r="C71" s="8" t="s">
        <v>1365</v>
      </c>
      <c r="D71" s="22">
        <v>0</v>
      </c>
      <c r="E71" s="8" t="s">
        <v>1078</v>
      </c>
      <c r="F71" s="18">
        <v>10.11</v>
      </c>
      <c r="G71" s="8" t="s">
        <v>93</v>
      </c>
      <c r="H71" s="21">
        <v>4.8000000000000001E-2</v>
      </c>
      <c r="I71" s="10">
        <v>4.8599999999999997E-2</v>
      </c>
      <c r="J71" s="9">
        <v>7041000</v>
      </c>
      <c r="K71" s="9">
        <v>102.39</v>
      </c>
      <c r="L71" s="9">
        <v>7209.52</v>
      </c>
      <c r="M71" s="10">
        <v>3.8999999999999998E-3</v>
      </c>
      <c r="N71" s="10">
        <v>2.46E-2</v>
      </c>
      <c r="O71" s="10">
        <f>L71/'סיכום נכסי ההשקעה'!$B$49</f>
        <v>7.2756690295421571E-3</v>
      </c>
    </row>
    <row r="72" spans="1:15">
      <c r="A72" s="8" t="s">
        <v>1079</v>
      </c>
      <c r="B72" s="18">
        <v>8288201</v>
      </c>
      <c r="C72" s="8" t="s">
        <v>1365</v>
      </c>
      <c r="D72" s="22">
        <v>0</v>
      </c>
      <c r="E72" s="8" t="s">
        <v>1080</v>
      </c>
      <c r="F72" s="18">
        <v>4.51</v>
      </c>
      <c r="G72" s="8" t="s">
        <v>93</v>
      </c>
      <c r="H72" s="21">
        <v>4.8000000000000001E-2</v>
      </c>
      <c r="I72" s="10">
        <v>-5.5500000000000001E-2</v>
      </c>
      <c r="J72" s="9">
        <v>6565000</v>
      </c>
      <c r="K72" s="9">
        <v>101.97</v>
      </c>
      <c r="L72" s="9">
        <v>6694.5</v>
      </c>
      <c r="M72" s="10">
        <v>6.6E-3</v>
      </c>
      <c r="N72" s="10">
        <v>2.2800000000000001E-2</v>
      </c>
      <c r="O72" s="10">
        <f>L72/'סיכום נכסי ההשקעה'!$B$49</f>
        <v>6.755923600776469E-3</v>
      </c>
    </row>
    <row r="73" spans="1:15">
      <c r="A73" s="16" t="s">
        <v>1081</v>
      </c>
      <c r="B73" s="17"/>
      <c r="C73" s="16"/>
      <c r="D73" s="22"/>
      <c r="E73" s="16"/>
      <c r="F73" s="17">
        <v>9.65</v>
      </c>
      <c r="G73" s="16"/>
      <c r="I73" s="20">
        <v>4.6199999999999998E-2</v>
      </c>
      <c r="J73" s="19">
        <v>287194000</v>
      </c>
      <c r="L73" s="19">
        <v>293441.08</v>
      </c>
      <c r="N73" s="20">
        <v>1</v>
      </c>
      <c r="O73" s="20">
        <f>SUM(O21:O72)</f>
        <v>0.29613347043234545</v>
      </c>
    </row>
    <row r="75" spans="1:15">
      <c r="A75" s="16" t="s">
        <v>1082</v>
      </c>
      <c r="B75" s="17"/>
      <c r="C75" s="16"/>
      <c r="D75" s="16"/>
      <c r="E75" s="16"/>
      <c r="G75" s="16"/>
    </row>
    <row r="76" spans="1:15">
      <c r="A76" s="16" t="s">
        <v>1083</v>
      </c>
      <c r="B76" s="17"/>
      <c r="C76" s="16"/>
      <c r="D76" s="16"/>
      <c r="E76" s="16"/>
      <c r="G76" s="16"/>
      <c r="J76" s="19">
        <v>0</v>
      </c>
      <c r="L76" s="19">
        <v>0</v>
      </c>
      <c r="N76" s="20">
        <v>0</v>
      </c>
      <c r="O76" s="20">
        <v>0</v>
      </c>
    </row>
    <row r="78" spans="1:15">
      <c r="A78" s="16" t="s">
        <v>1084</v>
      </c>
      <c r="B78" s="17"/>
      <c r="C78" s="16"/>
      <c r="D78" s="16"/>
      <c r="E78" s="16"/>
      <c r="G78" s="16"/>
    </row>
    <row r="79" spans="1:15">
      <c r="A79" s="16" t="s">
        <v>1085</v>
      </c>
      <c r="B79" s="17"/>
      <c r="C79" s="16"/>
      <c r="D79" s="16"/>
      <c r="E79" s="16"/>
      <c r="G79" s="16"/>
      <c r="J79" s="19">
        <v>0</v>
      </c>
      <c r="L79" s="19">
        <v>0</v>
      </c>
      <c r="N79" s="20">
        <v>0</v>
      </c>
      <c r="O79" s="20">
        <v>0</v>
      </c>
    </row>
    <row r="81" spans="1:15">
      <c r="A81" s="16" t="s">
        <v>1086</v>
      </c>
      <c r="B81" s="17"/>
      <c r="C81" s="16"/>
      <c r="D81" s="16"/>
      <c r="E81" s="16"/>
      <c r="G81" s="16"/>
    </row>
    <row r="82" spans="1:15">
      <c r="A82" s="16" t="s">
        <v>1087</v>
      </c>
      <c r="B82" s="17"/>
      <c r="C82" s="16"/>
      <c r="D82" s="16"/>
      <c r="E82" s="16"/>
      <c r="G82" s="16"/>
      <c r="J82" s="19">
        <v>0</v>
      </c>
      <c r="L82" s="19">
        <v>0</v>
      </c>
      <c r="N82" s="20">
        <v>0</v>
      </c>
      <c r="O82" s="20">
        <v>0</v>
      </c>
    </row>
    <row r="84" spans="1:15">
      <c r="A84" s="4" t="s">
        <v>1088</v>
      </c>
      <c r="B84" s="15"/>
      <c r="C84" s="4"/>
      <c r="D84" s="4"/>
      <c r="E84" s="4"/>
      <c r="F84" s="15">
        <v>9.65</v>
      </c>
      <c r="G84" s="4"/>
      <c r="I84" s="13">
        <v>4.6199999999999998E-2</v>
      </c>
      <c r="J84" s="12">
        <v>287194000</v>
      </c>
      <c r="L84" s="12">
        <v>293441.08</v>
      </c>
      <c r="N84" s="13">
        <v>1</v>
      </c>
      <c r="O84" s="13">
        <f>+O73+O76+O79+O82</f>
        <v>0.29613347043234545</v>
      </c>
    </row>
    <row r="87" spans="1:15">
      <c r="A87" s="4" t="s">
        <v>1089</v>
      </c>
      <c r="B87" s="15"/>
      <c r="C87" s="4"/>
      <c r="D87" s="4"/>
      <c r="E87" s="4"/>
      <c r="G87" s="4"/>
    </row>
    <row r="88" spans="1:15">
      <c r="A88" s="16" t="s">
        <v>197</v>
      </c>
      <c r="B88" s="17"/>
      <c r="C88" s="16"/>
      <c r="D88" s="16"/>
      <c r="E88" s="16"/>
      <c r="G88" s="16"/>
    </row>
    <row r="89" spans="1:15">
      <c r="A89" s="16" t="s">
        <v>198</v>
      </c>
      <c r="B89" s="17"/>
      <c r="C89" s="16"/>
      <c r="D89" s="16"/>
      <c r="E89" s="16"/>
      <c r="G89" s="16"/>
      <c r="J89" s="19">
        <v>0</v>
      </c>
      <c r="L89" s="19">
        <v>0</v>
      </c>
      <c r="N89" s="20">
        <v>0</v>
      </c>
      <c r="O89" s="20">
        <v>0</v>
      </c>
    </row>
    <row r="91" spans="1:15">
      <c r="A91" s="16" t="s">
        <v>1090</v>
      </c>
      <c r="B91" s="17"/>
      <c r="C91" s="16"/>
      <c r="D91" s="16"/>
      <c r="E91" s="16"/>
      <c r="G91" s="16"/>
    </row>
    <row r="92" spans="1:15">
      <c r="A92" s="16" t="s">
        <v>1091</v>
      </c>
      <c r="B92" s="17"/>
      <c r="C92" s="16"/>
      <c r="D92" s="16"/>
      <c r="E92" s="16"/>
      <c r="G92" s="16"/>
      <c r="J92" s="19">
        <v>0</v>
      </c>
      <c r="L92" s="19">
        <v>0</v>
      </c>
      <c r="N92" s="20">
        <v>0</v>
      </c>
      <c r="O92" s="20">
        <v>0</v>
      </c>
    </row>
    <row r="94" spans="1:15">
      <c r="A94" s="4" t="s">
        <v>1092</v>
      </c>
      <c r="B94" s="15"/>
      <c r="C94" s="4"/>
      <c r="D94" s="4"/>
      <c r="E94" s="4"/>
      <c r="G94" s="4"/>
      <c r="J94" s="12">
        <v>0</v>
      </c>
      <c r="L94" s="12">
        <v>0</v>
      </c>
      <c r="N94" s="13">
        <v>0</v>
      </c>
      <c r="O94" s="13">
        <v>0</v>
      </c>
    </row>
    <row r="98" spans="1:7">
      <c r="A98" s="8" t="s">
        <v>139</v>
      </c>
      <c r="B98" s="18"/>
      <c r="C98" s="8"/>
      <c r="D98" s="8"/>
      <c r="E98" s="8"/>
      <c r="G98" s="8"/>
    </row>
    <row r="102" spans="1:7">
      <c r="A102" s="2" t="s">
        <v>72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rightToLeft="1" topLeftCell="I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2" spans="2:19" ht="18">
      <c r="B2" s="1" t="s">
        <v>0</v>
      </c>
    </row>
    <row r="4" spans="2:19" ht="18">
      <c r="B4" s="1" t="s">
        <v>1093</v>
      </c>
    </row>
    <row r="6" spans="2:19">
      <c r="B6" s="2" t="s">
        <v>2</v>
      </c>
    </row>
    <row r="9" spans="2:19">
      <c r="B9" s="4" t="s">
        <v>74</v>
      </c>
      <c r="C9" s="4" t="s">
        <v>75</v>
      </c>
      <c r="D9" s="4" t="s">
        <v>203</v>
      </c>
      <c r="E9" s="4" t="s">
        <v>76</v>
      </c>
      <c r="F9" s="4" t="s">
        <v>204</v>
      </c>
      <c r="G9" s="4" t="s">
        <v>77</v>
      </c>
      <c r="H9" s="4" t="s">
        <v>78</v>
      </c>
      <c r="I9" s="4" t="s">
        <v>142</v>
      </c>
      <c r="J9" s="4" t="s">
        <v>143</v>
      </c>
      <c r="K9" s="4" t="s">
        <v>79</v>
      </c>
      <c r="L9" s="4" t="s">
        <v>80</v>
      </c>
      <c r="M9" s="4" t="s">
        <v>81</v>
      </c>
      <c r="N9" s="4" t="s">
        <v>144</v>
      </c>
      <c r="O9" s="4" t="s">
        <v>41</v>
      </c>
      <c r="P9" s="4" t="s">
        <v>974</v>
      </c>
      <c r="Q9" s="4" t="s">
        <v>145</v>
      </c>
      <c r="R9" s="4" t="s">
        <v>146</v>
      </c>
      <c r="S9" s="4" t="s">
        <v>84</v>
      </c>
    </row>
    <row r="10" spans="2:19">
      <c r="B10" s="5"/>
      <c r="C10" s="5"/>
      <c r="D10" s="5"/>
      <c r="E10" s="5"/>
      <c r="F10" s="5"/>
      <c r="G10" s="5"/>
      <c r="H10" s="5"/>
      <c r="I10" s="5" t="s">
        <v>147</v>
      </c>
      <c r="J10" s="5" t="s">
        <v>148</v>
      </c>
      <c r="K10" s="5"/>
      <c r="L10" s="5" t="s">
        <v>85</v>
      </c>
      <c r="M10" s="5" t="s">
        <v>85</v>
      </c>
      <c r="N10" s="5" t="s">
        <v>149</v>
      </c>
      <c r="O10" s="5" t="s">
        <v>150</v>
      </c>
      <c r="P10" s="5" t="s">
        <v>86</v>
      </c>
      <c r="Q10" s="5" t="s">
        <v>85</v>
      </c>
      <c r="R10" s="5" t="s">
        <v>85</v>
      </c>
      <c r="S10" s="5" t="s">
        <v>85</v>
      </c>
    </row>
    <row r="13" spans="2:19">
      <c r="B13" s="4" t="s">
        <v>1094</v>
      </c>
      <c r="C13" s="15"/>
      <c r="D13" s="4"/>
      <c r="E13" s="4"/>
      <c r="F13" s="4"/>
      <c r="G13" s="4"/>
      <c r="H13" s="4"/>
      <c r="I13" s="4"/>
      <c r="K13" s="4"/>
      <c r="N13" s="12">
        <v>0</v>
      </c>
      <c r="P13" s="12">
        <v>0</v>
      </c>
      <c r="R13" s="13">
        <v>0</v>
      </c>
      <c r="S13" s="13">
        <v>0</v>
      </c>
    </row>
    <row r="16" spans="2:19">
      <c r="B16" s="4" t="s">
        <v>1095</v>
      </c>
      <c r="C16" s="15"/>
      <c r="D16" s="4"/>
      <c r="E16" s="4"/>
      <c r="F16" s="4"/>
      <c r="G16" s="4"/>
      <c r="H16" s="4"/>
      <c r="I16" s="4"/>
      <c r="K16" s="4"/>
    </row>
    <row r="17" spans="2:19">
      <c r="B17" s="16" t="s">
        <v>1096</v>
      </c>
      <c r="C17" s="17"/>
      <c r="D17" s="16"/>
      <c r="E17" s="16"/>
      <c r="F17" s="16"/>
      <c r="G17" s="16"/>
      <c r="H17" s="16"/>
      <c r="I17" s="16"/>
      <c r="K17" s="16"/>
    </row>
    <row r="18" spans="2:19">
      <c r="B18" s="16" t="s">
        <v>1097</v>
      </c>
      <c r="C18" s="17"/>
      <c r="D18" s="16"/>
      <c r="E18" s="16"/>
      <c r="F18" s="16"/>
      <c r="G18" s="16"/>
      <c r="H18" s="16"/>
      <c r="I18" s="16"/>
      <c r="K18" s="16"/>
      <c r="N18" s="19">
        <v>0</v>
      </c>
      <c r="P18" s="19">
        <v>0</v>
      </c>
      <c r="R18" s="20">
        <v>0</v>
      </c>
      <c r="S18" s="20">
        <v>0</v>
      </c>
    </row>
    <row r="20" spans="2:19">
      <c r="B20" s="16" t="s">
        <v>1098</v>
      </c>
      <c r="C20" s="17"/>
      <c r="D20" s="16"/>
      <c r="E20" s="16"/>
      <c r="F20" s="16"/>
      <c r="G20" s="16"/>
      <c r="H20" s="16"/>
      <c r="I20" s="16"/>
      <c r="K20" s="16"/>
    </row>
    <row r="21" spans="2:19">
      <c r="B21" s="16" t="s">
        <v>1099</v>
      </c>
      <c r="C21" s="17"/>
      <c r="D21" s="16"/>
      <c r="E21" s="16"/>
      <c r="F21" s="16"/>
      <c r="G21" s="16"/>
      <c r="H21" s="16"/>
      <c r="I21" s="16"/>
      <c r="K21" s="16"/>
      <c r="N21" s="19">
        <v>0</v>
      </c>
      <c r="P21" s="19">
        <v>0</v>
      </c>
      <c r="R21" s="20">
        <v>0</v>
      </c>
      <c r="S21" s="20">
        <v>0</v>
      </c>
    </row>
    <row r="23" spans="2:19">
      <c r="B23" s="16" t="s">
        <v>211</v>
      </c>
      <c r="C23" s="17"/>
      <c r="D23" s="16"/>
      <c r="E23" s="16"/>
      <c r="F23" s="16"/>
      <c r="G23" s="16"/>
      <c r="H23" s="16"/>
      <c r="I23" s="16"/>
      <c r="K23" s="16"/>
    </row>
    <row r="24" spans="2:19">
      <c r="B24" s="16" t="s">
        <v>212</v>
      </c>
      <c r="C24" s="17"/>
      <c r="D24" s="16"/>
      <c r="E24" s="16"/>
      <c r="F24" s="16"/>
      <c r="G24" s="16"/>
      <c r="H24" s="16"/>
      <c r="I24" s="16"/>
      <c r="K24" s="16"/>
      <c r="N24" s="19">
        <v>0</v>
      </c>
      <c r="P24" s="19">
        <v>0</v>
      </c>
      <c r="R24" s="20">
        <v>0</v>
      </c>
      <c r="S24" s="20">
        <v>0</v>
      </c>
    </row>
    <row r="26" spans="2:19">
      <c r="B26" s="16" t="s">
        <v>1100</v>
      </c>
      <c r="C26" s="17"/>
      <c r="D26" s="16"/>
      <c r="E26" s="16"/>
      <c r="F26" s="16"/>
      <c r="G26" s="16"/>
      <c r="H26" s="16"/>
      <c r="I26" s="16"/>
      <c r="K26" s="16"/>
    </row>
    <row r="27" spans="2:19">
      <c r="B27" s="16" t="s">
        <v>1101</v>
      </c>
      <c r="C27" s="17"/>
      <c r="D27" s="16"/>
      <c r="E27" s="16"/>
      <c r="F27" s="16"/>
      <c r="G27" s="16"/>
      <c r="H27" s="16"/>
      <c r="I27" s="16"/>
      <c r="K27" s="16"/>
      <c r="N27" s="19">
        <v>0</v>
      </c>
      <c r="P27" s="19">
        <v>0</v>
      </c>
      <c r="R27" s="20">
        <v>0</v>
      </c>
      <c r="S27" s="20">
        <v>0</v>
      </c>
    </row>
    <row r="29" spans="2:19">
      <c r="B29" s="4" t="s">
        <v>1102</v>
      </c>
      <c r="C29" s="15"/>
      <c r="D29" s="4"/>
      <c r="E29" s="4"/>
      <c r="F29" s="4"/>
      <c r="G29" s="4"/>
      <c r="H29" s="4"/>
      <c r="I29" s="4"/>
      <c r="K29" s="4"/>
      <c r="N29" s="12">
        <v>0</v>
      </c>
      <c r="P29" s="12">
        <v>0</v>
      </c>
      <c r="R29" s="13">
        <v>0</v>
      </c>
      <c r="S29" s="13">
        <v>0</v>
      </c>
    </row>
    <row r="32" spans="2:19">
      <c r="B32" s="4" t="s">
        <v>1103</v>
      </c>
      <c r="C32" s="15"/>
      <c r="D32" s="4"/>
      <c r="E32" s="4"/>
      <c r="F32" s="4"/>
      <c r="G32" s="4"/>
      <c r="H32" s="4"/>
      <c r="I32" s="4"/>
      <c r="K32" s="4"/>
    </row>
    <row r="33" spans="2:19">
      <c r="B33" s="16" t="s">
        <v>1104</v>
      </c>
      <c r="C33" s="17"/>
      <c r="D33" s="16"/>
      <c r="E33" s="16"/>
      <c r="F33" s="16"/>
      <c r="G33" s="16"/>
      <c r="H33" s="16"/>
      <c r="I33" s="16"/>
      <c r="K33" s="16"/>
    </row>
    <row r="34" spans="2:19">
      <c r="B34" s="16" t="s">
        <v>1105</v>
      </c>
      <c r="C34" s="17"/>
      <c r="D34" s="16"/>
      <c r="E34" s="16"/>
      <c r="F34" s="16"/>
      <c r="G34" s="16"/>
      <c r="H34" s="16"/>
      <c r="I34" s="16"/>
      <c r="K34" s="16"/>
      <c r="N34" s="19">
        <v>0</v>
      </c>
      <c r="P34" s="19">
        <v>0</v>
      </c>
      <c r="R34" s="20">
        <v>0</v>
      </c>
      <c r="S34" s="20">
        <v>0</v>
      </c>
    </row>
    <row r="36" spans="2:19">
      <c r="B36" s="16" t="s">
        <v>1106</v>
      </c>
      <c r="C36" s="17"/>
      <c r="D36" s="16"/>
      <c r="E36" s="16"/>
      <c r="F36" s="16"/>
      <c r="G36" s="16"/>
      <c r="H36" s="16"/>
      <c r="I36" s="16"/>
      <c r="K36" s="16"/>
    </row>
    <row r="37" spans="2:19">
      <c r="B37" s="16" t="s">
        <v>1107</v>
      </c>
      <c r="C37" s="17"/>
      <c r="D37" s="16"/>
      <c r="E37" s="16"/>
      <c r="F37" s="16"/>
      <c r="G37" s="16"/>
      <c r="H37" s="16"/>
      <c r="I37" s="16"/>
      <c r="K37" s="16"/>
      <c r="N37" s="19">
        <v>0</v>
      </c>
      <c r="P37" s="19">
        <v>0</v>
      </c>
      <c r="R37" s="20">
        <v>0</v>
      </c>
      <c r="S37" s="20">
        <v>0</v>
      </c>
    </row>
    <row r="39" spans="2:19">
      <c r="B39" s="4" t="s">
        <v>1108</v>
      </c>
      <c r="C39" s="15"/>
      <c r="D39" s="4"/>
      <c r="E39" s="4"/>
      <c r="F39" s="4"/>
      <c r="G39" s="4"/>
      <c r="H39" s="4"/>
      <c r="I39" s="4"/>
      <c r="K39" s="4"/>
      <c r="N39" s="12">
        <v>0</v>
      </c>
      <c r="P39" s="12">
        <v>0</v>
      </c>
      <c r="R39" s="13">
        <v>0</v>
      </c>
      <c r="S39" s="13">
        <v>0</v>
      </c>
    </row>
    <row r="43" spans="2:19">
      <c r="B43" s="8" t="s">
        <v>139</v>
      </c>
      <c r="C43" s="18"/>
      <c r="D43" s="8"/>
      <c r="E43" s="8"/>
      <c r="F43" s="8"/>
      <c r="G43" s="8"/>
      <c r="H43" s="8"/>
      <c r="I43" s="8"/>
      <c r="K43" s="8"/>
    </row>
    <row r="47" spans="2:19">
      <c r="B47" s="2" t="s">
        <v>72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9"/>
  <sheetViews>
    <sheetView rightToLeft="1" workbookViewId="0">
      <selection activeCell="H19" sqref="H19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4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2" spans="1:18" ht="18">
      <c r="A2" s="1" t="s">
        <v>0</v>
      </c>
    </row>
    <row r="4" spans="1:18" ht="18">
      <c r="A4" s="1" t="s">
        <v>1109</v>
      </c>
    </row>
    <row r="6" spans="1:18">
      <c r="A6" s="2" t="s">
        <v>2</v>
      </c>
    </row>
    <row r="9" spans="1:18">
      <c r="A9" s="4" t="s">
        <v>74</v>
      </c>
      <c r="B9" s="4" t="s">
        <v>75</v>
      </c>
      <c r="C9" s="4" t="s">
        <v>203</v>
      </c>
      <c r="D9" s="4" t="s">
        <v>76</v>
      </c>
      <c r="E9" s="4" t="s">
        <v>204</v>
      </c>
      <c r="F9" s="4" t="s">
        <v>77</v>
      </c>
      <c r="G9" s="4" t="s">
        <v>78</v>
      </c>
      <c r="H9" s="4" t="s">
        <v>142</v>
      </c>
      <c r="I9" s="4" t="s">
        <v>143</v>
      </c>
      <c r="J9" s="4" t="s">
        <v>79</v>
      </c>
      <c r="K9" s="4" t="s">
        <v>80</v>
      </c>
      <c r="L9" s="4" t="s">
        <v>81</v>
      </c>
      <c r="M9" s="4" t="s">
        <v>144</v>
      </c>
      <c r="N9" s="4" t="s">
        <v>41</v>
      </c>
      <c r="O9" s="4" t="s">
        <v>974</v>
      </c>
      <c r="P9" s="4" t="s">
        <v>145</v>
      </c>
      <c r="Q9" s="4" t="s">
        <v>146</v>
      </c>
      <c r="R9" s="4" t="s">
        <v>84</v>
      </c>
    </row>
    <row r="10" spans="1:18" ht="13.5" thickBot="1">
      <c r="A10" s="5"/>
      <c r="B10" s="5"/>
      <c r="C10" s="5"/>
      <c r="D10" s="5"/>
      <c r="E10" s="5"/>
      <c r="F10" s="5"/>
      <c r="G10" s="5"/>
      <c r="H10" s="5" t="s">
        <v>147</v>
      </c>
      <c r="I10" s="5" t="s">
        <v>148</v>
      </c>
      <c r="J10" s="5"/>
      <c r="K10" s="5" t="s">
        <v>85</v>
      </c>
      <c r="L10" s="5" t="s">
        <v>85</v>
      </c>
      <c r="M10" s="5" t="s">
        <v>149</v>
      </c>
      <c r="N10" s="5" t="s">
        <v>150</v>
      </c>
      <c r="O10" s="5" t="s">
        <v>86</v>
      </c>
      <c r="P10" s="5" t="s">
        <v>85</v>
      </c>
      <c r="Q10" s="5" t="s">
        <v>85</v>
      </c>
      <c r="R10" s="5" t="s">
        <v>85</v>
      </c>
    </row>
    <row r="13" spans="1:18">
      <c r="A13" s="4" t="s">
        <v>1110</v>
      </c>
      <c r="B13" s="15"/>
      <c r="C13" s="4"/>
      <c r="D13" s="4"/>
      <c r="E13" s="4"/>
      <c r="F13" s="4"/>
      <c r="G13" s="4"/>
      <c r="H13" s="4"/>
      <c r="I13" s="15">
        <v>3.14</v>
      </c>
      <c r="J13" s="4"/>
      <c r="L13" s="13">
        <v>3.8600000000000002E-2</v>
      </c>
      <c r="M13" s="12">
        <v>639711.17000000004</v>
      </c>
      <c r="O13" s="12">
        <v>653.54</v>
      </c>
      <c r="Q13" s="13">
        <v>1</v>
      </c>
      <c r="R13" s="13">
        <f>O13/'סיכום נכסי ההשקעה'!B49</f>
        <v>6.5953638211239875E-4</v>
      </c>
    </row>
    <row r="16" spans="1:18">
      <c r="A16" s="4" t="s">
        <v>1111</v>
      </c>
      <c r="B16" s="15"/>
      <c r="C16" s="4"/>
      <c r="D16" s="4"/>
      <c r="E16" s="4"/>
      <c r="F16" s="4"/>
      <c r="G16" s="4"/>
      <c r="H16" s="4"/>
      <c r="J16" s="4"/>
    </row>
    <row r="17" spans="1:18">
      <c r="A17" s="16" t="s">
        <v>1112</v>
      </c>
      <c r="B17" s="17"/>
      <c r="C17" s="16"/>
      <c r="D17" s="16"/>
      <c r="E17" s="16"/>
      <c r="F17" s="16"/>
      <c r="G17" s="16"/>
      <c r="H17" s="16"/>
      <c r="J17" s="16"/>
    </row>
    <row r="18" spans="1:18">
      <c r="A18" s="8" t="s">
        <v>1113</v>
      </c>
      <c r="B18" s="18">
        <v>4150090</v>
      </c>
      <c r="C18" s="22">
        <v>0</v>
      </c>
      <c r="D18" s="8">
        <v>415</v>
      </c>
      <c r="E18" s="8" t="s">
        <v>245</v>
      </c>
      <c r="F18" s="8" t="s">
        <v>1367</v>
      </c>
      <c r="G18" s="22">
        <v>0</v>
      </c>
      <c r="H18" s="24">
        <v>42209</v>
      </c>
      <c r="I18" s="22">
        <v>0</v>
      </c>
      <c r="J18" s="8" t="s">
        <v>93</v>
      </c>
      <c r="K18" s="21">
        <v>5.5E-2</v>
      </c>
      <c r="L18" s="10">
        <v>5.5E-2</v>
      </c>
      <c r="M18" s="9">
        <v>7355</v>
      </c>
      <c r="N18" s="9">
        <v>5.2</v>
      </c>
      <c r="O18" s="9">
        <v>0.38</v>
      </c>
      <c r="P18" s="10">
        <v>1E-4</v>
      </c>
      <c r="Q18" s="10">
        <v>5.9999999999999995E-4</v>
      </c>
      <c r="R18" s="10">
        <f>+O18/'סיכום נכסי ההשקעה'!B49</f>
        <v>3.8348658873628478E-7</v>
      </c>
    </row>
    <row r="19" spans="1:18">
      <c r="A19" s="16" t="s">
        <v>1114</v>
      </c>
      <c r="B19" s="17"/>
      <c r="C19" s="16"/>
      <c r="D19" s="16"/>
      <c r="E19" s="16"/>
      <c r="F19" s="16"/>
      <c r="G19" s="16"/>
      <c r="H19" s="16"/>
      <c r="J19" s="16"/>
      <c r="L19" s="20">
        <v>5.5E-2</v>
      </c>
      <c r="M19" s="19">
        <v>7355</v>
      </c>
      <c r="O19" s="19">
        <v>0.38</v>
      </c>
      <c r="Q19" s="20">
        <v>5.9999999999999995E-4</v>
      </c>
      <c r="R19" s="20">
        <f>+R18</f>
        <v>3.8348658873628478E-7</v>
      </c>
    </row>
    <row r="21" spans="1:18">
      <c r="A21" s="16" t="s">
        <v>1115</v>
      </c>
      <c r="B21" s="17"/>
      <c r="C21" s="16"/>
      <c r="D21" s="8"/>
      <c r="E21" s="16"/>
      <c r="F21" s="16"/>
      <c r="G21" s="16"/>
      <c r="H21" s="16"/>
      <c r="J21" s="16"/>
    </row>
    <row r="22" spans="1:18">
      <c r="A22" s="8" t="s">
        <v>1116</v>
      </c>
      <c r="B22" s="18">
        <v>1133545</v>
      </c>
      <c r="C22" s="22">
        <v>0</v>
      </c>
      <c r="D22" s="8">
        <v>7431</v>
      </c>
      <c r="E22" s="8" t="s">
        <v>621</v>
      </c>
      <c r="F22" s="8" t="s">
        <v>339</v>
      </c>
      <c r="G22" s="8" t="s">
        <v>230</v>
      </c>
      <c r="H22" s="8" t="s">
        <v>1117</v>
      </c>
      <c r="I22" s="18">
        <v>3.14</v>
      </c>
      <c r="J22" s="8" t="s">
        <v>93</v>
      </c>
      <c r="K22" s="21">
        <v>4.7500000000000001E-2</v>
      </c>
      <c r="L22" s="10">
        <v>3.8600000000000002E-2</v>
      </c>
      <c r="M22" s="9">
        <v>632356.17000000004</v>
      </c>
      <c r="N22" s="9">
        <v>103.29</v>
      </c>
      <c r="O22" s="9">
        <v>653.16</v>
      </c>
      <c r="P22" s="10">
        <v>3.7000000000000002E-3</v>
      </c>
      <c r="Q22" s="10">
        <v>0.99939999999999996</v>
      </c>
      <c r="R22" s="10">
        <f>+O22/'סיכום נכסי ההשקעה'!B49</f>
        <v>6.5915289552366248E-4</v>
      </c>
    </row>
    <row r="23" spans="1:18">
      <c r="A23" s="16" t="s">
        <v>1118</v>
      </c>
      <c r="B23" s="17"/>
      <c r="C23" s="16"/>
      <c r="D23" s="16"/>
      <c r="E23" s="16"/>
      <c r="F23" s="16"/>
      <c r="G23" s="16"/>
      <c r="H23" s="16"/>
      <c r="I23" s="17">
        <v>3.14</v>
      </c>
      <c r="J23" s="16"/>
      <c r="L23" s="20">
        <v>3.8600000000000002E-2</v>
      </c>
      <c r="M23" s="19">
        <v>632356.17000000004</v>
      </c>
      <c r="O23" s="19">
        <v>653.16</v>
      </c>
      <c r="Q23" s="20">
        <v>0.99939999999999996</v>
      </c>
      <c r="R23" s="20">
        <f>+R22</f>
        <v>6.5915289552366248E-4</v>
      </c>
    </row>
    <row r="25" spans="1:18">
      <c r="A25" s="16" t="s">
        <v>1119</v>
      </c>
      <c r="B25" s="17"/>
      <c r="C25" s="16"/>
      <c r="D25" s="16"/>
      <c r="E25" s="16"/>
      <c r="F25" s="16"/>
      <c r="G25" s="16"/>
      <c r="H25" s="16"/>
      <c r="J25" s="16"/>
    </row>
    <row r="26" spans="1:18">
      <c r="A26" s="16" t="s">
        <v>1120</v>
      </c>
      <c r="B26" s="17"/>
      <c r="C26" s="16"/>
      <c r="D26" s="16"/>
      <c r="E26" s="16"/>
      <c r="F26" s="16"/>
      <c r="G26" s="16"/>
      <c r="H26" s="16"/>
      <c r="J26" s="16"/>
      <c r="M26" s="19">
        <v>0</v>
      </c>
      <c r="O26" s="19">
        <v>0</v>
      </c>
      <c r="Q26" s="20">
        <v>0</v>
      </c>
      <c r="R26" s="20">
        <v>0</v>
      </c>
    </row>
    <row r="28" spans="1:18">
      <c r="A28" s="16" t="s">
        <v>1121</v>
      </c>
      <c r="B28" s="17"/>
      <c r="C28" s="16"/>
      <c r="D28" s="16"/>
      <c r="E28" s="16"/>
      <c r="F28" s="16"/>
      <c r="G28" s="16"/>
      <c r="H28" s="16"/>
      <c r="J28" s="16"/>
    </row>
    <row r="29" spans="1:18">
      <c r="A29" s="16" t="s">
        <v>1122</v>
      </c>
      <c r="B29" s="17"/>
      <c r="C29" s="16"/>
      <c r="D29" s="16"/>
      <c r="E29" s="16"/>
      <c r="F29" s="16"/>
      <c r="G29" s="16"/>
      <c r="H29" s="16"/>
      <c r="J29" s="16"/>
      <c r="M29" s="19">
        <v>0</v>
      </c>
      <c r="O29" s="19">
        <v>0</v>
      </c>
      <c r="Q29" s="20">
        <v>0</v>
      </c>
      <c r="R29" s="20">
        <v>0</v>
      </c>
    </row>
    <row r="31" spans="1:18">
      <c r="A31" s="4" t="s">
        <v>1123</v>
      </c>
      <c r="B31" s="15"/>
      <c r="C31" s="4"/>
      <c r="D31" s="4"/>
      <c r="E31" s="4"/>
      <c r="F31" s="4"/>
      <c r="G31" s="4"/>
      <c r="H31" s="4"/>
      <c r="I31" s="15">
        <v>3.14</v>
      </c>
      <c r="J31" s="4"/>
      <c r="L31" s="13">
        <v>3.8600000000000002E-2</v>
      </c>
      <c r="M31" s="12">
        <v>639711.17000000004</v>
      </c>
      <c r="O31" s="12">
        <v>653.54</v>
      </c>
      <c r="Q31" s="13">
        <v>1</v>
      </c>
      <c r="R31" s="13">
        <f>+R19+R23+R26+R29</f>
        <v>6.5953638211239875E-4</v>
      </c>
    </row>
    <row r="34" spans="1:18">
      <c r="A34" s="4" t="s">
        <v>1124</v>
      </c>
      <c r="B34" s="15"/>
      <c r="C34" s="4"/>
      <c r="D34" s="4"/>
      <c r="E34" s="4"/>
      <c r="F34" s="4"/>
      <c r="G34" s="4"/>
      <c r="H34" s="4"/>
      <c r="J34" s="4"/>
    </row>
    <row r="35" spans="1:18">
      <c r="A35" s="16" t="s">
        <v>1125</v>
      </c>
      <c r="B35" s="17"/>
      <c r="C35" s="16"/>
      <c r="D35" s="16"/>
      <c r="E35" s="16"/>
      <c r="F35" s="16"/>
      <c r="G35" s="16"/>
      <c r="H35" s="16"/>
      <c r="J35" s="16"/>
    </row>
    <row r="36" spans="1:18">
      <c r="A36" s="16" t="s">
        <v>1126</v>
      </c>
      <c r="B36" s="17"/>
      <c r="C36" s="16"/>
      <c r="D36" s="16"/>
      <c r="E36" s="16"/>
      <c r="F36" s="16"/>
      <c r="G36" s="16"/>
      <c r="H36" s="16"/>
      <c r="J36" s="16"/>
      <c r="M36" s="19">
        <v>0</v>
      </c>
      <c r="O36" s="19">
        <v>0</v>
      </c>
      <c r="Q36" s="20">
        <v>0</v>
      </c>
      <c r="R36" s="20">
        <v>0</v>
      </c>
    </row>
    <row r="38" spans="1:18">
      <c r="A38" s="16" t="s">
        <v>1127</v>
      </c>
      <c r="B38" s="17"/>
      <c r="C38" s="16"/>
      <c r="D38" s="16"/>
      <c r="E38" s="16"/>
      <c r="F38" s="16"/>
      <c r="G38" s="16"/>
      <c r="H38" s="16"/>
      <c r="J38" s="16"/>
    </row>
    <row r="39" spans="1:18">
      <c r="A39" s="16" t="s">
        <v>1128</v>
      </c>
      <c r="B39" s="17"/>
      <c r="C39" s="16"/>
      <c r="D39" s="16"/>
      <c r="E39" s="16"/>
      <c r="F39" s="16"/>
      <c r="G39" s="16"/>
      <c r="H39" s="16"/>
      <c r="J39" s="16"/>
      <c r="M39" s="19">
        <v>0</v>
      </c>
      <c r="O39" s="19">
        <v>0</v>
      </c>
      <c r="Q39" s="20">
        <v>0</v>
      </c>
      <c r="R39" s="20">
        <v>0</v>
      </c>
    </row>
    <row r="41" spans="1:18">
      <c r="A41" s="4" t="s">
        <v>1129</v>
      </c>
      <c r="B41" s="15"/>
      <c r="C41" s="4"/>
      <c r="D41" s="4"/>
      <c r="E41" s="4"/>
      <c r="F41" s="4"/>
      <c r="G41" s="4"/>
      <c r="H41" s="4"/>
      <c r="J41" s="4"/>
      <c r="M41" s="12">
        <v>0</v>
      </c>
      <c r="O41" s="12">
        <v>0</v>
      </c>
      <c r="Q41" s="13">
        <v>0</v>
      </c>
      <c r="R41" s="13">
        <v>0</v>
      </c>
    </row>
    <row r="45" spans="1:18">
      <c r="A45" s="8" t="s">
        <v>139</v>
      </c>
      <c r="B45" s="18"/>
      <c r="C45" s="8"/>
      <c r="D45" s="8"/>
      <c r="E45" s="8"/>
      <c r="F45" s="8"/>
      <c r="G45" s="8"/>
      <c r="H45" s="8"/>
      <c r="J45" s="8"/>
    </row>
    <row r="49" spans="1:1">
      <c r="A49" s="2" t="s">
        <v>72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rightToLeft="1" workbookViewId="0">
      <selection sqref="A1:A1048576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1130</v>
      </c>
    </row>
    <row r="6" spans="1:12">
      <c r="A6" s="2" t="s">
        <v>2</v>
      </c>
    </row>
    <row r="9" spans="1:12">
      <c r="A9" s="4" t="s">
        <v>74</v>
      </c>
      <c r="B9" s="4" t="s">
        <v>75</v>
      </c>
      <c r="C9" s="4" t="s">
        <v>203</v>
      </c>
      <c r="D9" s="4" t="s">
        <v>76</v>
      </c>
      <c r="E9" s="4" t="s">
        <v>204</v>
      </c>
      <c r="F9" s="4" t="s">
        <v>79</v>
      </c>
      <c r="G9" s="4" t="s">
        <v>144</v>
      </c>
      <c r="H9" s="4" t="s">
        <v>41</v>
      </c>
      <c r="I9" s="4" t="s">
        <v>974</v>
      </c>
      <c r="J9" s="4" t="s">
        <v>145</v>
      </c>
      <c r="K9" s="4" t="s">
        <v>146</v>
      </c>
      <c r="L9" s="4" t="s">
        <v>84</v>
      </c>
    </row>
    <row r="10" spans="1:12" ht="13.5" thickBot="1">
      <c r="A10" s="5"/>
      <c r="B10" s="5"/>
      <c r="C10" s="5"/>
      <c r="D10" s="5"/>
      <c r="E10" s="5"/>
      <c r="F10" s="5"/>
      <c r="G10" s="5" t="s">
        <v>149</v>
      </c>
      <c r="H10" s="5" t="s">
        <v>150</v>
      </c>
      <c r="I10" s="5" t="s">
        <v>86</v>
      </c>
      <c r="J10" s="5" t="s">
        <v>85</v>
      </c>
      <c r="K10" s="5" t="s">
        <v>85</v>
      </c>
      <c r="L10" s="5" t="s">
        <v>85</v>
      </c>
    </row>
    <row r="13" spans="1:12">
      <c r="A13" s="4" t="s">
        <v>1131</v>
      </c>
      <c r="B13" s="15"/>
      <c r="C13" s="4"/>
      <c r="D13" s="4"/>
      <c r="E13" s="4"/>
      <c r="F13" s="4"/>
      <c r="G13" s="12">
        <v>0</v>
      </c>
      <c r="I13" s="12">
        <v>0</v>
      </c>
      <c r="K13" s="13">
        <v>0</v>
      </c>
      <c r="L13" s="13">
        <v>0</v>
      </c>
    </row>
    <row r="16" spans="1:12">
      <c r="A16" s="4" t="s">
        <v>1132</v>
      </c>
      <c r="B16" s="15"/>
      <c r="C16" s="4"/>
      <c r="D16" s="4"/>
      <c r="E16" s="4"/>
      <c r="F16" s="4"/>
    </row>
    <row r="17" spans="1:12">
      <c r="A17" s="16" t="s">
        <v>546</v>
      </c>
      <c r="B17" s="17"/>
      <c r="C17" s="16"/>
      <c r="D17" s="16"/>
      <c r="E17" s="16"/>
      <c r="F17" s="16"/>
    </row>
    <row r="18" spans="1:12">
      <c r="A18" s="16" t="s">
        <v>627</v>
      </c>
      <c r="B18" s="17"/>
      <c r="C18" s="16"/>
      <c r="D18" s="16"/>
      <c r="E18" s="16"/>
      <c r="F18" s="16"/>
      <c r="G18" s="19">
        <v>0</v>
      </c>
      <c r="I18" s="19">
        <v>0</v>
      </c>
      <c r="K18" s="20">
        <v>0</v>
      </c>
      <c r="L18" s="20">
        <v>0</v>
      </c>
    </row>
    <row r="20" spans="1:12">
      <c r="A20" s="4" t="s">
        <v>1133</v>
      </c>
      <c r="B20" s="15"/>
      <c r="C20" s="4"/>
      <c r="D20" s="4"/>
      <c r="E20" s="4"/>
      <c r="F20" s="4"/>
      <c r="G20" s="12">
        <v>0</v>
      </c>
      <c r="I20" s="12">
        <v>0</v>
      </c>
      <c r="K20" s="13">
        <v>0</v>
      </c>
      <c r="L20" s="13">
        <v>0</v>
      </c>
    </row>
    <row r="23" spans="1:12">
      <c r="A23" s="4" t="s">
        <v>1134</v>
      </c>
      <c r="B23" s="15"/>
      <c r="C23" s="4"/>
      <c r="D23" s="4"/>
      <c r="E23" s="4"/>
      <c r="F23" s="4"/>
    </row>
    <row r="24" spans="1:12">
      <c r="A24" s="16" t="s">
        <v>629</v>
      </c>
      <c r="B24" s="17"/>
      <c r="C24" s="16"/>
      <c r="D24" s="16"/>
      <c r="E24" s="16"/>
      <c r="F24" s="16"/>
    </row>
    <row r="25" spans="1:12">
      <c r="A25" s="16" t="s">
        <v>727</v>
      </c>
      <c r="B25" s="17"/>
      <c r="C25" s="16"/>
      <c r="D25" s="16"/>
      <c r="E25" s="16"/>
      <c r="F25" s="16"/>
      <c r="G25" s="19">
        <v>0</v>
      </c>
      <c r="I25" s="19">
        <v>0</v>
      </c>
      <c r="K25" s="20">
        <v>0</v>
      </c>
      <c r="L25" s="20">
        <v>0</v>
      </c>
    </row>
    <row r="27" spans="1:12">
      <c r="A27" s="16" t="s">
        <v>728</v>
      </c>
      <c r="B27" s="17"/>
      <c r="C27" s="16"/>
      <c r="D27" s="16"/>
      <c r="E27" s="16"/>
      <c r="F27" s="16"/>
    </row>
    <row r="28" spans="1:12">
      <c r="A28" s="16" t="s">
        <v>736</v>
      </c>
      <c r="B28" s="17"/>
      <c r="C28" s="16"/>
      <c r="D28" s="16"/>
      <c r="E28" s="16"/>
      <c r="F28" s="16"/>
      <c r="G28" s="19">
        <v>0</v>
      </c>
      <c r="I28" s="19">
        <v>0</v>
      </c>
      <c r="K28" s="20">
        <v>0</v>
      </c>
      <c r="L28" s="20">
        <v>0</v>
      </c>
    </row>
    <row r="30" spans="1:12">
      <c r="A30" s="4" t="s">
        <v>1135</v>
      </c>
      <c r="B30" s="15"/>
      <c r="C30" s="4"/>
      <c r="D30" s="4"/>
      <c r="E30" s="4"/>
      <c r="F30" s="4"/>
      <c r="G30" s="12">
        <v>0</v>
      </c>
      <c r="I30" s="12">
        <v>0</v>
      </c>
      <c r="K30" s="13">
        <v>0</v>
      </c>
      <c r="L30" s="13">
        <v>0</v>
      </c>
    </row>
    <row r="34" spans="1:6">
      <c r="A34" s="8" t="s">
        <v>139</v>
      </c>
      <c r="B34" s="18"/>
      <c r="C34" s="8"/>
      <c r="D34" s="8"/>
      <c r="E34" s="8"/>
      <c r="F34" s="8"/>
    </row>
    <row r="38" spans="1:6">
      <c r="A38" s="2" t="s">
        <v>72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workbookViewId="0">
      <selection activeCell="C26" sqref="C26"/>
    </sheetView>
  </sheetViews>
  <sheetFormatPr defaultColWidth="9.140625" defaultRowHeight="12.75"/>
  <cols>
    <col min="1" max="1" width="32.7109375" customWidth="1"/>
    <col min="2" max="2" width="17.7109375" customWidth="1"/>
    <col min="3" max="3" width="13.7109375" customWidth="1"/>
    <col min="4" max="4" width="14.7109375" customWidth="1"/>
    <col min="5" max="5" width="15.7109375" customWidth="1"/>
    <col min="6" max="6" width="11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1136</v>
      </c>
    </row>
    <row r="6" spans="1:10">
      <c r="A6" s="2" t="s">
        <v>2</v>
      </c>
    </row>
    <row r="9" spans="1:10">
      <c r="A9" s="4" t="s">
        <v>74</v>
      </c>
      <c r="B9" s="4" t="s">
        <v>75</v>
      </c>
      <c r="C9" s="4" t="s">
        <v>79</v>
      </c>
      <c r="D9" s="4" t="s">
        <v>142</v>
      </c>
      <c r="E9" s="4" t="s">
        <v>144</v>
      </c>
      <c r="F9" s="4" t="s">
        <v>41</v>
      </c>
      <c r="G9" s="4" t="s">
        <v>974</v>
      </c>
      <c r="H9" s="4" t="s">
        <v>145</v>
      </c>
      <c r="I9" s="4" t="s">
        <v>146</v>
      </c>
      <c r="J9" s="4" t="s">
        <v>84</v>
      </c>
    </row>
    <row r="10" spans="1:10" ht="13.5" thickBot="1">
      <c r="A10" s="5"/>
      <c r="B10" s="5"/>
      <c r="C10" s="5"/>
      <c r="D10" s="5" t="s">
        <v>147</v>
      </c>
      <c r="E10" s="5" t="s">
        <v>149</v>
      </c>
      <c r="F10" s="5" t="s">
        <v>150</v>
      </c>
      <c r="G10" s="5" t="s">
        <v>86</v>
      </c>
      <c r="H10" s="5" t="s">
        <v>85</v>
      </c>
      <c r="I10" s="5" t="s">
        <v>85</v>
      </c>
      <c r="J10" s="5" t="s">
        <v>85</v>
      </c>
    </row>
    <row r="13" spans="1:10">
      <c r="A13" s="4" t="s">
        <v>1137</v>
      </c>
      <c r="B13" s="15"/>
      <c r="C13" s="4"/>
      <c r="D13" s="4"/>
      <c r="E13" s="12">
        <v>1304184.57</v>
      </c>
      <c r="G13" s="12">
        <v>5765.84</v>
      </c>
      <c r="I13" s="13">
        <v>1</v>
      </c>
      <c r="J13" s="13">
        <f>G13/'סיכום נכסי ההשקעה'!B49</f>
        <v>5.8187429284190005E-3</v>
      </c>
    </row>
    <row r="16" spans="1:10">
      <c r="A16" s="4" t="s">
        <v>1138</v>
      </c>
      <c r="B16" s="15"/>
      <c r="C16" s="4"/>
      <c r="D16" s="4"/>
    </row>
    <row r="17" spans="1:10">
      <c r="A17" s="16" t="s">
        <v>1139</v>
      </c>
      <c r="B17" s="17"/>
      <c r="C17" s="16"/>
      <c r="D17" s="16"/>
    </row>
    <row r="18" spans="1:10">
      <c r="A18" s="16" t="s">
        <v>1140</v>
      </c>
      <c r="B18" s="17"/>
      <c r="C18" s="16"/>
      <c r="D18" s="16"/>
      <c r="E18" s="19">
        <v>0</v>
      </c>
      <c r="G18" s="19">
        <v>0</v>
      </c>
      <c r="I18" s="20">
        <v>0</v>
      </c>
      <c r="J18" s="20">
        <v>0</v>
      </c>
    </row>
    <row r="20" spans="1:10">
      <c r="A20" s="16" t="s">
        <v>1141</v>
      </c>
      <c r="B20" s="17"/>
      <c r="C20" s="16"/>
      <c r="D20" s="16"/>
    </row>
    <row r="21" spans="1:10">
      <c r="A21" s="8" t="s">
        <v>1142</v>
      </c>
      <c r="B21" s="18">
        <v>10035196</v>
      </c>
      <c r="C21" s="8" t="s">
        <v>93</v>
      </c>
      <c r="D21" s="24">
        <v>41808</v>
      </c>
      <c r="E21" s="9">
        <v>349127</v>
      </c>
      <c r="F21" s="9">
        <v>112.06</v>
      </c>
      <c r="G21" s="9">
        <v>391.24</v>
      </c>
      <c r="I21" s="10">
        <v>6.7900000000000002E-2</v>
      </c>
      <c r="J21" s="10">
        <f>G21/'סיכום נכסי ההשקעה'!B49</f>
        <v>3.9482971836101067E-4</v>
      </c>
    </row>
    <row r="22" spans="1:10">
      <c r="A22" s="16" t="s">
        <v>1143</v>
      </c>
      <c r="B22" s="17"/>
      <c r="C22" s="16"/>
      <c r="D22" s="16"/>
      <c r="E22" s="19">
        <v>349127</v>
      </c>
      <c r="G22" s="19">
        <v>391.24</v>
      </c>
      <c r="I22" s="20">
        <v>6.7900000000000002E-2</v>
      </c>
      <c r="J22" s="20">
        <v>4.0000000000000002E-4</v>
      </c>
    </row>
    <row r="24" spans="1:10">
      <c r="A24" s="16" t="s">
        <v>1144</v>
      </c>
      <c r="B24" s="17"/>
      <c r="C24" s="16"/>
      <c r="D24" s="16"/>
    </row>
    <row r="25" spans="1:10">
      <c r="A25" s="16" t="s">
        <v>1145</v>
      </c>
      <c r="B25" s="17"/>
      <c r="C25" s="16"/>
      <c r="D25" s="16"/>
      <c r="E25" s="19">
        <v>0</v>
      </c>
      <c r="G25" s="19">
        <v>0</v>
      </c>
      <c r="I25" s="20">
        <v>0</v>
      </c>
      <c r="J25" s="20">
        <v>0</v>
      </c>
    </row>
    <row r="27" spans="1:10">
      <c r="A27" s="16" t="s">
        <v>1146</v>
      </c>
      <c r="B27" s="17"/>
      <c r="C27" s="16"/>
      <c r="D27" s="16"/>
    </row>
    <row r="28" spans="1:10">
      <c r="A28" s="16" t="s">
        <v>1147</v>
      </c>
      <c r="B28" s="17"/>
      <c r="C28" s="16"/>
      <c r="D28" s="16"/>
      <c r="E28" s="19">
        <v>0</v>
      </c>
      <c r="G28" s="19">
        <v>0</v>
      </c>
      <c r="I28" s="20">
        <v>0</v>
      </c>
      <c r="J28" s="20">
        <v>0</v>
      </c>
    </row>
    <row r="30" spans="1:10">
      <c r="A30" s="4" t="s">
        <v>1148</v>
      </c>
      <c r="B30" s="15"/>
      <c r="C30" s="4"/>
      <c r="D30" s="4"/>
      <c r="E30" s="12">
        <v>349127</v>
      </c>
      <c r="G30" s="12">
        <v>391.24</v>
      </c>
      <c r="I30" s="13">
        <v>6.7900000000000002E-2</v>
      </c>
      <c r="J30" s="13">
        <f>+J18+J22+J25+J28</f>
        <v>4.0000000000000002E-4</v>
      </c>
    </row>
    <row r="33" spans="1:10">
      <c r="A33" s="4" t="s">
        <v>1149</v>
      </c>
      <c r="B33" s="15"/>
      <c r="C33" s="4"/>
      <c r="D33" s="4"/>
    </row>
    <row r="34" spans="1:10">
      <c r="A34" s="16" t="s">
        <v>1139</v>
      </c>
      <c r="B34" s="17"/>
      <c r="C34" s="16"/>
      <c r="D34" s="16"/>
    </row>
    <row r="35" spans="1:10">
      <c r="A35" s="16" t="s">
        <v>1140</v>
      </c>
      <c r="B35" s="17"/>
      <c r="C35" s="16"/>
      <c r="D35" s="16"/>
      <c r="E35" s="19">
        <v>0</v>
      </c>
      <c r="G35" s="19">
        <v>0</v>
      </c>
      <c r="I35" s="20">
        <v>0</v>
      </c>
      <c r="J35" s="20">
        <v>0</v>
      </c>
    </row>
    <row r="37" spans="1:10">
      <c r="A37" s="16" t="s">
        <v>1141</v>
      </c>
      <c r="B37" s="17"/>
      <c r="C37" s="16"/>
      <c r="D37" s="16"/>
    </row>
    <row r="38" spans="1:10">
      <c r="A38" s="8" t="s">
        <v>1150</v>
      </c>
      <c r="B38" s="18" t="s">
        <v>1151</v>
      </c>
      <c r="C38" s="8" t="s">
        <v>42</v>
      </c>
      <c r="D38" s="24">
        <v>41444</v>
      </c>
      <c r="E38" s="9">
        <v>235098</v>
      </c>
      <c r="F38" s="9">
        <v>140</v>
      </c>
      <c r="G38" s="9">
        <v>1291.21</v>
      </c>
      <c r="H38" s="10">
        <v>3.2300000000000002E-2</v>
      </c>
      <c r="I38" s="10">
        <v>0.22389999999999999</v>
      </c>
      <c r="J38" s="10">
        <f>+G38/'סיכום נכסי ההשקעה'!$B$49</f>
        <v>1.3030571532688902E-3</v>
      </c>
    </row>
    <row r="39" spans="1:10">
      <c r="A39" s="8" t="s">
        <v>1152</v>
      </c>
      <c r="B39" s="18" t="s">
        <v>1153</v>
      </c>
      <c r="C39" s="8" t="s">
        <v>42</v>
      </c>
      <c r="D39" s="24">
        <v>41444</v>
      </c>
      <c r="E39" s="9">
        <v>2830</v>
      </c>
      <c r="F39" s="9">
        <v>11828.73</v>
      </c>
      <c r="G39" s="9">
        <v>1313.24</v>
      </c>
      <c r="H39" s="10">
        <v>4.0000000000000002E-4</v>
      </c>
      <c r="I39" s="10">
        <v>0.2278</v>
      </c>
      <c r="J39" s="10">
        <f>+G39/'סיכום נכסי ההשקעה'!$B$49</f>
        <v>1.3252892836632594E-3</v>
      </c>
    </row>
    <row r="40" spans="1:10">
      <c r="A40" s="16" t="s">
        <v>1143</v>
      </c>
      <c r="B40" s="17"/>
      <c r="C40" s="16"/>
      <c r="D40" s="16"/>
      <c r="E40" s="19">
        <v>237928</v>
      </c>
      <c r="G40" s="19">
        <v>2604.44</v>
      </c>
      <c r="I40" s="20">
        <v>0.45169999999999999</v>
      </c>
      <c r="J40" s="20">
        <f>+J38+J39</f>
        <v>2.6283464369321495E-3</v>
      </c>
    </row>
    <row r="42" spans="1:10">
      <c r="A42" s="16" t="s">
        <v>1144</v>
      </c>
      <c r="B42" s="17"/>
      <c r="C42" s="16"/>
      <c r="D42" s="16"/>
    </row>
    <row r="43" spans="1:10">
      <c r="A43" s="8" t="s">
        <v>1154</v>
      </c>
      <c r="B43" s="18" t="s">
        <v>1368</v>
      </c>
      <c r="C43" s="8" t="s">
        <v>42</v>
      </c>
      <c r="D43" s="24">
        <v>42234</v>
      </c>
      <c r="E43" s="9">
        <v>18556.18</v>
      </c>
      <c r="F43" s="9">
        <v>100</v>
      </c>
      <c r="G43" s="9">
        <v>72.8</v>
      </c>
      <c r="I43" s="10">
        <v>1.26E-2</v>
      </c>
      <c r="J43" s="10">
        <f>+G43/'סיכום נכסי ההשקעה'!$B$49</f>
        <v>7.346795700000403E-5</v>
      </c>
    </row>
    <row r="44" spans="1:10">
      <c r="A44" s="8" t="s">
        <v>1155</v>
      </c>
      <c r="B44" s="18" t="s">
        <v>1156</v>
      </c>
      <c r="C44" s="8" t="s">
        <v>42</v>
      </c>
      <c r="D44" s="24">
        <v>41813</v>
      </c>
      <c r="E44" s="9">
        <v>382237.03</v>
      </c>
      <c r="F44" s="9">
        <v>87.93</v>
      </c>
      <c r="G44" s="9">
        <v>1318.52</v>
      </c>
      <c r="H44" s="10">
        <v>1.9400000000000001E-2</v>
      </c>
      <c r="I44" s="10">
        <v>0.22869999999999999</v>
      </c>
      <c r="J44" s="10">
        <f>+G44/'סיכום נכסי ההשקעה'!$B$49</f>
        <v>1.3306177288962267E-3</v>
      </c>
    </row>
    <row r="45" spans="1:10">
      <c r="A45" s="8" t="s">
        <v>1157</v>
      </c>
      <c r="B45" s="18">
        <v>61000907</v>
      </c>
      <c r="C45" s="8" t="s">
        <v>44</v>
      </c>
      <c r="D45" s="24">
        <v>42222</v>
      </c>
      <c r="E45" s="9">
        <v>75003.210000000006</v>
      </c>
      <c r="F45" s="9">
        <v>100</v>
      </c>
      <c r="G45" s="9">
        <v>446.43</v>
      </c>
      <c r="H45" s="10">
        <v>1E-4</v>
      </c>
      <c r="I45" s="10">
        <v>7.7399999999999997E-2</v>
      </c>
      <c r="J45" s="10">
        <f>+G45/'סיכום נכסי ההשקעה'!$B$49</f>
        <v>4.5052609949878842E-4</v>
      </c>
    </row>
    <row r="46" spans="1:10">
      <c r="A46" s="16" t="s">
        <v>1145</v>
      </c>
      <c r="B46" s="17"/>
      <c r="C46" s="16"/>
      <c r="D46" s="16"/>
      <c r="E46" s="19">
        <v>475796.42</v>
      </c>
      <c r="G46" s="19">
        <v>1837.75</v>
      </c>
      <c r="I46" s="20">
        <v>0.31869999999999998</v>
      </c>
      <c r="J46" s="20">
        <f>SUM(J43:J45)</f>
        <v>1.8546117853950191E-3</v>
      </c>
    </row>
    <row r="48" spans="1:10">
      <c r="A48" s="16" t="s">
        <v>1146</v>
      </c>
      <c r="B48" s="17"/>
      <c r="C48" s="16"/>
      <c r="D48" s="16"/>
    </row>
    <row r="49" spans="1:10">
      <c r="A49" s="8" t="s">
        <v>1158</v>
      </c>
      <c r="B49" s="18">
        <v>60616067</v>
      </c>
      <c r="C49" s="8" t="s">
        <v>42</v>
      </c>
      <c r="D49" s="24">
        <v>42082</v>
      </c>
      <c r="E49" s="9">
        <v>113851.49</v>
      </c>
      <c r="F49" s="9">
        <v>96.29</v>
      </c>
      <c r="G49" s="9">
        <v>430.07</v>
      </c>
      <c r="I49" s="10">
        <v>7.46E-2</v>
      </c>
      <c r="J49" s="10">
        <f>+G49/'סיכום נכסי ההשקעה'!$B$49</f>
        <v>4.3401599267845782E-4</v>
      </c>
    </row>
    <row r="50" spans="1:10">
      <c r="A50" s="8" t="s">
        <v>1159</v>
      </c>
      <c r="B50" s="18" t="s">
        <v>1160</v>
      </c>
      <c r="C50" s="8" t="s">
        <v>42</v>
      </c>
      <c r="D50" s="24">
        <v>42072</v>
      </c>
      <c r="E50" s="9">
        <v>17642.66</v>
      </c>
      <c r="F50" s="9">
        <v>103.22</v>
      </c>
      <c r="G50" s="9">
        <v>71.44</v>
      </c>
      <c r="H50" s="10">
        <v>4.0000000000000002E-4</v>
      </c>
      <c r="I50" s="10">
        <v>1.24E-2</v>
      </c>
      <c r="J50" s="10">
        <f>+G50/'סיכום נכסי ההשקעה'!$B$49</f>
        <v>7.2095478682421534E-5</v>
      </c>
    </row>
    <row r="51" spans="1:10">
      <c r="A51" s="8" t="s">
        <v>1161</v>
      </c>
      <c r="B51" s="18" t="s">
        <v>1162</v>
      </c>
      <c r="C51" s="8" t="s">
        <v>42</v>
      </c>
      <c r="D51" s="24">
        <v>42212</v>
      </c>
      <c r="E51" s="9">
        <v>109839</v>
      </c>
      <c r="F51" s="9">
        <v>100</v>
      </c>
      <c r="G51" s="9">
        <v>430.9</v>
      </c>
      <c r="I51" s="10">
        <v>7.4700000000000003E-2</v>
      </c>
      <c r="J51" s="10">
        <f>+G51/'סיכום נכסי ההשקעה'!$B$49</f>
        <v>4.3485360812227657E-4</v>
      </c>
    </row>
    <row r="52" spans="1:10">
      <c r="A52" s="16" t="s">
        <v>1147</v>
      </c>
      <c r="B52" s="17"/>
      <c r="C52" s="16"/>
      <c r="D52" s="16"/>
      <c r="E52" s="19">
        <v>241333.15</v>
      </c>
      <c r="G52" s="19">
        <v>932.41</v>
      </c>
      <c r="I52" s="20">
        <v>0.16170000000000001</v>
      </c>
      <c r="J52" s="20">
        <f>SUM(J49:J51)</f>
        <v>9.4096507948315594E-4</v>
      </c>
    </row>
    <row r="54" spans="1:10">
      <c r="A54" s="4" t="s">
        <v>1163</v>
      </c>
      <c r="B54" s="15"/>
      <c r="C54" s="4"/>
      <c r="D54" s="4"/>
      <c r="E54" s="12">
        <v>955057.57</v>
      </c>
      <c r="G54" s="12">
        <v>5374.6</v>
      </c>
      <c r="I54" s="13">
        <v>0.93210000000000004</v>
      </c>
      <c r="J54" s="13">
        <f>+J35+J40+J46+J52</f>
        <v>5.4239233018103239E-3</v>
      </c>
    </row>
    <row r="58" spans="1:10">
      <c r="A58" s="8" t="s">
        <v>139</v>
      </c>
      <c r="B58" s="18"/>
      <c r="C58" s="8"/>
      <c r="D58" s="8"/>
    </row>
    <row r="62" spans="1:10">
      <c r="A62" s="2" t="s">
        <v>72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rightToLeft="1" workbookViewId="0">
      <selection activeCell="A32" sqref="A3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1164</v>
      </c>
    </row>
    <row r="6" spans="2:12">
      <c r="B6" s="2" t="s">
        <v>2</v>
      </c>
    </row>
    <row r="9" spans="2:12">
      <c r="B9" s="4" t="s">
        <v>74</v>
      </c>
      <c r="C9" s="4" t="s">
        <v>75</v>
      </c>
      <c r="D9" s="4" t="s">
        <v>204</v>
      </c>
      <c r="E9" s="4" t="s">
        <v>79</v>
      </c>
      <c r="F9" s="4" t="s">
        <v>142</v>
      </c>
      <c r="G9" s="4" t="s">
        <v>144</v>
      </c>
      <c r="H9" s="4" t="s">
        <v>41</v>
      </c>
      <c r="I9" s="4" t="s">
        <v>974</v>
      </c>
      <c r="J9" s="4" t="s">
        <v>145</v>
      </c>
      <c r="K9" s="4" t="s">
        <v>146</v>
      </c>
      <c r="L9" s="4" t="s">
        <v>84</v>
      </c>
    </row>
    <row r="10" spans="2:12">
      <c r="B10" s="5"/>
      <c r="C10" s="5"/>
      <c r="D10" s="5"/>
      <c r="E10" s="5"/>
      <c r="F10" s="5" t="s">
        <v>147</v>
      </c>
      <c r="G10" s="5" t="s">
        <v>149</v>
      </c>
      <c r="H10" s="5" t="s">
        <v>150</v>
      </c>
      <c r="I10" s="5" t="s">
        <v>86</v>
      </c>
      <c r="J10" s="5" t="s">
        <v>85</v>
      </c>
      <c r="K10" s="5" t="s">
        <v>85</v>
      </c>
      <c r="L10" s="5" t="s">
        <v>85</v>
      </c>
    </row>
    <row r="13" spans="2:12">
      <c r="B13" s="4" t="s">
        <v>1165</v>
      </c>
      <c r="C13" s="15"/>
      <c r="D13" s="4"/>
      <c r="E13" s="4"/>
      <c r="F13" s="4"/>
      <c r="G13" s="12">
        <v>0</v>
      </c>
      <c r="I13" s="12">
        <v>0</v>
      </c>
      <c r="K13" s="13">
        <v>0</v>
      </c>
      <c r="L13" s="13">
        <v>0</v>
      </c>
    </row>
    <row r="16" spans="2:12">
      <c r="B16" s="4" t="s">
        <v>1166</v>
      </c>
      <c r="C16" s="15"/>
      <c r="D16" s="4"/>
      <c r="E16" s="4"/>
      <c r="F16" s="4"/>
    </row>
    <row r="17" spans="2:12">
      <c r="B17" s="16" t="s">
        <v>912</v>
      </c>
      <c r="C17" s="17"/>
      <c r="D17" s="16"/>
      <c r="E17" s="16"/>
      <c r="F17" s="16"/>
    </row>
    <row r="18" spans="2:12">
      <c r="B18" s="16" t="s">
        <v>914</v>
      </c>
      <c r="C18" s="17"/>
      <c r="D18" s="16"/>
      <c r="E18" s="16"/>
      <c r="F18" s="16"/>
      <c r="G18" s="19">
        <v>0</v>
      </c>
      <c r="I18" s="19">
        <v>0</v>
      </c>
      <c r="K18" s="20">
        <v>0</v>
      </c>
      <c r="L18" s="20">
        <v>0</v>
      </c>
    </row>
    <row r="20" spans="2:12">
      <c r="B20" s="4" t="s">
        <v>1167</v>
      </c>
      <c r="C20" s="15"/>
      <c r="D20" s="4"/>
      <c r="E20" s="4"/>
      <c r="F20" s="4"/>
      <c r="G20" s="12">
        <v>0</v>
      </c>
      <c r="I20" s="12">
        <v>0</v>
      </c>
      <c r="K20" s="13">
        <v>0</v>
      </c>
      <c r="L20" s="13">
        <v>0</v>
      </c>
    </row>
    <row r="23" spans="2:12">
      <c r="B23" s="4" t="s">
        <v>1168</v>
      </c>
      <c r="C23" s="15"/>
      <c r="D23" s="4"/>
      <c r="E23" s="4"/>
      <c r="F23" s="4"/>
    </row>
    <row r="24" spans="2:12">
      <c r="B24" s="16" t="s">
        <v>915</v>
      </c>
      <c r="C24" s="17"/>
      <c r="D24" s="16"/>
      <c r="E24" s="16"/>
      <c r="F24" s="16"/>
    </row>
    <row r="25" spans="2:12">
      <c r="B25" s="16" t="s">
        <v>916</v>
      </c>
      <c r="C25" s="17"/>
      <c r="D25" s="16"/>
      <c r="E25" s="16"/>
      <c r="F25" s="16"/>
      <c r="G25" s="19">
        <v>0</v>
      </c>
      <c r="I25" s="19">
        <v>0</v>
      </c>
      <c r="K25" s="20">
        <v>0</v>
      </c>
      <c r="L25" s="20">
        <v>0</v>
      </c>
    </row>
    <row r="27" spans="2:12">
      <c r="B27" s="4" t="s">
        <v>1169</v>
      </c>
      <c r="C27" s="15"/>
      <c r="D27" s="4"/>
      <c r="E27" s="4"/>
      <c r="F27" s="4"/>
      <c r="G27" s="12">
        <v>0</v>
      </c>
      <c r="I27" s="12">
        <v>0</v>
      </c>
      <c r="K27" s="13">
        <v>0</v>
      </c>
      <c r="L27" s="13">
        <v>0</v>
      </c>
    </row>
    <row r="31" spans="2:12">
      <c r="B31" s="8" t="s">
        <v>139</v>
      </c>
      <c r="C31" s="18"/>
      <c r="D31" s="8"/>
      <c r="E31" s="8"/>
      <c r="F31" s="8"/>
    </row>
    <row r="35" spans="2:2">
      <c r="B35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rightToLeft="1" topLeftCell="A7" workbookViewId="0">
      <selection activeCell="A7" sqref="A1:A1048576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1170</v>
      </c>
    </row>
    <row r="6" spans="1:11">
      <c r="A6" s="2" t="s">
        <v>2</v>
      </c>
    </row>
    <row r="9" spans="1:11">
      <c r="A9" s="4" t="s">
        <v>74</v>
      </c>
      <c r="B9" s="4" t="s">
        <v>75</v>
      </c>
      <c r="C9" s="4" t="s">
        <v>204</v>
      </c>
      <c r="D9" s="4" t="s">
        <v>142</v>
      </c>
      <c r="E9" s="4" t="s">
        <v>79</v>
      </c>
      <c r="F9" s="4" t="s">
        <v>144</v>
      </c>
      <c r="G9" s="4" t="s">
        <v>41</v>
      </c>
      <c r="H9" s="4" t="s">
        <v>974</v>
      </c>
      <c r="I9" s="4" t="s">
        <v>145</v>
      </c>
      <c r="J9" s="4" t="s">
        <v>146</v>
      </c>
      <c r="K9" s="4" t="s">
        <v>84</v>
      </c>
    </row>
    <row r="10" spans="1:11" ht="13.5" thickBot="1">
      <c r="A10" s="5"/>
      <c r="B10" s="5"/>
      <c r="C10" s="5"/>
      <c r="D10" s="5" t="s">
        <v>147</v>
      </c>
      <c r="E10" s="5"/>
      <c r="F10" s="5" t="s">
        <v>149</v>
      </c>
      <c r="G10" s="5" t="s">
        <v>150</v>
      </c>
      <c r="H10" s="5" t="s">
        <v>86</v>
      </c>
      <c r="I10" s="5" t="s">
        <v>85</v>
      </c>
      <c r="J10" s="5" t="s">
        <v>85</v>
      </c>
      <c r="K10" s="5" t="s">
        <v>85</v>
      </c>
    </row>
    <row r="13" spans="1:11">
      <c r="A13" s="4" t="s">
        <v>1171</v>
      </c>
      <c r="B13" s="15"/>
      <c r="C13" s="4"/>
      <c r="D13" s="4"/>
      <c r="E13" s="4"/>
      <c r="F13" s="12">
        <v>0</v>
      </c>
      <c r="H13" s="12">
        <v>0</v>
      </c>
      <c r="J13" s="13">
        <v>0</v>
      </c>
      <c r="K13" s="13">
        <v>0</v>
      </c>
    </row>
    <row r="16" spans="1:11">
      <c r="A16" s="4" t="s">
        <v>1172</v>
      </c>
      <c r="B16" s="15"/>
      <c r="C16" s="4"/>
      <c r="D16" s="4"/>
      <c r="E16" s="4"/>
    </row>
    <row r="17" spans="1:11">
      <c r="A17" s="16" t="s">
        <v>1173</v>
      </c>
      <c r="B17" s="17"/>
      <c r="C17" s="16"/>
      <c r="D17" s="16"/>
      <c r="E17" s="16"/>
    </row>
    <row r="18" spans="1:11">
      <c r="A18" s="16" t="s">
        <v>1174</v>
      </c>
      <c r="B18" s="17"/>
      <c r="C18" s="16"/>
      <c r="D18" s="16"/>
      <c r="E18" s="16"/>
      <c r="F18" s="19">
        <v>0</v>
      </c>
      <c r="H18" s="19">
        <v>0</v>
      </c>
      <c r="J18" s="20">
        <v>0</v>
      </c>
      <c r="K18" s="20">
        <v>0</v>
      </c>
    </row>
    <row r="20" spans="1:11">
      <c r="A20" s="16" t="s">
        <v>1175</v>
      </c>
      <c r="B20" s="17"/>
      <c r="C20" s="16"/>
      <c r="D20" s="16"/>
      <c r="E20" s="16"/>
    </row>
    <row r="21" spans="1:11">
      <c r="A21" s="16" t="s">
        <v>1176</v>
      </c>
      <c r="B21" s="17"/>
      <c r="C21" s="16"/>
      <c r="D21" s="16"/>
      <c r="E21" s="16"/>
      <c r="F21" s="19">
        <v>0</v>
      </c>
      <c r="H21" s="19">
        <v>0</v>
      </c>
      <c r="J21" s="20">
        <v>0</v>
      </c>
      <c r="K21" s="20">
        <v>0</v>
      </c>
    </row>
    <row r="23" spans="1:11">
      <c r="A23" s="16" t="s">
        <v>1177</v>
      </c>
      <c r="B23" s="17"/>
      <c r="C23" s="16"/>
      <c r="D23" s="16"/>
      <c r="E23" s="16"/>
    </row>
    <row r="24" spans="1:11">
      <c r="A24" s="16" t="s">
        <v>1178</v>
      </c>
      <c r="B24" s="17"/>
      <c r="C24" s="16"/>
      <c r="D24" s="16"/>
      <c r="E24" s="16"/>
      <c r="F24" s="19">
        <v>0</v>
      </c>
      <c r="H24" s="19">
        <v>0</v>
      </c>
      <c r="J24" s="20">
        <v>0</v>
      </c>
      <c r="K24" s="20">
        <v>0</v>
      </c>
    </row>
    <row r="26" spans="1:11">
      <c r="A26" s="16" t="s">
        <v>1179</v>
      </c>
      <c r="B26" s="17"/>
      <c r="C26" s="16"/>
      <c r="D26" s="16"/>
      <c r="E26" s="16"/>
    </row>
    <row r="27" spans="1:11">
      <c r="A27" s="16" t="s">
        <v>1180</v>
      </c>
      <c r="B27" s="17"/>
      <c r="C27" s="16"/>
      <c r="D27" s="16"/>
      <c r="E27" s="16"/>
      <c r="F27" s="19">
        <v>0</v>
      </c>
      <c r="H27" s="19">
        <v>0</v>
      </c>
      <c r="J27" s="20">
        <v>0</v>
      </c>
      <c r="K27" s="20">
        <v>0</v>
      </c>
    </row>
    <row r="29" spans="1:11">
      <c r="A29" s="16" t="s">
        <v>1181</v>
      </c>
      <c r="B29" s="17"/>
      <c r="C29" s="16"/>
      <c r="D29" s="16"/>
      <c r="E29" s="16"/>
    </row>
    <row r="30" spans="1:11">
      <c r="A30" s="16" t="s">
        <v>1182</v>
      </c>
      <c r="B30" s="17"/>
      <c r="C30" s="16"/>
      <c r="D30" s="16"/>
      <c r="E30" s="16"/>
      <c r="F30" s="19">
        <v>0</v>
      </c>
      <c r="H30" s="19">
        <v>0</v>
      </c>
      <c r="J30" s="20">
        <v>0</v>
      </c>
      <c r="K30" s="20">
        <v>0</v>
      </c>
    </row>
    <row r="32" spans="1:11">
      <c r="A32" s="4" t="s">
        <v>1183</v>
      </c>
      <c r="B32" s="15"/>
      <c r="C32" s="4"/>
      <c r="D32" s="4"/>
      <c r="E32" s="4"/>
      <c r="F32" s="12">
        <v>0</v>
      </c>
      <c r="H32" s="12">
        <v>0</v>
      </c>
      <c r="J32" s="13">
        <v>0</v>
      </c>
      <c r="K32" s="13">
        <v>0</v>
      </c>
    </row>
    <row r="35" spans="1:11">
      <c r="A35" s="4" t="s">
        <v>1184</v>
      </c>
      <c r="B35" s="15"/>
      <c r="C35" s="4"/>
      <c r="D35" s="4"/>
      <c r="E35" s="4"/>
    </row>
    <row r="36" spans="1:11">
      <c r="A36" s="16" t="s">
        <v>1173</v>
      </c>
      <c r="B36" s="17"/>
      <c r="C36" s="16"/>
      <c r="D36" s="16"/>
      <c r="E36" s="16"/>
    </row>
    <row r="37" spans="1:11">
      <c r="A37" s="16" t="s">
        <v>1174</v>
      </c>
      <c r="B37" s="17"/>
      <c r="C37" s="16"/>
      <c r="D37" s="16"/>
      <c r="E37" s="16"/>
      <c r="F37" s="19">
        <v>0</v>
      </c>
      <c r="H37" s="19">
        <v>0</v>
      </c>
      <c r="J37" s="20">
        <v>0</v>
      </c>
      <c r="K37" s="20">
        <v>0</v>
      </c>
    </row>
    <row r="39" spans="1:11">
      <c r="A39" s="16" t="s">
        <v>1185</v>
      </c>
      <c r="B39" s="17"/>
      <c r="C39" s="16"/>
      <c r="D39" s="16"/>
      <c r="E39" s="16"/>
    </row>
    <row r="40" spans="1:11">
      <c r="A40" s="16" t="s">
        <v>1186</v>
      </c>
      <c r="B40" s="17"/>
      <c r="C40" s="16"/>
      <c r="D40" s="16"/>
      <c r="E40" s="16"/>
      <c r="F40" s="19">
        <v>0</v>
      </c>
      <c r="H40" s="19">
        <v>0</v>
      </c>
      <c r="J40" s="20">
        <v>0</v>
      </c>
      <c r="K40" s="20">
        <v>0</v>
      </c>
    </row>
    <row r="42" spans="1:11">
      <c r="A42" s="16" t="s">
        <v>1179</v>
      </c>
      <c r="B42" s="17"/>
      <c r="C42" s="16"/>
      <c r="D42" s="16"/>
      <c r="E42" s="16"/>
    </row>
    <row r="43" spans="1:11">
      <c r="A43" s="16" t="s">
        <v>1180</v>
      </c>
      <c r="B43" s="17"/>
      <c r="C43" s="16"/>
      <c r="D43" s="16"/>
      <c r="E43" s="16"/>
      <c r="F43" s="19">
        <v>0</v>
      </c>
      <c r="H43" s="19">
        <v>0</v>
      </c>
      <c r="J43" s="20">
        <v>0</v>
      </c>
      <c r="K43" s="20">
        <v>0</v>
      </c>
    </row>
    <row r="45" spans="1:11">
      <c r="A45" s="16" t="s">
        <v>1187</v>
      </c>
      <c r="B45" s="17"/>
      <c r="C45" s="16"/>
      <c r="D45" s="16"/>
      <c r="E45" s="16"/>
    </row>
    <row r="46" spans="1:11">
      <c r="A46" s="16" t="s">
        <v>1188</v>
      </c>
      <c r="B46" s="17"/>
      <c r="C46" s="16"/>
      <c r="D46" s="16"/>
      <c r="E46" s="16"/>
      <c r="F46" s="19">
        <v>0</v>
      </c>
      <c r="H46" s="19">
        <v>0</v>
      </c>
      <c r="J46" s="20">
        <v>0</v>
      </c>
      <c r="K46" s="20">
        <v>0</v>
      </c>
    </row>
    <row r="48" spans="1:11">
      <c r="A48" s="16" t="s">
        <v>1181</v>
      </c>
      <c r="B48" s="17"/>
      <c r="C48" s="16"/>
      <c r="D48" s="16"/>
      <c r="E48" s="16"/>
    </row>
    <row r="49" spans="1:11">
      <c r="A49" s="16" t="s">
        <v>1182</v>
      </c>
      <c r="B49" s="17"/>
      <c r="C49" s="16"/>
      <c r="D49" s="16"/>
      <c r="E49" s="16"/>
      <c r="F49" s="19">
        <v>0</v>
      </c>
      <c r="H49" s="19">
        <v>0</v>
      </c>
      <c r="J49" s="20">
        <v>0</v>
      </c>
      <c r="K49" s="20">
        <v>0</v>
      </c>
    </row>
    <row r="51" spans="1:11">
      <c r="A51" s="4" t="s">
        <v>1189</v>
      </c>
      <c r="B51" s="15"/>
      <c r="C51" s="4"/>
      <c r="D51" s="4"/>
      <c r="E51" s="4"/>
      <c r="F51" s="12">
        <v>0</v>
      </c>
      <c r="H51" s="12">
        <v>0</v>
      </c>
      <c r="J51" s="13">
        <v>0</v>
      </c>
      <c r="K51" s="13">
        <v>0</v>
      </c>
    </row>
    <row r="55" spans="1:11">
      <c r="A55" s="8" t="s">
        <v>139</v>
      </c>
      <c r="B55" s="18"/>
      <c r="C55" s="8"/>
      <c r="D55" s="8"/>
      <c r="E55" s="8"/>
    </row>
    <row r="59" spans="1:11">
      <c r="A59" s="2" t="s">
        <v>72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2"/>
  <sheetViews>
    <sheetView rightToLeft="1" workbookViewId="0">
      <selection activeCell="G40" sqref="G40"/>
    </sheetView>
  </sheetViews>
  <sheetFormatPr defaultColWidth="9.140625" defaultRowHeight="12.75"/>
  <cols>
    <col min="1" max="1" width="40.7109375" customWidth="1"/>
    <col min="2" max="2" width="14.7109375" customWidth="1"/>
    <col min="3" max="3" width="13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73</v>
      </c>
    </row>
    <row r="6" spans="1:11">
      <c r="A6" s="2" t="s">
        <v>2</v>
      </c>
    </row>
    <row r="9" spans="1:11">
      <c r="A9" s="4" t="s">
        <v>74</v>
      </c>
      <c r="B9" s="4" t="s">
        <v>75</v>
      </c>
      <c r="C9" s="4" t="s">
        <v>76</v>
      </c>
      <c r="D9" s="4" t="s">
        <v>77</v>
      </c>
      <c r="E9" s="4" t="s">
        <v>78</v>
      </c>
      <c r="F9" s="4" t="s">
        <v>79</v>
      </c>
      <c r="G9" s="4" t="s">
        <v>80</v>
      </c>
      <c r="H9" s="4" t="s">
        <v>81</v>
      </c>
      <c r="I9" s="4" t="s">
        <v>82</v>
      </c>
      <c r="J9" s="4" t="s">
        <v>83</v>
      </c>
      <c r="K9" s="4" t="s">
        <v>84</v>
      </c>
    </row>
    <row r="10" spans="1:11" ht="13.5" thickBot="1">
      <c r="A10" s="5"/>
      <c r="B10" s="5"/>
      <c r="C10" s="5"/>
      <c r="D10" s="5"/>
      <c r="E10" s="5"/>
      <c r="F10" s="5"/>
      <c r="G10" s="5" t="s">
        <v>85</v>
      </c>
      <c r="H10" s="5" t="s">
        <v>85</v>
      </c>
      <c r="I10" s="5" t="s">
        <v>86</v>
      </c>
      <c r="J10" s="5" t="s">
        <v>85</v>
      </c>
      <c r="K10" s="5" t="s">
        <v>85</v>
      </c>
    </row>
    <row r="13" spans="1:11">
      <c r="A13" s="4" t="s">
        <v>87</v>
      </c>
      <c r="B13" s="15"/>
      <c r="C13" s="4"/>
      <c r="D13" s="4"/>
      <c r="E13" s="4"/>
      <c r="F13" s="4"/>
      <c r="I13" s="12">
        <v>71108.38</v>
      </c>
      <c r="J13" s="13">
        <v>1</v>
      </c>
      <c r="K13" s="13">
        <f>I13/'סיכום נכסי ההשקעה'!$B$49</f>
        <v>7.176081599148279E-2</v>
      </c>
    </row>
    <row r="16" spans="1:11">
      <c r="A16" s="4" t="s">
        <v>88</v>
      </c>
      <c r="B16" s="15"/>
      <c r="C16" s="4"/>
      <c r="D16" s="4"/>
      <c r="E16" s="4"/>
      <c r="F16" s="4"/>
    </row>
    <row r="17" spans="1:11">
      <c r="A17" s="16" t="s">
        <v>89</v>
      </c>
      <c r="B17" s="17"/>
      <c r="C17" s="16"/>
      <c r="D17" s="16"/>
      <c r="E17" s="16"/>
      <c r="F17" s="16"/>
    </row>
    <row r="18" spans="1:11">
      <c r="A18" s="8" t="s">
        <v>90</v>
      </c>
      <c r="B18" s="18" t="s">
        <v>91</v>
      </c>
      <c r="C18" s="8">
        <v>1134</v>
      </c>
      <c r="D18" s="8" t="s">
        <v>92</v>
      </c>
      <c r="E18" s="22">
        <v>0</v>
      </c>
      <c r="F18" s="8" t="s">
        <v>93</v>
      </c>
      <c r="G18" s="22">
        <v>0</v>
      </c>
      <c r="H18" s="22">
        <v>0</v>
      </c>
      <c r="I18" s="9">
        <v>11431.37</v>
      </c>
      <c r="J18" s="10">
        <v>0.1595</v>
      </c>
      <c r="K18" s="10">
        <f>I18/'סיכום נכסי ההשקעה'!$B$49</f>
        <v>1.1536255489163958E-2</v>
      </c>
    </row>
    <row r="19" spans="1:11">
      <c r="A19" s="16" t="s">
        <v>94</v>
      </c>
      <c r="B19" s="17"/>
      <c r="C19" s="16"/>
      <c r="D19" s="16"/>
      <c r="E19" s="16"/>
      <c r="F19" s="16"/>
      <c r="I19" s="19">
        <v>11431.37</v>
      </c>
      <c r="J19" s="20">
        <v>0.1595</v>
      </c>
      <c r="K19" s="13">
        <f>I19/'סיכום נכסי ההשקעה'!$B$49</f>
        <v>1.1536255489163958E-2</v>
      </c>
    </row>
    <row r="21" spans="1:11">
      <c r="A21" s="16" t="s">
        <v>95</v>
      </c>
      <c r="B21" s="17"/>
      <c r="C21" s="16"/>
      <c r="D21" s="16"/>
      <c r="E21" s="16"/>
      <c r="F21" s="16"/>
    </row>
    <row r="22" spans="1:11">
      <c r="A22" s="8" t="s">
        <v>96</v>
      </c>
      <c r="B22" s="18" t="s">
        <v>97</v>
      </c>
      <c r="C22" s="8">
        <v>1134</v>
      </c>
      <c r="D22" s="8" t="s">
        <v>92</v>
      </c>
      <c r="E22" s="22">
        <v>0</v>
      </c>
      <c r="F22" s="8" t="s">
        <v>52</v>
      </c>
      <c r="G22" s="22">
        <v>0</v>
      </c>
      <c r="H22" s="22">
        <v>0</v>
      </c>
      <c r="I22" s="9">
        <v>40.9</v>
      </c>
      <c r="J22" s="10">
        <v>5.9999999999999995E-4</v>
      </c>
      <c r="K22" s="10">
        <f>I22/'סיכום נכסי ההשקעה'!$B$49</f>
        <v>4.127526705082644E-5</v>
      </c>
    </row>
    <row r="23" spans="1:11">
      <c r="A23" s="8" t="s">
        <v>98</v>
      </c>
      <c r="B23" s="18" t="s">
        <v>99</v>
      </c>
      <c r="C23" s="8">
        <v>1134</v>
      </c>
      <c r="D23" s="8" t="s">
        <v>92</v>
      </c>
      <c r="E23" s="22">
        <v>0</v>
      </c>
      <c r="F23" s="8" t="s">
        <v>64</v>
      </c>
      <c r="G23" s="22">
        <v>0</v>
      </c>
      <c r="H23" s="22">
        <v>0</v>
      </c>
      <c r="I23" s="9">
        <v>980.38</v>
      </c>
      <c r="J23" s="10">
        <v>1.37E-2</v>
      </c>
      <c r="K23" s="10">
        <f>I23/'סיכום נכסי ההשקעה'!$B$49</f>
        <v>9.8937521543494443E-4</v>
      </c>
    </row>
    <row r="24" spans="1:11">
      <c r="A24" s="8" t="s">
        <v>100</v>
      </c>
      <c r="B24" s="18" t="s">
        <v>101</v>
      </c>
      <c r="C24" s="8">
        <v>1134</v>
      </c>
      <c r="D24" s="8" t="s">
        <v>92</v>
      </c>
      <c r="E24" s="22">
        <v>0</v>
      </c>
      <c r="F24" s="8" t="s">
        <v>42</v>
      </c>
      <c r="G24" s="22">
        <v>0</v>
      </c>
      <c r="H24" s="22">
        <v>0</v>
      </c>
      <c r="I24" s="9">
        <v>12278.88</v>
      </c>
      <c r="J24" s="10">
        <v>0.1714</v>
      </c>
      <c r="K24" s="10">
        <f>I24/'סיכום נכסי ההשקעה'!$B$49</f>
        <v>1.2391541591321558E-2</v>
      </c>
    </row>
    <row r="25" spans="1:11">
      <c r="A25" s="8" t="s">
        <v>102</v>
      </c>
      <c r="B25" s="18" t="s">
        <v>103</v>
      </c>
      <c r="C25" s="8">
        <v>1134</v>
      </c>
      <c r="D25" s="8" t="s">
        <v>92</v>
      </c>
      <c r="E25" s="22">
        <v>0</v>
      </c>
      <c r="F25" s="8" t="s">
        <v>42</v>
      </c>
      <c r="G25" s="22">
        <v>0</v>
      </c>
      <c r="H25" s="22">
        <v>0</v>
      </c>
      <c r="I25" s="9">
        <v>25.79</v>
      </c>
      <c r="J25" s="10">
        <v>4.0000000000000002E-4</v>
      </c>
      <c r="K25" s="10">
        <f>I25/'סיכום נכסי ההשקעה'!$B$49</f>
        <v>2.6026629272391537E-5</v>
      </c>
    </row>
    <row r="26" spans="1:11">
      <c r="A26" s="8" t="s">
        <v>104</v>
      </c>
      <c r="B26" s="18" t="s">
        <v>1364</v>
      </c>
      <c r="C26" s="8">
        <v>22</v>
      </c>
      <c r="D26" s="8" t="s">
        <v>92</v>
      </c>
      <c r="E26" s="22">
        <v>0</v>
      </c>
      <c r="F26" s="8" t="s">
        <v>42</v>
      </c>
      <c r="G26" s="22">
        <v>0</v>
      </c>
      <c r="H26" s="22">
        <v>0</v>
      </c>
      <c r="I26" s="9">
        <v>-270.73</v>
      </c>
      <c r="J26" s="10">
        <v>3.8E-3</v>
      </c>
      <c r="K26" s="10">
        <f>I26/'סיכום נכסי ההשקעה'!$B$49</f>
        <v>-2.7321401096993257E-4</v>
      </c>
    </row>
    <row r="27" spans="1:11">
      <c r="A27" s="8" t="s">
        <v>105</v>
      </c>
      <c r="B27" s="18" t="s">
        <v>106</v>
      </c>
      <c r="C27" s="8">
        <v>1134</v>
      </c>
      <c r="D27" s="8" t="s">
        <v>92</v>
      </c>
      <c r="E27" s="22">
        <v>0</v>
      </c>
      <c r="F27" s="8" t="s">
        <v>47</v>
      </c>
      <c r="G27" s="22">
        <v>0</v>
      </c>
      <c r="H27" s="22">
        <v>0</v>
      </c>
      <c r="I27" s="9">
        <v>1224.5</v>
      </c>
      <c r="J27" s="10">
        <v>1.7100000000000001E-2</v>
      </c>
      <c r="K27" s="10">
        <f>I27/'סיכום נכסי ההשקעה'!$B$49</f>
        <v>1.2357350734410017E-3</v>
      </c>
    </row>
    <row r="28" spans="1:11">
      <c r="A28" s="8" t="s">
        <v>107</v>
      </c>
      <c r="B28" s="18" t="s">
        <v>108</v>
      </c>
      <c r="C28" s="8">
        <v>1134</v>
      </c>
      <c r="D28" s="8" t="s">
        <v>92</v>
      </c>
      <c r="E28" s="22">
        <v>0</v>
      </c>
      <c r="F28" s="8" t="s">
        <v>47</v>
      </c>
      <c r="G28" s="22">
        <v>0</v>
      </c>
      <c r="H28" s="22">
        <v>0</v>
      </c>
      <c r="I28" s="9">
        <v>2232.23</v>
      </c>
      <c r="J28" s="10">
        <v>3.1199999999999999E-2</v>
      </c>
      <c r="K28" s="10">
        <f>I28/'סיכום נכסי ההשקעה'!$B$49</f>
        <v>2.2527112315126234E-3</v>
      </c>
    </row>
    <row r="29" spans="1:11">
      <c r="A29" s="8" t="s">
        <v>109</v>
      </c>
      <c r="B29" s="18" t="s">
        <v>110</v>
      </c>
      <c r="C29" s="8">
        <v>1134</v>
      </c>
      <c r="D29" s="8" t="s">
        <v>92</v>
      </c>
      <c r="E29" s="22">
        <v>0</v>
      </c>
      <c r="F29" s="8" t="s">
        <v>44</v>
      </c>
      <c r="G29" s="22">
        <v>0</v>
      </c>
      <c r="H29" s="22">
        <v>0</v>
      </c>
      <c r="I29" s="9">
        <v>2045.83</v>
      </c>
      <c r="J29" s="10">
        <v>2.86E-2</v>
      </c>
      <c r="K29" s="10">
        <f>I29/'סיכום נכסי ההשקעה'!$B$49</f>
        <v>2.0646009679851406E-3</v>
      </c>
    </row>
    <row r="30" spans="1:11">
      <c r="A30" s="8" t="s">
        <v>111</v>
      </c>
      <c r="B30" s="18" t="s">
        <v>112</v>
      </c>
      <c r="C30" s="8">
        <v>662</v>
      </c>
      <c r="D30" s="8" t="s">
        <v>92</v>
      </c>
      <c r="E30" s="22">
        <v>0</v>
      </c>
      <c r="F30" s="8" t="s">
        <v>43</v>
      </c>
      <c r="G30" s="22">
        <v>0</v>
      </c>
      <c r="H30" s="22">
        <v>0</v>
      </c>
      <c r="I30" s="9">
        <v>0</v>
      </c>
      <c r="J30" s="10">
        <v>0</v>
      </c>
      <c r="K30" s="10">
        <f>I30/'סיכום נכסי ההשקעה'!$B$49</f>
        <v>0</v>
      </c>
    </row>
    <row r="31" spans="1:11">
      <c r="A31" s="8" t="s">
        <v>113</v>
      </c>
      <c r="B31" s="18" t="s">
        <v>114</v>
      </c>
      <c r="C31" s="8">
        <v>662</v>
      </c>
      <c r="D31" s="8" t="s">
        <v>92</v>
      </c>
      <c r="E31" s="22">
        <v>0</v>
      </c>
      <c r="F31" s="8" t="s">
        <v>57</v>
      </c>
      <c r="G31" s="22">
        <v>0</v>
      </c>
      <c r="H31" s="22">
        <v>0</v>
      </c>
      <c r="I31" s="9">
        <v>0</v>
      </c>
      <c r="J31" s="10">
        <v>0</v>
      </c>
      <c r="K31" s="10">
        <f>I31/'סיכום נכסי ההשקעה'!$B$49</f>
        <v>0</v>
      </c>
    </row>
    <row r="32" spans="1:11">
      <c r="A32" s="16" t="s">
        <v>115</v>
      </c>
      <c r="B32" s="17"/>
      <c r="C32" s="16"/>
      <c r="D32" s="16"/>
      <c r="E32" s="16"/>
      <c r="F32" s="16"/>
      <c r="I32" s="19">
        <v>18557.78</v>
      </c>
      <c r="J32" s="20">
        <v>0.2666</v>
      </c>
      <c r="K32" s="20">
        <f>SUM(K22:K31)</f>
        <v>1.8728051965048554E-2</v>
      </c>
    </row>
    <row r="34" spans="1:11">
      <c r="A34" s="16" t="s">
        <v>116</v>
      </c>
      <c r="B34" s="17"/>
      <c r="C34" s="16"/>
      <c r="D34" s="16"/>
      <c r="E34" s="16"/>
      <c r="F34" s="16"/>
    </row>
    <row r="35" spans="1:11">
      <c r="A35" s="8" t="s">
        <v>117</v>
      </c>
      <c r="B35" s="18" t="s">
        <v>118</v>
      </c>
      <c r="C35" s="8">
        <v>1134</v>
      </c>
      <c r="D35" s="8" t="s">
        <v>92</v>
      </c>
      <c r="E35" s="22">
        <v>0</v>
      </c>
      <c r="F35" s="8" t="s">
        <v>93</v>
      </c>
      <c r="G35" s="30">
        <v>2.0000000000000001E-4</v>
      </c>
      <c r="H35" s="22">
        <v>0</v>
      </c>
      <c r="I35" s="9">
        <v>36703.35</v>
      </c>
      <c r="J35" s="10">
        <v>0.51229999999999998</v>
      </c>
      <c r="K35" s="10">
        <f>I35/'סיכום נכסי ההשקעה'!$B$49</f>
        <v>3.7040111807089257E-2</v>
      </c>
    </row>
    <row r="36" spans="1:11">
      <c r="A36" s="8" t="s">
        <v>119</v>
      </c>
      <c r="B36" s="18" t="s">
        <v>120</v>
      </c>
      <c r="C36" s="8">
        <v>1134</v>
      </c>
      <c r="D36" s="8" t="s">
        <v>92</v>
      </c>
      <c r="E36" s="22">
        <v>0</v>
      </c>
      <c r="F36" s="8" t="s">
        <v>93</v>
      </c>
      <c r="G36" s="30">
        <v>2.0000000000000001E-4</v>
      </c>
      <c r="H36" s="22">
        <v>0</v>
      </c>
      <c r="I36" s="9">
        <v>1284.22</v>
      </c>
      <c r="J36" s="10">
        <v>1.7899999999999999E-2</v>
      </c>
      <c r="K36" s="10">
        <f>I36/'סיכום נכסי ההשקעה'!$B$49</f>
        <v>1.2960030183866095E-3</v>
      </c>
    </row>
    <row r="37" spans="1:11">
      <c r="A37" s="8" t="s">
        <v>121</v>
      </c>
      <c r="B37" s="18" t="s">
        <v>122</v>
      </c>
      <c r="C37" s="8">
        <v>1134</v>
      </c>
      <c r="D37" s="8" t="s">
        <v>92</v>
      </c>
      <c r="E37" s="22">
        <v>0</v>
      </c>
      <c r="F37" s="8" t="s">
        <v>93</v>
      </c>
      <c r="G37" s="30">
        <v>2.0000000000000001E-4</v>
      </c>
      <c r="H37" s="22">
        <v>0</v>
      </c>
      <c r="I37" s="9">
        <v>795.76</v>
      </c>
      <c r="J37" s="10">
        <v>1.11E-2</v>
      </c>
      <c r="K37" s="10">
        <f>I37/'סיכום נכסי ההשקעה'!$B$49</f>
        <v>8.0306128382312092E-4</v>
      </c>
    </row>
    <row r="38" spans="1:11">
      <c r="A38" s="8" t="s">
        <v>123</v>
      </c>
      <c r="B38" s="18" t="s">
        <v>124</v>
      </c>
      <c r="C38" s="8">
        <v>1134</v>
      </c>
      <c r="D38" s="8" t="s">
        <v>92</v>
      </c>
      <c r="E38" s="22">
        <v>0</v>
      </c>
      <c r="F38" s="8" t="s">
        <v>93</v>
      </c>
      <c r="G38" s="30">
        <v>2.0000000000000001E-4</v>
      </c>
      <c r="H38" s="22">
        <v>0</v>
      </c>
      <c r="I38" s="9">
        <v>1679.42</v>
      </c>
      <c r="J38" s="10">
        <v>2.3400000000000001E-2</v>
      </c>
      <c r="K38" s="10">
        <f>I38/'סיכום נכסי ההשקעה'!$B$49</f>
        <v>1.6948290706723457E-3</v>
      </c>
    </row>
    <row r="39" spans="1:11">
      <c r="A39" s="8" t="s">
        <v>125</v>
      </c>
      <c r="B39" s="18" t="s">
        <v>126</v>
      </c>
      <c r="C39" s="8">
        <v>1134</v>
      </c>
      <c r="D39" s="8" t="s">
        <v>92</v>
      </c>
      <c r="E39" s="22">
        <v>0</v>
      </c>
      <c r="F39" s="8" t="s">
        <v>93</v>
      </c>
      <c r="G39" s="30">
        <v>2.0000000000000001E-4</v>
      </c>
      <c r="H39" s="22">
        <v>0</v>
      </c>
      <c r="I39" s="9">
        <v>656.48</v>
      </c>
      <c r="J39" s="10">
        <v>9.1999999999999998E-3</v>
      </c>
      <c r="K39" s="10">
        <f>I39/'סיכום נכסי ההשקעה'!$B$49</f>
        <v>6.6250335729893745E-4</v>
      </c>
    </row>
    <row r="40" spans="1:11">
      <c r="A40" s="16" t="s">
        <v>127</v>
      </c>
      <c r="B40" s="17"/>
      <c r="C40" s="16"/>
      <c r="D40" s="16"/>
      <c r="E40" s="16"/>
      <c r="F40" s="16"/>
      <c r="I40" s="19">
        <v>41119.230000000003</v>
      </c>
      <c r="J40" s="20">
        <v>0.57389999999999997</v>
      </c>
      <c r="K40" s="20">
        <f>I40/'סיכום נכסי ההשקעה'!$B$49</f>
        <v>4.1496508537270271E-2</v>
      </c>
    </row>
    <row r="42" spans="1:11">
      <c r="A42" s="16" t="s">
        <v>128</v>
      </c>
      <c r="B42" s="17"/>
      <c r="C42" s="16"/>
      <c r="D42" s="16"/>
      <c r="E42" s="16"/>
      <c r="F42" s="16"/>
    </row>
    <row r="43" spans="1:11">
      <c r="A43" s="16" t="s">
        <v>129</v>
      </c>
      <c r="B43" s="17"/>
      <c r="C43" s="16"/>
      <c r="D43" s="16"/>
      <c r="E43" s="16"/>
      <c r="F43" s="16"/>
      <c r="I43" s="19">
        <v>0</v>
      </c>
      <c r="J43" s="20">
        <v>0</v>
      </c>
      <c r="K43" s="20">
        <v>0</v>
      </c>
    </row>
    <row r="45" spans="1:11">
      <c r="A45" s="16" t="s">
        <v>130</v>
      </c>
      <c r="B45" s="17"/>
      <c r="C45" s="16"/>
      <c r="D45" s="16"/>
      <c r="E45" s="16"/>
      <c r="F45" s="16"/>
    </row>
    <row r="46" spans="1:11">
      <c r="A46" s="16" t="s">
        <v>131</v>
      </c>
      <c r="B46" s="17"/>
      <c r="C46" s="16"/>
      <c r="D46" s="16"/>
      <c r="E46" s="16"/>
      <c r="F46" s="16"/>
      <c r="I46" s="19">
        <v>0</v>
      </c>
      <c r="J46" s="20">
        <v>0</v>
      </c>
      <c r="K46" s="20">
        <v>0</v>
      </c>
    </row>
    <row r="48" spans="1:11">
      <c r="A48" s="16" t="s">
        <v>132</v>
      </c>
      <c r="B48" s="17"/>
      <c r="C48" s="16"/>
      <c r="D48" s="16"/>
      <c r="E48" s="16"/>
      <c r="F48" s="16"/>
    </row>
    <row r="49" spans="1:11">
      <c r="A49" s="16" t="s">
        <v>133</v>
      </c>
      <c r="B49" s="17"/>
      <c r="C49" s="16"/>
      <c r="D49" s="16"/>
      <c r="E49" s="16"/>
      <c r="F49" s="16"/>
      <c r="I49" s="19">
        <v>0</v>
      </c>
      <c r="J49" s="20">
        <v>0</v>
      </c>
      <c r="K49" s="20">
        <v>0</v>
      </c>
    </row>
    <row r="51" spans="1:11">
      <c r="A51" s="16" t="s">
        <v>134</v>
      </c>
      <c r="B51" s="17"/>
      <c r="C51" s="16"/>
      <c r="D51" s="16"/>
      <c r="E51" s="16"/>
      <c r="F51" s="16"/>
    </row>
    <row r="52" spans="1:11">
      <c r="A52" s="16" t="s">
        <v>135</v>
      </c>
      <c r="B52" s="17"/>
      <c r="C52" s="16"/>
      <c r="D52" s="16"/>
      <c r="E52" s="16"/>
      <c r="F52" s="16"/>
      <c r="I52" s="19">
        <v>0</v>
      </c>
      <c r="J52" s="20">
        <v>0</v>
      </c>
      <c r="K52" s="20">
        <v>0</v>
      </c>
    </row>
    <row r="54" spans="1:11">
      <c r="A54" s="4" t="s">
        <v>136</v>
      </c>
      <c r="B54" s="15"/>
      <c r="C54" s="4"/>
      <c r="D54" s="4"/>
      <c r="E54" s="4"/>
      <c r="F54" s="4"/>
      <c r="I54" s="12">
        <v>71108.38</v>
      </c>
      <c r="J54" s="13">
        <v>1</v>
      </c>
      <c r="K54" s="13">
        <v>7.1800000000000003E-2</v>
      </c>
    </row>
    <row r="57" spans="1:11">
      <c r="A57" s="4" t="s">
        <v>137</v>
      </c>
      <c r="B57" s="15"/>
      <c r="C57" s="4"/>
      <c r="D57" s="4"/>
      <c r="E57" s="4"/>
      <c r="F57" s="4"/>
    </row>
    <row r="58" spans="1:11">
      <c r="A58" s="16" t="s">
        <v>95</v>
      </c>
      <c r="B58" s="17"/>
      <c r="C58" s="16"/>
      <c r="D58" s="16"/>
      <c r="E58" s="16"/>
      <c r="F58" s="16"/>
    </row>
    <row r="59" spans="1:11">
      <c r="A59" s="16" t="s">
        <v>115</v>
      </c>
      <c r="B59" s="17"/>
      <c r="C59" s="16"/>
      <c r="D59" s="16"/>
      <c r="E59" s="16"/>
      <c r="F59" s="16"/>
      <c r="I59" s="19">
        <v>0</v>
      </c>
      <c r="J59" s="20">
        <v>0</v>
      </c>
      <c r="K59" s="20">
        <v>0</v>
      </c>
    </row>
    <row r="61" spans="1:11">
      <c r="A61" s="16" t="s">
        <v>134</v>
      </c>
      <c r="B61" s="17"/>
      <c r="C61" s="16"/>
      <c r="D61" s="16"/>
      <c r="E61" s="16"/>
      <c r="F61" s="16"/>
    </row>
    <row r="62" spans="1:11">
      <c r="A62" s="16" t="s">
        <v>135</v>
      </c>
      <c r="B62" s="17"/>
      <c r="C62" s="16"/>
      <c r="D62" s="16"/>
      <c r="E62" s="16"/>
      <c r="F62" s="16"/>
      <c r="I62" s="19">
        <v>0</v>
      </c>
      <c r="J62" s="20">
        <v>0</v>
      </c>
      <c r="K62" s="20">
        <v>0</v>
      </c>
    </row>
    <row r="64" spans="1:11">
      <c r="A64" s="4" t="s">
        <v>138</v>
      </c>
      <c r="B64" s="15"/>
      <c r="C64" s="4"/>
      <c r="D64" s="4"/>
      <c r="E64" s="4"/>
      <c r="F64" s="4"/>
      <c r="I64" s="12">
        <v>0</v>
      </c>
      <c r="J64" s="13">
        <v>0</v>
      </c>
      <c r="K64" s="13">
        <v>0</v>
      </c>
    </row>
    <row r="68" spans="1:6">
      <c r="A68" s="8" t="s">
        <v>139</v>
      </c>
      <c r="B68" s="18"/>
      <c r="C68" s="8"/>
      <c r="D68" s="8"/>
      <c r="E68" s="8"/>
      <c r="F68" s="8"/>
    </row>
    <row r="72" spans="1:6">
      <c r="A72" s="2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rightToLeft="1" workbookViewId="0">
      <selection activeCell="E28" sqref="E28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3.7109375" customWidth="1"/>
    <col min="6" max="6" width="17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1190</v>
      </c>
    </row>
    <row r="6" spans="1:10">
      <c r="A6" s="2" t="s">
        <v>2</v>
      </c>
    </row>
    <row r="9" spans="1:10">
      <c r="A9" s="4" t="s">
        <v>74</v>
      </c>
      <c r="B9" s="4" t="s">
        <v>75</v>
      </c>
      <c r="C9" s="4" t="s">
        <v>204</v>
      </c>
      <c r="D9" s="4" t="s">
        <v>142</v>
      </c>
      <c r="E9" s="4" t="s">
        <v>79</v>
      </c>
      <c r="F9" s="4" t="s">
        <v>144</v>
      </c>
      <c r="G9" s="4" t="s">
        <v>41</v>
      </c>
      <c r="H9" s="4" t="s">
        <v>974</v>
      </c>
      <c r="I9" s="4" t="s">
        <v>146</v>
      </c>
      <c r="J9" s="4" t="s">
        <v>84</v>
      </c>
    </row>
    <row r="10" spans="1:10" ht="13.5" thickBot="1">
      <c r="A10" s="5"/>
      <c r="B10" s="5"/>
      <c r="C10" s="5"/>
      <c r="D10" s="5" t="s">
        <v>147</v>
      </c>
      <c r="E10" s="5"/>
      <c r="F10" s="5" t="s">
        <v>149</v>
      </c>
      <c r="G10" s="5" t="s">
        <v>150</v>
      </c>
      <c r="H10" s="5" t="s">
        <v>86</v>
      </c>
      <c r="I10" s="5" t="s">
        <v>85</v>
      </c>
      <c r="J10" s="5" t="s">
        <v>85</v>
      </c>
    </row>
    <row r="13" spans="1:10">
      <c r="A13" s="4" t="s">
        <v>1191</v>
      </c>
      <c r="B13" s="15"/>
      <c r="C13" s="4"/>
      <c r="D13" s="4"/>
      <c r="E13" s="4"/>
      <c r="F13" s="12">
        <v>-75130789.469999999</v>
      </c>
      <c r="H13" s="12">
        <v>-540.16</v>
      </c>
      <c r="I13" s="13">
        <v>1</v>
      </c>
      <c r="J13" s="13">
        <f>H13/'סיכום נכסי ההשקעה'!B49</f>
        <v>-5.451160941362936E-4</v>
      </c>
    </row>
    <row r="16" spans="1:10">
      <c r="A16" s="4" t="s">
        <v>1192</v>
      </c>
      <c r="B16" s="15"/>
      <c r="C16" s="4"/>
      <c r="D16" s="4"/>
      <c r="E16" s="4"/>
    </row>
    <row r="17" spans="1:10">
      <c r="A17" s="16" t="s">
        <v>1193</v>
      </c>
      <c r="B17" s="17"/>
      <c r="C17" s="16"/>
      <c r="D17" s="16"/>
      <c r="E17" s="16"/>
    </row>
    <row r="18" spans="1:10">
      <c r="A18" s="16" t="s">
        <v>1194</v>
      </c>
      <c r="B18" s="17"/>
      <c r="C18" s="16"/>
      <c r="D18" s="16"/>
      <c r="E18" s="16"/>
      <c r="F18" s="19">
        <v>0</v>
      </c>
      <c r="H18" s="19">
        <v>0</v>
      </c>
      <c r="I18" s="20">
        <v>0</v>
      </c>
      <c r="J18" s="20">
        <v>0</v>
      </c>
    </row>
    <row r="20" spans="1:10">
      <c r="A20" s="16" t="s">
        <v>1195</v>
      </c>
      <c r="B20" s="17"/>
      <c r="C20" s="16"/>
      <c r="D20" s="16"/>
      <c r="E20" s="16"/>
    </row>
    <row r="21" spans="1:10">
      <c r="A21" s="8" t="s">
        <v>1196</v>
      </c>
      <c r="B21" s="18">
        <v>9927522</v>
      </c>
      <c r="C21" s="8" t="s">
        <v>922</v>
      </c>
      <c r="D21" s="8" t="s">
        <v>1197</v>
      </c>
      <c r="E21" s="8" t="s">
        <v>93</v>
      </c>
      <c r="F21" s="9">
        <v>-7945000</v>
      </c>
      <c r="G21" s="9">
        <v>10.67</v>
      </c>
      <c r="H21" s="9">
        <v>-847.9</v>
      </c>
      <c r="I21" s="10">
        <f>H21/$H$13</f>
        <v>1.5697200829383886</v>
      </c>
      <c r="J21" s="10">
        <f>H21/'סיכום נכסי ההשקעה'!$B$49</f>
        <v>-8.5567968049867328E-4</v>
      </c>
    </row>
    <row r="22" spans="1:10">
      <c r="A22" s="8" t="s">
        <v>1198</v>
      </c>
      <c r="B22" s="18">
        <v>9927814</v>
      </c>
      <c r="C22" s="8" t="s">
        <v>922</v>
      </c>
      <c r="D22" s="8" t="s">
        <v>1199</v>
      </c>
      <c r="E22" s="8" t="s">
        <v>93</v>
      </c>
      <c r="F22" s="9">
        <v>-541300</v>
      </c>
      <c r="G22" s="9">
        <v>3.58</v>
      </c>
      <c r="H22" s="9">
        <v>-19.36</v>
      </c>
      <c r="I22" s="10">
        <f t="shared" ref="I22:I36" si="0">H22/$H$13</f>
        <v>3.5841232227488154E-2</v>
      </c>
      <c r="J22" s="10">
        <f>H22/'סיכום נכסי ההשקעה'!$B$49</f>
        <v>-1.9537632520880192E-5</v>
      </c>
    </row>
    <row r="23" spans="1:10">
      <c r="A23" s="8" t="s">
        <v>1198</v>
      </c>
      <c r="B23" s="18">
        <v>9927815</v>
      </c>
      <c r="C23" s="8" t="s">
        <v>922</v>
      </c>
      <c r="D23" s="8" t="s">
        <v>1199</v>
      </c>
      <c r="E23" s="8" t="s">
        <v>93</v>
      </c>
      <c r="F23" s="9">
        <v>40000</v>
      </c>
      <c r="G23" s="9">
        <v>3.58</v>
      </c>
      <c r="H23" s="9">
        <v>1.43</v>
      </c>
      <c r="I23" s="10">
        <f t="shared" si="0"/>
        <v>-2.6473637440758294E-3</v>
      </c>
      <c r="J23" s="10">
        <f>H23/'סיכום נכסי ההשקעה'!$B$49</f>
        <v>1.4431205839286505E-6</v>
      </c>
    </row>
    <row r="24" spans="1:10">
      <c r="A24" s="8" t="s">
        <v>1200</v>
      </c>
      <c r="B24" s="18">
        <v>9927525</v>
      </c>
      <c r="C24" s="8" t="s">
        <v>922</v>
      </c>
      <c r="D24" s="8" t="s">
        <v>1197</v>
      </c>
      <c r="E24" s="8" t="s">
        <v>93</v>
      </c>
      <c r="F24" s="9">
        <v>7800000</v>
      </c>
      <c r="G24" s="9">
        <v>9.3800000000000008</v>
      </c>
      <c r="H24" s="9">
        <v>731.87</v>
      </c>
      <c r="I24" s="10">
        <f t="shared" si="0"/>
        <v>-1.3549133590047395</v>
      </c>
      <c r="J24" s="10">
        <f>H24/'סיכום נכסי ההשקעה'!$B$49</f>
        <v>7.3858507815374925E-4</v>
      </c>
    </row>
    <row r="25" spans="1:10">
      <c r="A25" s="8" t="s">
        <v>1201</v>
      </c>
      <c r="B25" s="18">
        <v>9927448</v>
      </c>
      <c r="C25" s="8" t="s">
        <v>922</v>
      </c>
      <c r="D25" s="8" t="s">
        <v>1202</v>
      </c>
      <c r="E25" s="8" t="s">
        <v>93</v>
      </c>
      <c r="F25" s="9">
        <v>-3100000</v>
      </c>
      <c r="G25" s="9">
        <v>3.38</v>
      </c>
      <c r="H25" s="9">
        <v>-104.92</v>
      </c>
      <c r="I25" s="10">
        <f t="shared" si="0"/>
        <v>0.19423874407582939</v>
      </c>
      <c r="J25" s="10">
        <f>H25/'סיכום נכסי ההשקעה'!$B$49</f>
        <v>-1.0588266550055526E-4</v>
      </c>
    </row>
    <row r="26" spans="1:10">
      <c r="A26" s="8" t="s">
        <v>1203</v>
      </c>
      <c r="B26" s="18">
        <v>9927813</v>
      </c>
      <c r="C26" s="8" t="s">
        <v>922</v>
      </c>
      <c r="D26" s="8" t="s">
        <v>1199</v>
      </c>
      <c r="E26" s="8" t="s">
        <v>93</v>
      </c>
      <c r="F26" s="9">
        <v>-1960000</v>
      </c>
      <c r="G26" s="9">
        <v>2.65</v>
      </c>
      <c r="H26" s="9">
        <v>-51.89</v>
      </c>
      <c r="I26" s="10">
        <f t="shared" si="0"/>
        <v>9.6064129146919433E-2</v>
      </c>
      <c r="J26" s="10">
        <f>H26/'סיכום נכסי ההשקעה'!$B$49</f>
        <v>-5.2366102867173201E-5</v>
      </c>
    </row>
    <row r="27" spans="1:10">
      <c r="A27" s="8" t="s">
        <v>1204</v>
      </c>
      <c r="B27" s="18">
        <v>9927825</v>
      </c>
      <c r="C27" s="8" t="s">
        <v>922</v>
      </c>
      <c r="D27" s="8" t="s">
        <v>1205</v>
      </c>
      <c r="E27" s="8" t="s">
        <v>93</v>
      </c>
      <c r="F27" s="9">
        <v>-5280000</v>
      </c>
      <c r="G27" s="9">
        <v>-2.09</v>
      </c>
      <c r="H27" s="9">
        <v>110.53</v>
      </c>
      <c r="I27" s="10">
        <f t="shared" si="0"/>
        <v>-0.20462455568720381</v>
      </c>
      <c r="J27" s="10">
        <f>H27/'סיכום נכסי ההשקעה'!$B$49</f>
        <v>1.1154413856058304E-4</v>
      </c>
    </row>
    <row r="28" spans="1:10">
      <c r="A28" s="8" t="s">
        <v>1206</v>
      </c>
      <c r="B28" s="18">
        <v>9927679</v>
      </c>
      <c r="C28" s="8" t="s">
        <v>922</v>
      </c>
      <c r="D28" s="8" t="s">
        <v>1207</v>
      </c>
      <c r="E28" s="8" t="s">
        <v>93</v>
      </c>
      <c r="F28" s="9">
        <v>-455000</v>
      </c>
      <c r="G28" s="9">
        <v>24.45</v>
      </c>
      <c r="H28" s="9">
        <v>-111.23</v>
      </c>
      <c r="I28" s="10">
        <f t="shared" si="0"/>
        <v>0.20592046800947869</v>
      </c>
      <c r="J28" s="10">
        <f>H28/'סיכום נכסי ההשקעה'!$B$49</f>
        <v>-1.1225056122404462E-4</v>
      </c>
    </row>
    <row r="29" spans="1:10">
      <c r="A29" s="8" t="s">
        <v>1208</v>
      </c>
      <c r="B29" s="18">
        <v>9927653</v>
      </c>
      <c r="C29" s="8" t="s">
        <v>922</v>
      </c>
      <c r="D29" s="8" t="s">
        <v>1209</v>
      </c>
      <c r="E29" s="8" t="s">
        <v>93</v>
      </c>
      <c r="F29" s="9">
        <v>-440000</v>
      </c>
      <c r="G29" s="9">
        <v>19.93</v>
      </c>
      <c r="H29" s="9">
        <v>-87.68</v>
      </c>
      <c r="I29" s="10">
        <f t="shared" si="0"/>
        <v>0.1623222748815166</v>
      </c>
      <c r="J29" s="10">
        <f>H29/'סיכום נכסי ההשקעה'!$B$49</f>
        <v>-8.8484484474730138E-5</v>
      </c>
    </row>
    <row r="30" spans="1:10">
      <c r="A30" s="8" t="s">
        <v>1210</v>
      </c>
      <c r="B30" s="18">
        <v>9927699</v>
      </c>
      <c r="C30" s="8" t="s">
        <v>922</v>
      </c>
      <c r="D30" s="8" t="s">
        <v>1211</v>
      </c>
      <c r="E30" s="8" t="s">
        <v>93</v>
      </c>
      <c r="F30" s="9">
        <v>-40000</v>
      </c>
      <c r="G30" s="9">
        <v>18.57</v>
      </c>
      <c r="H30" s="9">
        <v>-7.43</v>
      </c>
      <c r="I30" s="10">
        <f t="shared" si="0"/>
        <v>1.3755183649289101E-2</v>
      </c>
      <c r="J30" s="10">
        <f>H30/'סיכום נכסי ההשקעה'!$B$49</f>
        <v>-7.4981719850278834E-6</v>
      </c>
    </row>
    <row r="31" spans="1:10">
      <c r="A31" s="8" t="s">
        <v>1212</v>
      </c>
      <c r="B31" s="18">
        <v>9927678</v>
      </c>
      <c r="C31" s="8" t="s">
        <v>922</v>
      </c>
      <c r="D31" s="8" t="s">
        <v>1207</v>
      </c>
      <c r="E31" s="8" t="s">
        <v>93</v>
      </c>
      <c r="F31" s="9">
        <v>650000</v>
      </c>
      <c r="G31" s="9">
        <v>4.2300000000000004</v>
      </c>
      <c r="H31" s="9">
        <v>27.52</v>
      </c>
      <c r="I31" s="10">
        <f t="shared" si="0"/>
        <v>-5.0947867298578205E-2</v>
      </c>
      <c r="J31" s="10">
        <f>H31/'סיכום נכסי ההשקעה'!$B$49</f>
        <v>2.777250242637515E-5</v>
      </c>
    </row>
    <row r="32" spans="1:10">
      <c r="A32" s="8" t="s">
        <v>1213</v>
      </c>
      <c r="B32" s="18">
        <v>9927512</v>
      </c>
      <c r="C32" s="8" t="s">
        <v>922</v>
      </c>
      <c r="D32" s="8" t="s">
        <v>1214</v>
      </c>
      <c r="E32" s="8" t="s">
        <v>93</v>
      </c>
      <c r="F32" s="9">
        <v>-1425000</v>
      </c>
      <c r="G32" s="9">
        <v>3.63</v>
      </c>
      <c r="H32" s="9">
        <v>-51.79</v>
      </c>
      <c r="I32" s="10">
        <f t="shared" si="0"/>
        <v>9.5878998815165886E-2</v>
      </c>
      <c r="J32" s="10">
        <f>H32/'סיכום נכסי ההשקעה'!$B$49</f>
        <v>-5.2265185343821544E-5</v>
      </c>
    </row>
    <row r="33" spans="1:10">
      <c r="A33" s="8" t="s">
        <v>1215</v>
      </c>
      <c r="B33" s="18">
        <v>9927701</v>
      </c>
      <c r="C33" s="8" t="s">
        <v>922</v>
      </c>
      <c r="D33" s="8" t="s">
        <v>1211</v>
      </c>
      <c r="E33" s="8" t="s">
        <v>93</v>
      </c>
      <c r="F33" s="9">
        <v>28000</v>
      </c>
      <c r="G33" s="9">
        <v>1.2</v>
      </c>
      <c r="H33" s="9">
        <v>0.34</v>
      </c>
      <c r="I33" s="10">
        <f t="shared" si="0"/>
        <v>-6.2944312796208541E-4</v>
      </c>
      <c r="J33" s="10">
        <f>H33/'סיכום נכסי ההשקעה'!$B$49</f>
        <v>3.4311957939562323E-7</v>
      </c>
    </row>
    <row r="34" spans="1:10">
      <c r="A34" s="8" t="s">
        <v>1216</v>
      </c>
      <c r="B34" s="18">
        <v>9926916</v>
      </c>
      <c r="C34" s="8" t="s">
        <v>922</v>
      </c>
      <c r="D34" s="8" t="s">
        <v>1217</v>
      </c>
      <c r="E34" s="8" t="s">
        <v>93</v>
      </c>
      <c r="F34" s="9">
        <v>-4000000</v>
      </c>
      <c r="G34" s="9">
        <v>0</v>
      </c>
      <c r="H34" s="9">
        <v>-0.08</v>
      </c>
      <c r="I34" s="10">
        <f t="shared" si="0"/>
        <v>1.4810426540284361E-4</v>
      </c>
      <c r="J34" s="10">
        <f>H34/'סיכום נכסי ההשקעה'!$B$49</f>
        <v>-8.0734018681323113E-8</v>
      </c>
    </row>
    <row r="35" spans="1:10">
      <c r="A35" s="8" t="s">
        <v>1218</v>
      </c>
      <c r="B35" s="18">
        <v>9926801</v>
      </c>
      <c r="C35" s="8" t="s">
        <v>922</v>
      </c>
      <c r="D35" s="8" t="s">
        <v>1219</v>
      </c>
      <c r="E35" s="8" t="s">
        <v>93</v>
      </c>
      <c r="F35" s="9">
        <v>-4000000</v>
      </c>
      <c r="G35" s="9">
        <v>-0.23</v>
      </c>
      <c r="H35" s="9">
        <v>9.1199999999999992</v>
      </c>
      <c r="I35" s="10">
        <f t="shared" si="0"/>
        <v>-1.6883886255924171E-2</v>
      </c>
      <c r="J35" s="10">
        <f>H35/'סיכום נכסי ההשקעה'!$B$49</f>
        <v>9.2036781296708334E-6</v>
      </c>
    </row>
    <row r="36" spans="1:10">
      <c r="A36" s="8" t="s">
        <v>1220</v>
      </c>
      <c r="B36" s="18">
        <v>9927367</v>
      </c>
      <c r="C36" s="8" t="s">
        <v>922</v>
      </c>
      <c r="D36" s="8" t="s">
        <v>1221</v>
      </c>
      <c r="E36" s="8" t="s">
        <v>93</v>
      </c>
      <c r="F36" s="9">
        <v>-55000000</v>
      </c>
      <c r="G36" s="9">
        <v>0.01</v>
      </c>
      <c r="H36" s="9">
        <v>-6.43</v>
      </c>
      <c r="I36" s="10">
        <f t="shared" si="0"/>
        <v>1.1903880331753554E-2</v>
      </c>
      <c r="J36" s="10">
        <f>H36/'סיכום נכסי ההשקעה'!$B$49</f>
        <v>-6.4889967515113443E-6</v>
      </c>
    </row>
    <row r="37" spans="1:10">
      <c r="A37" s="16" t="s">
        <v>1222</v>
      </c>
      <c r="B37" s="17"/>
      <c r="C37" s="16"/>
      <c r="D37" s="16"/>
      <c r="E37" s="16"/>
      <c r="F37" s="19">
        <v>-75668300</v>
      </c>
      <c r="H37" s="19">
        <v>-407.91</v>
      </c>
      <c r="I37" s="20">
        <f>SUM(I21:I36)</f>
        <v>0.75514662322274861</v>
      </c>
      <c r="J37" s="20">
        <f>SUM(J21:J36)</f>
        <v>-4.1164257775139614E-4</v>
      </c>
    </row>
    <row r="39" spans="1:10">
      <c r="A39" s="16" t="s">
        <v>1223</v>
      </c>
      <c r="B39" s="17"/>
      <c r="C39" s="16"/>
      <c r="D39" s="16"/>
      <c r="E39" s="16"/>
    </row>
    <row r="40" spans="1:10">
      <c r="A40" s="8" t="s">
        <v>1224</v>
      </c>
      <c r="B40" s="18">
        <v>200101004</v>
      </c>
      <c r="C40" s="8" t="s">
        <v>922</v>
      </c>
      <c r="D40" s="8" t="s">
        <v>1225</v>
      </c>
      <c r="E40" s="8" t="s">
        <v>93</v>
      </c>
      <c r="F40" s="9">
        <v>765385.17</v>
      </c>
      <c r="G40" s="9">
        <v>128.43</v>
      </c>
      <c r="H40" s="9">
        <v>982.96</v>
      </c>
      <c r="I40" s="10">
        <f>H40/$H$13</f>
        <v>-1.8197571090047395</v>
      </c>
      <c r="J40" s="10">
        <f>H40/'סיכום נכסי ההשקעה'!$B$49</f>
        <v>9.9197888753741695E-4</v>
      </c>
    </row>
    <row r="41" spans="1:10">
      <c r="A41" s="8" t="s">
        <v>1226</v>
      </c>
      <c r="B41" s="18">
        <v>200101012</v>
      </c>
      <c r="C41" s="8" t="s">
        <v>922</v>
      </c>
      <c r="D41" s="8" t="s">
        <v>1045</v>
      </c>
      <c r="E41" s="8" t="s">
        <v>42</v>
      </c>
      <c r="F41" s="9">
        <v>-227874.64</v>
      </c>
      <c r="G41" s="9">
        <v>124.75</v>
      </c>
      <c r="H41" s="9">
        <v>-1115.2</v>
      </c>
      <c r="I41" s="10">
        <f>H41/$H$13</f>
        <v>2.06457345971564</v>
      </c>
      <c r="J41" s="10">
        <f>H41/'סיכום נכסי ההשקעה'!$B$49</f>
        <v>-1.1254322204176442E-3</v>
      </c>
    </row>
    <row r="42" spans="1:10">
      <c r="A42" s="16" t="s">
        <v>1227</v>
      </c>
      <c r="B42" s="17"/>
      <c r="C42" s="16"/>
      <c r="D42" s="16"/>
      <c r="E42" s="16"/>
      <c r="F42" s="19">
        <v>537510.53</v>
      </c>
      <c r="H42" s="19">
        <v>-132.24</v>
      </c>
      <c r="I42" s="20">
        <f>SUM(I40:I41)</f>
        <v>0.24481635071090047</v>
      </c>
      <c r="J42" s="20">
        <f>SUM(J40:J41)</f>
        <v>-1.3345333288022725E-4</v>
      </c>
    </row>
    <row r="44" spans="1:10">
      <c r="A44" s="16" t="s">
        <v>1228</v>
      </c>
      <c r="B44" s="17"/>
      <c r="C44" s="16"/>
      <c r="D44" s="16"/>
      <c r="E44" s="16"/>
    </row>
    <row r="45" spans="1:10">
      <c r="A45" s="16" t="s">
        <v>1229</v>
      </c>
      <c r="B45" s="17"/>
      <c r="C45" s="16"/>
      <c r="D45" s="16"/>
      <c r="E45" s="16"/>
      <c r="F45" s="19">
        <v>0</v>
      </c>
      <c r="H45" s="19">
        <v>0</v>
      </c>
      <c r="I45" s="20">
        <v>0</v>
      </c>
      <c r="J45" s="20">
        <v>0</v>
      </c>
    </row>
    <row r="47" spans="1:10">
      <c r="A47" s="16" t="s">
        <v>1230</v>
      </c>
      <c r="B47" s="17"/>
      <c r="C47" s="16"/>
      <c r="D47" s="16"/>
      <c r="E47" s="16"/>
    </row>
    <row r="48" spans="1:10">
      <c r="A48" s="16" t="s">
        <v>1231</v>
      </c>
      <c r="B48" s="17"/>
      <c r="C48" s="16"/>
      <c r="D48" s="16"/>
      <c r="E48" s="16"/>
      <c r="F48" s="19">
        <v>0</v>
      </c>
      <c r="H48" s="19">
        <v>0</v>
      </c>
      <c r="I48" s="20">
        <v>0</v>
      </c>
      <c r="J48" s="20">
        <v>0</v>
      </c>
    </row>
    <row r="50" spans="1:10">
      <c r="A50" s="4" t="s">
        <v>1232</v>
      </c>
      <c r="B50" s="15"/>
      <c r="C50" s="4"/>
      <c r="D50" s="4"/>
      <c r="E50" s="4"/>
      <c r="F50" s="12">
        <v>-75130789.469999999</v>
      </c>
      <c r="H50" s="12">
        <v>-540.16</v>
      </c>
      <c r="I50" s="13">
        <v>1</v>
      </c>
      <c r="J50" s="13">
        <f>+J18+J37+J42+J45+J48</f>
        <v>-5.4509591063162338E-4</v>
      </c>
    </row>
    <row r="53" spans="1:10">
      <c r="A53" s="4" t="s">
        <v>1233</v>
      </c>
      <c r="B53" s="15"/>
      <c r="C53" s="4"/>
      <c r="D53" s="4"/>
      <c r="E53" s="4"/>
    </row>
    <row r="54" spans="1:10">
      <c r="A54" s="16" t="s">
        <v>1193</v>
      </c>
      <c r="B54" s="17"/>
      <c r="C54" s="16"/>
      <c r="D54" s="16"/>
      <c r="E54" s="16"/>
    </row>
    <row r="55" spans="1:10">
      <c r="A55" s="16" t="s">
        <v>1194</v>
      </c>
      <c r="B55" s="17"/>
      <c r="C55" s="16"/>
      <c r="D55" s="16"/>
      <c r="E55" s="16"/>
      <c r="F55" s="19">
        <v>0</v>
      </c>
      <c r="H55" s="19">
        <v>0</v>
      </c>
      <c r="I55" s="20">
        <v>0</v>
      </c>
      <c r="J55" s="20">
        <v>0</v>
      </c>
    </row>
    <row r="57" spans="1:10">
      <c r="A57" s="16" t="s">
        <v>1234</v>
      </c>
      <c r="B57" s="17"/>
      <c r="C57" s="16"/>
      <c r="D57" s="16"/>
      <c r="E57" s="16"/>
    </row>
    <row r="58" spans="1:10">
      <c r="A58" s="16" t="s">
        <v>1235</v>
      </c>
      <c r="B58" s="17"/>
      <c r="C58" s="16"/>
      <c r="D58" s="16"/>
      <c r="E58" s="16"/>
      <c r="F58" s="19">
        <v>0</v>
      </c>
      <c r="H58" s="19">
        <v>0</v>
      </c>
      <c r="I58" s="20">
        <v>0</v>
      </c>
      <c r="J58" s="20">
        <v>0</v>
      </c>
    </row>
    <row r="60" spans="1:10">
      <c r="A60" s="16" t="s">
        <v>1228</v>
      </c>
      <c r="B60" s="17"/>
      <c r="C60" s="16"/>
      <c r="D60" s="16"/>
      <c r="E60" s="16"/>
    </row>
    <row r="61" spans="1:10">
      <c r="A61" s="16" t="s">
        <v>1229</v>
      </c>
      <c r="B61" s="17"/>
      <c r="C61" s="16"/>
      <c r="D61" s="16"/>
      <c r="E61" s="16"/>
      <c r="F61" s="19">
        <v>0</v>
      </c>
      <c r="H61" s="19">
        <v>0</v>
      </c>
      <c r="I61" s="20">
        <v>0</v>
      </c>
      <c r="J61" s="20">
        <v>0</v>
      </c>
    </row>
    <row r="63" spans="1:10">
      <c r="A63" s="16" t="s">
        <v>1230</v>
      </c>
      <c r="B63" s="17"/>
      <c r="C63" s="16"/>
      <c r="D63" s="16"/>
      <c r="E63" s="16"/>
    </row>
    <row r="64" spans="1:10">
      <c r="A64" s="16" t="s">
        <v>1231</v>
      </c>
      <c r="B64" s="17"/>
      <c r="C64" s="16"/>
      <c r="D64" s="16"/>
      <c r="E64" s="16"/>
      <c r="F64" s="19">
        <v>0</v>
      </c>
      <c r="H64" s="19">
        <v>0</v>
      </c>
      <c r="I64" s="20">
        <v>0</v>
      </c>
      <c r="J64" s="20">
        <v>0</v>
      </c>
    </row>
    <row r="66" spans="1:10">
      <c r="A66" s="4" t="s">
        <v>1236</v>
      </c>
      <c r="B66" s="15"/>
      <c r="C66" s="4"/>
      <c r="D66" s="4"/>
      <c r="E66" s="4"/>
      <c r="F66" s="12">
        <v>0</v>
      </c>
      <c r="H66" s="12">
        <v>0</v>
      </c>
      <c r="I66" s="13">
        <v>0</v>
      </c>
      <c r="J66" s="13">
        <v>0</v>
      </c>
    </row>
    <row r="70" spans="1:10">
      <c r="A70" s="8" t="s">
        <v>139</v>
      </c>
      <c r="B70" s="18"/>
      <c r="C70" s="8"/>
      <c r="D70" s="8"/>
      <c r="E70" s="8"/>
    </row>
    <row r="74" spans="1:10">
      <c r="A74" s="2" t="s">
        <v>72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5"/>
  <sheetViews>
    <sheetView rightToLeft="1" topLeftCell="G1" workbookViewId="0">
      <selection activeCell="M36" sqref="M36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1237</v>
      </c>
    </row>
    <row r="6" spans="1:16">
      <c r="A6" s="2" t="s">
        <v>1373</v>
      </c>
    </row>
    <row r="9" spans="1:16">
      <c r="A9" s="4" t="s">
        <v>74</v>
      </c>
      <c r="B9" s="4" t="s">
        <v>75</v>
      </c>
      <c r="C9" s="4" t="s">
        <v>955</v>
      </c>
      <c r="D9" s="4" t="s">
        <v>77</v>
      </c>
      <c r="E9" s="4" t="s">
        <v>78</v>
      </c>
      <c r="F9" s="4" t="s">
        <v>142</v>
      </c>
      <c r="G9" s="4" t="s">
        <v>143</v>
      </c>
      <c r="H9" s="4" t="s">
        <v>79</v>
      </c>
      <c r="I9" s="4" t="s">
        <v>80</v>
      </c>
      <c r="J9" s="4" t="s">
        <v>81</v>
      </c>
      <c r="K9" s="4" t="s">
        <v>144</v>
      </c>
      <c r="L9" s="4" t="s">
        <v>41</v>
      </c>
      <c r="M9" s="4" t="s">
        <v>974</v>
      </c>
      <c r="N9" s="4" t="s">
        <v>145</v>
      </c>
      <c r="O9" s="4" t="s">
        <v>146</v>
      </c>
      <c r="P9" s="4" t="s">
        <v>84</v>
      </c>
    </row>
    <row r="10" spans="1:16" ht="13.5" thickBot="1">
      <c r="A10" s="5"/>
      <c r="B10" s="5"/>
      <c r="C10" s="5"/>
      <c r="D10" s="5"/>
      <c r="E10" s="5"/>
      <c r="F10" s="5" t="s">
        <v>147</v>
      </c>
      <c r="G10" s="5" t="s">
        <v>148</v>
      </c>
      <c r="H10" s="5"/>
      <c r="I10" s="5" t="s">
        <v>85</v>
      </c>
      <c r="J10" s="5" t="s">
        <v>85</v>
      </c>
      <c r="K10" s="5" t="s">
        <v>149</v>
      </c>
      <c r="L10" s="5" t="s">
        <v>150</v>
      </c>
      <c r="M10" s="5" t="s">
        <v>86</v>
      </c>
      <c r="N10" s="5" t="s">
        <v>85</v>
      </c>
      <c r="O10" s="5" t="s">
        <v>85</v>
      </c>
      <c r="P10" s="5" t="s">
        <v>85</v>
      </c>
    </row>
    <row r="13" spans="1:16">
      <c r="A13" s="4" t="s">
        <v>1238</v>
      </c>
      <c r="B13" s="15"/>
      <c r="C13" s="4"/>
      <c r="D13" s="4"/>
      <c r="E13" s="4"/>
      <c r="F13" s="4"/>
      <c r="H13" s="4"/>
      <c r="K13" s="12">
        <v>0</v>
      </c>
      <c r="M13" s="12">
        <v>0</v>
      </c>
      <c r="O13" s="13">
        <v>0</v>
      </c>
      <c r="P13" s="13">
        <v>0</v>
      </c>
    </row>
    <row r="16" spans="1:16">
      <c r="A16" s="4" t="s">
        <v>1239</v>
      </c>
      <c r="B16" s="15"/>
      <c r="C16" s="4"/>
      <c r="D16" s="4"/>
      <c r="E16" s="4"/>
      <c r="F16" s="4"/>
      <c r="H16" s="4"/>
    </row>
    <row r="17" spans="1:16">
      <c r="A17" s="16" t="s">
        <v>958</v>
      </c>
      <c r="B17" s="17"/>
      <c r="C17" s="16"/>
      <c r="D17" s="16"/>
      <c r="E17" s="16"/>
      <c r="F17" s="16"/>
      <c r="H17" s="16"/>
    </row>
    <row r="18" spans="1:16">
      <c r="A18" s="16" t="s">
        <v>959</v>
      </c>
      <c r="B18" s="17"/>
      <c r="C18" s="16"/>
      <c r="D18" s="16"/>
      <c r="E18" s="16"/>
      <c r="F18" s="16"/>
      <c r="H18" s="16"/>
      <c r="K18" s="19">
        <v>0</v>
      </c>
      <c r="M18" s="19">
        <v>0</v>
      </c>
      <c r="O18" s="20">
        <v>0</v>
      </c>
      <c r="P18" s="20">
        <v>0</v>
      </c>
    </row>
    <row r="20" spans="1:16">
      <c r="A20" s="16" t="s">
        <v>960</v>
      </c>
      <c r="B20" s="17"/>
      <c r="C20" s="16"/>
      <c r="D20" s="16"/>
      <c r="E20" s="16"/>
      <c r="F20" s="16"/>
      <c r="H20" s="16"/>
    </row>
    <row r="21" spans="1:16">
      <c r="A21" s="16" t="s">
        <v>961</v>
      </c>
      <c r="B21" s="17"/>
      <c r="C21" s="16"/>
      <c r="D21" s="16"/>
      <c r="E21" s="16"/>
      <c r="F21" s="16"/>
      <c r="H21" s="16"/>
      <c r="K21" s="19">
        <v>0</v>
      </c>
      <c r="M21" s="19">
        <v>0</v>
      </c>
      <c r="O21" s="20">
        <v>0</v>
      </c>
      <c r="P21" s="20">
        <v>0</v>
      </c>
    </row>
    <row r="23" spans="1:16">
      <c r="A23" s="16" t="s">
        <v>962</v>
      </c>
      <c r="B23" s="17"/>
      <c r="C23" s="16"/>
      <c r="D23" s="16"/>
      <c r="E23" s="16"/>
      <c r="F23" s="16"/>
      <c r="H23" s="16"/>
    </row>
    <row r="24" spans="1:16">
      <c r="A24" s="16" t="s">
        <v>963</v>
      </c>
      <c r="B24" s="17"/>
      <c r="C24" s="16"/>
      <c r="D24" s="16"/>
      <c r="E24" s="16"/>
      <c r="F24" s="16"/>
      <c r="H24" s="16"/>
      <c r="K24" s="19">
        <v>0</v>
      </c>
      <c r="M24" s="19">
        <v>0</v>
      </c>
      <c r="O24" s="20">
        <v>0</v>
      </c>
      <c r="P24" s="20">
        <v>0</v>
      </c>
    </row>
    <row r="26" spans="1:16">
      <c r="A26" s="16" t="s">
        <v>964</v>
      </c>
      <c r="B26" s="17"/>
      <c r="C26" s="16"/>
      <c r="D26" s="16"/>
      <c r="E26" s="16"/>
      <c r="F26" s="16"/>
      <c r="H26" s="16"/>
    </row>
    <row r="27" spans="1:16">
      <c r="A27" s="16" t="s">
        <v>965</v>
      </c>
      <c r="B27" s="17"/>
      <c r="C27" s="16"/>
      <c r="D27" s="16"/>
      <c r="E27" s="16"/>
      <c r="F27" s="16"/>
      <c r="H27" s="16"/>
      <c r="K27" s="19">
        <v>0</v>
      </c>
      <c r="M27" s="19">
        <v>0</v>
      </c>
      <c r="O27" s="20">
        <v>0</v>
      </c>
      <c r="P27" s="20">
        <v>0</v>
      </c>
    </row>
    <row r="29" spans="1:16">
      <c r="A29" s="16" t="s">
        <v>966</v>
      </c>
      <c r="B29" s="17"/>
      <c r="C29" s="16"/>
      <c r="D29" s="16"/>
      <c r="E29" s="16"/>
      <c r="F29" s="16"/>
      <c r="H29" s="16"/>
    </row>
    <row r="30" spans="1:16">
      <c r="A30" s="16" t="s">
        <v>967</v>
      </c>
      <c r="B30" s="17"/>
      <c r="C30" s="16"/>
      <c r="D30" s="16"/>
      <c r="E30" s="16"/>
      <c r="F30" s="16"/>
      <c r="H30" s="16"/>
      <c r="K30" s="19">
        <v>0</v>
      </c>
      <c r="M30" s="19">
        <v>0</v>
      </c>
      <c r="O30" s="20">
        <v>0</v>
      </c>
      <c r="P30" s="20">
        <v>0</v>
      </c>
    </row>
    <row r="32" spans="1:16">
      <c r="A32" s="16" t="s">
        <v>968</v>
      </c>
      <c r="B32" s="17"/>
      <c r="C32" s="16"/>
      <c r="D32" s="16"/>
      <c r="E32" s="16"/>
      <c r="F32" s="16"/>
      <c r="H32" s="16"/>
    </row>
    <row r="33" spans="1:16">
      <c r="A33" s="16" t="s">
        <v>969</v>
      </c>
      <c r="B33" s="17"/>
      <c r="C33" s="16"/>
      <c r="D33" s="16"/>
      <c r="E33" s="16"/>
      <c r="F33" s="16"/>
      <c r="H33" s="16"/>
      <c r="K33" s="19">
        <v>0</v>
      </c>
      <c r="M33" s="19">
        <v>0</v>
      </c>
      <c r="O33" s="20">
        <v>0</v>
      </c>
      <c r="P33" s="20">
        <v>0</v>
      </c>
    </row>
    <row r="35" spans="1:16">
      <c r="A35" s="4" t="s">
        <v>1240</v>
      </c>
      <c r="B35" s="15"/>
      <c r="C35" s="4"/>
      <c r="D35" s="4"/>
      <c r="E35" s="4"/>
      <c r="F35" s="4"/>
      <c r="H35" s="4"/>
      <c r="K35" s="12">
        <v>0</v>
      </c>
      <c r="M35" s="12">
        <v>0</v>
      </c>
      <c r="O35" s="13">
        <v>0</v>
      </c>
      <c r="P35" s="13">
        <v>0</v>
      </c>
    </row>
    <row r="38" spans="1:16">
      <c r="A38" s="4" t="s">
        <v>1241</v>
      </c>
      <c r="B38" s="15"/>
      <c r="C38" s="4"/>
      <c r="D38" s="4"/>
      <c r="E38" s="4"/>
      <c r="F38" s="4"/>
      <c r="H38" s="4"/>
    </row>
    <row r="39" spans="1:16">
      <c r="A39" s="16" t="s">
        <v>958</v>
      </c>
      <c r="B39" s="17"/>
      <c r="C39" s="16"/>
      <c r="D39" s="16"/>
      <c r="E39" s="16"/>
      <c r="F39" s="16"/>
      <c r="H39" s="16"/>
    </row>
    <row r="40" spans="1:16">
      <c r="A40" s="16" t="s">
        <v>959</v>
      </c>
      <c r="B40" s="17"/>
      <c r="C40" s="16"/>
      <c r="D40" s="16"/>
      <c r="E40" s="16"/>
      <c r="F40" s="16"/>
      <c r="H40" s="16"/>
      <c r="K40" s="19">
        <v>0</v>
      </c>
      <c r="M40" s="19">
        <v>0</v>
      </c>
      <c r="O40" s="20">
        <v>0</v>
      </c>
      <c r="P40" s="20">
        <v>0</v>
      </c>
    </row>
    <row r="42" spans="1:16">
      <c r="A42" s="16" t="s">
        <v>960</v>
      </c>
      <c r="B42" s="17"/>
      <c r="C42" s="16"/>
      <c r="D42" s="16"/>
      <c r="E42" s="16"/>
      <c r="F42" s="16"/>
      <c r="H42" s="16"/>
    </row>
    <row r="43" spans="1:16">
      <c r="A43" s="16" t="s">
        <v>961</v>
      </c>
      <c r="B43" s="17"/>
      <c r="C43" s="16"/>
      <c r="D43" s="16"/>
      <c r="E43" s="16"/>
      <c r="F43" s="16"/>
      <c r="H43" s="16"/>
      <c r="K43" s="19">
        <v>0</v>
      </c>
      <c r="M43" s="19">
        <v>0</v>
      </c>
      <c r="O43" s="20">
        <v>0</v>
      </c>
      <c r="P43" s="20">
        <v>0</v>
      </c>
    </row>
    <row r="45" spans="1:16">
      <c r="A45" s="16" t="s">
        <v>962</v>
      </c>
      <c r="B45" s="17"/>
      <c r="C45" s="16"/>
      <c r="D45" s="16"/>
      <c r="E45" s="16"/>
      <c r="F45" s="16"/>
      <c r="H45" s="16"/>
    </row>
    <row r="46" spans="1:16">
      <c r="A46" s="16" t="s">
        <v>963</v>
      </c>
      <c r="B46" s="17"/>
      <c r="C46" s="16"/>
      <c r="D46" s="16"/>
      <c r="E46" s="16"/>
      <c r="F46" s="16"/>
      <c r="H46" s="16"/>
      <c r="K46" s="19">
        <v>0</v>
      </c>
      <c r="M46" s="19">
        <v>0</v>
      </c>
      <c r="O46" s="20">
        <v>0</v>
      </c>
      <c r="P46" s="20">
        <v>0</v>
      </c>
    </row>
    <row r="48" spans="1:16">
      <c r="A48" s="16" t="s">
        <v>964</v>
      </c>
      <c r="B48" s="17"/>
      <c r="C48" s="16"/>
      <c r="D48" s="16"/>
      <c r="E48" s="16"/>
      <c r="F48" s="16"/>
      <c r="H48" s="16"/>
    </row>
    <row r="49" spans="1:16">
      <c r="A49" s="16" t="s">
        <v>965</v>
      </c>
      <c r="B49" s="17"/>
      <c r="C49" s="16"/>
      <c r="D49" s="16"/>
      <c r="E49" s="16"/>
      <c r="F49" s="16"/>
      <c r="H49" s="16"/>
      <c r="K49" s="19">
        <v>0</v>
      </c>
      <c r="M49" s="19">
        <v>0</v>
      </c>
      <c r="O49" s="20">
        <v>0</v>
      </c>
      <c r="P49" s="20">
        <v>0</v>
      </c>
    </row>
    <row r="51" spans="1:16">
      <c r="A51" s="16" t="s">
        <v>966</v>
      </c>
      <c r="B51" s="17"/>
      <c r="C51" s="16"/>
      <c r="D51" s="16"/>
      <c r="E51" s="16"/>
      <c r="F51" s="16"/>
      <c r="H51" s="16"/>
    </row>
    <row r="52" spans="1:16">
      <c r="A52" s="16" t="s">
        <v>967</v>
      </c>
      <c r="B52" s="17"/>
      <c r="C52" s="16"/>
      <c r="D52" s="16"/>
      <c r="E52" s="16"/>
      <c r="F52" s="16"/>
      <c r="H52" s="16"/>
      <c r="K52" s="19">
        <v>0</v>
      </c>
      <c r="M52" s="19">
        <v>0</v>
      </c>
      <c r="O52" s="20">
        <v>0</v>
      </c>
      <c r="P52" s="20">
        <v>0</v>
      </c>
    </row>
    <row r="54" spans="1:16">
      <c r="A54" s="16" t="s">
        <v>968</v>
      </c>
      <c r="B54" s="17"/>
      <c r="C54" s="16"/>
      <c r="D54" s="16"/>
      <c r="E54" s="16"/>
      <c r="F54" s="16"/>
      <c r="H54" s="16"/>
    </row>
    <row r="55" spans="1:16">
      <c r="A55" s="16" t="s">
        <v>969</v>
      </c>
      <c r="B55" s="17"/>
      <c r="C55" s="16"/>
      <c r="D55" s="16"/>
      <c r="E55" s="16"/>
      <c r="F55" s="16"/>
      <c r="H55" s="16"/>
      <c r="K55" s="19">
        <v>0</v>
      </c>
      <c r="M55" s="19">
        <v>0</v>
      </c>
      <c r="O55" s="20">
        <v>0</v>
      </c>
      <c r="P55" s="20">
        <v>0</v>
      </c>
    </row>
    <row r="57" spans="1:16">
      <c r="A57" s="4" t="s">
        <v>1243</v>
      </c>
      <c r="B57" s="15"/>
      <c r="C57" s="4"/>
      <c r="D57" s="4"/>
      <c r="E57" s="4"/>
      <c r="F57" s="4"/>
      <c r="H57" s="4"/>
      <c r="K57" s="12">
        <v>0</v>
      </c>
      <c r="M57" s="12">
        <v>0</v>
      </c>
      <c r="O57" s="13">
        <v>0</v>
      </c>
      <c r="P57" s="13">
        <v>0</v>
      </c>
    </row>
    <row r="61" spans="1:16">
      <c r="A61" s="8" t="s">
        <v>139</v>
      </c>
      <c r="B61" s="18"/>
      <c r="C61" s="8"/>
      <c r="D61" s="8"/>
      <c r="E61" s="8"/>
      <c r="F61" s="8"/>
      <c r="H61" s="8"/>
    </row>
    <row r="65" spans="1:1">
      <c r="A65" s="2" t="s">
        <v>72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rightToLeft="1" topLeftCell="A28" workbookViewId="0">
      <selection activeCell="C76" sqref="C76"/>
    </sheetView>
  </sheetViews>
  <sheetFormatPr defaultColWidth="9.140625" defaultRowHeight="12.75"/>
  <cols>
    <col min="1" max="1" width="57.7109375" customWidth="1"/>
    <col min="2" max="2" width="20.7109375" customWidth="1"/>
    <col min="3" max="3" width="15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1244</v>
      </c>
    </row>
    <row r="6" spans="1:14">
      <c r="A6" s="2" t="s">
        <v>2</v>
      </c>
    </row>
    <row r="9" spans="1:14">
      <c r="A9" s="4" t="s">
        <v>74</v>
      </c>
      <c r="B9" s="4" t="s">
        <v>1245</v>
      </c>
      <c r="C9" s="4" t="s">
        <v>75</v>
      </c>
      <c r="D9" s="4" t="s">
        <v>77</v>
      </c>
      <c r="E9" s="4" t="s">
        <v>78</v>
      </c>
      <c r="F9" s="4" t="s">
        <v>143</v>
      </c>
      <c r="G9" s="4" t="s">
        <v>79</v>
      </c>
      <c r="H9" s="4" t="s">
        <v>80</v>
      </c>
      <c r="I9" s="4" t="s">
        <v>81</v>
      </c>
      <c r="J9" s="4" t="s">
        <v>144</v>
      </c>
      <c r="K9" s="4" t="s">
        <v>41</v>
      </c>
      <c r="L9" s="4" t="s">
        <v>974</v>
      </c>
      <c r="M9" s="4" t="s">
        <v>146</v>
      </c>
      <c r="N9" s="4" t="s">
        <v>84</v>
      </c>
    </row>
    <row r="10" spans="1:14" ht="13.5" thickBot="1">
      <c r="A10" s="5"/>
      <c r="B10" s="5"/>
      <c r="C10" s="5"/>
      <c r="D10" s="5"/>
      <c r="E10" s="5"/>
      <c r="F10" s="5" t="s">
        <v>148</v>
      </c>
      <c r="G10" s="5"/>
      <c r="H10" s="5" t="s">
        <v>85</v>
      </c>
      <c r="I10" s="5" t="s">
        <v>85</v>
      </c>
      <c r="J10" s="5" t="s">
        <v>149</v>
      </c>
      <c r="K10" s="5" t="s">
        <v>150</v>
      </c>
      <c r="L10" s="5" t="s">
        <v>86</v>
      </c>
      <c r="M10" s="5" t="s">
        <v>85</v>
      </c>
      <c r="N10" s="5" t="s">
        <v>85</v>
      </c>
    </row>
    <row r="13" spans="1:14">
      <c r="A13" s="4" t="s">
        <v>1246</v>
      </c>
      <c r="B13" s="4"/>
      <c r="C13" s="15"/>
      <c r="D13" s="4"/>
      <c r="E13" s="4"/>
      <c r="F13" s="15">
        <v>4.8099999999999996</v>
      </c>
      <c r="G13" s="4"/>
      <c r="I13" s="13">
        <v>3.0800000000000001E-2</v>
      </c>
      <c r="J13" s="12">
        <v>19807427.440000001</v>
      </c>
      <c r="L13" s="12">
        <v>23533.32</v>
      </c>
      <c r="M13" s="13">
        <v>1</v>
      </c>
      <c r="N13" s="13">
        <f>L13/'סיכום נכסי ההשקעה'!B49</f>
        <v>2.3749243706419433E-2</v>
      </c>
    </row>
    <row r="16" spans="1:14">
      <c r="A16" s="4" t="s">
        <v>1247</v>
      </c>
      <c r="B16" s="4"/>
      <c r="C16" s="15"/>
      <c r="D16" s="4"/>
      <c r="E16" s="4"/>
      <c r="G16" s="4"/>
    </row>
    <row r="17" spans="1:14">
      <c r="A17" s="16" t="s">
        <v>1248</v>
      </c>
      <c r="B17" s="16"/>
      <c r="C17" s="17"/>
      <c r="D17" s="16"/>
      <c r="E17" s="16"/>
      <c r="G17" s="16"/>
    </row>
    <row r="18" spans="1:14">
      <c r="A18" s="8" t="s">
        <v>1249</v>
      </c>
      <c r="B18" s="8" t="s">
        <v>1250</v>
      </c>
      <c r="C18" s="18">
        <v>1000002</v>
      </c>
      <c r="D18" s="8" t="s">
        <v>1365</v>
      </c>
      <c r="E18" s="22">
        <v>0</v>
      </c>
      <c r="F18">
        <v>2.1800000000000002</v>
      </c>
      <c r="G18" s="8" t="s">
        <v>93</v>
      </c>
      <c r="H18" s="8">
        <v>1.1499999999999999</v>
      </c>
      <c r="I18" s="8">
        <v>1.37</v>
      </c>
      <c r="J18" s="9">
        <v>1153071.6100000001</v>
      </c>
      <c r="K18" s="9">
        <v>100</v>
      </c>
      <c r="L18" s="9">
        <v>1153.07</v>
      </c>
      <c r="M18" s="10">
        <v>4.9000000000000002E-2</v>
      </c>
      <c r="N18" s="10">
        <f>L18/'סיכום נכסי ההשקעה'!B49</f>
        <v>1.1636496865109153E-3</v>
      </c>
    </row>
    <row r="19" spans="1:14">
      <c r="A19" s="16" t="s">
        <v>1251</v>
      </c>
      <c r="B19" s="16"/>
      <c r="C19" s="17"/>
      <c r="D19" s="16"/>
      <c r="E19" s="16"/>
      <c r="G19" s="16"/>
      <c r="J19" s="19">
        <v>1153071.6100000001</v>
      </c>
      <c r="L19" s="19">
        <v>1153.07</v>
      </c>
      <c r="M19" s="20">
        <v>4.9000000000000002E-2</v>
      </c>
      <c r="N19" s="20">
        <f>+N18</f>
        <v>1.1636496865109153E-3</v>
      </c>
    </row>
    <row r="21" spans="1:14">
      <c r="A21" s="16" t="s">
        <v>1252</v>
      </c>
      <c r="B21" s="16"/>
      <c r="C21" s="17"/>
      <c r="D21" s="16"/>
      <c r="E21" s="16"/>
      <c r="G21" s="16"/>
    </row>
    <row r="22" spans="1:14">
      <c r="A22" s="16" t="s">
        <v>1253</v>
      </c>
      <c r="B22" s="16"/>
      <c r="C22" s="17"/>
      <c r="D22" s="16"/>
      <c r="E22" s="16"/>
      <c r="G22" s="16"/>
      <c r="J22" s="19">
        <v>0</v>
      </c>
      <c r="L22" s="19">
        <v>0</v>
      </c>
      <c r="M22" s="20">
        <v>0</v>
      </c>
      <c r="N22" s="20">
        <v>0</v>
      </c>
    </row>
    <row r="24" spans="1:14">
      <c r="A24" s="16" t="s">
        <v>1254</v>
      </c>
      <c r="B24" s="16"/>
      <c r="C24" s="17"/>
      <c r="D24" s="16"/>
      <c r="E24" s="16"/>
      <c r="G24" s="16"/>
    </row>
    <row r="25" spans="1:14">
      <c r="A25" s="16" t="s">
        <v>1255</v>
      </c>
      <c r="B25" s="16"/>
      <c r="C25" s="17"/>
      <c r="D25" s="16"/>
      <c r="E25" s="16"/>
      <c r="G25" s="16"/>
      <c r="J25" s="19">
        <v>0</v>
      </c>
      <c r="L25" s="19">
        <v>0</v>
      </c>
      <c r="M25" s="20">
        <v>0</v>
      </c>
      <c r="N25" s="20">
        <v>0</v>
      </c>
    </row>
    <row r="27" spans="1:14">
      <c r="A27" s="16" t="s">
        <v>1256</v>
      </c>
      <c r="B27" s="16"/>
      <c r="C27" s="17"/>
      <c r="D27" s="16"/>
      <c r="E27" s="16"/>
      <c r="G27" s="16"/>
    </row>
    <row r="28" spans="1:14">
      <c r="A28" s="8" t="s">
        <v>1257</v>
      </c>
      <c r="B28" s="8" t="s">
        <v>1250</v>
      </c>
      <c r="C28" s="18">
        <v>200399822</v>
      </c>
      <c r="D28" s="8" t="s">
        <v>261</v>
      </c>
      <c r="E28" s="8" t="s">
        <v>230</v>
      </c>
      <c r="F28" s="18">
        <v>6.68</v>
      </c>
      <c r="G28" s="8" t="s">
        <v>93</v>
      </c>
      <c r="H28" s="21">
        <v>5.1299999999999998E-2</v>
      </c>
      <c r="I28" s="10">
        <v>2.8299999999999999E-2</v>
      </c>
      <c r="J28" s="9">
        <v>1486442.87</v>
      </c>
      <c r="K28" s="9">
        <v>116.52</v>
      </c>
      <c r="L28" s="9">
        <v>1732</v>
      </c>
      <c r="M28" s="10">
        <v>7.3599999999999999E-2</v>
      </c>
      <c r="N28" s="10">
        <f>L28/'סיכום נכסי ההשקעה'!$B$49</f>
        <v>1.7478915044506452E-3</v>
      </c>
    </row>
    <row r="29" spans="1:14">
      <c r="A29" s="8" t="s">
        <v>1258</v>
      </c>
      <c r="B29" s="8" t="s">
        <v>1250</v>
      </c>
      <c r="C29" s="18">
        <v>2262020</v>
      </c>
      <c r="D29" s="8" t="s">
        <v>300</v>
      </c>
      <c r="E29" s="8" t="s">
        <v>230</v>
      </c>
      <c r="F29" s="18">
        <v>0.59</v>
      </c>
      <c r="G29" s="8" t="s">
        <v>93</v>
      </c>
      <c r="H29" s="21">
        <v>4.1000000000000002E-2</v>
      </c>
      <c r="I29" s="10">
        <v>3.5400000000000001E-2</v>
      </c>
      <c r="J29" s="9">
        <v>252587.07</v>
      </c>
      <c r="K29" s="9">
        <v>100.49</v>
      </c>
      <c r="L29" s="9">
        <v>253.82</v>
      </c>
      <c r="M29" s="10">
        <v>1.0800000000000001E-2</v>
      </c>
      <c r="N29" s="10">
        <f>L29/'סיכום נכסי ההשקעה'!$B$49</f>
        <v>2.5614885777116788E-4</v>
      </c>
    </row>
    <row r="30" spans="1:14">
      <c r="A30" s="8" t="s">
        <v>1259</v>
      </c>
      <c r="B30" s="8" t="s">
        <v>1250</v>
      </c>
      <c r="C30" s="18">
        <v>200537108</v>
      </c>
      <c r="D30" s="8" t="s">
        <v>300</v>
      </c>
      <c r="E30" s="8" t="s">
        <v>230</v>
      </c>
      <c r="F30" s="18">
        <v>7.3</v>
      </c>
      <c r="G30" s="8" t="s">
        <v>93</v>
      </c>
      <c r="H30" s="21">
        <v>2.5562999999999999E-2</v>
      </c>
      <c r="I30" s="10">
        <v>3.6799999999999999E-2</v>
      </c>
      <c r="J30" s="9">
        <v>9223609.2300000004</v>
      </c>
      <c r="K30" s="9">
        <v>94.44</v>
      </c>
      <c r="L30" s="9">
        <v>8710.7800000000007</v>
      </c>
      <c r="M30" s="10">
        <v>0.37009999999999998</v>
      </c>
      <c r="N30" s="10">
        <f>L30/'סיכום נכסי ההשקעה'!$B$49</f>
        <v>8.7907034406111972E-3</v>
      </c>
    </row>
    <row r="31" spans="1:14">
      <c r="A31" s="8" t="s">
        <v>1260</v>
      </c>
      <c r="B31" s="8" t="s">
        <v>1250</v>
      </c>
      <c r="C31" s="18">
        <v>200376069</v>
      </c>
      <c r="D31" s="8" t="s">
        <v>300</v>
      </c>
      <c r="E31" s="8" t="s">
        <v>230</v>
      </c>
      <c r="F31" s="18">
        <v>0.25</v>
      </c>
      <c r="G31" s="8" t="s">
        <v>93</v>
      </c>
      <c r="H31" s="21">
        <v>4.5999999999999999E-2</v>
      </c>
      <c r="I31" s="10">
        <v>2.6700000000000002E-2</v>
      </c>
      <c r="J31" s="9">
        <v>1915462.34</v>
      </c>
      <c r="K31" s="9">
        <v>101.63</v>
      </c>
      <c r="L31" s="9">
        <v>1946.68</v>
      </c>
      <c r="M31" s="10">
        <v>8.2699999999999996E-2</v>
      </c>
      <c r="N31" s="10">
        <f>L31/'סיכום נכסי ההשקעה'!$B$49</f>
        <v>1.964541243581976E-3</v>
      </c>
    </row>
    <row r="32" spans="1:14">
      <c r="A32" s="8" t="s">
        <v>1261</v>
      </c>
      <c r="B32" s="8" t="s">
        <v>1250</v>
      </c>
      <c r="C32" s="18">
        <v>60388824</v>
      </c>
      <c r="D32" s="8" t="s">
        <v>322</v>
      </c>
      <c r="E32" s="8" t="s">
        <v>230</v>
      </c>
      <c r="F32" s="18">
        <v>4.1399999999999997</v>
      </c>
      <c r="G32" s="8" t="s">
        <v>42</v>
      </c>
      <c r="H32" s="21">
        <v>0.05</v>
      </c>
      <c r="I32" s="10">
        <v>4.7199999999999999E-2</v>
      </c>
      <c r="J32" s="9">
        <v>455903.11</v>
      </c>
      <c r="K32" s="9">
        <v>101.47</v>
      </c>
      <c r="L32" s="9">
        <v>1814.8</v>
      </c>
      <c r="M32" s="10">
        <v>7.7100000000000002E-2</v>
      </c>
      <c r="N32" s="10">
        <f>L32/'סיכום נכסי ההשקעה'!$B$49</f>
        <v>1.8314512137858146E-3</v>
      </c>
    </row>
    <row r="33" spans="1:14">
      <c r="A33" s="8" t="s">
        <v>1262</v>
      </c>
      <c r="B33" s="8" t="s">
        <v>1250</v>
      </c>
      <c r="C33" s="18">
        <v>200368975</v>
      </c>
      <c r="D33" s="8" t="s">
        <v>322</v>
      </c>
      <c r="E33" s="8" t="s">
        <v>230</v>
      </c>
      <c r="F33" s="18">
        <v>2.71</v>
      </c>
      <c r="G33" s="8" t="s">
        <v>93</v>
      </c>
      <c r="H33" s="21">
        <v>3.5999999999999997E-2</v>
      </c>
      <c r="I33" s="10">
        <v>3.8100000000000002E-2</v>
      </c>
      <c r="J33" s="9">
        <v>51932</v>
      </c>
      <c r="K33" s="9">
        <v>99.66</v>
      </c>
      <c r="L33" s="9">
        <v>51.76</v>
      </c>
      <c r="M33" s="10">
        <v>2.2000000000000001E-3</v>
      </c>
      <c r="N33" s="10">
        <f>L33/'סיכום נכסי ההשקעה'!$B$49</f>
        <v>5.223491008681605E-5</v>
      </c>
    </row>
    <row r="34" spans="1:14">
      <c r="A34" s="8" t="s">
        <v>1263</v>
      </c>
      <c r="B34" s="8" t="s">
        <v>1250</v>
      </c>
      <c r="C34" s="18">
        <v>200234409</v>
      </c>
      <c r="D34" s="8" t="s">
        <v>322</v>
      </c>
      <c r="E34" s="8" t="s">
        <v>230</v>
      </c>
      <c r="F34" s="18">
        <v>2.6</v>
      </c>
      <c r="G34" s="8" t="s">
        <v>93</v>
      </c>
      <c r="H34" s="21">
        <v>3.7499999999999999E-2</v>
      </c>
      <c r="I34" s="10">
        <v>2.7199999999999998E-2</v>
      </c>
      <c r="J34" s="9">
        <v>6004.28</v>
      </c>
      <c r="K34" s="9">
        <v>102.86</v>
      </c>
      <c r="L34" s="9">
        <v>6.18</v>
      </c>
      <c r="M34" s="10">
        <v>2.9999999999999997E-4</v>
      </c>
      <c r="N34" s="10">
        <f>L34/'סיכום נכסי ההשקעה'!$B$49</f>
        <v>6.2367029431322101E-6</v>
      </c>
    </row>
    <row r="35" spans="1:14">
      <c r="A35" s="8" t="s">
        <v>1263</v>
      </c>
      <c r="B35" s="8" t="s">
        <v>1250</v>
      </c>
      <c r="C35" s="18">
        <v>200234573</v>
      </c>
      <c r="D35" s="8" t="s">
        <v>322</v>
      </c>
      <c r="E35" s="8" t="s">
        <v>230</v>
      </c>
      <c r="F35" s="18">
        <v>3.34</v>
      </c>
      <c r="G35" s="8" t="s">
        <v>93</v>
      </c>
      <c r="H35" s="21">
        <v>3.7499999999999999E-2</v>
      </c>
      <c r="I35" s="10">
        <v>3.4099999999999998E-2</v>
      </c>
      <c r="J35" s="9">
        <v>104121.94</v>
      </c>
      <c r="K35" s="9">
        <v>101.37</v>
      </c>
      <c r="L35" s="9">
        <v>105.55</v>
      </c>
      <c r="M35" s="10">
        <v>4.4999999999999997E-3</v>
      </c>
      <c r="N35" s="10">
        <f>L35/'סיכום נכסי ההשקעה'!$B$49</f>
        <v>1.0651844589767067E-4</v>
      </c>
    </row>
    <row r="36" spans="1:14">
      <c r="A36" s="8" t="s">
        <v>1264</v>
      </c>
      <c r="B36" s="8" t="s">
        <v>1250</v>
      </c>
      <c r="C36" s="18">
        <v>200442978</v>
      </c>
      <c r="D36" s="8" t="s">
        <v>339</v>
      </c>
      <c r="E36" s="8" t="s">
        <v>230</v>
      </c>
      <c r="F36" s="18">
        <v>7.19</v>
      </c>
      <c r="G36" s="8" t="s">
        <v>93</v>
      </c>
      <c r="H36" s="21">
        <v>2.75E-2</v>
      </c>
      <c r="I36" s="10">
        <v>2.9000000000000001E-2</v>
      </c>
      <c r="J36" s="9">
        <v>737240</v>
      </c>
      <c r="K36" s="9">
        <v>99.2</v>
      </c>
      <c r="L36" s="9">
        <v>731.34</v>
      </c>
      <c r="M36" s="10">
        <v>3.1099999999999999E-2</v>
      </c>
      <c r="N36" s="10">
        <f>L36/'סיכום נכסי ההשקעה'!$B$49</f>
        <v>7.3805021527998554E-4</v>
      </c>
    </row>
    <row r="37" spans="1:14">
      <c r="A37" s="8" t="s">
        <v>1265</v>
      </c>
      <c r="B37" s="8" t="s">
        <v>1250</v>
      </c>
      <c r="C37" s="18">
        <v>200440089</v>
      </c>
      <c r="D37" s="8" t="s">
        <v>339</v>
      </c>
      <c r="E37" s="8" t="s">
        <v>230</v>
      </c>
      <c r="F37" s="18">
        <v>3.82</v>
      </c>
      <c r="G37" s="8" t="s">
        <v>93</v>
      </c>
      <c r="H37" s="21">
        <v>2.75E-2</v>
      </c>
      <c r="I37" s="10">
        <v>3.0099999999999998E-2</v>
      </c>
      <c r="J37" s="9">
        <v>315960</v>
      </c>
      <c r="K37" s="9">
        <v>99.2</v>
      </c>
      <c r="L37" s="9">
        <v>313.43</v>
      </c>
      <c r="M37" s="10">
        <v>1.3299999999999999E-2</v>
      </c>
      <c r="N37" s="10">
        <f>L37/'סיכום נכסי ההשקעה'!$B$49</f>
        <v>3.1630579344108878E-4</v>
      </c>
    </row>
    <row r="38" spans="1:14">
      <c r="A38" s="8" t="s">
        <v>1266</v>
      </c>
      <c r="B38" s="8" t="s">
        <v>1250</v>
      </c>
      <c r="C38" s="18">
        <v>200367563</v>
      </c>
      <c r="D38" s="8" t="s">
        <v>460</v>
      </c>
      <c r="E38" s="8" t="s">
        <v>230</v>
      </c>
      <c r="F38" s="18">
        <v>2.57</v>
      </c>
      <c r="G38" s="8" t="s">
        <v>93</v>
      </c>
      <c r="H38" s="21">
        <v>4.9599999999999998E-2</v>
      </c>
      <c r="I38" s="10">
        <v>4.3400000000000001E-2</v>
      </c>
      <c r="J38" s="9">
        <v>70109.58</v>
      </c>
      <c r="K38" s="9">
        <v>104.64</v>
      </c>
      <c r="L38" s="9">
        <v>73.36</v>
      </c>
      <c r="M38" s="10">
        <v>3.0999999999999999E-3</v>
      </c>
      <c r="N38" s="10">
        <f>L38/'סיכום נכסי ההשקעה'!$B$49</f>
        <v>7.4033095130773282E-5</v>
      </c>
    </row>
    <row r="39" spans="1:14">
      <c r="A39" s="8" t="s">
        <v>1266</v>
      </c>
      <c r="B39" s="8" t="s">
        <v>1250</v>
      </c>
      <c r="C39" s="18">
        <v>200366995</v>
      </c>
      <c r="D39" s="8" t="s">
        <v>460</v>
      </c>
      <c r="E39" s="8" t="s">
        <v>230</v>
      </c>
      <c r="F39" s="18">
        <v>2.57</v>
      </c>
      <c r="G39" s="8" t="s">
        <v>93</v>
      </c>
      <c r="H39" s="21">
        <v>4.9599999999999998E-2</v>
      </c>
      <c r="I39" s="10">
        <v>4.5199999999999997E-2</v>
      </c>
      <c r="J39" s="9">
        <v>233698.6</v>
      </c>
      <c r="K39" s="9">
        <v>103.43</v>
      </c>
      <c r="L39" s="9">
        <v>241.71</v>
      </c>
      <c r="M39" s="10">
        <v>1.03E-2</v>
      </c>
      <c r="N39" s="10">
        <f>L39/'סיכום נכסי ההשקעה'!$B$49</f>
        <v>2.4392774569328261E-4</v>
      </c>
    </row>
    <row r="40" spans="1:14">
      <c r="A40" s="8" t="s">
        <v>1267</v>
      </c>
      <c r="B40" s="8" t="s">
        <v>1250</v>
      </c>
      <c r="C40" s="18">
        <v>200377059</v>
      </c>
      <c r="D40" s="8" t="s">
        <v>1365</v>
      </c>
      <c r="E40" s="22">
        <v>0</v>
      </c>
      <c r="F40" s="18">
        <v>2.56</v>
      </c>
      <c r="G40" s="8" t="s">
        <v>93</v>
      </c>
      <c r="H40" s="21">
        <v>5.5E-2</v>
      </c>
      <c r="I40" s="10">
        <v>4.7100000000000003E-2</v>
      </c>
      <c r="J40" s="9">
        <v>1161389.55</v>
      </c>
      <c r="K40" s="9">
        <v>103.51</v>
      </c>
      <c r="L40" s="9">
        <v>1202.1500000000001</v>
      </c>
      <c r="M40" s="10">
        <v>5.11E-2</v>
      </c>
      <c r="N40" s="10">
        <f>L40/'סיכום נכסי ההשקעה'!$B$49</f>
        <v>1.2131800069719073E-3</v>
      </c>
    </row>
    <row r="41" spans="1:14">
      <c r="A41" s="8" t="s">
        <v>1268</v>
      </c>
      <c r="B41" s="8" t="s">
        <v>1250</v>
      </c>
      <c r="C41" s="18">
        <v>200378040</v>
      </c>
      <c r="D41" s="8" t="s">
        <v>1365</v>
      </c>
      <c r="E41" s="22">
        <v>0</v>
      </c>
      <c r="F41" s="18">
        <v>3.73</v>
      </c>
      <c r="G41" s="8" t="s">
        <v>93</v>
      </c>
      <c r="H41" s="21">
        <v>6.6000000000000003E-2</v>
      </c>
      <c r="I41" s="10">
        <v>5.0299999999999997E-2</v>
      </c>
      <c r="J41" s="9">
        <v>836200.47</v>
      </c>
      <c r="K41" s="9">
        <v>107.84</v>
      </c>
      <c r="L41" s="9">
        <v>901.76</v>
      </c>
      <c r="M41" s="10">
        <v>3.8300000000000001E-2</v>
      </c>
      <c r="N41" s="10">
        <f>L41/'סיכום נכסי ההשקעה'!$B$49</f>
        <v>9.10033858575874E-4</v>
      </c>
    </row>
    <row r="42" spans="1:14">
      <c r="A42" s="8" t="s">
        <v>1269</v>
      </c>
      <c r="B42" s="8" t="s">
        <v>1250</v>
      </c>
      <c r="C42" s="18">
        <v>200212611</v>
      </c>
      <c r="D42" s="8" t="s">
        <v>1365</v>
      </c>
      <c r="E42" s="22">
        <v>0</v>
      </c>
      <c r="F42" s="18">
        <v>2.04</v>
      </c>
      <c r="G42" s="8" t="s">
        <v>93</v>
      </c>
      <c r="H42" s="21">
        <v>0</v>
      </c>
      <c r="I42" s="10">
        <v>-2.9999999999999997E-4</v>
      </c>
      <c r="J42" s="9">
        <v>176000</v>
      </c>
      <c r="K42" s="9">
        <v>100.07</v>
      </c>
      <c r="L42" s="9">
        <v>176.12</v>
      </c>
      <c r="M42" s="10">
        <v>7.4999999999999997E-3</v>
      </c>
      <c r="N42" s="10">
        <f>L42/'סיכום נכסי ההשקעה'!$B$49</f>
        <v>1.7773594212693283E-4</v>
      </c>
    </row>
    <row r="43" spans="1:14">
      <c r="A43" s="16" t="s">
        <v>1270</v>
      </c>
      <c r="B43" s="16"/>
      <c r="C43" s="17"/>
      <c r="D43" s="16"/>
      <c r="E43" s="16"/>
      <c r="F43" s="17">
        <v>5.36</v>
      </c>
      <c r="G43" s="16"/>
      <c r="I43" s="20">
        <v>3.6600000000000001E-2</v>
      </c>
      <c r="J43" s="19">
        <v>17026661.039999999</v>
      </c>
      <c r="L43" s="19">
        <v>18261.46</v>
      </c>
      <c r="M43" s="20">
        <v>0.77600000000000002</v>
      </c>
      <c r="N43" s="20">
        <f>SUM(N28:N42)</f>
        <v>1.8428992976348268E-2</v>
      </c>
    </row>
    <row r="45" spans="1:14">
      <c r="A45" s="16" t="s">
        <v>1271</v>
      </c>
      <c r="B45" s="16"/>
      <c r="C45" s="17"/>
      <c r="D45" s="16"/>
      <c r="E45" s="16"/>
      <c r="G45" s="16"/>
    </row>
    <row r="46" spans="1:14">
      <c r="A46" s="16" t="s">
        <v>1272</v>
      </c>
      <c r="B46" s="16"/>
      <c r="C46" s="17"/>
      <c r="D46" s="16"/>
      <c r="E46" s="16"/>
      <c r="G46" s="16"/>
      <c r="J46" s="19">
        <v>0</v>
      </c>
      <c r="L46" s="19">
        <v>0</v>
      </c>
      <c r="M46" s="20">
        <v>0</v>
      </c>
      <c r="N46" s="20">
        <v>0</v>
      </c>
    </row>
    <row r="48" spans="1:14">
      <c r="A48" s="16" t="s">
        <v>1273</v>
      </c>
      <c r="B48" s="16"/>
      <c r="C48" s="17"/>
      <c r="D48" s="16"/>
      <c r="E48" s="16"/>
      <c r="G48" s="16"/>
    </row>
    <row r="49" spans="1:14">
      <c r="A49" s="16" t="s">
        <v>1274</v>
      </c>
      <c r="B49" s="16"/>
      <c r="C49" s="17"/>
      <c r="D49" s="16"/>
      <c r="E49" s="16"/>
      <c r="G49" s="16"/>
      <c r="J49" s="19">
        <v>0</v>
      </c>
      <c r="L49" s="19">
        <v>0</v>
      </c>
      <c r="M49" s="20">
        <v>0</v>
      </c>
      <c r="N49" s="20">
        <v>0</v>
      </c>
    </row>
    <row r="51" spans="1:14">
      <c r="A51" s="16" t="s">
        <v>1275</v>
      </c>
      <c r="B51" s="16"/>
      <c r="C51" s="17"/>
      <c r="D51" s="16"/>
      <c r="E51" s="16"/>
      <c r="G51" s="16"/>
    </row>
    <row r="52" spans="1:14">
      <c r="A52" s="16" t="s">
        <v>1276</v>
      </c>
      <c r="B52" s="16"/>
      <c r="C52" s="17"/>
      <c r="D52" s="16"/>
      <c r="E52" s="16"/>
      <c r="G52" s="16"/>
      <c r="J52" s="19">
        <v>0</v>
      </c>
      <c r="L52" s="19">
        <v>0</v>
      </c>
      <c r="M52" s="20">
        <v>0</v>
      </c>
      <c r="N52" s="20">
        <v>0</v>
      </c>
    </row>
    <row r="54" spans="1:14">
      <c r="A54" s="16" t="s">
        <v>1277</v>
      </c>
      <c r="B54" s="16"/>
      <c r="C54" s="17"/>
      <c r="D54" s="16"/>
      <c r="E54" s="16"/>
      <c r="G54" s="16"/>
    </row>
    <row r="55" spans="1:14">
      <c r="A55" s="16" t="s">
        <v>1278</v>
      </c>
      <c r="B55" s="16"/>
      <c r="C55" s="17"/>
      <c r="D55" s="16"/>
      <c r="E55" s="16"/>
      <c r="G55" s="16"/>
      <c r="J55" s="19">
        <v>0</v>
      </c>
      <c r="L55" s="19">
        <v>0</v>
      </c>
      <c r="M55" s="20">
        <v>0</v>
      </c>
      <c r="N55" s="20">
        <v>0</v>
      </c>
    </row>
    <row r="57" spans="1:14">
      <c r="A57" s="16" t="s">
        <v>1279</v>
      </c>
      <c r="B57" s="16"/>
      <c r="C57" s="17"/>
      <c r="D57" s="16"/>
      <c r="E57" s="16"/>
      <c r="G57" s="16"/>
    </row>
    <row r="58" spans="1:14">
      <c r="A58" s="8" t="s">
        <v>1280</v>
      </c>
      <c r="B58" s="8" t="s">
        <v>1250</v>
      </c>
      <c r="C58" s="18">
        <v>200695757</v>
      </c>
      <c r="D58" s="8" t="s">
        <v>261</v>
      </c>
      <c r="E58" s="8" t="s">
        <v>230</v>
      </c>
      <c r="F58" s="18">
        <v>2.11</v>
      </c>
      <c r="G58" s="8" t="s">
        <v>93</v>
      </c>
      <c r="H58" s="21">
        <v>2.1000000000000001E-2</v>
      </c>
      <c r="I58" s="10">
        <v>1.89E-2</v>
      </c>
      <c r="J58" s="9">
        <v>563578.6</v>
      </c>
      <c r="K58" s="9">
        <v>100.48</v>
      </c>
      <c r="L58" s="9">
        <v>566.28</v>
      </c>
      <c r="M58" s="10">
        <v>2.41E-2</v>
      </c>
      <c r="N58" s="10">
        <f>L58/'סיכום נכסי ההשקעה'!$B$49</f>
        <v>5.7147575123574559E-4</v>
      </c>
    </row>
    <row r="59" spans="1:14">
      <c r="A59" s="8" t="s">
        <v>1281</v>
      </c>
      <c r="B59" s="8" t="s">
        <v>1250</v>
      </c>
      <c r="C59" s="18">
        <v>200006956</v>
      </c>
      <c r="D59" s="8" t="s">
        <v>261</v>
      </c>
      <c r="E59" s="8" t="s">
        <v>230</v>
      </c>
      <c r="F59" s="18">
        <v>1.53</v>
      </c>
      <c r="G59" s="8" t="s">
        <v>93</v>
      </c>
      <c r="H59" s="21">
        <v>3.3000000000000002E-2</v>
      </c>
      <c r="I59" s="10">
        <v>2.8899999999999999E-2</v>
      </c>
      <c r="J59" s="9">
        <v>381482.74</v>
      </c>
      <c r="K59" s="9">
        <v>100.84</v>
      </c>
      <c r="L59" s="9">
        <v>384.69</v>
      </c>
      <c r="M59" s="10">
        <v>1.6299999999999999E-2</v>
      </c>
      <c r="N59" s="10">
        <f>L59/'סיכום נכסי ההשקעה'!$B$49</f>
        <v>3.882196205814773E-4</v>
      </c>
    </row>
    <row r="60" spans="1:14">
      <c r="A60" s="8" t="s">
        <v>1263</v>
      </c>
      <c r="B60" s="8" t="s">
        <v>1250</v>
      </c>
      <c r="C60" s="18">
        <v>200276079</v>
      </c>
      <c r="D60" s="8" t="s">
        <v>322</v>
      </c>
      <c r="E60" s="8" t="s">
        <v>230</v>
      </c>
      <c r="F60" s="18">
        <v>2.6</v>
      </c>
      <c r="G60" s="8" t="s">
        <v>93</v>
      </c>
      <c r="H60" s="21">
        <v>3.5999999999999997E-2</v>
      </c>
      <c r="I60" s="10">
        <v>2.81E-2</v>
      </c>
      <c r="J60" s="9">
        <v>39640.080000000002</v>
      </c>
      <c r="K60" s="9">
        <v>102.24</v>
      </c>
      <c r="L60" s="9">
        <v>40.53</v>
      </c>
      <c r="M60" s="10">
        <v>1.6999999999999999E-3</v>
      </c>
      <c r="N60" s="10">
        <f>L60/'סיכום נכסי ההשקעה'!$B$49</f>
        <v>4.0901872214425319E-5</v>
      </c>
    </row>
    <row r="61" spans="1:14">
      <c r="A61" s="8" t="s">
        <v>1263</v>
      </c>
      <c r="B61" s="8" t="s">
        <v>1250</v>
      </c>
      <c r="C61" s="18">
        <v>200277069</v>
      </c>
      <c r="D61" s="8" t="s">
        <v>322</v>
      </c>
      <c r="E61" s="8" t="s">
        <v>230</v>
      </c>
      <c r="F61" s="18">
        <v>2.71</v>
      </c>
      <c r="G61" s="8" t="s">
        <v>93</v>
      </c>
      <c r="H61" s="21">
        <v>3.5999999999999997E-2</v>
      </c>
      <c r="I61" s="10">
        <v>3.8399999999999997E-2</v>
      </c>
      <c r="J61" s="9">
        <v>39652</v>
      </c>
      <c r="K61" s="9">
        <v>99.6</v>
      </c>
      <c r="L61" s="9">
        <v>39.49</v>
      </c>
      <c r="M61" s="10">
        <v>1.6999999999999999E-3</v>
      </c>
      <c r="N61" s="10">
        <f>L61/'סיכום נכסי ההשקעה'!$B$49</f>
        <v>3.9852329971568119E-5</v>
      </c>
    </row>
    <row r="62" spans="1:14">
      <c r="A62" s="8" t="s">
        <v>1263</v>
      </c>
      <c r="B62" s="8" t="s">
        <v>1250</v>
      </c>
      <c r="C62" s="18">
        <v>200239523</v>
      </c>
      <c r="D62" s="8" t="s">
        <v>322</v>
      </c>
      <c r="E62" s="8" t="s">
        <v>230</v>
      </c>
      <c r="F62" s="18">
        <v>2.56</v>
      </c>
      <c r="G62" s="8" t="s">
        <v>93</v>
      </c>
      <c r="H62" s="21">
        <v>3.5999999999999997E-2</v>
      </c>
      <c r="I62" s="10">
        <v>3.5200000000000002E-2</v>
      </c>
      <c r="J62" s="9">
        <v>13028.98</v>
      </c>
      <c r="K62" s="9">
        <v>102.36</v>
      </c>
      <c r="L62" s="9">
        <v>13.34</v>
      </c>
      <c r="M62" s="10">
        <v>5.9999999999999995E-4</v>
      </c>
      <c r="N62" s="10">
        <f>L62/'סיכום נכסי ההשקעה'!$B$49</f>
        <v>1.3462397615110627E-5</v>
      </c>
    </row>
    <row r="63" spans="1:14">
      <c r="A63" s="16" t="s">
        <v>1282</v>
      </c>
      <c r="B63" s="16"/>
      <c r="C63" s="17"/>
      <c r="D63" s="16"/>
      <c r="E63" s="16"/>
      <c r="F63" s="17">
        <v>1.94</v>
      </c>
      <c r="G63" s="16"/>
      <c r="I63" s="20">
        <v>2.3900000000000001E-2</v>
      </c>
      <c r="J63" s="19">
        <v>1037382.4</v>
      </c>
      <c r="L63" s="19">
        <v>1044.33</v>
      </c>
      <c r="M63" s="20">
        <v>4.4400000000000002E-2</v>
      </c>
      <c r="N63" s="20">
        <f>SUM(N58:N62)</f>
        <v>1.0539119716183269E-3</v>
      </c>
    </row>
    <row r="65" spans="1:14">
      <c r="A65" s="4" t="s">
        <v>1283</v>
      </c>
      <c r="B65" s="4"/>
      <c r="C65" s="15"/>
      <c r="D65" s="4"/>
      <c r="E65" s="4"/>
      <c r="F65" s="15">
        <v>5.17</v>
      </c>
      <c r="G65" s="4"/>
      <c r="I65" s="13">
        <v>3.5900000000000001E-2</v>
      </c>
      <c r="J65" s="12">
        <v>19217115.050000001</v>
      </c>
      <c r="L65" s="12">
        <v>20458.849999999999</v>
      </c>
      <c r="M65" s="13">
        <v>0.86939999999999995</v>
      </c>
      <c r="N65" s="13">
        <f>+N43+N46+N49+N52+N55+N63</f>
        <v>1.9482904947966596E-2</v>
      </c>
    </row>
    <row r="68" spans="1:14">
      <c r="A68" s="4" t="s">
        <v>1284</v>
      </c>
      <c r="B68" s="4"/>
      <c r="C68" s="15"/>
      <c r="D68" s="4"/>
      <c r="E68" s="4"/>
      <c r="G68" s="4"/>
    </row>
    <row r="69" spans="1:14">
      <c r="A69" s="16" t="s">
        <v>1285</v>
      </c>
      <c r="B69" s="16"/>
      <c r="C69" s="17"/>
      <c r="D69" s="16"/>
      <c r="E69" s="16"/>
      <c r="G69" s="16"/>
    </row>
    <row r="70" spans="1:14">
      <c r="A70" s="16" t="s">
        <v>1286</v>
      </c>
      <c r="B70" s="16"/>
      <c r="C70" s="17"/>
      <c r="D70" s="16"/>
      <c r="E70" s="16"/>
      <c r="G70" s="16"/>
      <c r="J70" s="19">
        <v>0</v>
      </c>
      <c r="L70" s="19">
        <v>0</v>
      </c>
      <c r="M70" s="20">
        <v>0</v>
      </c>
      <c r="N70" s="20">
        <v>0</v>
      </c>
    </row>
    <row r="72" spans="1:14">
      <c r="A72" s="16" t="s">
        <v>1287</v>
      </c>
      <c r="B72" s="16"/>
      <c r="C72" s="17"/>
      <c r="D72" s="16"/>
      <c r="E72" s="16"/>
      <c r="G72" s="16"/>
    </row>
    <row r="73" spans="1:14">
      <c r="A73" s="16" t="s">
        <v>1288</v>
      </c>
      <c r="B73" s="16"/>
      <c r="C73" s="17"/>
      <c r="D73" s="16"/>
      <c r="E73" s="16"/>
      <c r="G73" s="16"/>
      <c r="J73" s="19">
        <v>0</v>
      </c>
      <c r="L73" s="19">
        <v>0</v>
      </c>
      <c r="M73" s="20">
        <v>0</v>
      </c>
      <c r="N73" s="20">
        <v>0</v>
      </c>
    </row>
    <row r="75" spans="1:14">
      <c r="A75" s="16" t="s">
        <v>1289</v>
      </c>
      <c r="B75" s="16"/>
      <c r="C75" s="17"/>
      <c r="D75" s="16"/>
      <c r="E75" s="16"/>
      <c r="G75" s="16"/>
    </row>
    <row r="76" spans="1:14">
      <c r="A76" s="8" t="s">
        <v>1290</v>
      </c>
      <c r="B76" s="8" t="s">
        <v>1250</v>
      </c>
      <c r="C76" s="18">
        <v>60615184</v>
      </c>
      <c r="D76" s="8" t="s">
        <v>261</v>
      </c>
      <c r="E76" s="8" t="s">
        <v>429</v>
      </c>
      <c r="F76" s="18">
        <v>3.09</v>
      </c>
      <c r="G76" s="8" t="s">
        <v>42</v>
      </c>
      <c r="H76" s="21">
        <v>4.2273999999999999E-2</v>
      </c>
      <c r="I76" s="10">
        <v>-0.1047</v>
      </c>
      <c r="J76" s="9">
        <v>115517.5</v>
      </c>
      <c r="K76" s="9">
        <v>393.12</v>
      </c>
      <c r="L76" s="9">
        <v>454.13</v>
      </c>
      <c r="M76" s="10">
        <v>1.9300000000000001E-2</v>
      </c>
      <c r="N76" s="10">
        <f>L76/'סיכום נכסי ההשקעה'!$B$49</f>
        <v>4.5829674879686579E-4</v>
      </c>
    </row>
    <row r="77" spans="1:14">
      <c r="A77" s="8" t="s">
        <v>1291</v>
      </c>
      <c r="B77" s="8" t="s">
        <v>1250</v>
      </c>
      <c r="C77" s="18">
        <v>60615192</v>
      </c>
      <c r="D77" s="8" t="s">
        <v>261</v>
      </c>
      <c r="E77" s="8" t="s">
        <v>429</v>
      </c>
      <c r="F77" s="18">
        <v>6.85</v>
      </c>
      <c r="G77" s="8" t="s">
        <v>42</v>
      </c>
      <c r="H77" s="21">
        <v>8.7637000000000007E-2</v>
      </c>
      <c r="I77" s="10">
        <v>0.10539999999999999</v>
      </c>
      <c r="J77" s="9">
        <v>15561.65</v>
      </c>
      <c r="K77" s="9">
        <v>100.43</v>
      </c>
      <c r="L77" s="9">
        <v>61.31</v>
      </c>
      <c r="M77" s="10">
        <v>2.5999999999999999E-3</v>
      </c>
      <c r="N77" s="10">
        <f>L77/'סיכום נכסי ההשקעה'!$B$49</f>
        <v>6.1872533566899004E-5</v>
      </c>
    </row>
    <row r="78" spans="1:14">
      <c r="A78" s="8" t="s">
        <v>1292</v>
      </c>
      <c r="B78" s="8" t="s">
        <v>1250</v>
      </c>
      <c r="C78" s="18">
        <v>60615515</v>
      </c>
      <c r="D78" s="8" t="s">
        <v>261</v>
      </c>
      <c r="E78" s="8" t="s">
        <v>429</v>
      </c>
      <c r="F78" s="18">
        <v>4.74</v>
      </c>
      <c r="G78" s="8" t="s">
        <v>42</v>
      </c>
      <c r="H78" s="21">
        <v>4.2299999999999997E-2</v>
      </c>
      <c r="I78" s="10">
        <v>4.2299999999999997E-2</v>
      </c>
      <c r="J78" s="9">
        <v>84389.36</v>
      </c>
      <c r="K78" s="9">
        <v>100.32</v>
      </c>
      <c r="L78" s="9">
        <v>332.12</v>
      </c>
      <c r="M78" s="10">
        <v>1.41E-2</v>
      </c>
      <c r="N78" s="10">
        <f>L78/'סיכום נכסי ההשקעה'!$B$49</f>
        <v>3.351672785555129E-4</v>
      </c>
    </row>
    <row r="79" spans="1:14">
      <c r="A79" s="8" t="s">
        <v>1293</v>
      </c>
      <c r="B79" s="8" t="s">
        <v>1250</v>
      </c>
      <c r="C79" s="18" t="s">
        <v>1294</v>
      </c>
      <c r="D79" s="8" t="s">
        <v>1365</v>
      </c>
      <c r="E79" s="22">
        <v>0</v>
      </c>
      <c r="F79" s="18">
        <v>1.95</v>
      </c>
      <c r="G79" s="8" t="s">
        <v>44</v>
      </c>
      <c r="H79" s="21">
        <v>3.7823000000000002E-2</v>
      </c>
      <c r="I79" s="10">
        <v>1.01E-2</v>
      </c>
      <c r="J79" s="9">
        <v>374843.88</v>
      </c>
      <c r="K79" s="9">
        <v>99.81</v>
      </c>
      <c r="L79" s="9">
        <v>2226.91</v>
      </c>
      <c r="M79" s="10">
        <v>9.4600000000000004E-2</v>
      </c>
      <c r="N79" s="10">
        <f>L79/'סיכום נכסי ההשקעה'!$B$49</f>
        <v>2.2473424192703153E-3</v>
      </c>
    </row>
    <row r="80" spans="1:14">
      <c r="A80" s="16" t="s">
        <v>1295</v>
      </c>
      <c r="B80" s="16"/>
      <c r="C80" s="17"/>
      <c r="D80" s="16"/>
      <c r="E80" s="16"/>
      <c r="F80" s="17">
        <v>2.52</v>
      </c>
      <c r="G80" s="16"/>
      <c r="I80" s="20">
        <v>-1.5E-3</v>
      </c>
      <c r="J80" s="19">
        <v>590312.39</v>
      </c>
      <c r="L80" s="19">
        <v>3074.46</v>
      </c>
      <c r="M80" s="20">
        <v>0.13059999999999999</v>
      </c>
      <c r="N80" s="20">
        <f>SUM(N76:N79)</f>
        <v>3.1026789801895929E-3</v>
      </c>
    </row>
    <row r="82" spans="1:14">
      <c r="A82" s="16" t="s">
        <v>1296</v>
      </c>
      <c r="B82" s="16"/>
      <c r="C82" s="17"/>
      <c r="D82" s="16"/>
      <c r="E82" s="16"/>
      <c r="G82" s="16"/>
    </row>
    <row r="83" spans="1:14">
      <c r="A83" s="16" t="s">
        <v>1297</v>
      </c>
      <c r="B83" s="16"/>
      <c r="C83" s="17"/>
      <c r="D83" s="16"/>
      <c r="E83" s="16"/>
      <c r="G83" s="16"/>
      <c r="J83" s="19">
        <v>0</v>
      </c>
      <c r="L83" s="19">
        <v>0</v>
      </c>
      <c r="M83" s="20">
        <v>0</v>
      </c>
      <c r="N83" s="20">
        <v>0</v>
      </c>
    </row>
    <row r="85" spans="1:14">
      <c r="A85" s="4" t="s">
        <v>1298</v>
      </c>
      <c r="B85" s="4"/>
      <c r="C85" s="15"/>
      <c r="D85" s="4"/>
      <c r="E85" s="4"/>
      <c r="F85" s="15">
        <v>2.52</v>
      </c>
      <c r="G85" s="4"/>
      <c r="I85" s="13">
        <v>-1.5E-3</v>
      </c>
      <c r="J85" s="12">
        <v>590312.39</v>
      </c>
      <c r="L85" s="12">
        <v>3074.46</v>
      </c>
      <c r="M85" s="13">
        <v>0.13059999999999999</v>
      </c>
      <c r="N85" s="13">
        <f>+N70+N73+N80+N83</f>
        <v>3.1026789801895929E-3</v>
      </c>
    </row>
    <row r="89" spans="1:14">
      <c r="A89" s="8" t="s">
        <v>139</v>
      </c>
      <c r="B89" s="8"/>
      <c r="C89" s="18"/>
      <c r="D89" s="8"/>
      <c r="E89" s="8"/>
      <c r="G89" s="8"/>
    </row>
    <row r="93" spans="1:14">
      <c r="A93" s="2" t="s">
        <v>72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7"/>
  <sheetViews>
    <sheetView rightToLeft="1" topLeftCell="C1" workbookViewId="0">
      <selection activeCell="F31" sqref="F31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2" spans="2:15" ht="18">
      <c r="B2" s="1" t="s">
        <v>0</v>
      </c>
    </row>
    <row r="4" spans="2:15" ht="18">
      <c r="B4" s="1" t="s">
        <v>1299</v>
      </c>
    </row>
    <row r="6" spans="2:15">
      <c r="B6" s="2" t="s">
        <v>2</v>
      </c>
    </row>
    <row r="9" spans="2:15">
      <c r="B9" s="4" t="s">
        <v>74</v>
      </c>
      <c r="C9" s="4" t="s">
        <v>75</v>
      </c>
      <c r="D9" s="4" t="s">
        <v>76</v>
      </c>
      <c r="E9" s="4" t="s">
        <v>77</v>
      </c>
      <c r="F9" s="4" t="s">
        <v>78</v>
      </c>
      <c r="G9" s="4" t="s">
        <v>143</v>
      </c>
      <c r="H9" s="4" t="s">
        <v>79</v>
      </c>
      <c r="I9" s="4" t="s">
        <v>80</v>
      </c>
      <c r="J9" s="4" t="s">
        <v>81</v>
      </c>
      <c r="K9" s="4" t="s">
        <v>144</v>
      </c>
      <c r="L9" s="4" t="s">
        <v>41</v>
      </c>
      <c r="M9" s="4" t="s">
        <v>974</v>
      </c>
      <c r="N9" s="4" t="s">
        <v>146</v>
      </c>
      <c r="O9" s="4" t="s">
        <v>84</v>
      </c>
    </row>
    <row r="10" spans="2:15">
      <c r="B10" s="5"/>
      <c r="C10" s="5"/>
      <c r="D10" s="5"/>
      <c r="E10" s="5"/>
      <c r="F10" s="5"/>
      <c r="G10" s="5" t="s">
        <v>148</v>
      </c>
      <c r="H10" s="5"/>
      <c r="I10" s="5" t="s">
        <v>85</v>
      </c>
      <c r="J10" s="5" t="s">
        <v>85</v>
      </c>
      <c r="K10" s="5" t="s">
        <v>149</v>
      </c>
      <c r="L10" s="5" t="s">
        <v>150</v>
      </c>
      <c r="M10" s="5" t="s">
        <v>86</v>
      </c>
      <c r="N10" s="5" t="s">
        <v>85</v>
      </c>
      <c r="O10" s="5" t="s">
        <v>85</v>
      </c>
    </row>
    <row r="13" spans="2:15">
      <c r="B13" s="4" t="s">
        <v>1300</v>
      </c>
      <c r="C13" s="15"/>
      <c r="D13" s="4"/>
      <c r="E13" s="4"/>
      <c r="F13" s="4"/>
      <c r="H13" s="4"/>
      <c r="K13" s="12">
        <v>0</v>
      </c>
      <c r="M13" s="12">
        <v>0</v>
      </c>
      <c r="N13" s="13">
        <v>0</v>
      </c>
      <c r="O13" s="13">
        <v>0</v>
      </c>
    </row>
    <row r="16" spans="2:15">
      <c r="B16" s="4" t="s">
        <v>1301</v>
      </c>
      <c r="C16" s="15"/>
      <c r="D16" s="4"/>
      <c r="E16" s="4"/>
      <c r="F16" s="4"/>
      <c r="H16" s="4"/>
    </row>
    <row r="17" spans="2:15">
      <c r="B17" s="16" t="s">
        <v>1302</v>
      </c>
      <c r="C17" s="17"/>
      <c r="D17" s="16"/>
      <c r="E17" s="16"/>
      <c r="F17" s="16"/>
      <c r="H17" s="16"/>
    </row>
    <row r="18" spans="2:15">
      <c r="B18" s="16" t="s">
        <v>1303</v>
      </c>
      <c r="C18" s="17"/>
      <c r="D18" s="16"/>
      <c r="E18" s="16"/>
      <c r="F18" s="16"/>
      <c r="H18" s="16"/>
      <c r="K18" s="19">
        <v>0</v>
      </c>
      <c r="M18" s="19">
        <v>0</v>
      </c>
      <c r="N18" s="20">
        <v>0</v>
      </c>
      <c r="O18" s="20">
        <v>0</v>
      </c>
    </row>
    <row r="20" spans="2:15">
      <c r="B20" s="16" t="s">
        <v>1304</v>
      </c>
      <c r="C20" s="17"/>
      <c r="D20" s="16"/>
      <c r="E20" s="16"/>
      <c r="F20" s="16"/>
      <c r="H20" s="16"/>
    </row>
    <row r="21" spans="2:15">
      <c r="B21" s="16" t="s">
        <v>1305</v>
      </c>
      <c r="C21" s="17"/>
      <c r="D21" s="16"/>
      <c r="E21" s="16"/>
      <c r="F21" s="16"/>
      <c r="H21" s="16"/>
      <c r="K21" s="19">
        <v>0</v>
      </c>
      <c r="M21" s="19">
        <v>0</v>
      </c>
      <c r="N21" s="20">
        <v>0</v>
      </c>
      <c r="O21" s="20">
        <v>0</v>
      </c>
    </row>
    <row r="23" spans="2:15">
      <c r="B23" s="16" t="s">
        <v>1306</v>
      </c>
      <c r="C23" s="17"/>
      <c r="D23" s="16"/>
      <c r="E23" s="16"/>
      <c r="F23" s="16"/>
      <c r="H23" s="16"/>
    </row>
    <row r="24" spans="2:15">
      <c r="B24" s="16" t="s">
        <v>1307</v>
      </c>
      <c r="C24" s="17"/>
      <c r="D24" s="16"/>
      <c r="E24" s="16"/>
      <c r="F24" s="16"/>
      <c r="H24" s="16"/>
      <c r="K24" s="19">
        <v>0</v>
      </c>
      <c r="M24" s="19">
        <v>0</v>
      </c>
      <c r="N24" s="20">
        <v>0</v>
      </c>
      <c r="O24" s="20">
        <v>0</v>
      </c>
    </row>
    <row r="26" spans="2:15">
      <c r="B26" s="16" t="s">
        <v>1308</v>
      </c>
      <c r="C26" s="17"/>
      <c r="D26" s="16"/>
      <c r="E26" s="16"/>
      <c r="F26" s="16"/>
      <c r="H26" s="16"/>
    </row>
    <row r="27" spans="2:15">
      <c r="B27" s="16" t="s">
        <v>1309</v>
      </c>
      <c r="C27" s="17"/>
      <c r="D27" s="16"/>
      <c r="E27" s="16"/>
      <c r="F27" s="16"/>
      <c r="H27" s="16"/>
      <c r="K27" s="19">
        <v>0</v>
      </c>
      <c r="M27" s="19">
        <v>0</v>
      </c>
      <c r="N27" s="20">
        <v>0</v>
      </c>
      <c r="O27" s="20">
        <v>0</v>
      </c>
    </row>
    <row r="29" spans="2:15">
      <c r="B29" s="16" t="s">
        <v>1310</v>
      </c>
      <c r="C29" s="17"/>
      <c r="D29" s="16"/>
      <c r="E29" s="16"/>
      <c r="F29" s="16"/>
      <c r="H29" s="16"/>
    </row>
    <row r="30" spans="2:15">
      <c r="B30" s="16" t="s">
        <v>1311</v>
      </c>
      <c r="C30" s="17"/>
      <c r="D30" s="16"/>
      <c r="E30" s="16"/>
      <c r="F30" s="16"/>
      <c r="H30" s="16"/>
      <c r="K30" s="19">
        <v>0</v>
      </c>
      <c r="M30" s="19">
        <v>0</v>
      </c>
      <c r="N30" s="20">
        <v>0</v>
      </c>
      <c r="O30" s="20">
        <v>0</v>
      </c>
    </row>
    <row r="32" spans="2:15">
      <c r="B32" s="4" t="s">
        <v>1312</v>
      </c>
      <c r="C32" s="15"/>
      <c r="D32" s="4"/>
      <c r="E32" s="4"/>
      <c r="F32" s="4"/>
      <c r="H32" s="4"/>
      <c r="K32" s="12">
        <v>0</v>
      </c>
      <c r="M32" s="12">
        <v>0</v>
      </c>
      <c r="N32" s="13">
        <v>0</v>
      </c>
      <c r="O32" s="13">
        <v>0</v>
      </c>
    </row>
    <row r="35" spans="2:15">
      <c r="B35" s="4" t="s">
        <v>1313</v>
      </c>
      <c r="C35" s="15"/>
      <c r="D35" s="4"/>
      <c r="E35" s="4"/>
      <c r="F35" s="4"/>
      <c r="H35" s="4"/>
    </row>
    <row r="36" spans="2:15">
      <c r="B36" s="16" t="s">
        <v>1313</v>
      </c>
      <c r="C36" s="17"/>
      <c r="D36" s="16"/>
      <c r="E36" s="16"/>
      <c r="F36" s="16"/>
      <c r="H36" s="16"/>
    </row>
    <row r="37" spans="2:15">
      <c r="B37" s="16" t="s">
        <v>1314</v>
      </c>
      <c r="C37" s="17"/>
      <c r="D37" s="16"/>
      <c r="E37" s="16"/>
      <c r="F37" s="16"/>
      <c r="H37" s="16"/>
      <c r="K37" s="19">
        <v>0</v>
      </c>
      <c r="M37" s="19">
        <v>0</v>
      </c>
      <c r="N37" s="20">
        <v>0</v>
      </c>
      <c r="O37" s="20">
        <v>0</v>
      </c>
    </row>
    <row r="39" spans="2:15">
      <c r="B39" s="4" t="s">
        <v>1314</v>
      </c>
      <c r="C39" s="15"/>
      <c r="D39" s="4"/>
      <c r="E39" s="4"/>
      <c r="F39" s="4"/>
      <c r="H39" s="4"/>
      <c r="K39" s="12">
        <v>0</v>
      </c>
      <c r="M39" s="12">
        <v>0</v>
      </c>
      <c r="N39" s="13">
        <v>0</v>
      </c>
      <c r="O39" s="13">
        <v>0</v>
      </c>
    </row>
    <row r="43" spans="2:15">
      <c r="B43" s="8" t="s">
        <v>139</v>
      </c>
      <c r="C43" s="18"/>
      <c r="D43" s="8"/>
      <c r="E43" s="8"/>
      <c r="F43" s="8"/>
      <c r="H43" s="8"/>
    </row>
    <row r="47" spans="2:15">
      <c r="B47" s="2" t="s">
        <v>72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rightToLeft="1" workbookViewId="0">
      <selection activeCell="B28" sqref="B27:B28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2.7109375" customWidth="1"/>
    <col min="7" max="7" width="27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1315</v>
      </c>
    </row>
    <row r="6" spans="1:8">
      <c r="A6" s="2" t="s">
        <v>2</v>
      </c>
    </row>
    <row r="9" spans="1:8">
      <c r="A9" s="4" t="s">
        <v>74</v>
      </c>
      <c r="B9" s="4" t="s">
        <v>1316</v>
      </c>
      <c r="C9" s="4" t="s">
        <v>1317</v>
      </c>
      <c r="D9" s="4" t="s">
        <v>1318</v>
      </c>
      <c r="E9" s="4" t="s">
        <v>79</v>
      </c>
      <c r="F9" s="4" t="s">
        <v>974</v>
      </c>
      <c r="G9" s="4" t="s">
        <v>146</v>
      </c>
      <c r="H9" s="4" t="s">
        <v>84</v>
      </c>
    </row>
    <row r="10" spans="1:8" ht="13.5" thickBot="1">
      <c r="A10" s="5"/>
      <c r="B10" s="5"/>
      <c r="C10" s="5"/>
      <c r="D10" s="5" t="s">
        <v>148</v>
      </c>
      <c r="E10" s="5"/>
      <c r="F10" s="5" t="s">
        <v>86</v>
      </c>
      <c r="G10" s="5" t="s">
        <v>85</v>
      </c>
      <c r="H10" s="5" t="s">
        <v>85</v>
      </c>
    </row>
    <row r="13" spans="1:8">
      <c r="A13" s="4" t="s">
        <v>1319</v>
      </c>
      <c r="B13" s="4"/>
      <c r="C13" s="4"/>
      <c r="E13" s="4"/>
      <c r="F13" s="12">
        <v>0</v>
      </c>
      <c r="G13" s="13">
        <v>0</v>
      </c>
      <c r="H13" s="13">
        <v>0</v>
      </c>
    </row>
    <row r="16" spans="1:8">
      <c r="A16" s="4" t="s">
        <v>1320</v>
      </c>
      <c r="B16" s="4"/>
      <c r="C16" s="4"/>
      <c r="E16" s="4"/>
    </row>
    <row r="17" spans="1:8">
      <c r="A17" s="16" t="s">
        <v>1321</v>
      </c>
      <c r="B17" s="16"/>
      <c r="C17" s="16"/>
      <c r="E17" s="16"/>
    </row>
    <row r="18" spans="1:8">
      <c r="A18" s="16" t="s">
        <v>1322</v>
      </c>
      <c r="B18" s="16"/>
      <c r="C18" s="16"/>
      <c r="E18" s="16"/>
      <c r="F18" s="19">
        <v>0</v>
      </c>
      <c r="G18" s="20">
        <v>0</v>
      </c>
      <c r="H18" s="20">
        <v>0</v>
      </c>
    </row>
    <row r="20" spans="1:8">
      <c r="A20" s="16" t="s">
        <v>1323</v>
      </c>
      <c r="B20" s="16"/>
      <c r="C20" s="16"/>
      <c r="E20" s="16"/>
    </row>
    <row r="21" spans="1:8">
      <c r="A21" s="16" t="s">
        <v>1324</v>
      </c>
      <c r="B21" s="16"/>
      <c r="C21" s="16"/>
      <c r="E21" s="16"/>
      <c r="F21" s="19">
        <v>0</v>
      </c>
      <c r="G21" s="20">
        <v>0</v>
      </c>
      <c r="H21" s="20">
        <v>0</v>
      </c>
    </row>
    <row r="23" spans="1:8">
      <c r="A23" s="4" t="s">
        <v>1325</v>
      </c>
      <c r="B23" s="4"/>
      <c r="C23" s="4"/>
      <c r="E23" s="4"/>
      <c r="F23" s="12">
        <v>0</v>
      </c>
      <c r="G23" s="13">
        <v>0</v>
      </c>
      <c r="H23" s="13">
        <v>0</v>
      </c>
    </row>
    <row r="26" spans="1:8">
      <c r="A26" s="4" t="s">
        <v>1326</v>
      </c>
      <c r="B26" s="4"/>
      <c r="C26" s="4"/>
      <c r="E26" s="4"/>
    </row>
    <row r="27" spans="1:8">
      <c r="A27" s="16" t="s">
        <v>1327</v>
      </c>
      <c r="B27" s="16"/>
      <c r="C27" s="16"/>
      <c r="E27" s="16"/>
    </row>
    <row r="28" spans="1:8">
      <c r="A28" s="16" t="s">
        <v>1328</v>
      </c>
      <c r="B28" s="16"/>
      <c r="C28" s="16"/>
      <c r="E28" s="16"/>
      <c r="F28" s="19">
        <v>0</v>
      </c>
      <c r="G28" s="20">
        <v>0</v>
      </c>
      <c r="H28" s="20">
        <v>0</v>
      </c>
    </row>
    <row r="30" spans="1:8">
      <c r="A30" s="16" t="s">
        <v>1329</v>
      </c>
      <c r="B30" s="16"/>
      <c r="C30" s="16"/>
      <c r="E30" s="16"/>
    </row>
    <row r="31" spans="1:8">
      <c r="A31" s="16" t="s">
        <v>1330</v>
      </c>
      <c r="B31" s="16"/>
      <c r="C31" s="16"/>
      <c r="E31" s="16"/>
      <c r="F31" s="19">
        <v>0</v>
      </c>
      <c r="G31" s="20">
        <v>0</v>
      </c>
      <c r="H31" s="20">
        <v>0</v>
      </c>
    </row>
    <row r="33" spans="1:8">
      <c r="A33" s="4" t="s">
        <v>1331</v>
      </c>
      <c r="B33" s="4"/>
      <c r="C33" s="4"/>
      <c r="E33" s="4"/>
      <c r="F33" s="12">
        <v>0</v>
      </c>
      <c r="G33" s="13">
        <v>0</v>
      </c>
      <c r="H33" s="13">
        <v>0</v>
      </c>
    </row>
    <row r="37" spans="1:8">
      <c r="A37" s="8" t="s">
        <v>139</v>
      </c>
      <c r="B37" s="8"/>
      <c r="C37" s="8"/>
      <c r="E37" s="8"/>
    </row>
    <row r="41" spans="1:8">
      <c r="A41" s="2" t="s">
        <v>72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rightToLeft="1" workbookViewId="0">
      <selection activeCell="A35" sqref="A35:XFD35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6.7109375" customWidth="1"/>
    <col min="7" max="7" width="13.7109375" customWidth="1"/>
    <col min="8" max="8" width="27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1332</v>
      </c>
    </row>
    <row r="6" spans="1:9">
      <c r="A6" s="2" t="s">
        <v>2</v>
      </c>
    </row>
    <row r="9" spans="1:9">
      <c r="A9" s="4" t="s">
        <v>74</v>
      </c>
      <c r="B9" s="4" t="s">
        <v>76</v>
      </c>
      <c r="C9" s="4" t="s">
        <v>77</v>
      </c>
      <c r="D9" s="4" t="s">
        <v>78</v>
      </c>
      <c r="E9" s="4" t="s">
        <v>79</v>
      </c>
      <c r="F9" s="4" t="s">
        <v>81</v>
      </c>
      <c r="G9" s="4" t="s">
        <v>1333</v>
      </c>
      <c r="H9" s="4" t="s">
        <v>146</v>
      </c>
      <c r="I9" s="4" t="s">
        <v>84</v>
      </c>
    </row>
    <row r="10" spans="1:9" ht="13.5" thickBot="1">
      <c r="A10" s="5"/>
      <c r="B10" s="5"/>
      <c r="C10" s="5"/>
      <c r="D10" s="5"/>
      <c r="E10" s="5"/>
      <c r="F10" s="5" t="s">
        <v>85</v>
      </c>
      <c r="G10" s="5" t="s">
        <v>86</v>
      </c>
      <c r="H10" s="5" t="s">
        <v>85</v>
      </c>
      <c r="I10" s="5" t="s">
        <v>85</v>
      </c>
    </row>
    <row r="13" spans="1:9">
      <c r="A13" s="4" t="s">
        <v>1334</v>
      </c>
      <c r="B13" s="4"/>
      <c r="C13" s="4"/>
      <c r="D13" s="4"/>
      <c r="E13" s="4"/>
      <c r="G13" s="12">
        <v>0</v>
      </c>
      <c r="H13" s="13">
        <v>0</v>
      </c>
      <c r="I13" s="13">
        <v>0</v>
      </c>
    </row>
    <row r="16" spans="1:9">
      <c r="A16" s="4" t="s">
        <v>1335</v>
      </c>
      <c r="B16" s="4"/>
      <c r="C16" s="4"/>
      <c r="D16" s="4"/>
      <c r="E16" s="4"/>
    </row>
    <row r="17" spans="1:9">
      <c r="A17" s="16" t="s">
        <v>1336</v>
      </c>
      <c r="B17" s="16"/>
      <c r="C17" s="16"/>
      <c r="D17" s="16"/>
      <c r="E17" s="16"/>
    </row>
    <row r="18" spans="1:9">
      <c r="A18" s="16" t="s">
        <v>1337</v>
      </c>
      <c r="B18" s="16"/>
      <c r="C18" s="16"/>
      <c r="D18" s="16"/>
      <c r="E18" s="16"/>
      <c r="G18" s="19">
        <v>0</v>
      </c>
      <c r="H18" s="20">
        <v>0</v>
      </c>
      <c r="I18" s="20">
        <v>0</v>
      </c>
    </row>
    <row r="20" spans="1:9">
      <c r="A20" s="4" t="s">
        <v>1338</v>
      </c>
      <c r="B20" s="4"/>
      <c r="C20" s="4"/>
      <c r="D20" s="4"/>
      <c r="E20" s="4"/>
      <c r="G20" s="12">
        <v>0</v>
      </c>
      <c r="H20" s="13">
        <v>0</v>
      </c>
      <c r="I20" s="13">
        <v>0</v>
      </c>
    </row>
    <row r="23" spans="1:9">
      <c r="A23" s="4" t="s">
        <v>1335</v>
      </c>
      <c r="B23" s="4"/>
      <c r="C23" s="4"/>
      <c r="D23" s="4"/>
      <c r="E23" s="4"/>
    </row>
    <row r="24" spans="1:9">
      <c r="A24" s="16" t="s">
        <v>1339</v>
      </c>
      <c r="B24" s="16"/>
      <c r="C24" s="16"/>
      <c r="D24" s="16"/>
      <c r="E24" s="16"/>
    </row>
    <row r="25" spans="1:9">
      <c r="A25" s="16" t="s">
        <v>1340</v>
      </c>
      <c r="B25" s="16"/>
      <c r="C25" s="16"/>
      <c r="D25" s="16"/>
      <c r="E25" s="16"/>
      <c r="G25" s="19">
        <v>0</v>
      </c>
      <c r="H25" s="20">
        <v>0</v>
      </c>
      <c r="I25" s="20">
        <v>0</v>
      </c>
    </row>
    <row r="27" spans="1:9">
      <c r="A27" s="4" t="s">
        <v>1338</v>
      </c>
      <c r="B27" s="4"/>
      <c r="C27" s="4"/>
      <c r="D27" s="4"/>
      <c r="E27" s="4"/>
      <c r="G27" s="12">
        <v>0</v>
      </c>
      <c r="H27" s="13">
        <v>0</v>
      </c>
      <c r="I27" s="13">
        <v>0</v>
      </c>
    </row>
    <row r="31" spans="1:9">
      <c r="A31" s="8" t="s">
        <v>139</v>
      </c>
      <c r="B31" s="8"/>
      <c r="C31" s="8"/>
      <c r="D31" s="8"/>
      <c r="E31" s="8"/>
    </row>
    <row r="35" spans="1:1">
      <c r="A35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rightToLeft="1" workbookViewId="0">
      <selection activeCell="D31" sqref="D31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1341</v>
      </c>
    </row>
    <row r="6" spans="1:10">
      <c r="A6" s="2" t="s">
        <v>2</v>
      </c>
    </row>
    <row r="9" spans="1:10">
      <c r="A9" s="4" t="s">
        <v>74</v>
      </c>
      <c r="B9" s="4" t="s">
        <v>75</v>
      </c>
      <c r="C9" s="4" t="s">
        <v>77</v>
      </c>
      <c r="D9" s="4" t="s">
        <v>78</v>
      </c>
      <c r="E9" s="4" t="s">
        <v>79</v>
      </c>
      <c r="F9" s="4" t="s">
        <v>80</v>
      </c>
      <c r="G9" s="4" t="s">
        <v>81</v>
      </c>
      <c r="H9" s="4" t="s">
        <v>974</v>
      </c>
      <c r="I9" s="4" t="s">
        <v>83</v>
      </c>
      <c r="J9" s="4" t="s">
        <v>84</v>
      </c>
    </row>
    <row r="10" spans="1:10" ht="13.5" thickBot="1">
      <c r="A10" s="5"/>
      <c r="B10" s="5"/>
      <c r="C10" s="5"/>
      <c r="D10" s="5"/>
      <c r="E10" s="5"/>
      <c r="F10" s="5" t="s">
        <v>85</v>
      </c>
      <c r="G10" s="5" t="s">
        <v>85</v>
      </c>
      <c r="H10" s="5" t="s">
        <v>86</v>
      </c>
      <c r="I10" s="5" t="s">
        <v>85</v>
      </c>
      <c r="J10" s="5" t="s">
        <v>85</v>
      </c>
    </row>
    <row r="13" spans="1:10">
      <c r="A13" s="4" t="s">
        <v>1342</v>
      </c>
      <c r="B13" s="15"/>
      <c r="C13" s="4"/>
      <c r="D13" s="4"/>
      <c r="E13" s="4"/>
      <c r="H13" s="12">
        <f>+H23</f>
        <v>-2608.1640000000002</v>
      </c>
      <c r="I13" s="13">
        <v>1</v>
      </c>
      <c r="J13" s="13">
        <f>H13/'סיכום נכסי ההשקעה'!B49</f>
        <v>-2.6320945137494303E-3</v>
      </c>
    </row>
    <row r="16" spans="1:10">
      <c r="A16" s="4" t="s">
        <v>1343</v>
      </c>
      <c r="B16" s="15"/>
      <c r="C16" s="4"/>
      <c r="D16" s="4"/>
      <c r="E16" s="4"/>
    </row>
    <row r="17" spans="1:10">
      <c r="A17" s="16" t="s">
        <v>1343</v>
      </c>
      <c r="B17" s="17"/>
      <c r="C17" s="16"/>
      <c r="D17" s="16"/>
      <c r="E17" s="16"/>
    </row>
    <row r="18" spans="1:10">
      <c r="A18" s="8" t="s">
        <v>1344</v>
      </c>
      <c r="B18" s="18">
        <v>199999999</v>
      </c>
      <c r="C18" s="8" t="s">
        <v>1365</v>
      </c>
      <c r="D18" s="22">
        <v>0</v>
      </c>
      <c r="E18" s="8" t="s">
        <v>93</v>
      </c>
      <c r="F18" s="22">
        <v>0</v>
      </c>
      <c r="G18" s="22">
        <v>0</v>
      </c>
      <c r="H18" s="9">
        <v>-1149.0340000000001</v>
      </c>
      <c r="I18" s="10">
        <v>1</v>
      </c>
      <c r="J18" s="10">
        <f>+H18/'סיכום נכסי ההשקעה'!$B$49</f>
        <v>-1.1595766552684429E-3</v>
      </c>
    </row>
    <row r="19" spans="1:10">
      <c r="A19" s="8" t="s">
        <v>1369</v>
      </c>
      <c r="B19" s="18">
        <v>199999999</v>
      </c>
      <c r="C19" s="8" t="s">
        <v>1365</v>
      </c>
      <c r="D19" s="22">
        <v>0</v>
      </c>
      <c r="E19" s="8" t="s">
        <v>93</v>
      </c>
      <c r="F19" s="22">
        <v>0</v>
      </c>
      <c r="G19" s="22">
        <v>0</v>
      </c>
      <c r="H19" s="9">
        <v>-1459.13</v>
      </c>
      <c r="I19" s="10">
        <v>1</v>
      </c>
      <c r="J19" s="10">
        <f>+H19/'סיכום נכסי ההשקעה'!$B$49</f>
        <v>-1.4725178584809875E-3</v>
      </c>
    </row>
    <row r="20" spans="1:10">
      <c r="A20" s="33" t="s">
        <v>1379</v>
      </c>
      <c r="B20" s="18">
        <v>5112120</v>
      </c>
      <c r="C20" s="32" t="s">
        <v>1365</v>
      </c>
      <c r="D20" s="22">
        <v>0</v>
      </c>
      <c r="E20" s="32" t="s">
        <v>93</v>
      </c>
      <c r="F20" s="22">
        <v>0</v>
      </c>
      <c r="G20" s="22">
        <v>0</v>
      </c>
      <c r="H20" s="9">
        <v>0</v>
      </c>
      <c r="I20" s="10">
        <v>0</v>
      </c>
      <c r="J20" s="10">
        <f>H20/'[1]סיכום נכסי ההשקעה'!B47</f>
        <v>0</v>
      </c>
    </row>
    <row r="21" spans="1:10">
      <c r="A21" s="16" t="s">
        <v>1345</v>
      </c>
      <c r="B21" s="17"/>
      <c r="C21" s="16"/>
      <c r="D21" s="16"/>
      <c r="E21" s="16"/>
      <c r="H21" s="19">
        <f>SUM(H18:H19)</f>
        <v>-2608.1640000000002</v>
      </c>
      <c r="I21" s="20">
        <v>1</v>
      </c>
      <c r="J21" s="20">
        <f>SUM(J18:J19)</f>
        <v>-2.6320945137494303E-3</v>
      </c>
    </row>
    <row r="23" spans="1:10">
      <c r="A23" s="4" t="s">
        <v>1345</v>
      </c>
      <c r="B23" s="15"/>
      <c r="C23" s="4"/>
      <c r="D23" s="4"/>
      <c r="E23" s="4"/>
      <c r="H23" s="12">
        <f>+H21</f>
        <v>-2608.1640000000002</v>
      </c>
      <c r="I23" s="13">
        <v>1</v>
      </c>
      <c r="J23" s="13">
        <f>+J21</f>
        <v>-2.6320945137494303E-3</v>
      </c>
    </row>
    <row r="26" spans="1:10">
      <c r="A26" s="4" t="s">
        <v>1346</v>
      </c>
      <c r="B26" s="15"/>
      <c r="C26" s="4"/>
      <c r="D26" s="4"/>
      <c r="E26" s="4"/>
    </row>
    <row r="27" spans="1:10">
      <c r="A27" s="16" t="s">
        <v>1346</v>
      </c>
      <c r="B27" s="17"/>
      <c r="C27" s="16"/>
      <c r="D27" s="16"/>
      <c r="E27" s="16"/>
    </row>
    <row r="28" spans="1:10">
      <c r="A28" s="16" t="s">
        <v>1347</v>
      </c>
      <c r="B28" s="17"/>
      <c r="C28" s="16"/>
      <c r="D28" s="16"/>
      <c r="E28" s="16"/>
      <c r="H28" s="19">
        <v>0</v>
      </c>
      <c r="I28" s="20">
        <v>0</v>
      </c>
      <c r="J28" s="20">
        <v>0</v>
      </c>
    </row>
    <row r="30" spans="1:10">
      <c r="A30" s="4" t="s">
        <v>1347</v>
      </c>
      <c r="B30" s="15"/>
      <c r="C30" s="4"/>
      <c r="D30" s="4"/>
      <c r="E30" s="4"/>
      <c r="H30" s="12">
        <v>0</v>
      </c>
      <c r="I30" s="13">
        <v>0</v>
      </c>
      <c r="J30" s="13">
        <v>0</v>
      </c>
    </row>
    <row r="34" spans="1:5">
      <c r="A34" s="8" t="s">
        <v>139</v>
      </c>
      <c r="B34" s="18"/>
      <c r="C34" s="8"/>
      <c r="D34" s="8"/>
      <c r="E34" s="8"/>
    </row>
    <row r="38" spans="1:5">
      <c r="A38" s="2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3"/>
  <sheetViews>
    <sheetView rightToLeft="1" workbookViewId="0">
      <selection activeCell="C36" sqref="C36"/>
    </sheetView>
  </sheetViews>
  <sheetFormatPr defaultColWidth="9.140625" defaultRowHeight="12.75"/>
  <cols>
    <col min="1" max="1" width="38.7109375" customWidth="1"/>
    <col min="2" max="2" width="24.7109375" customWidth="1"/>
    <col min="3" max="3" width="12.7109375" customWidth="1"/>
  </cols>
  <sheetData>
    <row r="2" spans="1:3" ht="18">
      <c r="A2" s="1" t="s">
        <v>0</v>
      </c>
    </row>
    <row r="4" spans="1:3" ht="18">
      <c r="A4" s="1" t="s">
        <v>1348</v>
      </c>
    </row>
    <row r="6" spans="1:3">
      <c r="A6" s="2" t="s">
        <v>2</v>
      </c>
    </row>
    <row r="9" spans="1:3">
      <c r="A9" s="4" t="s">
        <v>74</v>
      </c>
      <c r="B9" s="26" t="s">
        <v>1349</v>
      </c>
      <c r="C9" s="4" t="s">
        <v>974</v>
      </c>
    </row>
    <row r="10" spans="1:3" ht="13.5" thickBot="1">
      <c r="A10" s="5"/>
      <c r="B10" s="27" t="s">
        <v>147</v>
      </c>
      <c r="C10" s="5" t="s">
        <v>86</v>
      </c>
    </row>
    <row r="13" spans="1:3">
      <c r="A13" s="4" t="s">
        <v>1350</v>
      </c>
      <c r="B13" s="4"/>
      <c r="C13" s="12">
        <f>+C33+C24</f>
        <v>6764.2480000000005</v>
      </c>
    </row>
    <row r="16" spans="1:3">
      <c r="A16" s="4" t="s">
        <v>1351</v>
      </c>
      <c r="B16" s="4"/>
    </row>
    <row r="17" spans="1:3">
      <c r="A17" s="16" t="s">
        <v>1352</v>
      </c>
      <c r="B17" s="16"/>
    </row>
    <row r="18" spans="1:3">
      <c r="A18" s="16"/>
      <c r="B18" s="16"/>
    </row>
    <row r="19" spans="1:3">
      <c r="A19" s="16" t="s">
        <v>1159</v>
      </c>
      <c r="B19" s="25">
        <v>43891</v>
      </c>
      <c r="C19" s="19">
        <v>159.58799999999999</v>
      </c>
    </row>
    <row r="20" spans="1:3">
      <c r="A20" s="16" t="s">
        <v>1371</v>
      </c>
      <c r="B20" s="25">
        <v>44785</v>
      </c>
      <c r="C20" s="19">
        <v>598.17600000000004</v>
      </c>
    </row>
    <row r="21" spans="1:3">
      <c r="A21" s="16" t="s">
        <v>1372</v>
      </c>
      <c r="B21" s="25">
        <v>46507</v>
      </c>
      <c r="C21" s="19">
        <v>3072.34</v>
      </c>
    </row>
    <row r="22" spans="1:3">
      <c r="A22" s="16" t="s">
        <v>1353</v>
      </c>
      <c r="B22" s="16"/>
      <c r="C22" s="19">
        <f>SUM(C19:C21)</f>
        <v>3830.1040000000003</v>
      </c>
    </row>
    <row r="24" spans="1:3">
      <c r="A24" s="4" t="s">
        <v>1354</v>
      </c>
      <c r="B24" s="4"/>
      <c r="C24" s="12">
        <f>+C22</f>
        <v>3830.1040000000003</v>
      </c>
    </row>
    <row r="27" spans="1:3">
      <c r="A27" s="4" t="s">
        <v>1355</v>
      </c>
      <c r="B27" s="4"/>
    </row>
    <row r="28" spans="1:3">
      <c r="A28" s="4"/>
      <c r="B28" s="4"/>
    </row>
    <row r="29" spans="1:3">
      <c r="A29" s="16" t="s">
        <v>1155</v>
      </c>
      <c r="B29" s="25">
        <v>42910</v>
      </c>
      <c r="C29" s="19">
        <v>265.834</v>
      </c>
    </row>
    <row r="30" spans="1:3">
      <c r="A30" s="16" t="s">
        <v>1158</v>
      </c>
      <c r="B30" s="25">
        <v>43640</v>
      </c>
      <c r="C30" s="19">
        <v>1056.9829999999999</v>
      </c>
    </row>
    <row r="31" spans="1:3">
      <c r="A31" s="16" t="s">
        <v>1370</v>
      </c>
      <c r="B31" s="25">
        <v>45953</v>
      </c>
      <c r="C31" s="19">
        <v>1611.327</v>
      </c>
    </row>
    <row r="32" spans="1:3">
      <c r="A32" s="16" t="s">
        <v>1356</v>
      </c>
      <c r="B32" s="16"/>
    </row>
    <row r="33" spans="1:3">
      <c r="A33" s="16" t="s">
        <v>1357</v>
      </c>
      <c r="B33" s="16"/>
      <c r="C33" s="28">
        <f>SUM(C29:C32)</f>
        <v>2934.1440000000002</v>
      </c>
    </row>
    <row r="35" spans="1:3">
      <c r="A35" s="4" t="s">
        <v>1358</v>
      </c>
      <c r="B35" s="4"/>
      <c r="C35" s="12">
        <f>+C33</f>
        <v>2934.1440000000002</v>
      </c>
    </row>
    <row r="39" spans="1:3">
      <c r="A39" s="8" t="s">
        <v>139</v>
      </c>
      <c r="B39" s="8"/>
    </row>
    <row r="43" spans="1:3">
      <c r="A43" s="2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rightToLeft="1" workbookViewId="0">
      <selection activeCell="C40" sqref="C40"/>
    </sheetView>
  </sheetViews>
  <sheetFormatPr defaultColWidth="9.140625" defaultRowHeight="12.75"/>
  <cols>
    <col min="1" max="1" width="46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1359</v>
      </c>
    </row>
    <row r="6" spans="1:15">
      <c r="A6" s="2" t="s">
        <v>2</v>
      </c>
    </row>
    <row r="9" spans="1:15">
      <c r="A9" s="4" t="s">
        <v>74</v>
      </c>
      <c r="B9" s="4" t="s">
        <v>75</v>
      </c>
      <c r="C9" s="4" t="s">
        <v>204</v>
      </c>
      <c r="D9" s="4" t="s">
        <v>77</v>
      </c>
      <c r="E9" s="4" t="s">
        <v>78</v>
      </c>
      <c r="F9" s="4" t="s">
        <v>142</v>
      </c>
      <c r="G9" s="4" t="s">
        <v>143</v>
      </c>
      <c r="H9" s="4" t="s">
        <v>79</v>
      </c>
      <c r="I9" s="4" t="s">
        <v>80</v>
      </c>
      <c r="J9" s="4" t="s">
        <v>1360</v>
      </c>
      <c r="K9" s="4" t="s">
        <v>144</v>
      </c>
      <c r="L9" s="4" t="s">
        <v>1361</v>
      </c>
      <c r="M9" s="4" t="s">
        <v>145</v>
      </c>
      <c r="N9" s="4" t="s">
        <v>146</v>
      </c>
      <c r="O9" s="4" t="s">
        <v>84</v>
      </c>
    </row>
    <row r="10" spans="1:15" ht="13.5" thickBot="1">
      <c r="A10" s="5"/>
      <c r="B10" s="5"/>
      <c r="C10" s="5"/>
      <c r="D10" s="5"/>
      <c r="E10" s="5"/>
      <c r="F10" s="5" t="s">
        <v>147</v>
      </c>
      <c r="G10" s="5" t="s">
        <v>148</v>
      </c>
      <c r="H10" s="5"/>
      <c r="I10" s="5" t="s">
        <v>85</v>
      </c>
      <c r="J10" s="5" t="s">
        <v>85</v>
      </c>
      <c r="K10" s="5" t="s">
        <v>149</v>
      </c>
      <c r="L10" s="5" t="s">
        <v>86</v>
      </c>
      <c r="M10" s="5" t="s">
        <v>85</v>
      </c>
      <c r="N10" s="5" t="s">
        <v>85</v>
      </c>
      <c r="O10" s="5" t="s">
        <v>85</v>
      </c>
    </row>
    <row r="13" spans="1:15">
      <c r="A13" s="4" t="s">
        <v>223</v>
      </c>
      <c r="B13" s="15"/>
      <c r="C13" s="4"/>
      <c r="D13" s="4"/>
      <c r="E13" s="4"/>
      <c r="F13" s="4"/>
      <c r="H13" s="4"/>
      <c r="K13" s="12">
        <v>0</v>
      </c>
      <c r="L13" s="12">
        <v>0</v>
      </c>
      <c r="N13" s="13">
        <v>0</v>
      </c>
      <c r="O13" s="13">
        <v>0</v>
      </c>
    </row>
    <row r="16" spans="1:15">
      <c r="A16" s="4" t="s">
        <v>224</v>
      </c>
      <c r="B16" s="15"/>
      <c r="C16" s="4"/>
      <c r="D16" s="4"/>
      <c r="E16" s="4"/>
      <c r="F16" s="4"/>
      <c r="H16" s="4"/>
    </row>
    <row r="17" spans="1:15">
      <c r="A17" s="16" t="s">
        <v>225</v>
      </c>
      <c r="B17" s="17"/>
      <c r="C17" s="16"/>
      <c r="D17" s="16"/>
      <c r="E17" s="16"/>
      <c r="F17" s="16"/>
      <c r="H17" s="16"/>
    </row>
    <row r="18" spans="1:15">
      <c r="A18" s="16" t="s">
        <v>372</v>
      </c>
      <c r="B18" s="17"/>
      <c r="C18" s="16"/>
      <c r="D18" s="16"/>
      <c r="E18" s="16"/>
      <c r="F18" s="16"/>
      <c r="H18" s="16"/>
      <c r="K18" s="19">
        <v>0</v>
      </c>
      <c r="L18" s="19">
        <v>0</v>
      </c>
      <c r="N18" s="20">
        <v>0</v>
      </c>
      <c r="O18" s="20">
        <v>0</v>
      </c>
    </row>
    <row r="20" spans="1:15">
      <c r="A20" s="16" t="s">
        <v>373</v>
      </c>
      <c r="B20" s="17"/>
      <c r="C20" s="16"/>
      <c r="D20" s="16"/>
      <c r="E20" s="16"/>
      <c r="F20" s="16"/>
      <c r="H20" s="16"/>
    </row>
    <row r="21" spans="1:15">
      <c r="A21" s="16" t="s">
        <v>415</v>
      </c>
      <c r="B21" s="17"/>
      <c r="C21" s="16"/>
      <c r="D21" s="16"/>
      <c r="E21" s="16"/>
      <c r="F21" s="16"/>
      <c r="H21" s="16"/>
      <c r="K21" s="19">
        <v>0</v>
      </c>
      <c r="L21" s="19">
        <v>0</v>
      </c>
      <c r="N21" s="20">
        <v>0</v>
      </c>
      <c r="O21" s="20">
        <v>0</v>
      </c>
    </row>
    <row r="23" spans="1:15">
      <c r="A23" s="16" t="s">
        <v>416</v>
      </c>
      <c r="B23" s="17"/>
      <c r="C23" s="16"/>
      <c r="D23" s="16"/>
      <c r="E23" s="16"/>
      <c r="F23" s="16"/>
      <c r="H23" s="16"/>
    </row>
    <row r="24" spans="1:15">
      <c r="A24" s="16" t="s">
        <v>417</v>
      </c>
      <c r="B24" s="17"/>
      <c r="C24" s="16"/>
      <c r="D24" s="16"/>
      <c r="E24" s="16"/>
      <c r="F24" s="16"/>
      <c r="H24" s="16"/>
      <c r="K24" s="19">
        <v>0</v>
      </c>
      <c r="L24" s="19">
        <v>0</v>
      </c>
      <c r="N24" s="20">
        <v>0</v>
      </c>
      <c r="O24" s="20">
        <v>0</v>
      </c>
    </row>
    <row r="26" spans="1:15">
      <c r="A26" s="16" t="s">
        <v>418</v>
      </c>
      <c r="B26" s="17"/>
      <c r="C26" s="16"/>
      <c r="D26" s="16"/>
      <c r="E26" s="16"/>
      <c r="F26" s="16"/>
      <c r="H26" s="16"/>
    </row>
    <row r="27" spans="1:15">
      <c r="A27" s="16" t="s">
        <v>419</v>
      </c>
      <c r="B27" s="17"/>
      <c r="C27" s="16"/>
      <c r="D27" s="16"/>
      <c r="E27" s="16"/>
      <c r="F27" s="16"/>
      <c r="H27" s="16"/>
      <c r="K27" s="19">
        <v>0</v>
      </c>
      <c r="L27" s="19">
        <v>0</v>
      </c>
      <c r="N27" s="20">
        <v>0</v>
      </c>
      <c r="O27" s="20">
        <v>0</v>
      </c>
    </row>
    <row r="29" spans="1:15">
      <c r="A29" s="4" t="s">
        <v>420</v>
      </c>
      <c r="B29" s="15"/>
      <c r="C29" s="4"/>
      <c r="D29" s="4"/>
      <c r="E29" s="4"/>
      <c r="F29" s="4"/>
      <c r="H29" s="4"/>
      <c r="K29" s="12">
        <v>0</v>
      </c>
      <c r="L29" s="12">
        <v>0</v>
      </c>
      <c r="N29" s="13">
        <v>0</v>
      </c>
      <c r="O29" s="13">
        <v>0</v>
      </c>
    </row>
    <row r="32" spans="1:15">
      <c r="A32" s="4" t="s">
        <v>1335</v>
      </c>
      <c r="B32" s="15"/>
      <c r="C32" s="4"/>
      <c r="D32" s="4"/>
      <c r="E32" s="4"/>
      <c r="F32" s="4"/>
      <c r="H32" s="4"/>
    </row>
    <row r="33" spans="1:15">
      <c r="A33" s="4" t="s">
        <v>1338</v>
      </c>
      <c r="B33" s="15"/>
      <c r="C33" s="4"/>
      <c r="D33" s="4"/>
      <c r="E33" s="4"/>
      <c r="F33" s="4"/>
      <c r="H33" s="4"/>
      <c r="K33" s="12">
        <v>0</v>
      </c>
      <c r="L33" s="12">
        <v>0</v>
      </c>
      <c r="N33" s="13">
        <v>0</v>
      </c>
      <c r="O33" s="13">
        <v>0</v>
      </c>
    </row>
    <row r="37" spans="1:15">
      <c r="A37" s="8" t="s">
        <v>139</v>
      </c>
      <c r="B37" s="18"/>
      <c r="C37" s="8"/>
      <c r="D37" s="8"/>
      <c r="E37" s="8"/>
      <c r="F37" s="8"/>
      <c r="H37" s="8"/>
    </row>
    <row r="41" spans="1:15">
      <c r="A41" s="2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rightToLeft="1" workbookViewId="0">
      <selection activeCell="F39" sqref="F39"/>
    </sheetView>
  </sheetViews>
  <sheetFormatPr defaultColWidth="9.140625" defaultRowHeight="12.75"/>
  <cols>
    <col min="1" max="1" width="35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1362</v>
      </c>
    </row>
    <row r="6" spans="1:15">
      <c r="A6" s="2" t="s">
        <v>2</v>
      </c>
    </row>
    <row r="9" spans="1:15">
      <c r="A9" s="4" t="s">
        <v>74</v>
      </c>
      <c r="B9" s="4" t="s">
        <v>75</v>
      </c>
      <c r="C9" s="4" t="s">
        <v>204</v>
      </c>
      <c r="D9" s="4" t="s">
        <v>77</v>
      </c>
      <c r="E9" s="4" t="s">
        <v>78</v>
      </c>
      <c r="F9" s="4" t="s">
        <v>142</v>
      </c>
      <c r="G9" s="4" t="s">
        <v>143</v>
      </c>
      <c r="H9" s="4" t="s">
        <v>79</v>
      </c>
      <c r="I9" s="4" t="s">
        <v>80</v>
      </c>
      <c r="J9" s="4" t="s">
        <v>1360</v>
      </c>
      <c r="K9" s="4" t="s">
        <v>144</v>
      </c>
      <c r="L9" s="4" t="s">
        <v>1361</v>
      </c>
      <c r="M9" s="4" t="s">
        <v>145</v>
      </c>
      <c r="N9" s="4" t="s">
        <v>146</v>
      </c>
      <c r="O9" s="4" t="s">
        <v>84</v>
      </c>
    </row>
    <row r="10" spans="1:15" ht="13.5" thickBot="1">
      <c r="A10" s="5"/>
      <c r="B10" s="5"/>
      <c r="C10" s="5"/>
      <c r="D10" s="5"/>
      <c r="E10" s="5"/>
      <c r="F10" s="5" t="s">
        <v>147</v>
      </c>
      <c r="G10" s="5" t="s">
        <v>148</v>
      </c>
      <c r="H10" s="5"/>
      <c r="I10" s="5" t="s">
        <v>85</v>
      </c>
      <c r="J10" s="5" t="s">
        <v>85</v>
      </c>
      <c r="K10" s="5" t="s">
        <v>149</v>
      </c>
      <c r="L10" s="5" t="s">
        <v>86</v>
      </c>
      <c r="M10" s="5" t="s">
        <v>85</v>
      </c>
      <c r="N10" s="5" t="s">
        <v>85</v>
      </c>
      <c r="O10" s="5" t="s">
        <v>85</v>
      </c>
    </row>
    <row r="13" spans="1:15">
      <c r="A13" s="4" t="s">
        <v>1110</v>
      </c>
      <c r="B13" s="15"/>
      <c r="C13" s="4"/>
      <c r="D13" s="4"/>
      <c r="E13" s="4"/>
      <c r="F13" s="4"/>
      <c r="H13" s="4"/>
      <c r="K13" s="12">
        <v>0</v>
      </c>
      <c r="L13" s="12">
        <v>0</v>
      </c>
      <c r="N13" s="13">
        <v>0</v>
      </c>
      <c r="O13" s="13">
        <v>0</v>
      </c>
    </row>
    <row r="16" spans="1:15">
      <c r="A16" s="4" t="s">
        <v>1111</v>
      </c>
      <c r="B16" s="15"/>
      <c r="C16" s="4"/>
      <c r="D16" s="4"/>
      <c r="E16" s="4"/>
      <c r="F16" s="4"/>
      <c r="H16" s="4"/>
    </row>
    <row r="17" spans="1:15">
      <c r="A17" s="16" t="s">
        <v>1112</v>
      </c>
      <c r="B17" s="17"/>
      <c r="C17" s="16"/>
      <c r="D17" s="16"/>
      <c r="E17" s="16"/>
      <c r="F17" s="16"/>
      <c r="H17" s="16"/>
    </row>
    <row r="18" spans="1:15">
      <c r="A18" s="16" t="s">
        <v>1114</v>
      </c>
      <c r="B18" s="17"/>
      <c r="C18" s="16"/>
      <c r="D18" s="16"/>
      <c r="E18" s="16"/>
      <c r="F18" s="16"/>
      <c r="H18" s="16"/>
      <c r="K18" s="19">
        <v>0</v>
      </c>
      <c r="L18" s="19">
        <v>0</v>
      </c>
      <c r="N18" s="20">
        <v>0</v>
      </c>
      <c r="O18" s="20">
        <v>0</v>
      </c>
    </row>
    <row r="20" spans="1:15">
      <c r="A20" s="16" t="s">
        <v>1115</v>
      </c>
      <c r="B20" s="17"/>
      <c r="C20" s="16"/>
      <c r="D20" s="16"/>
      <c r="E20" s="16"/>
      <c r="F20" s="16"/>
      <c r="H20" s="16"/>
    </row>
    <row r="21" spans="1:15">
      <c r="A21" s="16" t="s">
        <v>1118</v>
      </c>
      <c r="B21" s="17"/>
      <c r="C21" s="16"/>
      <c r="D21" s="16"/>
      <c r="E21" s="16"/>
      <c r="F21" s="16"/>
      <c r="H21" s="16"/>
      <c r="K21" s="19">
        <v>0</v>
      </c>
      <c r="L21" s="19">
        <v>0</v>
      </c>
      <c r="N21" s="20">
        <v>0</v>
      </c>
      <c r="O21" s="20">
        <v>0</v>
      </c>
    </row>
    <row r="23" spans="1:15">
      <c r="A23" s="16" t="s">
        <v>1119</v>
      </c>
      <c r="B23" s="17"/>
      <c r="C23" s="16"/>
      <c r="D23" s="16"/>
      <c r="E23" s="16"/>
      <c r="F23" s="16"/>
      <c r="H23" s="16"/>
    </row>
    <row r="24" spans="1:15">
      <c r="A24" s="16" t="s">
        <v>1120</v>
      </c>
      <c r="B24" s="17"/>
      <c r="C24" s="16"/>
      <c r="D24" s="16"/>
      <c r="E24" s="16"/>
      <c r="F24" s="16"/>
      <c r="H24" s="16"/>
      <c r="K24" s="19">
        <v>0</v>
      </c>
      <c r="L24" s="19">
        <v>0</v>
      </c>
      <c r="N24" s="20">
        <v>0</v>
      </c>
      <c r="O24" s="20">
        <v>0</v>
      </c>
    </row>
    <row r="26" spans="1:15">
      <c r="A26" s="16" t="s">
        <v>1121</v>
      </c>
      <c r="B26" s="17"/>
      <c r="C26" s="16"/>
      <c r="D26" s="16"/>
      <c r="E26" s="16"/>
      <c r="F26" s="16"/>
      <c r="H26" s="16"/>
    </row>
    <row r="27" spans="1:15">
      <c r="A27" s="16" t="s">
        <v>1122</v>
      </c>
      <c r="B27" s="17"/>
      <c r="C27" s="16"/>
      <c r="D27" s="16"/>
      <c r="E27" s="16"/>
      <c r="F27" s="16"/>
      <c r="H27" s="16"/>
      <c r="K27" s="19">
        <v>0</v>
      </c>
      <c r="L27" s="19">
        <v>0</v>
      </c>
      <c r="N27" s="20">
        <v>0</v>
      </c>
      <c r="O27" s="20">
        <v>0</v>
      </c>
    </row>
    <row r="29" spans="1:15">
      <c r="A29" s="4" t="s">
        <v>1123</v>
      </c>
      <c r="B29" s="15"/>
      <c r="C29" s="4"/>
      <c r="D29" s="4"/>
      <c r="E29" s="4"/>
      <c r="F29" s="4"/>
      <c r="H29" s="4"/>
      <c r="K29" s="12">
        <v>0</v>
      </c>
      <c r="L29" s="12">
        <v>0</v>
      </c>
      <c r="N29" s="13">
        <v>0</v>
      </c>
      <c r="O29" s="13">
        <v>0</v>
      </c>
    </row>
    <row r="32" spans="1:15">
      <c r="A32" s="4" t="s">
        <v>1335</v>
      </c>
      <c r="B32" s="15"/>
      <c r="C32" s="4"/>
      <c r="D32" s="4"/>
      <c r="E32" s="4"/>
      <c r="F32" s="4"/>
      <c r="H32" s="4"/>
    </row>
    <row r="33" spans="1:15">
      <c r="A33" s="4" t="s">
        <v>1338</v>
      </c>
      <c r="B33" s="15"/>
      <c r="C33" s="4"/>
      <c r="D33" s="4"/>
      <c r="E33" s="4"/>
      <c r="F33" s="4"/>
      <c r="H33" s="4"/>
      <c r="K33" s="12">
        <v>0</v>
      </c>
      <c r="L33" s="12">
        <v>0</v>
      </c>
      <c r="N33" s="13">
        <v>0</v>
      </c>
      <c r="O33" s="13">
        <v>0</v>
      </c>
    </row>
    <row r="37" spans="1:15">
      <c r="A37" s="8" t="s">
        <v>139</v>
      </c>
      <c r="B37" s="18"/>
      <c r="C37" s="8"/>
      <c r="D37" s="8"/>
      <c r="E37" s="8"/>
      <c r="F37" s="8"/>
      <c r="H37" s="8"/>
    </row>
    <row r="41" spans="1:15">
      <c r="A41" s="2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9"/>
  <sheetViews>
    <sheetView rightToLeft="1" topLeftCell="G1" workbookViewId="0">
      <selection activeCell="P62" sqref="P62"/>
    </sheetView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140</v>
      </c>
    </row>
    <row r="6" spans="1:16">
      <c r="A6" s="2" t="s">
        <v>2</v>
      </c>
    </row>
    <row r="9" spans="1:16">
      <c r="A9" s="4" t="s">
        <v>74</v>
      </c>
      <c r="B9" s="4" t="s">
        <v>75</v>
      </c>
      <c r="C9" s="4" t="s">
        <v>141</v>
      </c>
      <c r="D9" s="4" t="s">
        <v>77</v>
      </c>
      <c r="E9" s="4" t="s">
        <v>78</v>
      </c>
      <c r="F9" s="4" t="s">
        <v>142</v>
      </c>
      <c r="G9" s="4" t="s">
        <v>143</v>
      </c>
      <c r="H9" s="4" t="s">
        <v>79</v>
      </c>
      <c r="I9" s="4" t="s">
        <v>80</v>
      </c>
      <c r="J9" s="4" t="s">
        <v>81</v>
      </c>
      <c r="K9" s="4" t="s">
        <v>144</v>
      </c>
      <c r="L9" s="4" t="s">
        <v>41</v>
      </c>
      <c r="M9" s="4" t="s">
        <v>82</v>
      </c>
      <c r="N9" s="4" t="s">
        <v>145</v>
      </c>
      <c r="O9" s="4" t="s">
        <v>146</v>
      </c>
      <c r="P9" s="4" t="s">
        <v>84</v>
      </c>
    </row>
    <row r="10" spans="1:16" ht="13.5" thickBot="1">
      <c r="A10" s="5"/>
      <c r="B10" s="5"/>
      <c r="C10" s="5"/>
      <c r="D10" s="5"/>
      <c r="E10" s="5"/>
      <c r="F10" s="5" t="s">
        <v>147</v>
      </c>
      <c r="G10" s="5" t="s">
        <v>148</v>
      </c>
      <c r="H10" s="5"/>
      <c r="I10" s="5" t="s">
        <v>85</v>
      </c>
      <c r="J10" s="5" t="s">
        <v>85</v>
      </c>
      <c r="K10" s="5" t="s">
        <v>149</v>
      </c>
      <c r="L10" s="5" t="s">
        <v>150</v>
      </c>
      <c r="M10" s="5" t="s">
        <v>86</v>
      </c>
      <c r="N10" s="5" t="s">
        <v>85</v>
      </c>
      <c r="O10" s="5" t="s">
        <v>85</v>
      </c>
      <c r="P10" s="5" t="s">
        <v>85</v>
      </c>
    </row>
    <row r="13" spans="1:16">
      <c r="A13" s="4" t="s">
        <v>151</v>
      </c>
      <c r="B13" s="15"/>
      <c r="C13" s="4"/>
      <c r="D13" s="4"/>
      <c r="E13" s="4"/>
      <c r="F13" s="4"/>
      <c r="G13" s="15">
        <v>3.68</v>
      </c>
      <c r="H13" s="4"/>
      <c r="J13" s="13">
        <v>5.5999999999999999E-3</v>
      </c>
      <c r="K13" s="12">
        <v>163286257.96000001</v>
      </c>
      <c r="M13" s="12">
        <v>189010.39</v>
      </c>
      <c r="O13" s="13">
        <v>1</v>
      </c>
      <c r="P13" s="13">
        <f>M13/'סיכום נכסי ההשקעה'!B49</f>
        <v>0.19074460446530209</v>
      </c>
    </row>
    <row r="16" spans="1:16">
      <c r="A16" s="4" t="s">
        <v>152</v>
      </c>
      <c r="B16" s="15"/>
      <c r="C16" s="4"/>
      <c r="D16" s="4"/>
      <c r="E16" s="4"/>
      <c r="F16" s="4"/>
      <c r="H16" s="4"/>
    </row>
    <row r="17" spans="1:16">
      <c r="A17" s="16" t="s">
        <v>153</v>
      </c>
      <c r="B17" s="17"/>
      <c r="C17" s="16"/>
      <c r="D17" s="16"/>
      <c r="E17" s="16"/>
      <c r="F17" s="16"/>
      <c r="H17" s="16"/>
    </row>
    <row r="18" spans="1:16">
      <c r="A18" s="8" t="s">
        <v>154</v>
      </c>
      <c r="B18" s="18">
        <v>9590332</v>
      </c>
      <c r="C18" s="8" t="s">
        <v>155</v>
      </c>
      <c r="D18" s="8" t="s">
        <v>1365</v>
      </c>
      <c r="E18" s="22">
        <v>0</v>
      </c>
      <c r="F18" s="22">
        <v>0</v>
      </c>
      <c r="G18" s="18">
        <v>5.34</v>
      </c>
      <c r="H18" s="8" t="s">
        <v>93</v>
      </c>
      <c r="I18" s="21">
        <v>0.04</v>
      </c>
      <c r="J18" s="10">
        <v>2.3E-3</v>
      </c>
      <c r="K18" s="9">
        <v>7152997</v>
      </c>
      <c r="L18" s="9">
        <v>159.62</v>
      </c>
      <c r="M18" s="9">
        <v>11417.61</v>
      </c>
      <c r="N18" s="10">
        <v>5.0000000000000001E-4</v>
      </c>
      <c r="O18" s="10">
        <v>6.0400000000000002E-2</v>
      </c>
      <c r="P18" s="10">
        <f>M18/'סיכום נכסי ההשקעה'!$B$49</f>
        <v>1.152236923795077E-2</v>
      </c>
    </row>
    <row r="19" spans="1:16">
      <c r="A19" s="8" t="s">
        <v>156</v>
      </c>
      <c r="B19" s="18">
        <v>9590431</v>
      </c>
      <c r="C19" s="8" t="s">
        <v>155</v>
      </c>
      <c r="D19" s="8" t="s">
        <v>1365</v>
      </c>
      <c r="E19" s="22">
        <v>0</v>
      </c>
      <c r="F19" s="22">
        <v>0</v>
      </c>
      <c r="G19" s="18">
        <v>7.74</v>
      </c>
      <c r="H19" s="8" t="s">
        <v>93</v>
      </c>
      <c r="I19" s="21">
        <v>0.04</v>
      </c>
      <c r="J19" s="10">
        <v>6.1000000000000004E-3</v>
      </c>
      <c r="K19" s="9">
        <v>4206830</v>
      </c>
      <c r="L19" s="9">
        <v>160</v>
      </c>
      <c r="M19" s="9">
        <v>6730.93</v>
      </c>
      <c r="N19" s="10">
        <v>4.0000000000000002E-4</v>
      </c>
      <c r="O19" s="10">
        <v>3.56E-2</v>
      </c>
      <c r="P19" s="10">
        <f>M19/'סיכום נכסי ההשקעה'!$B$49</f>
        <v>6.7926878545334773E-3</v>
      </c>
    </row>
    <row r="20" spans="1:16">
      <c r="A20" s="8" t="s">
        <v>157</v>
      </c>
      <c r="B20" s="18">
        <v>1124056</v>
      </c>
      <c r="C20" s="8" t="s">
        <v>155</v>
      </c>
      <c r="D20" s="8" t="s">
        <v>1365</v>
      </c>
      <c r="E20" s="22">
        <v>0</v>
      </c>
      <c r="F20" s="22">
        <v>0</v>
      </c>
      <c r="G20" s="18">
        <v>6.51</v>
      </c>
      <c r="H20" s="8" t="s">
        <v>93</v>
      </c>
      <c r="I20" s="21">
        <v>2.75E-2</v>
      </c>
      <c r="J20" s="10">
        <v>4.1000000000000003E-3</v>
      </c>
      <c r="K20" s="9">
        <v>2408747</v>
      </c>
      <c r="L20" s="9">
        <v>120.12</v>
      </c>
      <c r="M20" s="9">
        <v>2893.39</v>
      </c>
      <c r="N20" s="10">
        <v>1E-4</v>
      </c>
      <c r="O20" s="10">
        <v>1.5299999999999999E-2</v>
      </c>
      <c r="P20" s="10">
        <f>M20/'סיכום נכסי ההשקעה'!$B$49</f>
        <v>2.9199375289044181E-3</v>
      </c>
    </row>
    <row r="21" spans="1:16">
      <c r="A21" s="8" t="s">
        <v>158</v>
      </c>
      <c r="B21" s="18">
        <v>1108927</v>
      </c>
      <c r="C21" s="8" t="s">
        <v>155</v>
      </c>
      <c r="D21" s="8" t="s">
        <v>1365</v>
      </c>
      <c r="E21" s="22">
        <v>0</v>
      </c>
      <c r="F21" s="22">
        <v>0</v>
      </c>
      <c r="G21" s="18">
        <v>2.4900000000000002</v>
      </c>
      <c r="H21" s="8" t="s">
        <v>93</v>
      </c>
      <c r="I21" s="21">
        <v>3.5000000000000003E-2</v>
      </c>
      <c r="J21" s="10">
        <v>1.4E-3</v>
      </c>
      <c r="K21" s="9">
        <v>1693735</v>
      </c>
      <c r="L21" s="9">
        <v>129.16999999999999</v>
      </c>
      <c r="M21" s="9">
        <v>2187.8000000000002</v>
      </c>
      <c r="N21" s="10">
        <v>1E-4</v>
      </c>
      <c r="O21" s="10">
        <v>1.1599999999999999E-2</v>
      </c>
      <c r="P21" s="10">
        <f>M21/'סיכום נכסי ההשקעה'!$B$49</f>
        <v>2.2078735758874839E-3</v>
      </c>
    </row>
    <row r="22" spans="1:16">
      <c r="A22" s="8" t="s">
        <v>159</v>
      </c>
      <c r="B22" s="18">
        <v>1125905</v>
      </c>
      <c r="C22" s="8" t="s">
        <v>155</v>
      </c>
      <c r="D22" s="8" t="s">
        <v>1365</v>
      </c>
      <c r="E22" s="22">
        <v>0</v>
      </c>
      <c r="F22" s="22">
        <v>0</v>
      </c>
      <c r="G22" s="18">
        <v>1.65</v>
      </c>
      <c r="H22" s="8" t="s">
        <v>93</v>
      </c>
      <c r="I22" s="21">
        <v>0.01</v>
      </c>
      <c r="J22" s="10">
        <v>1.2999999999999999E-3</v>
      </c>
      <c r="K22" s="9">
        <v>5035260</v>
      </c>
      <c r="L22" s="9">
        <v>104.9</v>
      </c>
      <c r="M22" s="9">
        <v>5281.99</v>
      </c>
      <c r="N22" s="10">
        <v>2.9999999999999997E-4</v>
      </c>
      <c r="O22" s="10">
        <v>2.7900000000000001E-2</v>
      </c>
      <c r="P22" s="10">
        <f>M22/'סיכום נכסי ההשקעה'!$B$49</f>
        <v>5.330453491682023E-3</v>
      </c>
    </row>
    <row r="23" spans="1:16">
      <c r="A23" s="8" t="s">
        <v>160</v>
      </c>
      <c r="B23" s="18">
        <v>1097708</v>
      </c>
      <c r="C23" s="8" t="s">
        <v>155</v>
      </c>
      <c r="D23" s="8" t="s">
        <v>1365</v>
      </c>
      <c r="E23" s="22">
        <v>0</v>
      </c>
      <c r="F23" s="22">
        <v>0</v>
      </c>
      <c r="G23" s="18">
        <v>15.52</v>
      </c>
      <c r="H23" s="8" t="s">
        <v>93</v>
      </c>
      <c r="I23" s="21">
        <v>0.04</v>
      </c>
      <c r="J23" s="10">
        <v>1.34E-2</v>
      </c>
      <c r="K23" s="9">
        <v>1082833</v>
      </c>
      <c r="L23" s="9">
        <v>176.92</v>
      </c>
      <c r="M23" s="9">
        <v>1915.75</v>
      </c>
      <c r="N23" s="10">
        <v>1E-4</v>
      </c>
      <c r="O23" s="10">
        <v>1.01E-2</v>
      </c>
      <c r="P23" s="10">
        <f>M23/'סיכום נכסי ההשקעה'!$B$49</f>
        <v>1.9333274536093093E-3</v>
      </c>
    </row>
    <row r="24" spans="1:16">
      <c r="A24" s="8" t="s">
        <v>161</v>
      </c>
      <c r="B24" s="18">
        <v>1113641</v>
      </c>
      <c r="C24" s="8" t="s">
        <v>155</v>
      </c>
      <c r="D24" s="8" t="s">
        <v>1365</v>
      </c>
      <c r="E24" s="22">
        <v>0</v>
      </c>
      <c r="F24" s="22">
        <v>0</v>
      </c>
      <c r="G24" s="23">
        <v>0</v>
      </c>
      <c r="H24" s="8" t="s">
        <v>93</v>
      </c>
      <c r="I24" s="21">
        <v>0</v>
      </c>
      <c r="J24" s="10">
        <v>0</v>
      </c>
      <c r="K24" s="9">
        <v>29.96</v>
      </c>
      <c r="L24" s="9">
        <v>0</v>
      </c>
      <c r="M24" s="9">
        <v>0</v>
      </c>
      <c r="N24" s="10">
        <v>0</v>
      </c>
      <c r="O24" s="10">
        <v>0</v>
      </c>
      <c r="P24" s="10">
        <f>M24/'סיכום נכסי ההשקעה'!$B$49</f>
        <v>0</v>
      </c>
    </row>
    <row r="25" spans="1:16">
      <c r="A25" s="8" t="s">
        <v>162</v>
      </c>
      <c r="B25" s="18">
        <v>1120583</v>
      </c>
      <c r="C25" s="8" t="s">
        <v>155</v>
      </c>
      <c r="D25" s="8" t="s">
        <v>1365</v>
      </c>
      <c r="E25" s="22">
        <v>0</v>
      </c>
      <c r="F25" s="22">
        <v>0</v>
      </c>
      <c r="G25" s="18">
        <v>19.71</v>
      </c>
      <c r="H25" s="8" t="s">
        <v>93</v>
      </c>
      <c r="I25" s="21">
        <v>2.75E-2</v>
      </c>
      <c r="J25" s="10">
        <v>1.52E-2</v>
      </c>
      <c r="K25" s="9">
        <v>2269835</v>
      </c>
      <c r="L25" s="9">
        <v>135</v>
      </c>
      <c r="M25" s="9">
        <v>3064.28</v>
      </c>
      <c r="N25" s="10">
        <v>1E-4</v>
      </c>
      <c r="O25" s="10">
        <v>1.6199999999999999E-2</v>
      </c>
      <c r="P25" s="10">
        <f>M25/'סיכום נכסי ההשקעה'!$B$49</f>
        <v>3.09239548456006E-3</v>
      </c>
    </row>
    <row r="26" spans="1:16">
      <c r="A26" s="8" t="s">
        <v>163</v>
      </c>
      <c r="B26" s="18">
        <v>1128081</v>
      </c>
      <c r="C26" s="8" t="s">
        <v>155</v>
      </c>
      <c r="D26" s="8" t="s">
        <v>1365</v>
      </c>
      <c r="E26" s="22">
        <v>0</v>
      </c>
      <c r="F26" s="22">
        <v>0</v>
      </c>
      <c r="G26" s="18">
        <v>7.56</v>
      </c>
      <c r="H26" s="8" t="s">
        <v>93</v>
      </c>
      <c r="I26" s="21">
        <v>1.7500000000000002E-2</v>
      </c>
      <c r="J26" s="10">
        <v>5.3E-3</v>
      </c>
      <c r="K26" s="9">
        <v>1563888</v>
      </c>
      <c r="L26" s="9">
        <v>111.3</v>
      </c>
      <c r="M26" s="9">
        <v>1740.61</v>
      </c>
      <c r="N26" s="10">
        <v>1E-4</v>
      </c>
      <c r="O26" s="10">
        <v>9.1999999999999998E-3</v>
      </c>
      <c r="P26" s="10">
        <f>M26/'סיכום נכסי ההשקעה'!$B$49</f>
        <v>1.7565805032112225E-3</v>
      </c>
    </row>
    <row r="27" spans="1:16">
      <c r="A27" s="8" t="s">
        <v>164</v>
      </c>
      <c r="B27" s="18">
        <v>1130483</v>
      </c>
      <c r="C27" s="8" t="s">
        <v>155</v>
      </c>
      <c r="D27" s="8" t="s">
        <v>1365</v>
      </c>
      <c r="E27" s="22">
        <v>0</v>
      </c>
      <c r="F27" s="22">
        <v>0</v>
      </c>
      <c r="G27" s="18">
        <v>1.08</v>
      </c>
      <c r="H27" s="8" t="s">
        <v>93</v>
      </c>
      <c r="I27" s="21">
        <v>1E-3</v>
      </c>
      <c r="J27" s="10">
        <v>6.7000000000000002E-3</v>
      </c>
      <c r="K27" s="9">
        <v>1532278</v>
      </c>
      <c r="L27" s="9">
        <v>99.48</v>
      </c>
      <c r="M27" s="9">
        <v>1524.31</v>
      </c>
      <c r="N27" s="10">
        <v>2.0000000000000001E-4</v>
      </c>
      <c r="O27" s="10">
        <v>8.0999999999999996E-3</v>
      </c>
      <c r="P27" s="10">
        <f>M27/'סיכום נכסי ההשקעה'!$B$49</f>
        <v>1.5382959002015952E-3</v>
      </c>
    </row>
    <row r="28" spans="1:16">
      <c r="A28" s="8" t="s">
        <v>165</v>
      </c>
      <c r="B28" s="18">
        <v>1114750</v>
      </c>
      <c r="C28" s="8" t="s">
        <v>155</v>
      </c>
      <c r="D28" s="8" t="s">
        <v>1365</v>
      </c>
      <c r="E28" s="22">
        <v>0</v>
      </c>
      <c r="F28" s="22">
        <v>0</v>
      </c>
      <c r="G28" s="18">
        <v>3.82</v>
      </c>
      <c r="H28" s="8" t="s">
        <v>93</v>
      </c>
      <c r="I28" s="21">
        <v>0.03</v>
      </c>
      <c r="J28" s="10">
        <v>-2.9999999999999997E-4</v>
      </c>
      <c r="K28" s="9">
        <v>7100011</v>
      </c>
      <c r="L28" s="9">
        <v>126.62</v>
      </c>
      <c r="M28" s="9">
        <v>8990.0300000000007</v>
      </c>
      <c r="N28" s="10">
        <v>5.0000000000000001E-4</v>
      </c>
      <c r="O28" s="10">
        <v>4.7600000000000003E-2</v>
      </c>
      <c r="P28" s="10">
        <f>M28/'סיכום נכסי ההשקעה'!$B$49</f>
        <v>9.0725156245706901E-3</v>
      </c>
    </row>
    <row r="29" spans="1:16">
      <c r="A29" s="16" t="s">
        <v>166</v>
      </c>
      <c r="B29" s="17"/>
      <c r="C29" s="16"/>
      <c r="D29" s="16"/>
      <c r="E29" s="16"/>
      <c r="F29" s="16"/>
      <c r="G29" s="17">
        <v>6.24</v>
      </c>
      <c r="H29" s="16"/>
      <c r="J29" s="20">
        <v>3.8999999999999998E-3</v>
      </c>
      <c r="K29" s="19">
        <v>34046443.960000001</v>
      </c>
      <c r="M29" s="19">
        <v>45746.69</v>
      </c>
      <c r="O29" s="20">
        <v>0.24199999999999999</v>
      </c>
      <c r="P29" s="20">
        <f>SUM(P18:P28)</f>
        <v>4.6166436655111047E-2</v>
      </c>
    </row>
    <row r="31" spans="1:16">
      <c r="A31" s="16" t="s">
        <v>167</v>
      </c>
      <c r="B31" s="17"/>
      <c r="C31" s="16"/>
      <c r="D31" s="16"/>
      <c r="E31" s="16"/>
      <c r="F31" s="16"/>
      <c r="H31" s="16"/>
    </row>
    <row r="32" spans="1:16">
      <c r="A32" s="8" t="s">
        <v>168</v>
      </c>
      <c r="B32" s="18">
        <v>8151011</v>
      </c>
      <c r="C32" s="8" t="s">
        <v>155</v>
      </c>
      <c r="D32" s="8" t="s">
        <v>1365</v>
      </c>
      <c r="E32" s="22">
        <v>0</v>
      </c>
      <c r="F32" s="22">
        <v>0</v>
      </c>
      <c r="G32" s="18">
        <v>0.02</v>
      </c>
      <c r="H32" s="8" t="s">
        <v>93</v>
      </c>
      <c r="I32" s="21">
        <v>0</v>
      </c>
      <c r="J32" s="10">
        <v>5.1999999999999998E-3</v>
      </c>
      <c r="K32" s="9">
        <v>6707923</v>
      </c>
      <c r="L32" s="9">
        <v>99.99</v>
      </c>
      <c r="M32" s="9">
        <v>6707.25</v>
      </c>
      <c r="N32" s="10">
        <v>5.9999999999999995E-4</v>
      </c>
      <c r="O32" s="10">
        <v>3.5499999999999997E-2</v>
      </c>
      <c r="P32" s="10">
        <f>M32/'סיכום נכסי ההשקעה'!$B$49</f>
        <v>6.7687905850038052E-3</v>
      </c>
    </row>
    <row r="33" spans="1:16">
      <c r="A33" s="8" t="s">
        <v>169</v>
      </c>
      <c r="B33" s="18">
        <v>8151110</v>
      </c>
      <c r="C33" s="8" t="s">
        <v>155</v>
      </c>
      <c r="D33" s="8" t="s">
        <v>1365</v>
      </c>
      <c r="E33" s="22">
        <v>0</v>
      </c>
      <c r="F33" s="22">
        <v>0</v>
      </c>
      <c r="G33" s="18">
        <v>0.1</v>
      </c>
      <c r="H33" s="8" t="s">
        <v>93</v>
      </c>
      <c r="I33" s="21">
        <v>0</v>
      </c>
      <c r="J33" s="10">
        <v>1E-3</v>
      </c>
      <c r="K33" s="9">
        <v>1418000</v>
      </c>
      <c r="L33" s="9">
        <v>99.99</v>
      </c>
      <c r="M33" s="9">
        <v>1417.86</v>
      </c>
      <c r="N33" s="10">
        <v>1E-4</v>
      </c>
      <c r="O33" s="10">
        <v>7.4999999999999997E-3</v>
      </c>
      <c r="P33" s="10">
        <f>M33/'סיכום נכסי ההשקעה'!$B$49</f>
        <v>1.4308691965937597E-3</v>
      </c>
    </row>
    <row r="34" spans="1:16">
      <c r="A34" s="8" t="s">
        <v>170</v>
      </c>
      <c r="B34" s="18">
        <v>8160111</v>
      </c>
      <c r="C34" s="8" t="s">
        <v>155</v>
      </c>
      <c r="D34" s="8" t="s">
        <v>1365</v>
      </c>
      <c r="E34" s="22">
        <v>0</v>
      </c>
      <c r="F34" s="22">
        <v>0</v>
      </c>
      <c r="G34" s="18">
        <v>0.27</v>
      </c>
      <c r="H34" s="8" t="s">
        <v>93</v>
      </c>
      <c r="I34" s="21">
        <v>0</v>
      </c>
      <c r="J34" s="10">
        <v>6.9999999999999999E-4</v>
      </c>
      <c r="K34" s="9">
        <v>1260075</v>
      </c>
      <c r="L34" s="9">
        <v>99.98</v>
      </c>
      <c r="M34" s="9">
        <v>1259.82</v>
      </c>
      <c r="N34" s="10">
        <v>1E-4</v>
      </c>
      <c r="O34" s="10">
        <v>6.7000000000000002E-3</v>
      </c>
      <c r="P34" s="10">
        <f>M34/'סיכום נכסי ההשקעה'!$B$49</f>
        <v>1.2713791426888059E-3</v>
      </c>
    </row>
    <row r="35" spans="1:16">
      <c r="A35" s="8" t="s">
        <v>171</v>
      </c>
      <c r="B35" s="18">
        <v>8151219</v>
      </c>
      <c r="C35" s="8" t="s">
        <v>155</v>
      </c>
      <c r="D35" s="8" t="s">
        <v>1365</v>
      </c>
      <c r="E35" s="22">
        <v>0</v>
      </c>
      <c r="F35" s="22">
        <v>0</v>
      </c>
      <c r="G35" s="18">
        <v>0.17</v>
      </c>
      <c r="H35" s="8" t="s">
        <v>93</v>
      </c>
      <c r="I35" s="21">
        <v>0</v>
      </c>
      <c r="J35" s="10">
        <v>5.9999999999999995E-4</v>
      </c>
      <c r="K35" s="9">
        <v>5141481</v>
      </c>
      <c r="L35" s="9">
        <v>99.99</v>
      </c>
      <c r="M35" s="9">
        <v>5140.97</v>
      </c>
      <c r="N35" s="10">
        <v>4.0000000000000002E-4</v>
      </c>
      <c r="O35" s="10">
        <v>2.7199999999999998E-2</v>
      </c>
      <c r="P35" s="10">
        <f>M35/'סיכום נכסי ההשקעה'!$B$49</f>
        <v>5.1881396002515208E-3</v>
      </c>
    </row>
    <row r="36" spans="1:16">
      <c r="A36" s="8" t="s">
        <v>172</v>
      </c>
      <c r="B36" s="18">
        <v>8160210</v>
      </c>
      <c r="C36" s="8" t="s">
        <v>155</v>
      </c>
      <c r="D36" s="8" t="s">
        <v>1365</v>
      </c>
      <c r="E36" s="22">
        <v>0</v>
      </c>
      <c r="F36" s="22">
        <v>0</v>
      </c>
      <c r="G36" s="18">
        <v>0.34</v>
      </c>
      <c r="H36" s="8" t="s">
        <v>93</v>
      </c>
      <c r="I36" s="21">
        <v>0</v>
      </c>
      <c r="J36" s="10">
        <v>8.9999999999999998E-4</v>
      </c>
      <c r="K36" s="9">
        <v>8655457</v>
      </c>
      <c r="L36" s="9">
        <v>99.97</v>
      </c>
      <c r="M36" s="9">
        <v>8652.86</v>
      </c>
      <c r="N36" s="10">
        <v>8.9999999999999998E-4</v>
      </c>
      <c r="O36" s="10">
        <v>4.58E-2</v>
      </c>
      <c r="P36" s="10">
        <f>M36/'סיכום נכסי ההשקעה'!$B$49</f>
        <v>8.732252011085918E-3</v>
      </c>
    </row>
    <row r="37" spans="1:16">
      <c r="A37" s="8" t="s">
        <v>173</v>
      </c>
      <c r="B37" s="18">
        <v>8160319</v>
      </c>
      <c r="C37" s="8" t="s">
        <v>155</v>
      </c>
      <c r="D37" s="8" t="s">
        <v>1365</v>
      </c>
      <c r="E37" s="22">
        <v>0</v>
      </c>
      <c r="F37" s="22">
        <v>0</v>
      </c>
      <c r="G37" s="18">
        <v>0.42</v>
      </c>
      <c r="H37" s="8" t="s">
        <v>93</v>
      </c>
      <c r="I37" s="21">
        <v>0</v>
      </c>
      <c r="J37" s="10">
        <v>1E-3</v>
      </c>
      <c r="K37" s="9">
        <v>910800</v>
      </c>
      <c r="L37" s="9">
        <v>99.96</v>
      </c>
      <c r="M37" s="9">
        <v>910.44</v>
      </c>
      <c r="N37" s="10">
        <v>1E-4</v>
      </c>
      <c r="O37" s="10">
        <v>4.7999999999999996E-3</v>
      </c>
      <c r="P37" s="10">
        <f>M37/'סיכום נכסי ההשקעה'!$B$49</f>
        <v>9.1879349960279771E-4</v>
      </c>
    </row>
    <row r="38" spans="1:16">
      <c r="A38" s="8" t="s">
        <v>174</v>
      </c>
      <c r="B38" s="18">
        <v>8160418</v>
      </c>
      <c r="C38" s="8" t="s">
        <v>155</v>
      </c>
      <c r="D38" s="8" t="s">
        <v>1365</v>
      </c>
      <c r="E38" s="22">
        <v>0</v>
      </c>
      <c r="F38" s="22">
        <v>0</v>
      </c>
      <c r="G38" s="18">
        <v>0.52</v>
      </c>
      <c r="H38" s="8" t="s">
        <v>93</v>
      </c>
      <c r="I38" s="21">
        <v>0</v>
      </c>
      <c r="J38" s="10">
        <v>5.9999999999999995E-4</v>
      </c>
      <c r="K38" s="9">
        <v>1098000</v>
      </c>
      <c r="L38" s="9">
        <v>99.97</v>
      </c>
      <c r="M38" s="9">
        <v>1097.67</v>
      </c>
      <c r="N38" s="10">
        <v>1E-4</v>
      </c>
      <c r="O38" s="10">
        <v>5.7999999999999996E-3</v>
      </c>
      <c r="P38" s="10">
        <f>M38/'סיכום נכסי ההשקעה'!$B$49</f>
        <v>1.1077413785740993E-3</v>
      </c>
    </row>
    <row r="39" spans="1:16">
      <c r="A39" s="8" t="s">
        <v>175</v>
      </c>
      <c r="B39" s="18">
        <v>8160517</v>
      </c>
      <c r="C39" s="8" t="s">
        <v>155</v>
      </c>
      <c r="D39" s="8" t="s">
        <v>1365</v>
      </c>
      <c r="E39" s="22">
        <v>0</v>
      </c>
      <c r="F39" s="22">
        <v>0</v>
      </c>
      <c r="G39" s="18">
        <v>0.59</v>
      </c>
      <c r="H39" s="8" t="s">
        <v>93</v>
      </c>
      <c r="I39" s="21">
        <v>0</v>
      </c>
      <c r="J39" s="10">
        <v>6.9999999999999999E-4</v>
      </c>
      <c r="K39" s="9">
        <v>11552085</v>
      </c>
      <c r="L39" s="9">
        <v>99.96</v>
      </c>
      <c r="M39" s="9">
        <v>11547.46</v>
      </c>
      <c r="N39" s="10">
        <v>1.2999999999999999E-3</v>
      </c>
      <c r="O39" s="10">
        <v>6.1100000000000002E-2</v>
      </c>
      <c r="P39" s="10">
        <f>M39/'סיכום נכסי ההשקעה'!$B$49</f>
        <v>1.1653410642022891E-2</v>
      </c>
    </row>
    <row r="40" spans="1:16">
      <c r="A40" s="8" t="s">
        <v>176</v>
      </c>
      <c r="B40" s="18">
        <v>8160624</v>
      </c>
      <c r="C40" s="8" t="s">
        <v>155</v>
      </c>
      <c r="D40" s="8" t="s">
        <v>1365</v>
      </c>
      <c r="E40" s="22">
        <v>0</v>
      </c>
      <c r="F40" s="22">
        <v>0</v>
      </c>
      <c r="G40" s="18">
        <v>0.69</v>
      </c>
      <c r="H40" s="8" t="s">
        <v>93</v>
      </c>
      <c r="I40" s="21">
        <v>0</v>
      </c>
      <c r="J40" s="10">
        <v>4.0000000000000002E-4</v>
      </c>
      <c r="K40" s="9">
        <v>2087000</v>
      </c>
      <c r="L40" s="9">
        <v>99.97</v>
      </c>
      <c r="M40" s="9">
        <v>2086.37</v>
      </c>
      <c r="N40" s="10">
        <v>2.0000000000000001E-4</v>
      </c>
      <c r="O40" s="10">
        <v>1.0999999999999999E-2</v>
      </c>
      <c r="P40" s="10">
        <f>M40/'סיכום נכסי ההשקעה'!$B$49</f>
        <v>2.105512931951901E-3</v>
      </c>
    </row>
    <row r="41" spans="1:16">
      <c r="A41" s="8" t="s">
        <v>177</v>
      </c>
      <c r="B41" s="18">
        <v>8160715</v>
      </c>
      <c r="C41" s="8" t="s">
        <v>155</v>
      </c>
      <c r="D41" s="8" t="s">
        <v>1365</v>
      </c>
      <c r="E41" s="22">
        <v>0</v>
      </c>
      <c r="F41" s="22">
        <v>0</v>
      </c>
      <c r="G41" s="18">
        <v>0.77</v>
      </c>
      <c r="H41" s="8" t="s">
        <v>93</v>
      </c>
      <c r="I41" s="21">
        <v>0</v>
      </c>
      <c r="J41" s="10">
        <v>6.9999999999999999E-4</v>
      </c>
      <c r="K41" s="9">
        <v>4134000</v>
      </c>
      <c r="L41" s="9">
        <v>99.95</v>
      </c>
      <c r="M41" s="9">
        <v>4131.93</v>
      </c>
      <c r="N41" s="10">
        <v>5.0000000000000001E-4</v>
      </c>
      <c r="O41" s="10">
        <v>2.1899999999999999E-2</v>
      </c>
      <c r="P41" s="10">
        <f>M41/'סיכום נכסי ההשקעה'!$B$49</f>
        <v>4.1698414226239927E-3</v>
      </c>
    </row>
    <row r="42" spans="1:16">
      <c r="A42" s="8" t="s">
        <v>178</v>
      </c>
      <c r="B42" s="18">
        <v>8160814</v>
      </c>
      <c r="C42" s="8" t="s">
        <v>155</v>
      </c>
      <c r="D42" s="8" t="s">
        <v>1365</v>
      </c>
      <c r="E42" s="22">
        <v>0</v>
      </c>
      <c r="F42" s="22">
        <v>0</v>
      </c>
      <c r="G42" s="18">
        <v>0.84</v>
      </c>
      <c r="H42" s="8" t="s">
        <v>93</v>
      </c>
      <c r="I42" s="21">
        <v>0</v>
      </c>
      <c r="J42" s="10">
        <v>6.9999999999999999E-4</v>
      </c>
      <c r="K42" s="9">
        <v>3049700</v>
      </c>
      <c r="L42" s="9">
        <v>99.94</v>
      </c>
      <c r="M42" s="9">
        <v>3047.87</v>
      </c>
      <c r="N42" s="10">
        <v>2.9999999999999997E-4</v>
      </c>
      <c r="O42" s="10">
        <v>1.61E-2</v>
      </c>
      <c r="P42" s="10">
        <f>M42/'סיכום נכסי ההשקעה'!$B$49</f>
        <v>3.0758349189780529E-3</v>
      </c>
    </row>
    <row r="43" spans="1:16">
      <c r="A43" s="8" t="s">
        <v>179</v>
      </c>
      <c r="B43" s="18">
        <v>8160913</v>
      </c>
      <c r="C43" s="8" t="s">
        <v>155</v>
      </c>
      <c r="D43" s="8" t="s">
        <v>1365</v>
      </c>
      <c r="E43" s="22">
        <v>0</v>
      </c>
      <c r="F43" s="22">
        <v>0</v>
      </c>
      <c r="G43" s="18">
        <v>0.94</v>
      </c>
      <c r="H43" s="8" t="s">
        <v>93</v>
      </c>
      <c r="I43" s="21">
        <v>0</v>
      </c>
      <c r="J43" s="10">
        <v>5.9999999999999995E-4</v>
      </c>
      <c r="K43" s="9">
        <v>7156000</v>
      </c>
      <c r="L43" s="9">
        <v>99.94</v>
      </c>
      <c r="M43" s="9">
        <v>7151.71</v>
      </c>
      <c r="N43" s="10">
        <v>8.0000000000000004E-4</v>
      </c>
      <c r="O43" s="10">
        <v>3.78E-2</v>
      </c>
      <c r="P43" s="10">
        <f>M43/'סיכום נכסי ההשקעה'!$B$49</f>
        <v>7.2173286092925663E-3</v>
      </c>
    </row>
    <row r="44" spans="1:16">
      <c r="A44" s="8" t="s">
        <v>180</v>
      </c>
      <c r="B44" s="18">
        <v>1126218</v>
      </c>
      <c r="C44" s="8" t="s">
        <v>155</v>
      </c>
      <c r="D44" s="8" t="s">
        <v>1365</v>
      </c>
      <c r="E44" s="22">
        <v>0</v>
      </c>
      <c r="F44" s="22">
        <v>0</v>
      </c>
      <c r="G44" s="18">
        <v>2.23</v>
      </c>
      <c r="H44" s="8" t="s">
        <v>93</v>
      </c>
      <c r="I44" s="21">
        <v>0.04</v>
      </c>
      <c r="J44" s="10">
        <v>2.5999999999999999E-3</v>
      </c>
      <c r="K44" s="9">
        <v>3706659</v>
      </c>
      <c r="L44" s="9">
        <v>111.37</v>
      </c>
      <c r="M44" s="9">
        <v>4128.1099999999997</v>
      </c>
      <c r="N44" s="10">
        <v>2.0000000000000001E-4</v>
      </c>
      <c r="O44" s="10">
        <v>2.18E-2</v>
      </c>
      <c r="P44" s="10">
        <f>M44/'סיכום נכסי ההשקעה'!$B$49</f>
        <v>4.1659863732319592E-3</v>
      </c>
    </row>
    <row r="45" spans="1:16">
      <c r="A45" s="8" t="s">
        <v>181</v>
      </c>
      <c r="B45" s="18">
        <v>1115773</v>
      </c>
      <c r="C45" s="8" t="s">
        <v>155</v>
      </c>
      <c r="D45" s="8" t="s">
        <v>1365</v>
      </c>
      <c r="E45" s="22">
        <v>0</v>
      </c>
      <c r="F45" s="22">
        <v>0</v>
      </c>
      <c r="G45" s="18">
        <v>3.93</v>
      </c>
      <c r="H45" s="8" t="s">
        <v>93</v>
      </c>
      <c r="I45" s="21">
        <v>0.05</v>
      </c>
      <c r="J45" s="10">
        <v>8.5000000000000006E-3</v>
      </c>
      <c r="K45" s="9">
        <v>10411466</v>
      </c>
      <c r="L45" s="9">
        <v>120.93</v>
      </c>
      <c r="M45" s="9">
        <v>12590.59</v>
      </c>
      <c r="N45" s="10">
        <v>5.9999999999999995E-4</v>
      </c>
      <c r="O45" s="10">
        <v>6.6600000000000006E-2</v>
      </c>
      <c r="P45" s="10">
        <f>M45/'סיכום נכסי ההשקעה'!$B$49</f>
        <v>1.2706111603360999E-2</v>
      </c>
    </row>
    <row r="46" spans="1:16">
      <c r="A46" s="8" t="s">
        <v>182</v>
      </c>
      <c r="B46" s="18">
        <v>1123272</v>
      </c>
      <c r="C46" s="8" t="s">
        <v>155</v>
      </c>
      <c r="D46" s="8" t="s">
        <v>1365</v>
      </c>
      <c r="E46" s="22">
        <v>0</v>
      </c>
      <c r="F46" s="22">
        <v>0</v>
      </c>
      <c r="G46" s="18">
        <v>5.46</v>
      </c>
      <c r="H46" s="8" t="s">
        <v>93</v>
      </c>
      <c r="I46" s="21">
        <v>5.5E-2</v>
      </c>
      <c r="J46" s="10">
        <v>1.3899999999999999E-2</v>
      </c>
      <c r="K46" s="9">
        <v>6275470</v>
      </c>
      <c r="L46" s="9">
        <v>128.41999999999999</v>
      </c>
      <c r="M46" s="9">
        <v>8058.96</v>
      </c>
      <c r="N46" s="10">
        <v>4.0000000000000002E-4</v>
      </c>
      <c r="O46" s="10">
        <v>4.2599999999999999E-2</v>
      </c>
      <c r="P46" s="10">
        <f>M46/'סיכום נכסי ההשקעה'!$B$49</f>
        <v>8.1329028399004452E-3</v>
      </c>
    </row>
    <row r="47" spans="1:16">
      <c r="A47" s="8" t="s">
        <v>183</v>
      </c>
      <c r="B47" s="18">
        <v>1125400</v>
      </c>
      <c r="C47" s="8" t="s">
        <v>155</v>
      </c>
      <c r="D47" s="8" t="s">
        <v>1365</v>
      </c>
      <c r="E47" s="22">
        <v>0</v>
      </c>
      <c r="F47" s="22">
        <v>0</v>
      </c>
      <c r="G47" s="18">
        <v>15.87</v>
      </c>
      <c r="H47" s="8" t="s">
        <v>93</v>
      </c>
      <c r="I47" s="21">
        <v>5.5E-2</v>
      </c>
      <c r="J47" s="10">
        <v>3.2899999999999999E-2</v>
      </c>
      <c r="K47" s="9">
        <v>4971813</v>
      </c>
      <c r="L47" s="9">
        <v>142.25</v>
      </c>
      <c r="M47" s="9">
        <v>7072.4</v>
      </c>
      <c r="N47" s="10">
        <v>4.0000000000000002E-4</v>
      </c>
      <c r="O47" s="10">
        <v>3.7400000000000003E-2</v>
      </c>
      <c r="P47" s="10">
        <f>M47/'סיכום נכסי ההשקעה'!$B$49</f>
        <v>7.137290921522369E-3</v>
      </c>
    </row>
    <row r="48" spans="1:16">
      <c r="A48" s="8" t="s">
        <v>184</v>
      </c>
      <c r="B48" s="18">
        <v>1101575</v>
      </c>
      <c r="C48" s="8" t="s">
        <v>155</v>
      </c>
      <c r="D48" s="8" t="s">
        <v>1365</v>
      </c>
      <c r="E48" s="22">
        <v>0</v>
      </c>
      <c r="F48" s="22">
        <v>0</v>
      </c>
      <c r="G48" s="18">
        <v>1.36</v>
      </c>
      <c r="H48" s="8" t="s">
        <v>93</v>
      </c>
      <c r="I48" s="21">
        <v>5.5E-2</v>
      </c>
      <c r="J48" s="10">
        <v>1.5E-3</v>
      </c>
      <c r="K48" s="9">
        <v>9174112</v>
      </c>
      <c r="L48" s="9">
        <v>110.8</v>
      </c>
      <c r="M48" s="9">
        <v>10164.92</v>
      </c>
      <c r="N48" s="10">
        <v>5.0000000000000001E-4</v>
      </c>
      <c r="O48" s="10">
        <v>5.3800000000000001E-2</v>
      </c>
      <c r="P48" s="10">
        <f>M48/'סיכום נכסי ההשקעה'!$B$49</f>
        <v>1.0258185514676936E-2</v>
      </c>
    </row>
    <row r="49" spans="1:16">
      <c r="A49" s="8" t="s">
        <v>185</v>
      </c>
      <c r="B49" s="18">
        <v>1110907</v>
      </c>
      <c r="C49" s="8" t="s">
        <v>155</v>
      </c>
      <c r="D49" s="8" t="s">
        <v>1365</v>
      </c>
      <c r="E49" s="22">
        <v>0</v>
      </c>
      <c r="F49" s="22">
        <v>0</v>
      </c>
      <c r="G49" s="18">
        <v>3.12</v>
      </c>
      <c r="H49" s="8" t="s">
        <v>93</v>
      </c>
      <c r="I49" s="21">
        <v>0.06</v>
      </c>
      <c r="J49" s="10">
        <v>5.3E-3</v>
      </c>
      <c r="K49" s="9">
        <v>19237489</v>
      </c>
      <c r="L49" s="9">
        <v>122</v>
      </c>
      <c r="M49" s="9">
        <v>23469.74</v>
      </c>
      <c r="N49" s="10">
        <v>1E-3</v>
      </c>
      <c r="O49" s="10">
        <v>0.1242</v>
      </c>
      <c r="P49" s="10">
        <f>M49/'סיכום נכסי ההשקעה'!$B$49</f>
        <v>2.3685080345072454E-2</v>
      </c>
    </row>
    <row r="50" spans="1:16">
      <c r="A50" s="8" t="s">
        <v>186</v>
      </c>
      <c r="B50" s="18">
        <v>1126747</v>
      </c>
      <c r="C50" s="8" t="s">
        <v>155</v>
      </c>
      <c r="D50" s="8" t="s">
        <v>1365</v>
      </c>
      <c r="E50" s="22">
        <v>0</v>
      </c>
      <c r="F50" s="22">
        <v>0</v>
      </c>
      <c r="G50" s="18">
        <v>6.55</v>
      </c>
      <c r="H50" s="8" t="s">
        <v>93</v>
      </c>
      <c r="I50" s="21">
        <v>4.2500000000000003E-2</v>
      </c>
      <c r="J50" s="10">
        <v>1.7000000000000001E-2</v>
      </c>
      <c r="K50" s="9">
        <v>1838407</v>
      </c>
      <c r="L50" s="9">
        <v>119.92</v>
      </c>
      <c r="M50" s="9">
        <v>2204.62</v>
      </c>
      <c r="N50" s="10">
        <v>1E-4</v>
      </c>
      <c r="O50" s="10">
        <v>1.17E-2</v>
      </c>
      <c r="P50" s="10">
        <f>M50/'סיכום נכסי ההשקעה'!$B$49</f>
        <v>2.2248479033152319E-3</v>
      </c>
    </row>
    <row r="51" spans="1:16">
      <c r="A51" s="8" t="s">
        <v>187</v>
      </c>
      <c r="B51" s="18">
        <v>1130848</v>
      </c>
      <c r="C51" s="8" t="s">
        <v>155</v>
      </c>
      <c r="D51" s="8" t="s">
        <v>1365</v>
      </c>
      <c r="E51" s="22">
        <v>0</v>
      </c>
      <c r="F51" s="22">
        <v>0</v>
      </c>
      <c r="G51" s="18">
        <v>7.4</v>
      </c>
      <c r="H51" s="8" t="s">
        <v>93</v>
      </c>
      <c r="I51" s="21">
        <v>3.7499999999999999E-2</v>
      </c>
      <c r="J51" s="10">
        <v>1.9300000000000001E-2</v>
      </c>
      <c r="K51" s="9">
        <v>6089978</v>
      </c>
      <c r="L51" s="9">
        <v>116.04</v>
      </c>
      <c r="M51" s="9">
        <v>7066.81</v>
      </c>
      <c r="N51" s="10">
        <v>5.0000000000000001E-4</v>
      </c>
      <c r="O51" s="10">
        <v>3.7400000000000003E-2</v>
      </c>
      <c r="P51" s="10">
        <f>M51/'סיכום נכסי ההשקעה'!$B$49</f>
        <v>7.131649631967012E-3</v>
      </c>
    </row>
    <row r="52" spans="1:16">
      <c r="A52" s="8" t="s">
        <v>188</v>
      </c>
      <c r="B52" s="18">
        <v>1127166</v>
      </c>
      <c r="C52" s="8" t="s">
        <v>155</v>
      </c>
      <c r="D52" s="8" t="s">
        <v>1365</v>
      </c>
      <c r="E52" s="22">
        <v>0</v>
      </c>
      <c r="F52" s="22">
        <v>0</v>
      </c>
      <c r="G52" s="18">
        <v>0.67</v>
      </c>
      <c r="H52" s="8" t="s">
        <v>93</v>
      </c>
      <c r="I52" s="21">
        <v>2.5000000000000001E-2</v>
      </c>
      <c r="J52" s="10">
        <v>8.0000000000000004E-4</v>
      </c>
      <c r="K52" s="9">
        <v>166568</v>
      </c>
      <c r="L52" s="9">
        <v>102.45</v>
      </c>
      <c r="M52" s="9">
        <v>170.65</v>
      </c>
      <c r="N52" s="10">
        <v>0</v>
      </c>
      <c r="O52" s="10">
        <v>8.9999999999999998E-4</v>
      </c>
      <c r="P52" s="10">
        <f>M52/'סיכום נכסי ההשקעה'!$B$49</f>
        <v>1.7221575359959736E-4</v>
      </c>
    </row>
    <row r="53" spans="1:16">
      <c r="A53" s="8" t="s">
        <v>189</v>
      </c>
      <c r="B53" s="18">
        <v>1099456</v>
      </c>
      <c r="C53" s="8" t="s">
        <v>155</v>
      </c>
      <c r="D53" s="8" t="s">
        <v>1365</v>
      </c>
      <c r="E53" s="22">
        <v>0</v>
      </c>
      <c r="F53" s="22">
        <v>0</v>
      </c>
      <c r="G53" s="18">
        <v>8.43</v>
      </c>
      <c r="H53" s="8" t="s">
        <v>93</v>
      </c>
      <c r="I53" s="21">
        <v>6.25E-2</v>
      </c>
      <c r="J53" s="10">
        <v>2.2499999999999999E-2</v>
      </c>
      <c r="K53" s="9">
        <v>574100</v>
      </c>
      <c r="L53" s="9">
        <v>144.61000000000001</v>
      </c>
      <c r="M53" s="9">
        <v>830.21</v>
      </c>
      <c r="N53" s="10">
        <v>0</v>
      </c>
      <c r="O53" s="10">
        <v>4.4000000000000003E-3</v>
      </c>
      <c r="P53" s="10">
        <f>M53/'סיכום נכסי ההשקעה'!$B$49</f>
        <v>8.3782737061776572E-4</v>
      </c>
    </row>
    <row r="54" spans="1:16">
      <c r="A54" s="8" t="s">
        <v>190</v>
      </c>
      <c r="B54" s="18">
        <v>1122019</v>
      </c>
      <c r="C54" s="8" t="s">
        <v>155</v>
      </c>
      <c r="D54" s="8" t="s">
        <v>1365</v>
      </c>
      <c r="E54" s="22">
        <v>0</v>
      </c>
      <c r="F54" s="22">
        <v>0</v>
      </c>
      <c r="G54" s="18">
        <v>0.92</v>
      </c>
      <c r="H54" s="8" t="s">
        <v>93</v>
      </c>
      <c r="I54" s="21">
        <v>4.2500000000000003E-2</v>
      </c>
      <c r="J54" s="10">
        <v>1E-3</v>
      </c>
      <c r="K54" s="9">
        <v>6589805</v>
      </c>
      <c r="L54" s="9">
        <v>104.17</v>
      </c>
      <c r="M54" s="9">
        <v>6864.6</v>
      </c>
      <c r="N54" s="10">
        <v>4.0000000000000002E-4</v>
      </c>
      <c r="O54" s="10">
        <v>3.6299999999999999E-2</v>
      </c>
      <c r="P54" s="10">
        <f>M54/'סיכום נכסי ההשקעה'!$B$49</f>
        <v>6.9275843079976331E-3</v>
      </c>
    </row>
    <row r="55" spans="1:16">
      <c r="A55" s="8" t="s">
        <v>191</v>
      </c>
      <c r="B55" s="18">
        <v>9268335</v>
      </c>
      <c r="C55" s="8" t="s">
        <v>155</v>
      </c>
      <c r="D55" s="8" t="s">
        <v>1365</v>
      </c>
      <c r="E55" s="22">
        <v>0</v>
      </c>
      <c r="F55" s="22">
        <v>0</v>
      </c>
      <c r="G55" s="18">
        <v>0.34</v>
      </c>
      <c r="H55" s="8" t="s">
        <v>93</v>
      </c>
      <c r="I55" s="21">
        <v>6.5000000000000002E-2</v>
      </c>
      <c r="J55" s="10">
        <v>8.0000000000000004E-4</v>
      </c>
      <c r="K55" s="9">
        <v>7033426</v>
      </c>
      <c r="L55" s="9">
        <v>106.49</v>
      </c>
      <c r="M55" s="9">
        <v>7489.9</v>
      </c>
      <c r="N55" s="10">
        <v>1.1000000000000001E-3</v>
      </c>
      <c r="O55" s="10">
        <v>3.9600000000000003E-2</v>
      </c>
      <c r="P55" s="10">
        <f>M55/'סיכום נכסי ההשקעה'!$B$49</f>
        <v>7.5586215815155238E-3</v>
      </c>
    </row>
    <row r="56" spans="1:16">
      <c r="A56" s="16" t="s">
        <v>192</v>
      </c>
      <c r="B56" s="17"/>
      <c r="C56" s="16"/>
      <c r="D56" s="16"/>
      <c r="E56" s="16"/>
      <c r="F56" s="16"/>
      <c r="G56" s="17">
        <v>2.87</v>
      </c>
      <c r="H56" s="16"/>
      <c r="J56" s="20">
        <v>6.1000000000000004E-3</v>
      </c>
      <c r="K56" s="19">
        <v>129239814</v>
      </c>
      <c r="M56" s="19">
        <v>143263.70000000001</v>
      </c>
      <c r="O56" s="20">
        <v>0.75800000000000001</v>
      </c>
      <c r="P56" s="20">
        <f>SUM(P32:P55)</f>
        <v>0.14457819808544803</v>
      </c>
    </row>
    <row r="58" spans="1:16">
      <c r="A58" s="16" t="s">
        <v>193</v>
      </c>
      <c r="B58" s="17"/>
      <c r="C58" s="16"/>
      <c r="D58" s="16"/>
      <c r="E58" s="16"/>
      <c r="F58" s="16"/>
      <c r="H58" s="16"/>
    </row>
    <row r="59" spans="1:16">
      <c r="A59" s="16" t="s">
        <v>194</v>
      </c>
      <c r="B59" s="17"/>
      <c r="C59" s="16"/>
      <c r="D59" s="16"/>
      <c r="E59" s="16"/>
      <c r="F59" s="16"/>
      <c r="H59" s="16"/>
      <c r="K59" s="19">
        <v>0</v>
      </c>
      <c r="M59" s="19">
        <v>0</v>
      </c>
      <c r="O59" s="20">
        <v>0</v>
      </c>
      <c r="P59" s="20">
        <v>0</v>
      </c>
    </row>
    <row r="61" spans="1:16">
      <c r="A61" s="4" t="s">
        <v>195</v>
      </c>
      <c r="B61" s="15"/>
      <c r="C61" s="4"/>
      <c r="D61" s="4"/>
      <c r="E61" s="4"/>
      <c r="F61" s="4"/>
      <c r="G61" s="15">
        <v>3.68</v>
      </c>
      <c r="H61" s="4"/>
      <c r="J61" s="13">
        <v>5.5999999999999999E-3</v>
      </c>
      <c r="K61" s="12">
        <v>163286257.96000001</v>
      </c>
      <c r="M61" s="12">
        <v>189010.39</v>
      </c>
      <c r="O61" s="13">
        <v>1</v>
      </c>
      <c r="P61" s="13">
        <f>+P29+P56+P59</f>
        <v>0.19074463474055908</v>
      </c>
    </row>
    <row r="64" spans="1:16">
      <c r="A64" s="4" t="s">
        <v>196</v>
      </c>
      <c r="B64" s="15"/>
      <c r="C64" s="4"/>
      <c r="D64" s="4"/>
      <c r="E64" s="4"/>
      <c r="F64" s="4"/>
      <c r="H64" s="4"/>
    </row>
    <row r="65" spans="1:16">
      <c r="A65" s="16" t="s">
        <v>197</v>
      </c>
      <c r="B65" s="17"/>
      <c r="C65" s="16"/>
      <c r="D65" s="16"/>
      <c r="E65" s="16"/>
      <c r="F65" s="16"/>
      <c r="H65" s="16"/>
    </row>
    <row r="66" spans="1:16">
      <c r="A66" s="16" t="s">
        <v>198</v>
      </c>
      <c r="B66" s="17"/>
      <c r="C66" s="16"/>
      <c r="D66" s="16"/>
      <c r="E66" s="16"/>
      <c r="F66" s="16"/>
      <c r="H66" s="16"/>
      <c r="K66" s="19">
        <v>0</v>
      </c>
      <c r="M66" s="19">
        <v>0</v>
      </c>
      <c r="O66" s="20">
        <v>0</v>
      </c>
      <c r="P66" s="20">
        <v>0</v>
      </c>
    </row>
    <row r="68" spans="1:16">
      <c r="A68" s="16" t="s">
        <v>199</v>
      </c>
      <c r="B68" s="17"/>
      <c r="C68" s="16"/>
      <c r="D68" s="16"/>
      <c r="E68" s="16"/>
      <c r="F68" s="16"/>
      <c r="H68" s="16"/>
    </row>
    <row r="69" spans="1:16">
      <c r="A69" s="16" t="s">
        <v>200</v>
      </c>
      <c r="B69" s="17"/>
      <c r="C69" s="16"/>
      <c r="D69" s="16"/>
      <c r="E69" s="16"/>
      <c r="F69" s="16"/>
      <c r="H69" s="16"/>
      <c r="K69" s="19">
        <v>0</v>
      </c>
      <c r="M69" s="19">
        <v>0</v>
      </c>
      <c r="O69" s="20">
        <v>0</v>
      </c>
      <c r="P69" s="20">
        <v>0</v>
      </c>
    </row>
    <row r="71" spans="1:16">
      <c r="A71" s="4" t="s">
        <v>201</v>
      </c>
      <c r="B71" s="15"/>
      <c r="C71" s="4"/>
      <c r="D71" s="4"/>
      <c r="E71" s="4"/>
      <c r="F71" s="4"/>
      <c r="H71" s="4"/>
      <c r="K71" s="12">
        <v>0</v>
      </c>
      <c r="M71" s="12">
        <v>0</v>
      </c>
      <c r="O71" s="13">
        <v>0</v>
      </c>
      <c r="P71" s="13">
        <v>0</v>
      </c>
    </row>
    <row r="75" spans="1:16">
      <c r="A75" s="8" t="s">
        <v>139</v>
      </c>
      <c r="B75" s="18"/>
      <c r="C75" s="8"/>
      <c r="D75" s="8"/>
      <c r="E75" s="8"/>
      <c r="F75" s="8"/>
      <c r="H75" s="8"/>
    </row>
    <row r="79" spans="1:16">
      <c r="A79" s="2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rightToLeft="1" topLeftCell="A22" workbookViewId="0">
      <selection activeCell="C59" sqref="C59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1363</v>
      </c>
    </row>
    <row r="6" spans="1:15">
      <c r="A6" s="2" t="s">
        <v>2</v>
      </c>
    </row>
    <row r="9" spans="1:15">
      <c r="A9" s="4" t="s">
        <v>74</v>
      </c>
      <c r="B9" s="4" t="s">
        <v>75</v>
      </c>
      <c r="C9" s="4" t="s">
        <v>204</v>
      </c>
      <c r="D9" s="4" t="s">
        <v>77</v>
      </c>
      <c r="E9" s="4" t="s">
        <v>78</v>
      </c>
      <c r="F9" s="4" t="s">
        <v>142</v>
      </c>
      <c r="G9" s="4" t="s">
        <v>143</v>
      </c>
      <c r="H9" s="4" t="s">
        <v>79</v>
      </c>
      <c r="I9" s="4" t="s">
        <v>80</v>
      </c>
      <c r="J9" s="4" t="s">
        <v>1360</v>
      </c>
      <c r="K9" s="4" t="s">
        <v>144</v>
      </c>
      <c r="L9" s="4" t="s">
        <v>1361</v>
      </c>
      <c r="M9" s="4" t="s">
        <v>145</v>
      </c>
      <c r="N9" s="4" t="s">
        <v>146</v>
      </c>
      <c r="O9" s="4" t="s">
        <v>84</v>
      </c>
    </row>
    <row r="10" spans="1:15" ht="13.5" thickBot="1">
      <c r="A10" s="5"/>
      <c r="B10" s="5"/>
      <c r="C10" s="5"/>
      <c r="D10" s="5"/>
      <c r="E10" s="5"/>
      <c r="F10" s="5" t="s">
        <v>147</v>
      </c>
      <c r="G10" s="5" t="s">
        <v>148</v>
      </c>
      <c r="H10" s="5"/>
      <c r="I10" s="5" t="s">
        <v>85</v>
      </c>
      <c r="J10" s="5" t="s">
        <v>85</v>
      </c>
      <c r="K10" s="5" t="s">
        <v>149</v>
      </c>
      <c r="L10" s="5" t="s">
        <v>86</v>
      </c>
      <c r="M10" s="5" t="s">
        <v>85</v>
      </c>
      <c r="N10" s="5" t="s">
        <v>85</v>
      </c>
      <c r="O10" s="5" t="s">
        <v>85</v>
      </c>
    </row>
    <row r="13" spans="1:15">
      <c r="A13" s="4" t="s">
        <v>1246</v>
      </c>
      <c r="B13" s="15"/>
      <c r="C13" s="4"/>
      <c r="D13" s="4"/>
      <c r="E13" s="4"/>
      <c r="F13" s="4"/>
      <c r="H13" s="4"/>
      <c r="K13" s="12">
        <v>0</v>
      </c>
      <c r="L13" s="12">
        <v>0</v>
      </c>
      <c r="N13" s="13">
        <v>0</v>
      </c>
      <c r="O13" s="13">
        <v>0</v>
      </c>
    </row>
    <row r="16" spans="1:15">
      <c r="A16" s="4" t="s">
        <v>1247</v>
      </c>
      <c r="B16" s="15"/>
      <c r="C16" s="4"/>
      <c r="D16" s="4"/>
      <c r="E16" s="4"/>
      <c r="F16" s="4"/>
      <c r="H16" s="4"/>
    </row>
    <row r="17" spans="1:15">
      <c r="A17" s="16" t="s">
        <v>1248</v>
      </c>
      <c r="B17" s="17"/>
      <c r="C17" s="16"/>
      <c r="D17" s="16"/>
      <c r="E17" s="16"/>
      <c r="F17" s="16"/>
      <c r="H17" s="16"/>
    </row>
    <row r="18" spans="1:15">
      <c r="A18" s="16" t="s">
        <v>1251</v>
      </c>
      <c r="B18" s="17"/>
      <c r="C18" s="16"/>
      <c r="D18" s="16"/>
      <c r="E18" s="16"/>
      <c r="F18" s="16"/>
      <c r="H18" s="16"/>
      <c r="K18" s="19">
        <v>0</v>
      </c>
      <c r="L18" s="19">
        <v>0</v>
      </c>
      <c r="N18" s="20">
        <v>0</v>
      </c>
      <c r="O18" s="20">
        <v>0</v>
      </c>
    </row>
    <row r="20" spans="1:15">
      <c r="A20" s="16" t="s">
        <v>1252</v>
      </c>
      <c r="B20" s="17"/>
      <c r="C20" s="16"/>
      <c r="D20" s="16"/>
      <c r="E20" s="16"/>
      <c r="F20" s="16"/>
      <c r="H20" s="16"/>
    </row>
    <row r="21" spans="1:15">
      <c r="A21" s="16" t="s">
        <v>1253</v>
      </c>
      <c r="B21" s="17"/>
      <c r="C21" s="16"/>
      <c r="D21" s="16"/>
      <c r="E21" s="16"/>
      <c r="F21" s="16"/>
      <c r="H21" s="16"/>
      <c r="K21" s="19">
        <v>0</v>
      </c>
      <c r="L21" s="19">
        <v>0</v>
      </c>
      <c r="N21" s="20">
        <v>0</v>
      </c>
      <c r="O21" s="20">
        <v>0</v>
      </c>
    </row>
    <row r="23" spans="1:15">
      <c r="A23" s="16" t="s">
        <v>1254</v>
      </c>
      <c r="B23" s="17"/>
      <c r="C23" s="16"/>
      <c r="D23" s="16"/>
      <c r="E23" s="16"/>
      <c r="F23" s="16"/>
      <c r="H23" s="16"/>
    </row>
    <row r="24" spans="1:15">
      <c r="A24" s="16" t="s">
        <v>1255</v>
      </c>
      <c r="B24" s="17"/>
      <c r="C24" s="16"/>
      <c r="D24" s="16"/>
      <c r="E24" s="16"/>
      <c r="F24" s="16"/>
      <c r="H24" s="16"/>
      <c r="K24" s="19">
        <v>0</v>
      </c>
      <c r="L24" s="19">
        <v>0</v>
      </c>
      <c r="N24" s="20">
        <v>0</v>
      </c>
      <c r="O24" s="20">
        <v>0</v>
      </c>
    </row>
    <row r="26" spans="1:15">
      <c r="A26" s="16" t="s">
        <v>1256</v>
      </c>
      <c r="B26" s="17"/>
      <c r="C26" s="16"/>
      <c r="D26" s="16"/>
      <c r="E26" s="16"/>
      <c r="F26" s="16"/>
      <c r="H26" s="16"/>
    </row>
    <row r="27" spans="1:15">
      <c r="A27" s="16" t="s">
        <v>1270</v>
      </c>
      <c r="B27" s="17"/>
      <c r="C27" s="16"/>
      <c r="D27" s="16"/>
      <c r="E27" s="16"/>
      <c r="F27" s="16"/>
      <c r="H27" s="16"/>
      <c r="K27" s="19">
        <v>0</v>
      </c>
      <c r="L27" s="19">
        <v>0</v>
      </c>
      <c r="N27" s="20">
        <v>0</v>
      </c>
      <c r="O27" s="20">
        <v>0</v>
      </c>
    </row>
    <row r="29" spans="1:15">
      <c r="A29" s="16" t="s">
        <v>1271</v>
      </c>
      <c r="B29" s="17"/>
      <c r="C29" s="16"/>
      <c r="D29" s="16"/>
      <c r="E29" s="16"/>
      <c r="F29" s="16"/>
      <c r="H29" s="16"/>
    </row>
    <row r="30" spans="1:15">
      <c r="A30" s="16" t="s">
        <v>1272</v>
      </c>
      <c r="B30" s="17"/>
      <c r="C30" s="16"/>
      <c r="D30" s="16"/>
      <c r="E30" s="16"/>
      <c r="F30" s="16"/>
      <c r="H30" s="16"/>
      <c r="K30" s="19">
        <v>0</v>
      </c>
      <c r="L30" s="19">
        <v>0</v>
      </c>
      <c r="N30" s="20">
        <v>0</v>
      </c>
      <c r="O30" s="20">
        <v>0</v>
      </c>
    </row>
    <row r="32" spans="1:15">
      <c r="A32" s="16" t="s">
        <v>1273</v>
      </c>
      <c r="B32" s="17"/>
      <c r="C32" s="16"/>
      <c r="D32" s="16"/>
      <c r="E32" s="16"/>
      <c r="F32" s="16"/>
      <c r="H32" s="16"/>
    </row>
    <row r="33" spans="1:15">
      <c r="A33" s="16" t="s">
        <v>1274</v>
      </c>
      <c r="B33" s="17"/>
      <c r="C33" s="16"/>
      <c r="D33" s="16"/>
      <c r="E33" s="16"/>
      <c r="F33" s="16"/>
      <c r="H33" s="16"/>
      <c r="K33" s="19">
        <v>0</v>
      </c>
      <c r="L33" s="19">
        <v>0</v>
      </c>
      <c r="N33" s="20">
        <v>0</v>
      </c>
      <c r="O33" s="20">
        <v>0</v>
      </c>
    </row>
    <row r="35" spans="1:15">
      <c r="A35" s="16" t="s">
        <v>1275</v>
      </c>
      <c r="B35" s="17"/>
      <c r="C35" s="16"/>
      <c r="D35" s="16"/>
      <c r="E35" s="16"/>
      <c r="F35" s="16"/>
      <c r="H35" s="16"/>
    </row>
    <row r="36" spans="1:15">
      <c r="A36" s="16" t="s">
        <v>1276</v>
      </c>
      <c r="B36" s="17"/>
      <c r="C36" s="16"/>
      <c r="D36" s="16"/>
      <c r="E36" s="16"/>
      <c r="F36" s="16"/>
      <c r="H36" s="16"/>
      <c r="K36" s="19">
        <v>0</v>
      </c>
      <c r="L36" s="19">
        <v>0</v>
      </c>
      <c r="N36" s="20">
        <v>0</v>
      </c>
      <c r="O36" s="20">
        <v>0</v>
      </c>
    </row>
    <row r="38" spans="1:15">
      <c r="A38" s="16" t="s">
        <v>1277</v>
      </c>
      <c r="B38" s="17"/>
      <c r="C38" s="16"/>
      <c r="D38" s="16"/>
      <c r="E38" s="16"/>
      <c r="F38" s="16"/>
      <c r="H38" s="16"/>
    </row>
    <row r="39" spans="1:15">
      <c r="A39" s="16" t="s">
        <v>1278</v>
      </c>
      <c r="B39" s="17"/>
      <c r="C39" s="16"/>
      <c r="D39" s="16"/>
      <c r="E39" s="16"/>
      <c r="F39" s="16"/>
      <c r="H39" s="16"/>
      <c r="K39" s="19">
        <v>0</v>
      </c>
      <c r="L39" s="19">
        <v>0</v>
      </c>
      <c r="N39" s="20">
        <v>0</v>
      </c>
      <c r="O39" s="20">
        <v>0</v>
      </c>
    </row>
    <row r="41" spans="1:15">
      <c r="A41" s="16" t="s">
        <v>1279</v>
      </c>
      <c r="B41" s="17"/>
      <c r="C41" s="16"/>
      <c r="D41" s="16"/>
      <c r="E41" s="16"/>
      <c r="F41" s="16"/>
      <c r="H41" s="16"/>
    </row>
    <row r="42" spans="1:15">
      <c r="A42" s="16" t="s">
        <v>1282</v>
      </c>
      <c r="B42" s="17"/>
      <c r="C42" s="16"/>
      <c r="D42" s="16"/>
      <c r="E42" s="16"/>
      <c r="F42" s="16"/>
      <c r="H42" s="16"/>
      <c r="K42" s="19">
        <v>0</v>
      </c>
      <c r="L42" s="19">
        <v>0</v>
      </c>
      <c r="N42" s="20">
        <v>0</v>
      </c>
      <c r="O42" s="20">
        <v>0</v>
      </c>
    </row>
    <row r="44" spans="1:15">
      <c r="A44" s="4" t="s">
        <v>1283</v>
      </c>
      <c r="B44" s="15"/>
      <c r="C44" s="4"/>
      <c r="D44" s="4"/>
      <c r="E44" s="4"/>
      <c r="F44" s="4"/>
      <c r="H44" s="4"/>
      <c r="K44" s="12">
        <v>0</v>
      </c>
      <c r="L44" s="12">
        <v>0</v>
      </c>
      <c r="N44" s="13">
        <v>0</v>
      </c>
      <c r="O44" s="13">
        <v>0</v>
      </c>
    </row>
    <row r="47" spans="1:15">
      <c r="A47" s="4" t="s">
        <v>1335</v>
      </c>
      <c r="B47" s="15"/>
      <c r="C47" s="4"/>
      <c r="D47" s="4"/>
      <c r="E47" s="4"/>
      <c r="F47" s="4"/>
      <c r="H47" s="4"/>
    </row>
    <row r="48" spans="1:15">
      <c r="A48" s="4" t="s">
        <v>1338</v>
      </c>
      <c r="B48" s="15"/>
      <c r="C48" s="4"/>
      <c r="D48" s="4"/>
      <c r="E48" s="4"/>
      <c r="F48" s="4"/>
      <c r="H48" s="4"/>
      <c r="K48" s="12">
        <v>0</v>
      </c>
      <c r="L48" s="12">
        <v>0</v>
      </c>
      <c r="N48" s="13">
        <v>0</v>
      </c>
      <c r="O48" s="13">
        <v>0</v>
      </c>
    </row>
    <row r="52" spans="1:8">
      <c r="A52" s="8" t="s">
        <v>139</v>
      </c>
      <c r="B52" s="18"/>
      <c r="C52" s="8"/>
      <c r="D52" s="8"/>
      <c r="E52" s="8"/>
      <c r="F52" s="8"/>
      <c r="H52" s="8"/>
    </row>
    <row r="56" spans="1:8">
      <c r="A56" s="2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rightToLeft="1" topLeftCell="E1" workbookViewId="0">
      <selection activeCell="E47" sqref="A47:XFD47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2" spans="2:20" ht="18">
      <c r="B2" s="1" t="s">
        <v>0</v>
      </c>
    </row>
    <row r="4" spans="2:20" ht="18">
      <c r="B4" s="1" t="s">
        <v>202</v>
      </c>
    </row>
    <row r="6" spans="2:20">
      <c r="B6" s="2" t="s">
        <v>2</v>
      </c>
    </row>
    <row r="9" spans="2:20">
      <c r="B9" s="4" t="s">
        <v>74</v>
      </c>
      <c r="C9" s="4" t="s">
        <v>75</v>
      </c>
      <c r="D9" s="4" t="s">
        <v>141</v>
      </c>
      <c r="E9" s="4" t="s">
        <v>203</v>
      </c>
      <c r="F9" s="4" t="s">
        <v>76</v>
      </c>
      <c r="G9" s="4" t="s">
        <v>204</v>
      </c>
      <c r="H9" s="4" t="s">
        <v>77</v>
      </c>
      <c r="I9" s="4" t="s">
        <v>78</v>
      </c>
      <c r="J9" s="4" t="s">
        <v>142</v>
      </c>
      <c r="K9" s="4" t="s">
        <v>143</v>
      </c>
      <c r="L9" s="4" t="s">
        <v>79</v>
      </c>
      <c r="M9" s="4" t="s">
        <v>80</v>
      </c>
      <c r="N9" s="4" t="s">
        <v>81</v>
      </c>
      <c r="O9" s="4" t="s">
        <v>144</v>
      </c>
      <c r="P9" s="4" t="s">
        <v>41</v>
      </c>
      <c r="Q9" s="4" t="s">
        <v>82</v>
      </c>
      <c r="R9" s="4" t="s">
        <v>145</v>
      </c>
      <c r="S9" s="4" t="s">
        <v>146</v>
      </c>
      <c r="T9" s="4" t="s">
        <v>84</v>
      </c>
    </row>
    <row r="10" spans="2:20">
      <c r="B10" s="5"/>
      <c r="C10" s="5"/>
      <c r="D10" s="5"/>
      <c r="E10" s="5"/>
      <c r="F10" s="5"/>
      <c r="G10" s="5"/>
      <c r="H10" s="5"/>
      <c r="I10" s="5"/>
      <c r="J10" s="5" t="s">
        <v>147</v>
      </c>
      <c r="K10" s="5" t="s">
        <v>148</v>
      </c>
      <c r="L10" s="5"/>
      <c r="M10" s="5" t="s">
        <v>85</v>
      </c>
      <c r="N10" s="5" t="s">
        <v>85</v>
      </c>
      <c r="O10" s="5" t="s">
        <v>149</v>
      </c>
      <c r="P10" s="5" t="s">
        <v>150</v>
      </c>
      <c r="Q10" s="5" t="s">
        <v>86</v>
      </c>
      <c r="R10" s="5" t="s">
        <v>85</v>
      </c>
      <c r="S10" s="5" t="s">
        <v>85</v>
      </c>
      <c r="T10" s="5" t="s">
        <v>85</v>
      </c>
    </row>
    <row r="13" spans="2:20">
      <c r="B13" s="4" t="s">
        <v>205</v>
      </c>
      <c r="C13" s="15"/>
      <c r="D13" s="4"/>
      <c r="E13" s="4"/>
      <c r="F13" s="4"/>
      <c r="G13" s="4"/>
      <c r="H13" s="4"/>
      <c r="I13" s="4"/>
      <c r="J13" s="4"/>
      <c r="L13" s="4"/>
      <c r="O13" s="12">
        <v>0</v>
      </c>
      <c r="Q13" s="12">
        <v>0</v>
      </c>
      <c r="S13" s="13">
        <v>0</v>
      </c>
      <c r="T13" s="13">
        <v>0</v>
      </c>
    </row>
    <row r="16" spans="2:20">
      <c r="B16" s="4" t="s">
        <v>206</v>
      </c>
      <c r="C16" s="15"/>
      <c r="D16" s="4"/>
      <c r="E16" s="4"/>
      <c r="F16" s="4"/>
      <c r="G16" s="4"/>
      <c r="H16" s="4"/>
      <c r="I16" s="4"/>
      <c r="J16" s="4"/>
      <c r="L16" s="4"/>
    </row>
    <row r="17" spans="2:20">
      <c r="B17" s="16" t="s">
        <v>207</v>
      </c>
      <c r="C17" s="17"/>
      <c r="D17" s="16"/>
      <c r="E17" s="16"/>
      <c r="F17" s="16"/>
      <c r="G17" s="16"/>
      <c r="H17" s="16"/>
      <c r="I17" s="16"/>
      <c r="J17" s="16"/>
      <c r="L17" s="16"/>
    </row>
    <row r="18" spans="2:20">
      <c r="B18" s="16" t="s">
        <v>208</v>
      </c>
      <c r="C18" s="17"/>
      <c r="D18" s="16"/>
      <c r="E18" s="16"/>
      <c r="F18" s="16"/>
      <c r="G18" s="16"/>
      <c r="H18" s="16"/>
      <c r="I18" s="16"/>
      <c r="J18" s="16"/>
      <c r="L18" s="16"/>
      <c r="O18" s="19">
        <v>0</v>
      </c>
      <c r="Q18" s="19">
        <v>0</v>
      </c>
      <c r="S18" s="20">
        <v>0</v>
      </c>
      <c r="T18" s="20">
        <v>0</v>
      </c>
    </row>
    <row r="20" spans="2:20">
      <c r="B20" s="16" t="s">
        <v>209</v>
      </c>
      <c r="C20" s="17"/>
      <c r="D20" s="16"/>
      <c r="E20" s="16"/>
      <c r="F20" s="16"/>
      <c r="G20" s="16"/>
      <c r="H20" s="16"/>
      <c r="I20" s="16"/>
      <c r="J20" s="16"/>
      <c r="L20" s="16"/>
    </row>
    <row r="21" spans="2:20">
      <c r="B21" s="16" t="s">
        <v>210</v>
      </c>
      <c r="C21" s="17"/>
      <c r="D21" s="16"/>
      <c r="E21" s="16"/>
      <c r="F21" s="16"/>
      <c r="G21" s="16"/>
      <c r="H21" s="16"/>
      <c r="I21" s="16"/>
      <c r="J21" s="16"/>
      <c r="L21" s="16"/>
      <c r="O21" s="19">
        <v>0</v>
      </c>
      <c r="Q21" s="19">
        <v>0</v>
      </c>
      <c r="S21" s="20">
        <v>0</v>
      </c>
      <c r="T21" s="20">
        <v>0</v>
      </c>
    </row>
    <row r="23" spans="2:20">
      <c r="B23" s="16" t="s">
        <v>211</v>
      </c>
      <c r="C23" s="17"/>
      <c r="D23" s="16"/>
      <c r="E23" s="16"/>
      <c r="F23" s="16"/>
      <c r="G23" s="16"/>
      <c r="H23" s="16"/>
      <c r="I23" s="16"/>
      <c r="J23" s="16"/>
      <c r="L23" s="16"/>
    </row>
    <row r="24" spans="2:20">
      <c r="B24" s="16" t="s">
        <v>212</v>
      </c>
      <c r="C24" s="17"/>
      <c r="D24" s="16"/>
      <c r="E24" s="16"/>
      <c r="F24" s="16"/>
      <c r="G24" s="16"/>
      <c r="H24" s="16"/>
      <c r="I24" s="16"/>
      <c r="J24" s="16"/>
      <c r="L24" s="16"/>
      <c r="O24" s="19">
        <v>0</v>
      </c>
      <c r="Q24" s="19">
        <v>0</v>
      </c>
      <c r="S24" s="20">
        <v>0</v>
      </c>
      <c r="T24" s="20">
        <v>0</v>
      </c>
    </row>
    <row r="26" spans="2:20">
      <c r="B26" s="16" t="s">
        <v>213</v>
      </c>
      <c r="C26" s="17"/>
      <c r="D26" s="16"/>
      <c r="E26" s="16"/>
      <c r="F26" s="16"/>
      <c r="G26" s="16"/>
      <c r="H26" s="16"/>
      <c r="I26" s="16"/>
      <c r="J26" s="16"/>
      <c r="L26" s="16"/>
    </row>
    <row r="27" spans="2:20">
      <c r="B27" s="16" t="s">
        <v>214</v>
      </c>
      <c r="C27" s="17"/>
      <c r="D27" s="16"/>
      <c r="E27" s="16"/>
      <c r="F27" s="16"/>
      <c r="G27" s="16"/>
      <c r="H27" s="16"/>
      <c r="I27" s="16"/>
      <c r="J27" s="16"/>
      <c r="L27" s="16"/>
      <c r="O27" s="19">
        <v>0</v>
      </c>
      <c r="Q27" s="19">
        <v>0</v>
      </c>
      <c r="S27" s="20">
        <v>0</v>
      </c>
      <c r="T27" s="20">
        <v>0</v>
      </c>
    </row>
    <row r="29" spans="2:20">
      <c r="B29" s="4" t="s">
        <v>215</v>
      </c>
      <c r="C29" s="15"/>
      <c r="D29" s="4"/>
      <c r="E29" s="4"/>
      <c r="F29" s="4"/>
      <c r="G29" s="4"/>
      <c r="H29" s="4"/>
      <c r="I29" s="4"/>
      <c r="J29" s="4"/>
      <c r="L29" s="4"/>
      <c r="O29" s="12">
        <v>0</v>
      </c>
      <c r="Q29" s="12">
        <v>0</v>
      </c>
      <c r="S29" s="13">
        <v>0</v>
      </c>
      <c r="T29" s="13">
        <v>0</v>
      </c>
    </row>
    <row r="32" spans="2:20">
      <c r="B32" s="4" t="s">
        <v>216</v>
      </c>
      <c r="C32" s="15"/>
      <c r="D32" s="4"/>
      <c r="E32" s="4"/>
      <c r="F32" s="4"/>
      <c r="G32" s="4"/>
      <c r="H32" s="4"/>
      <c r="I32" s="4"/>
      <c r="J32" s="4"/>
      <c r="L32" s="4"/>
    </row>
    <row r="33" spans="2:20">
      <c r="B33" s="16" t="s">
        <v>217</v>
      </c>
      <c r="C33" s="17"/>
      <c r="D33" s="16"/>
      <c r="E33" s="16"/>
      <c r="F33" s="16"/>
      <c r="G33" s="16"/>
      <c r="H33" s="16"/>
      <c r="I33" s="16"/>
      <c r="J33" s="16"/>
      <c r="L33" s="16"/>
    </row>
    <row r="34" spans="2:20">
      <c r="B34" s="16" t="s">
        <v>218</v>
      </c>
      <c r="C34" s="17"/>
      <c r="D34" s="16"/>
      <c r="E34" s="16"/>
      <c r="F34" s="16"/>
      <c r="G34" s="16"/>
      <c r="H34" s="16"/>
      <c r="I34" s="16"/>
      <c r="J34" s="16"/>
      <c r="L34" s="16"/>
      <c r="O34" s="19">
        <v>0</v>
      </c>
      <c r="Q34" s="19">
        <v>0</v>
      </c>
      <c r="S34" s="20">
        <v>0</v>
      </c>
      <c r="T34" s="20">
        <v>0</v>
      </c>
    </row>
    <row r="36" spans="2:20">
      <c r="B36" s="16" t="s">
        <v>219</v>
      </c>
      <c r="C36" s="17"/>
      <c r="D36" s="16"/>
      <c r="E36" s="16"/>
      <c r="F36" s="16"/>
      <c r="G36" s="16"/>
      <c r="H36" s="16"/>
      <c r="I36" s="16"/>
      <c r="J36" s="16"/>
      <c r="L36" s="16"/>
    </row>
    <row r="37" spans="2:20">
      <c r="B37" s="16" t="s">
        <v>220</v>
      </c>
      <c r="C37" s="17"/>
      <c r="D37" s="16"/>
      <c r="E37" s="16"/>
      <c r="F37" s="16"/>
      <c r="G37" s="16"/>
      <c r="H37" s="16"/>
      <c r="I37" s="16"/>
      <c r="J37" s="16"/>
      <c r="L37" s="16"/>
      <c r="O37" s="19">
        <v>0</v>
      </c>
      <c r="Q37" s="19">
        <v>0</v>
      </c>
      <c r="S37" s="20">
        <v>0</v>
      </c>
      <c r="T37" s="20">
        <v>0</v>
      </c>
    </row>
    <row r="39" spans="2:20">
      <c r="B39" s="4" t="s">
        <v>221</v>
      </c>
      <c r="C39" s="15"/>
      <c r="D39" s="4"/>
      <c r="E39" s="4"/>
      <c r="F39" s="4"/>
      <c r="G39" s="4"/>
      <c r="H39" s="4"/>
      <c r="I39" s="4"/>
      <c r="J39" s="4"/>
      <c r="L39" s="4"/>
      <c r="O39" s="12">
        <v>0</v>
      </c>
      <c r="Q39" s="12">
        <v>0</v>
      </c>
      <c r="S39" s="13">
        <v>0</v>
      </c>
      <c r="T39" s="13">
        <v>0</v>
      </c>
    </row>
    <row r="43" spans="2:20">
      <c r="B43" s="8" t="s">
        <v>139</v>
      </c>
      <c r="C43" s="18"/>
      <c r="D43" s="8"/>
      <c r="E43" s="8"/>
      <c r="F43" s="8"/>
      <c r="G43" s="8"/>
      <c r="H43" s="8"/>
      <c r="I43" s="8"/>
      <c r="J43" s="8"/>
      <c r="L43" s="8"/>
    </row>
    <row r="47" spans="2:20">
      <c r="B47" s="2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7"/>
  <sheetViews>
    <sheetView rightToLeft="1" topLeftCell="A19" workbookViewId="0">
      <selection activeCell="A29" sqref="A29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9.7109375" customWidth="1"/>
    <col min="7" max="7" width="8.7109375" customWidth="1"/>
    <col min="8" max="8" width="15.7109375" customWidth="1"/>
    <col min="9" max="9" width="14.7109375" customWidth="1"/>
    <col min="10" max="10" width="8.7109375" style="22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2" spans="1:19" ht="18">
      <c r="A2" s="1" t="s">
        <v>0</v>
      </c>
    </row>
    <row r="4" spans="1:19" ht="18">
      <c r="A4" s="1" t="s">
        <v>222</v>
      </c>
    </row>
    <row r="6" spans="1:19">
      <c r="A6" s="2" t="s">
        <v>2</v>
      </c>
    </row>
    <row r="9" spans="1:19">
      <c r="A9" s="4" t="s">
        <v>74</v>
      </c>
      <c r="B9" s="4" t="s">
        <v>75</v>
      </c>
      <c r="C9" s="4" t="s">
        <v>141</v>
      </c>
      <c r="D9" s="4" t="s">
        <v>203</v>
      </c>
      <c r="E9" s="4" t="s">
        <v>76</v>
      </c>
      <c r="F9" s="4" t="s">
        <v>204</v>
      </c>
      <c r="G9" s="4" t="s">
        <v>77</v>
      </c>
      <c r="H9" s="4" t="s">
        <v>78</v>
      </c>
      <c r="I9" s="4" t="s">
        <v>142</v>
      </c>
      <c r="J9" s="4" t="s">
        <v>143</v>
      </c>
      <c r="K9" s="4" t="s">
        <v>79</v>
      </c>
      <c r="L9" s="4" t="s">
        <v>80</v>
      </c>
      <c r="M9" s="4" t="s">
        <v>81</v>
      </c>
      <c r="N9" s="4" t="s">
        <v>144</v>
      </c>
      <c r="O9" s="4" t="s">
        <v>41</v>
      </c>
      <c r="P9" s="4" t="s">
        <v>82</v>
      </c>
      <c r="Q9" s="4" t="s">
        <v>145</v>
      </c>
      <c r="R9" s="4" t="s">
        <v>146</v>
      </c>
      <c r="S9" s="4" t="s">
        <v>84</v>
      </c>
    </row>
    <row r="10" spans="1:19" ht="13.5" thickBot="1">
      <c r="A10" s="5"/>
      <c r="B10" s="5"/>
      <c r="C10" s="5"/>
      <c r="D10" s="5"/>
      <c r="E10" s="5"/>
      <c r="F10" s="5"/>
      <c r="G10" s="5"/>
      <c r="H10" s="5"/>
      <c r="I10" s="5" t="s">
        <v>147</v>
      </c>
      <c r="J10" s="5" t="s">
        <v>148</v>
      </c>
      <c r="K10" s="5"/>
      <c r="L10" s="5" t="s">
        <v>85</v>
      </c>
      <c r="M10" s="5" t="s">
        <v>85</v>
      </c>
      <c r="N10" s="5" t="s">
        <v>149</v>
      </c>
      <c r="O10" s="5" t="s">
        <v>150</v>
      </c>
      <c r="P10" s="5" t="s">
        <v>86</v>
      </c>
      <c r="Q10" s="5" t="s">
        <v>85</v>
      </c>
      <c r="R10" s="5" t="s">
        <v>85</v>
      </c>
      <c r="S10" s="5" t="s">
        <v>85</v>
      </c>
    </row>
    <row r="11" spans="1:19" ht="13.5" thickTop="1"/>
    <row r="13" spans="1:19">
      <c r="A13" s="4" t="s">
        <v>223</v>
      </c>
      <c r="B13" s="15"/>
      <c r="C13" s="4"/>
      <c r="D13" s="4"/>
      <c r="E13" s="4"/>
      <c r="F13" s="4"/>
      <c r="G13" s="4"/>
      <c r="H13" s="4"/>
      <c r="I13" s="4"/>
      <c r="J13" s="22">
        <v>6.19</v>
      </c>
      <c r="K13" s="4"/>
      <c r="M13" s="13">
        <v>2.4500000000000001E-2</v>
      </c>
      <c r="N13" s="12">
        <v>97679413</v>
      </c>
      <c r="P13" s="12">
        <v>135804.91</v>
      </c>
      <c r="R13" s="13">
        <v>1</v>
      </c>
      <c r="S13" s="13">
        <f>P13/'סיכום נכסי ההשקעה'!$B$49</f>
        <v>0.13705095176194254</v>
      </c>
    </row>
    <row r="16" spans="1:19">
      <c r="A16" s="4" t="s">
        <v>224</v>
      </c>
      <c r="B16" s="15"/>
      <c r="C16" s="4"/>
      <c r="D16" s="4"/>
      <c r="E16" s="4"/>
      <c r="F16" s="4"/>
      <c r="G16" s="4"/>
      <c r="H16" s="4"/>
      <c r="I16" s="4"/>
      <c r="K16" s="4"/>
    </row>
    <row r="17" spans="1:19">
      <c r="A17" s="16" t="s">
        <v>225</v>
      </c>
      <c r="B17" s="17"/>
      <c r="C17" s="16"/>
      <c r="D17" s="16"/>
      <c r="E17" s="16"/>
      <c r="F17" s="16"/>
      <c r="G17" s="16"/>
      <c r="H17" s="16"/>
      <c r="I17" s="16"/>
      <c r="K17" s="16"/>
    </row>
    <row r="18" spans="1:19">
      <c r="A18" s="8" t="s">
        <v>226</v>
      </c>
      <c r="B18" s="18">
        <v>6040315</v>
      </c>
      <c r="C18" s="8" t="s">
        <v>155</v>
      </c>
      <c r="D18" s="22">
        <v>0</v>
      </c>
      <c r="E18" s="8">
        <v>604</v>
      </c>
      <c r="F18" s="8" t="s">
        <v>227</v>
      </c>
      <c r="G18" s="8" t="s">
        <v>92</v>
      </c>
      <c r="H18" s="8" t="s">
        <v>228</v>
      </c>
      <c r="I18" s="22">
        <v>0</v>
      </c>
      <c r="J18" s="22">
        <v>4.68</v>
      </c>
      <c r="K18" s="8" t="s">
        <v>93</v>
      </c>
      <c r="L18" s="21">
        <v>5.8999999999999999E-3</v>
      </c>
      <c r="M18" s="10">
        <v>7.4000000000000003E-3</v>
      </c>
      <c r="N18" s="9">
        <v>1046098</v>
      </c>
      <c r="O18" s="9">
        <v>99.43</v>
      </c>
      <c r="P18" s="9">
        <v>1040.1400000000001</v>
      </c>
      <c r="Q18" s="10">
        <v>5.9999999999999995E-4</v>
      </c>
      <c r="R18" s="10">
        <v>7.7000000000000002E-3</v>
      </c>
      <c r="S18" s="10">
        <f>P18/'סיכום נכסי ההשקעה'!$B$49</f>
        <v>1.0496835273898929E-3</v>
      </c>
    </row>
    <row r="19" spans="1:19">
      <c r="A19" s="8" t="s">
        <v>229</v>
      </c>
      <c r="B19" s="18">
        <v>2310092</v>
      </c>
      <c r="C19" s="8" t="s">
        <v>155</v>
      </c>
      <c r="D19" s="22">
        <v>0</v>
      </c>
      <c r="E19" s="8">
        <v>231</v>
      </c>
      <c r="F19" s="8" t="s">
        <v>227</v>
      </c>
      <c r="G19" s="8" t="s">
        <v>92</v>
      </c>
      <c r="H19" s="8" t="s">
        <v>230</v>
      </c>
      <c r="I19" s="22">
        <v>0</v>
      </c>
      <c r="J19" s="22">
        <v>0.54</v>
      </c>
      <c r="K19" s="8" t="s">
        <v>93</v>
      </c>
      <c r="L19" s="21">
        <v>2.5999999999999999E-2</v>
      </c>
      <c r="M19" s="10">
        <v>3.3300000000000003E-2</v>
      </c>
      <c r="N19" s="9">
        <v>136000</v>
      </c>
      <c r="O19" s="9">
        <v>105.64</v>
      </c>
      <c r="P19" s="9">
        <v>143.66999999999999</v>
      </c>
      <c r="Q19" s="10">
        <v>1E-4</v>
      </c>
      <c r="R19" s="10">
        <v>1.1000000000000001E-3</v>
      </c>
      <c r="S19" s="10">
        <f>P19/'סיכום נכסי ההשקעה'!$B$49</f>
        <v>1.4498820579932111E-4</v>
      </c>
    </row>
    <row r="20" spans="1:19">
      <c r="A20" s="8" t="s">
        <v>231</v>
      </c>
      <c r="B20" s="18">
        <v>2310118</v>
      </c>
      <c r="C20" s="8" t="s">
        <v>155</v>
      </c>
      <c r="D20" s="22">
        <v>0</v>
      </c>
      <c r="E20" s="8">
        <v>231</v>
      </c>
      <c r="F20" s="8" t="s">
        <v>227</v>
      </c>
      <c r="G20" s="8" t="s">
        <v>92</v>
      </c>
      <c r="H20" s="8" t="s">
        <v>230</v>
      </c>
      <c r="I20" s="22">
        <v>0</v>
      </c>
      <c r="J20" s="22">
        <v>3.17</v>
      </c>
      <c r="K20" s="8" t="s">
        <v>93</v>
      </c>
      <c r="L20" s="21">
        <v>2.58E-2</v>
      </c>
      <c r="M20" s="10">
        <v>8.3999999999999995E-3</v>
      </c>
      <c r="N20" s="9">
        <v>2415021</v>
      </c>
      <c r="O20" s="9">
        <v>110.72</v>
      </c>
      <c r="P20" s="9">
        <v>2673.91</v>
      </c>
      <c r="Q20" s="10">
        <v>8.9999999999999998E-4</v>
      </c>
      <c r="R20" s="10">
        <v>1.9699999999999999E-2</v>
      </c>
      <c r="S20" s="10">
        <f>P20/'סיכום נכסי ההשקעה'!$B$49</f>
        <v>2.6984437486522084E-3</v>
      </c>
    </row>
    <row r="21" spans="1:19">
      <c r="A21" s="8" t="s">
        <v>232</v>
      </c>
      <c r="B21" s="18">
        <v>2310159</v>
      </c>
      <c r="C21" s="8" t="s">
        <v>155</v>
      </c>
      <c r="D21" s="22">
        <v>0</v>
      </c>
      <c r="E21" s="8">
        <v>231</v>
      </c>
      <c r="F21" s="8" t="s">
        <v>227</v>
      </c>
      <c r="G21" s="8" t="s">
        <v>92</v>
      </c>
      <c r="H21" s="8" t="s">
        <v>230</v>
      </c>
      <c r="I21" s="22">
        <v>0</v>
      </c>
      <c r="J21" s="22">
        <v>4.28</v>
      </c>
      <c r="K21" s="8" t="s">
        <v>93</v>
      </c>
      <c r="L21" s="21">
        <v>6.4000000000000003E-3</v>
      </c>
      <c r="M21" s="10">
        <v>8.9999999999999993E-3</v>
      </c>
      <c r="N21" s="9">
        <v>1159425</v>
      </c>
      <c r="O21" s="9">
        <v>99.34</v>
      </c>
      <c r="P21" s="9">
        <v>1151.77</v>
      </c>
      <c r="Q21" s="10">
        <v>4.0000000000000002E-4</v>
      </c>
      <c r="R21" s="10">
        <v>8.5000000000000006E-3</v>
      </c>
      <c r="S21" s="10">
        <f>P21/'סיכום נכסי ההשקעה'!$B$49</f>
        <v>1.162337758707344E-3</v>
      </c>
    </row>
    <row r="22" spans="1:19">
      <c r="A22" s="8" t="s">
        <v>233</v>
      </c>
      <c r="B22" s="18">
        <v>2310142</v>
      </c>
      <c r="C22" s="8" t="s">
        <v>155</v>
      </c>
      <c r="D22" s="22">
        <v>0</v>
      </c>
      <c r="E22" s="8">
        <v>231</v>
      </c>
      <c r="F22" s="8" t="s">
        <v>227</v>
      </c>
      <c r="G22" s="8" t="s">
        <v>92</v>
      </c>
      <c r="H22" s="8" t="s">
        <v>230</v>
      </c>
      <c r="I22" s="22">
        <v>0</v>
      </c>
      <c r="J22" s="22">
        <v>3.41</v>
      </c>
      <c r="K22" s="8" t="s">
        <v>93</v>
      </c>
      <c r="L22" s="21">
        <v>4.1000000000000003E-3</v>
      </c>
      <c r="M22" s="10">
        <v>8.8000000000000005E-3</v>
      </c>
      <c r="N22" s="9">
        <v>1269164</v>
      </c>
      <c r="O22" s="9">
        <v>98.45</v>
      </c>
      <c r="P22" s="9">
        <v>1249.49</v>
      </c>
      <c r="Q22" s="10">
        <v>5.0000000000000001E-4</v>
      </c>
      <c r="R22" s="10">
        <v>9.1999999999999998E-3</v>
      </c>
      <c r="S22" s="10">
        <f>P22/'סיכום נכסי ההשקעה'!$B$49</f>
        <v>1.26095436252658E-3</v>
      </c>
    </row>
    <row r="23" spans="1:19">
      <c r="A23" s="8" t="s">
        <v>234</v>
      </c>
      <c r="B23" s="18">
        <v>1940535</v>
      </c>
      <c r="C23" s="8" t="s">
        <v>155</v>
      </c>
      <c r="D23" s="22">
        <v>0</v>
      </c>
      <c r="E23" s="8">
        <v>194</v>
      </c>
      <c r="F23" s="8" t="s">
        <v>227</v>
      </c>
      <c r="G23" s="8" t="s">
        <v>92</v>
      </c>
      <c r="H23" s="8" t="s">
        <v>228</v>
      </c>
      <c r="I23" s="22">
        <v>0</v>
      </c>
      <c r="J23" s="22">
        <v>5.98</v>
      </c>
      <c r="K23" s="8" t="s">
        <v>93</v>
      </c>
      <c r="L23" s="21">
        <v>0.05</v>
      </c>
      <c r="M23" s="10">
        <v>1.2200000000000001E-2</v>
      </c>
      <c r="N23" s="9">
        <v>222584</v>
      </c>
      <c r="O23" s="9">
        <v>129.41</v>
      </c>
      <c r="P23" s="9">
        <v>288.05</v>
      </c>
      <c r="Q23" s="10">
        <v>2.9999999999999997E-4</v>
      </c>
      <c r="R23" s="10">
        <v>2.0999999999999999E-3</v>
      </c>
      <c r="S23" s="10">
        <f>P23/'סיכום נכסי ההשקעה'!$B$49</f>
        <v>2.9069292601443901E-4</v>
      </c>
    </row>
    <row r="24" spans="1:19">
      <c r="A24" s="8" t="s">
        <v>235</v>
      </c>
      <c r="B24" s="18">
        <v>1940568</v>
      </c>
      <c r="C24" s="8" t="s">
        <v>155</v>
      </c>
      <c r="D24" s="22">
        <v>0</v>
      </c>
      <c r="E24" s="8">
        <v>194</v>
      </c>
      <c r="F24" s="8" t="s">
        <v>227</v>
      </c>
      <c r="G24" s="8" t="s">
        <v>92</v>
      </c>
      <c r="H24" s="8" t="s">
        <v>228</v>
      </c>
      <c r="I24" s="22">
        <v>0</v>
      </c>
      <c r="J24" s="22">
        <v>3.87</v>
      </c>
      <c r="K24" s="8" t="s">
        <v>93</v>
      </c>
      <c r="L24" s="21">
        <v>1.6E-2</v>
      </c>
      <c r="M24" s="10">
        <v>7.7999999999999996E-3</v>
      </c>
      <c r="N24" s="9">
        <v>811000</v>
      </c>
      <c r="O24" s="9">
        <v>103.24</v>
      </c>
      <c r="P24" s="9">
        <v>837.28</v>
      </c>
      <c r="Q24" s="10">
        <v>2.9999999999999997E-4</v>
      </c>
      <c r="R24" s="10">
        <v>6.1999999999999998E-3</v>
      </c>
      <c r="S24" s="10">
        <f>P24/'סיכום נכסי ההשקעה'!$B$49</f>
        <v>8.4496223951872765E-4</v>
      </c>
    </row>
    <row r="25" spans="1:19">
      <c r="A25" s="8" t="s">
        <v>236</v>
      </c>
      <c r="B25" s="18">
        <v>1940576</v>
      </c>
      <c r="C25" s="8" t="s">
        <v>155</v>
      </c>
      <c r="D25" s="22">
        <v>0</v>
      </c>
      <c r="E25" s="8">
        <v>194</v>
      </c>
      <c r="F25" s="8" t="s">
        <v>227</v>
      </c>
      <c r="G25" s="8" t="s">
        <v>92</v>
      </c>
      <c r="H25" s="8" t="s">
        <v>228</v>
      </c>
      <c r="I25" s="22">
        <v>0</v>
      </c>
      <c r="J25" s="22">
        <v>4.4000000000000004</v>
      </c>
      <c r="K25" s="8" t="s">
        <v>93</v>
      </c>
      <c r="L25" s="21">
        <v>7.0000000000000001E-3</v>
      </c>
      <c r="M25" s="10">
        <v>8.2000000000000007E-3</v>
      </c>
      <c r="N25" s="9">
        <v>4173000</v>
      </c>
      <c r="O25" s="9">
        <v>101.25</v>
      </c>
      <c r="P25" s="9">
        <v>4225.16</v>
      </c>
      <c r="Q25" s="10">
        <v>8.0000000000000004E-4</v>
      </c>
      <c r="R25" s="10">
        <v>3.1099999999999999E-2</v>
      </c>
      <c r="S25" s="10">
        <f>P25/'סיכום נכסי ההשקעה'!$B$49</f>
        <v>4.2639268296447387E-3</v>
      </c>
    </row>
    <row r="26" spans="1:19">
      <c r="A26" s="8" t="s">
        <v>237</v>
      </c>
      <c r="B26" s="18">
        <v>1940527</v>
      </c>
      <c r="C26" s="8" t="s">
        <v>155</v>
      </c>
      <c r="D26" s="22">
        <v>0</v>
      </c>
      <c r="E26" s="8">
        <v>194</v>
      </c>
      <c r="F26" s="8" t="s">
        <v>227</v>
      </c>
      <c r="G26" s="8" t="s">
        <v>92</v>
      </c>
      <c r="H26" s="8" t="s">
        <v>228</v>
      </c>
      <c r="I26" s="22">
        <v>0</v>
      </c>
      <c r="J26" s="22">
        <v>1.8</v>
      </c>
      <c r="K26" s="8" t="s">
        <v>93</v>
      </c>
      <c r="L26" s="21">
        <v>4.4999999999999998E-2</v>
      </c>
      <c r="M26" s="10">
        <v>9.2999999999999992E-3</v>
      </c>
      <c r="N26" s="9">
        <v>30000</v>
      </c>
      <c r="O26" s="9">
        <v>110.49</v>
      </c>
      <c r="P26" s="9">
        <v>33.15</v>
      </c>
      <c r="Q26" s="10">
        <v>1E-4</v>
      </c>
      <c r="R26" s="10">
        <v>2.0000000000000001E-4</v>
      </c>
      <c r="S26" s="10">
        <f>P26/'סיכום נכסי ההשקעה'!$B$49</f>
        <v>3.3454158991073259E-5</v>
      </c>
    </row>
    <row r="27" spans="1:19">
      <c r="A27" s="8" t="s">
        <v>238</v>
      </c>
      <c r="B27" s="18">
        <v>1135177</v>
      </c>
      <c r="C27" s="8" t="s">
        <v>155</v>
      </c>
      <c r="D27" s="22">
        <v>0</v>
      </c>
      <c r="E27" s="8">
        <v>1153</v>
      </c>
      <c r="F27" s="8" t="s">
        <v>227</v>
      </c>
      <c r="G27" s="8" t="s">
        <v>239</v>
      </c>
      <c r="H27" s="8" t="s">
        <v>228</v>
      </c>
      <c r="I27" s="22">
        <v>0</v>
      </c>
      <c r="J27" s="22">
        <v>4.42</v>
      </c>
      <c r="K27" s="8" t="s">
        <v>93</v>
      </c>
      <c r="L27" s="21">
        <v>8.0000000000000002E-3</v>
      </c>
      <c r="M27" s="10">
        <v>6.8999999999999999E-3</v>
      </c>
      <c r="N27" s="9">
        <v>352000</v>
      </c>
      <c r="O27" s="9">
        <v>102.31</v>
      </c>
      <c r="P27" s="9">
        <v>360.13</v>
      </c>
      <c r="Q27" s="10">
        <v>5.0000000000000001E-4</v>
      </c>
      <c r="R27" s="10">
        <v>2.7000000000000001E-3</v>
      </c>
      <c r="S27" s="10">
        <f>P27/'סיכום נכסי ההשקעה'!$B$49</f>
        <v>3.6343427684631111E-4</v>
      </c>
    </row>
    <row r="28" spans="1:19">
      <c r="A28" s="8" t="s">
        <v>240</v>
      </c>
      <c r="B28" s="18">
        <v>6040299</v>
      </c>
      <c r="C28" s="8" t="s">
        <v>155</v>
      </c>
      <c r="D28" s="22">
        <v>0</v>
      </c>
      <c r="E28" s="8">
        <v>604</v>
      </c>
      <c r="F28" s="8" t="s">
        <v>227</v>
      </c>
      <c r="G28" s="8" t="s">
        <v>239</v>
      </c>
      <c r="H28" s="8" t="s">
        <v>228</v>
      </c>
      <c r="I28" s="22">
        <v>0</v>
      </c>
      <c r="J28" s="22">
        <v>4.68</v>
      </c>
      <c r="K28" s="8" t="s">
        <v>93</v>
      </c>
      <c r="L28" s="21">
        <v>3.4000000000000002E-2</v>
      </c>
      <c r="M28" s="10">
        <v>8.8999999999999999E-3</v>
      </c>
      <c r="N28" s="9">
        <v>8275544</v>
      </c>
      <c r="O28" s="9">
        <v>119.05</v>
      </c>
      <c r="P28" s="9">
        <v>9852.0400000000009</v>
      </c>
      <c r="Q28" s="10">
        <v>4.4000000000000003E-3</v>
      </c>
      <c r="R28" s="10">
        <v>7.2499999999999995E-2</v>
      </c>
      <c r="S28" s="10">
        <f>P28/'סיכום נכסי ההשקעה'!$B$49</f>
        <v>9.9424347676142829E-3</v>
      </c>
    </row>
    <row r="29" spans="1:19">
      <c r="A29" s="8" t="s">
        <v>241</v>
      </c>
      <c r="B29" s="18">
        <v>6040232</v>
      </c>
      <c r="C29" s="8" t="s">
        <v>155</v>
      </c>
      <c r="D29" s="22">
        <v>0</v>
      </c>
      <c r="E29" s="8">
        <v>604</v>
      </c>
      <c r="F29" s="8" t="s">
        <v>227</v>
      </c>
      <c r="G29" s="8" t="s">
        <v>239</v>
      </c>
      <c r="H29" s="8" t="s">
        <v>228</v>
      </c>
      <c r="I29" s="22">
        <v>0</v>
      </c>
      <c r="J29" s="22">
        <v>1.06</v>
      </c>
      <c r="K29" s="8" t="s">
        <v>93</v>
      </c>
      <c r="L29" s="21">
        <v>4.3999999999999997E-2</v>
      </c>
      <c r="M29" s="10">
        <v>1.6799999999999999E-2</v>
      </c>
      <c r="N29" s="9">
        <v>305237</v>
      </c>
      <c r="O29" s="9">
        <v>126</v>
      </c>
      <c r="P29" s="9">
        <v>384.6</v>
      </c>
      <c r="Q29" s="10">
        <v>2.0000000000000001E-4</v>
      </c>
      <c r="R29" s="10">
        <v>2.8E-3</v>
      </c>
      <c r="S29" s="10">
        <f>P29/'סיכום נכסי ההשקעה'!$B$49</f>
        <v>3.8812879481046084E-4</v>
      </c>
    </row>
    <row r="30" spans="1:19">
      <c r="A30" s="8" t="s">
        <v>242</v>
      </c>
      <c r="B30" s="18">
        <v>2310068</v>
      </c>
      <c r="C30" s="8" t="s">
        <v>155</v>
      </c>
      <c r="D30" s="22">
        <v>0</v>
      </c>
      <c r="E30" s="8">
        <v>231</v>
      </c>
      <c r="F30" s="8" t="s">
        <v>227</v>
      </c>
      <c r="G30" s="8" t="s">
        <v>239</v>
      </c>
      <c r="H30" s="8" t="s">
        <v>230</v>
      </c>
      <c r="I30" s="22">
        <v>0</v>
      </c>
      <c r="J30" s="22">
        <v>1.62</v>
      </c>
      <c r="K30" s="8" t="s">
        <v>93</v>
      </c>
      <c r="L30" s="21">
        <v>3.9E-2</v>
      </c>
      <c r="M30" s="10">
        <v>9.4999999999999998E-3</v>
      </c>
      <c r="N30" s="9">
        <v>1216939</v>
      </c>
      <c r="O30" s="9">
        <v>127.66</v>
      </c>
      <c r="P30" s="9">
        <v>1553.54</v>
      </c>
      <c r="Q30" s="10">
        <v>8.0000000000000004E-4</v>
      </c>
      <c r="R30" s="10">
        <v>1.14E-2</v>
      </c>
      <c r="S30" s="10">
        <f>P30/'סיכום נכסי ההשקעה'!$B$49</f>
        <v>1.5677940922772836E-3</v>
      </c>
    </row>
    <row r="31" spans="1:19">
      <c r="A31" s="8" t="s">
        <v>243</v>
      </c>
      <c r="B31" s="18">
        <v>2310076</v>
      </c>
      <c r="C31" s="8" t="s">
        <v>155</v>
      </c>
      <c r="D31" s="22">
        <v>0</v>
      </c>
      <c r="E31" s="8">
        <v>231</v>
      </c>
      <c r="F31" s="8" t="s">
        <v>227</v>
      </c>
      <c r="G31" s="8" t="s">
        <v>239</v>
      </c>
      <c r="H31" s="8" t="s">
        <v>230</v>
      </c>
      <c r="I31" s="22">
        <v>0</v>
      </c>
      <c r="J31" s="22">
        <v>3.81</v>
      </c>
      <c r="K31" s="8" t="s">
        <v>93</v>
      </c>
      <c r="L31" s="21">
        <v>0.03</v>
      </c>
      <c r="M31" s="10">
        <v>8.8000000000000005E-3</v>
      </c>
      <c r="N31" s="9">
        <v>29755</v>
      </c>
      <c r="O31" s="9">
        <v>115.24</v>
      </c>
      <c r="P31" s="9">
        <v>34.29</v>
      </c>
      <c r="Q31" s="10">
        <v>1E-4</v>
      </c>
      <c r="R31" s="10">
        <v>2.9999999999999997E-4</v>
      </c>
      <c r="S31" s="10">
        <f>P31/'סיכום נכסי ההשקעה'!$B$49</f>
        <v>3.4604618757282115E-5</v>
      </c>
    </row>
    <row r="32" spans="1:19">
      <c r="A32" s="8" t="s">
        <v>244</v>
      </c>
      <c r="B32" s="18">
        <v>1136324</v>
      </c>
      <c r="C32" s="8" t="s">
        <v>155</v>
      </c>
      <c r="D32" s="22">
        <v>0</v>
      </c>
      <c r="E32" s="8">
        <v>1420</v>
      </c>
      <c r="F32" s="8" t="s">
        <v>245</v>
      </c>
      <c r="G32" s="8" t="s">
        <v>239</v>
      </c>
      <c r="H32" s="8" t="s">
        <v>230</v>
      </c>
      <c r="I32" s="22">
        <v>0</v>
      </c>
      <c r="J32" s="22">
        <v>6.79</v>
      </c>
      <c r="K32" s="8" t="s">
        <v>93</v>
      </c>
      <c r="L32" s="21">
        <v>1.6400000000000001E-2</v>
      </c>
      <c r="M32" s="10">
        <v>1.77E-2</v>
      </c>
      <c r="N32" s="9">
        <v>766000</v>
      </c>
      <c r="O32" s="9">
        <v>99.29</v>
      </c>
      <c r="P32" s="9">
        <v>760.56</v>
      </c>
      <c r="Q32" s="10">
        <v>8.0000000000000004E-4</v>
      </c>
      <c r="R32" s="10">
        <v>5.5999999999999999E-3</v>
      </c>
      <c r="S32" s="10">
        <f>P32/'סיכום נכסי ההשקעה'!$B$49</f>
        <v>7.6753831560333872E-4</v>
      </c>
    </row>
    <row r="33" spans="1:19">
      <c r="A33" s="8" t="s">
        <v>246</v>
      </c>
      <c r="B33" s="18">
        <v>1940402</v>
      </c>
      <c r="C33" s="8" t="s">
        <v>155</v>
      </c>
      <c r="D33" s="22">
        <v>0</v>
      </c>
      <c r="E33" s="8">
        <v>194</v>
      </c>
      <c r="F33" s="8" t="s">
        <v>227</v>
      </c>
      <c r="G33" s="8" t="s">
        <v>239</v>
      </c>
      <c r="H33" s="8" t="s">
        <v>228</v>
      </c>
      <c r="I33" s="22">
        <v>0</v>
      </c>
      <c r="J33" s="22">
        <v>3.29</v>
      </c>
      <c r="K33" s="8" t="s">
        <v>93</v>
      </c>
      <c r="L33" s="21">
        <v>4.1000000000000002E-2</v>
      </c>
      <c r="M33" s="10">
        <v>9.4000000000000004E-3</v>
      </c>
      <c r="N33" s="9">
        <v>31839</v>
      </c>
      <c r="O33" s="9">
        <v>136.69999999999999</v>
      </c>
      <c r="P33" s="9">
        <v>43.52</v>
      </c>
      <c r="Q33" s="10">
        <v>0</v>
      </c>
      <c r="R33" s="10">
        <v>2.9999999999999997E-4</v>
      </c>
      <c r="S33" s="10">
        <f>P33/'סיכום נכסי ההשקעה'!$B$49</f>
        <v>4.3919306162639773E-5</v>
      </c>
    </row>
    <row r="34" spans="1:19">
      <c r="A34" s="8" t="s">
        <v>247</v>
      </c>
      <c r="B34" s="18">
        <v>1940501</v>
      </c>
      <c r="C34" s="8" t="s">
        <v>155</v>
      </c>
      <c r="D34" s="22">
        <v>0</v>
      </c>
      <c r="E34" s="8">
        <v>194</v>
      </c>
      <c r="F34" s="8" t="s">
        <v>227</v>
      </c>
      <c r="G34" s="8" t="s">
        <v>239</v>
      </c>
      <c r="H34" s="8" t="s">
        <v>228</v>
      </c>
      <c r="I34" s="22">
        <v>0</v>
      </c>
      <c r="J34" s="22">
        <v>5.14</v>
      </c>
      <c r="K34" s="8" t="s">
        <v>93</v>
      </c>
      <c r="L34" s="21">
        <v>0.04</v>
      </c>
      <c r="M34" s="10">
        <v>1.1299999999999999E-2</v>
      </c>
      <c r="N34" s="9">
        <v>3413745</v>
      </c>
      <c r="O34" s="9">
        <v>123.81</v>
      </c>
      <c r="P34" s="9">
        <v>4226.5600000000004</v>
      </c>
      <c r="Q34" s="10">
        <v>1.1999999999999999E-3</v>
      </c>
      <c r="R34" s="10">
        <v>3.1099999999999999E-2</v>
      </c>
      <c r="S34" s="10">
        <f>P34/'סיכום נכסי ההשקעה'!$B$49</f>
        <v>4.2653396749716627E-3</v>
      </c>
    </row>
    <row r="35" spans="1:19">
      <c r="A35" s="8" t="s">
        <v>248</v>
      </c>
      <c r="B35" s="18">
        <v>1940543</v>
      </c>
      <c r="C35" s="8" t="s">
        <v>155</v>
      </c>
      <c r="D35" s="22">
        <v>0</v>
      </c>
      <c r="E35" s="8">
        <v>194</v>
      </c>
      <c r="F35" s="8" t="s">
        <v>227</v>
      </c>
      <c r="G35" s="8" t="s">
        <v>239</v>
      </c>
      <c r="H35" s="8" t="s">
        <v>230</v>
      </c>
      <c r="I35" s="22">
        <v>0</v>
      </c>
      <c r="J35" s="22">
        <v>5.95</v>
      </c>
      <c r="K35" s="8" t="s">
        <v>93</v>
      </c>
      <c r="L35" s="21">
        <v>4.2000000000000003E-2</v>
      </c>
      <c r="M35" s="10">
        <v>1.2500000000000001E-2</v>
      </c>
      <c r="N35" s="9">
        <v>1606417</v>
      </c>
      <c r="O35" s="9">
        <v>122.32</v>
      </c>
      <c r="P35" s="9">
        <v>1964.97</v>
      </c>
      <c r="Q35" s="10">
        <v>1.6000000000000001E-3</v>
      </c>
      <c r="R35" s="10">
        <v>1.4500000000000001E-2</v>
      </c>
      <c r="S35" s="10">
        <f>P35/'סיכום נכסי ההשקעה'!$B$49</f>
        <v>1.9829990586029932E-3</v>
      </c>
    </row>
    <row r="36" spans="1:19">
      <c r="A36" s="8" t="s">
        <v>249</v>
      </c>
      <c r="B36" s="18">
        <v>2300069</v>
      </c>
      <c r="C36" s="8" t="s">
        <v>155</v>
      </c>
      <c r="D36" s="22">
        <v>0</v>
      </c>
      <c r="E36" s="8">
        <v>230</v>
      </c>
      <c r="F36" s="8" t="s">
        <v>250</v>
      </c>
      <c r="G36" s="8" t="s">
        <v>251</v>
      </c>
      <c r="H36" s="8" t="s">
        <v>228</v>
      </c>
      <c r="I36" s="22">
        <v>0</v>
      </c>
      <c r="J36" s="22">
        <v>0.67</v>
      </c>
      <c r="K36" s="8" t="s">
        <v>93</v>
      </c>
      <c r="L36" s="21">
        <v>5.2999999999999999E-2</v>
      </c>
      <c r="M36" s="10">
        <v>2.8000000000000001E-2</v>
      </c>
      <c r="N36" s="9">
        <v>436014.86</v>
      </c>
      <c r="O36" s="9">
        <v>127.75</v>
      </c>
      <c r="P36" s="9">
        <v>557.01</v>
      </c>
      <c r="Q36" s="10">
        <v>1.1000000000000001E-3</v>
      </c>
      <c r="R36" s="10">
        <v>4.1000000000000003E-3</v>
      </c>
      <c r="S36" s="10">
        <f>P36/'סיכום נכסי ההשקעה'!$B$49</f>
        <v>5.6212069682104731E-4</v>
      </c>
    </row>
    <row r="37" spans="1:19">
      <c r="A37" s="8" t="s">
        <v>252</v>
      </c>
      <c r="B37" s="18">
        <v>1121953</v>
      </c>
      <c r="C37" s="8" t="s">
        <v>155</v>
      </c>
      <c r="D37" s="22">
        <v>0</v>
      </c>
      <c r="E37" s="8">
        <v>1153</v>
      </c>
      <c r="F37" s="8" t="s">
        <v>227</v>
      </c>
      <c r="G37" s="8" t="s">
        <v>251</v>
      </c>
      <c r="H37" s="8" t="s">
        <v>228</v>
      </c>
      <c r="I37" s="22">
        <v>0</v>
      </c>
      <c r="J37" s="22">
        <v>3.18</v>
      </c>
      <c r="K37" s="8" t="s">
        <v>93</v>
      </c>
      <c r="L37" s="21">
        <v>3.1E-2</v>
      </c>
      <c r="M37" s="10">
        <v>8.3000000000000001E-3</v>
      </c>
      <c r="N37" s="9">
        <v>55000</v>
      </c>
      <c r="O37" s="9">
        <v>115.71</v>
      </c>
      <c r="P37" s="9">
        <v>63.64</v>
      </c>
      <c r="Q37" s="10">
        <v>1E-4</v>
      </c>
      <c r="R37" s="10">
        <v>5.0000000000000001E-4</v>
      </c>
      <c r="S37" s="10">
        <f>P37/'סיכום נכסי ההשקעה'!$B$49</f>
        <v>6.4223911860992528E-5</v>
      </c>
    </row>
    <row r="38" spans="1:19">
      <c r="A38" s="8" t="s">
        <v>253</v>
      </c>
      <c r="B38" s="18">
        <v>1099738</v>
      </c>
      <c r="C38" s="8" t="s">
        <v>155</v>
      </c>
      <c r="D38" s="22">
        <v>0</v>
      </c>
      <c r="E38" s="8">
        <v>1367</v>
      </c>
      <c r="F38" s="8" t="s">
        <v>254</v>
      </c>
      <c r="G38" s="8" t="s">
        <v>251</v>
      </c>
      <c r="H38" s="8" t="s">
        <v>230</v>
      </c>
      <c r="I38" s="22">
        <v>0</v>
      </c>
      <c r="J38" s="22">
        <v>3.05</v>
      </c>
      <c r="K38" s="8" t="s">
        <v>93</v>
      </c>
      <c r="L38" s="21">
        <v>4.65E-2</v>
      </c>
      <c r="M38" s="10">
        <v>1.1900000000000001E-2</v>
      </c>
      <c r="N38" s="9">
        <v>969418.41</v>
      </c>
      <c r="O38" s="9">
        <v>137.63999999999999</v>
      </c>
      <c r="P38" s="9">
        <v>1334.31</v>
      </c>
      <c r="Q38" s="10">
        <v>5.4999999999999997E-3</v>
      </c>
      <c r="R38" s="10">
        <v>9.7999999999999997E-3</v>
      </c>
      <c r="S38" s="10">
        <f>P38/'סיכום נכסי ההשקעה'!$B$49</f>
        <v>1.3465526058334528E-3</v>
      </c>
    </row>
    <row r="39" spans="1:19">
      <c r="A39" s="8" t="s">
        <v>255</v>
      </c>
      <c r="B39" s="18">
        <v>6040257</v>
      </c>
      <c r="C39" s="8" t="s">
        <v>155</v>
      </c>
      <c r="D39" s="22">
        <v>0</v>
      </c>
      <c r="E39" s="8">
        <v>604</v>
      </c>
      <c r="F39" s="8" t="s">
        <v>227</v>
      </c>
      <c r="G39" s="8" t="s">
        <v>251</v>
      </c>
      <c r="H39" s="8" t="s">
        <v>228</v>
      </c>
      <c r="I39" s="22">
        <v>0</v>
      </c>
      <c r="J39" s="22">
        <v>19.66</v>
      </c>
      <c r="K39" s="8" t="s">
        <v>93</v>
      </c>
      <c r="L39" s="21">
        <v>0.05</v>
      </c>
      <c r="M39" s="10">
        <v>4.1700000000000001E-2</v>
      </c>
      <c r="N39" s="9">
        <v>125668</v>
      </c>
      <c r="O39" s="9">
        <v>130.61000000000001</v>
      </c>
      <c r="P39" s="9">
        <v>164.13</v>
      </c>
      <c r="Q39" s="10">
        <v>1E-4</v>
      </c>
      <c r="R39" s="10">
        <v>1.1999999999999999E-3</v>
      </c>
      <c r="S39" s="10">
        <f>P39/'סיכום נכסי ההשקעה'!$B$49</f>
        <v>1.6563593107706952E-4</v>
      </c>
    </row>
    <row r="40" spans="1:19">
      <c r="A40" s="8" t="s">
        <v>256</v>
      </c>
      <c r="B40" s="18">
        <v>1120468</v>
      </c>
      <c r="C40" s="8" t="s">
        <v>155</v>
      </c>
      <c r="D40" s="22">
        <v>0</v>
      </c>
      <c r="E40" s="8">
        <v>1043</v>
      </c>
      <c r="F40" s="8" t="s">
        <v>245</v>
      </c>
      <c r="G40" s="8" t="s">
        <v>251</v>
      </c>
      <c r="H40" s="8" t="s">
        <v>230</v>
      </c>
      <c r="I40" s="22">
        <v>0</v>
      </c>
      <c r="J40" s="22">
        <v>3.67</v>
      </c>
      <c r="K40" s="8" t="s">
        <v>93</v>
      </c>
      <c r="L40" s="21">
        <v>0.03</v>
      </c>
      <c r="M40" s="10">
        <v>1.4800000000000001E-2</v>
      </c>
      <c r="N40" s="9">
        <v>525523.15</v>
      </c>
      <c r="O40" s="9">
        <v>113.39</v>
      </c>
      <c r="P40" s="9">
        <v>595.89</v>
      </c>
      <c r="Q40" s="10">
        <v>4.0000000000000002E-4</v>
      </c>
      <c r="R40" s="10">
        <v>4.4000000000000003E-3</v>
      </c>
      <c r="S40" s="10">
        <f>P40/'סיכום נכסי ההשקעה'!$B$49</f>
        <v>6.0135742990017032E-4</v>
      </c>
    </row>
    <row r="41" spans="1:19">
      <c r="A41" s="8" t="s">
        <v>257</v>
      </c>
      <c r="B41" s="18">
        <v>1128032</v>
      </c>
      <c r="C41" s="8" t="s">
        <v>155</v>
      </c>
      <c r="D41" s="22">
        <v>0</v>
      </c>
      <c r="E41" s="8">
        <v>1043</v>
      </c>
      <c r="F41" s="8" t="s">
        <v>245</v>
      </c>
      <c r="G41" s="8" t="s">
        <v>251</v>
      </c>
      <c r="H41" s="8" t="s">
        <v>230</v>
      </c>
      <c r="I41" s="22">
        <v>0</v>
      </c>
      <c r="J41" s="22">
        <v>5.95</v>
      </c>
      <c r="K41" s="8" t="s">
        <v>93</v>
      </c>
      <c r="L41" s="21">
        <v>3.0499999999999999E-2</v>
      </c>
      <c r="M41" s="10">
        <v>2.1700000000000001E-2</v>
      </c>
      <c r="N41" s="9">
        <v>139464.76999999999</v>
      </c>
      <c r="O41" s="9">
        <v>108.35</v>
      </c>
      <c r="P41" s="9">
        <v>151.11000000000001</v>
      </c>
      <c r="Q41" s="10">
        <v>5.0000000000000001E-4</v>
      </c>
      <c r="R41" s="10">
        <v>1.1000000000000001E-3</v>
      </c>
      <c r="S41" s="10">
        <f>P41/'סיכום נכסי ההשקעה'!$B$49</f>
        <v>1.524964695366842E-4</v>
      </c>
    </row>
    <row r="42" spans="1:19">
      <c r="A42" s="8" t="s">
        <v>258</v>
      </c>
      <c r="B42" s="18">
        <v>1940444</v>
      </c>
      <c r="C42" s="8" t="s">
        <v>155</v>
      </c>
      <c r="D42" s="22">
        <v>0</v>
      </c>
      <c r="E42" s="8">
        <v>194</v>
      </c>
      <c r="F42" s="8" t="s">
        <v>227</v>
      </c>
      <c r="G42" s="8" t="s">
        <v>251</v>
      </c>
      <c r="H42" s="8" t="s">
        <v>230</v>
      </c>
      <c r="I42" s="22">
        <v>0</v>
      </c>
      <c r="J42" s="22">
        <v>17.07</v>
      </c>
      <c r="K42" s="8" t="s">
        <v>93</v>
      </c>
      <c r="L42" s="21">
        <v>6.5000000000000002E-2</v>
      </c>
      <c r="M42" s="10">
        <v>5.1999999999999998E-2</v>
      </c>
      <c r="N42" s="9">
        <v>24200</v>
      </c>
      <c r="O42" s="9">
        <v>138.05000000000001</v>
      </c>
      <c r="P42" s="9">
        <v>33.409999999999997</v>
      </c>
      <c r="Q42" s="10">
        <v>0</v>
      </c>
      <c r="R42" s="10">
        <v>2.0000000000000001E-4</v>
      </c>
      <c r="S42" s="10">
        <f>P42/'סיכום נכסי ההשקעה'!$B$49</f>
        <v>3.371654455178756E-5</v>
      </c>
    </row>
    <row r="43" spans="1:19">
      <c r="A43" s="8" t="s">
        <v>259</v>
      </c>
      <c r="B43" s="18">
        <v>1940449</v>
      </c>
      <c r="C43" s="8" t="s">
        <v>155</v>
      </c>
      <c r="D43" s="22">
        <v>0</v>
      </c>
      <c r="E43" s="8">
        <v>194</v>
      </c>
      <c r="F43" s="8" t="s">
        <v>227</v>
      </c>
      <c r="G43" s="8" t="s">
        <v>251</v>
      </c>
      <c r="H43" s="8" t="s">
        <v>230</v>
      </c>
      <c r="I43" s="22">
        <v>0</v>
      </c>
      <c r="J43" s="22">
        <v>0</v>
      </c>
      <c r="K43" s="8" t="s">
        <v>93</v>
      </c>
      <c r="L43" s="21">
        <v>0</v>
      </c>
      <c r="M43" s="10">
        <v>0</v>
      </c>
      <c r="N43" s="9">
        <v>436.35</v>
      </c>
      <c r="O43" s="9">
        <v>100</v>
      </c>
      <c r="P43" s="9">
        <v>0.44</v>
      </c>
      <c r="R43" s="10">
        <v>0</v>
      </c>
      <c r="S43" s="10">
        <f>P43/'סיכום נכסי ההשקעה'!$B$49</f>
        <v>4.440371027472771E-7</v>
      </c>
    </row>
    <row r="44" spans="1:19">
      <c r="A44" s="8" t="s">
        <v>260</v>
      </c>
      <c r="B44" s="18">
        <v>3900206</v>
      </c>
      <c r="C44" s="8" t="s">
        <v>155</v>
      </c>
      <c r="D44" s="22">
        <v>0</v>
      </c>
      <c r="E44" s="8">
        <v>390</v>
      </c>
      <c r="F44" s="8" t="s">
        <v>245</v>
      </c>
      <c r="G44" s="8" t="s">
        <v>261</v>
      </c>
      <c r="H44" s="8" t="s">
        <v>228</v>
      </c>
      <c r="I44" s="22">
        <v>0</v>
      </c>
      <c r="J44" s="22">
        <v>1.88</v>
      </c>
      <c r="K44" s="8" t="s">
        <v>93</v>
      </c>
      <c r="L44" s="21">
        <v>4.2500000000000003E-2</v>
      </c>
      <c r="M44" s="10">
        <v>1.5900000000000001E-2</v>
      </c>
      <c r="N44" s="9">
        <v>827661.56</v>
      </c>
      <c r="O44" s="9">
        <v>129.81</v>
      </c>
      <c r="P44" s="9">
        <v>1074.3900000000001</v>
      </c>
      <c r="Q44" s="10">
        <v>1E-3</v>
      </c>
      <c r="R44" s="10">
        <v>7.9000000000000008E-3</v>
      </c>
      <c r="S44" s="10">
        <f>P44/'סיכום נכסי ההשקעה'!$B$49</f>
        <v>1.0842477791378343E-3</v>
      </c>
    </row>
    <row r="45" spans="1:19">
      <c r="A45" s="8" t="s">
        <v>262</v>
      </c>
      <c r="B45" s="18">
        <v>1126762</v>
      </c>
      <c r="C45" s="8" t="s">
        <v>155</v>
      </c>
      <c r="D45" s="22">
        <v>0</v>
      </c>
      <c r="E45" s="8">
        <v>1239</v>
      </c>
      <c r="F45" s="8" t="s">
        <v>227</v>
      </c>
      <c r="G45" s="8" t="s">
        <v>261</v>
      </c>
      <c r="H45" s="8" t="s">
        <v>263</v>
      </c>
      <c r="I45" s="22">
        <v>0</v>
      </c>
      <c r="J45" s="22">
        <v>1.82</v>
      </c>
      <c r="K45" s="8" t="s">
        <v>93</v>
      </c>
      <c r="L45" s="21">
        <v>1.6E-2</v>
      </c>
      <c r="M45" s="10">
        <v>1.06E-2</v>
      </c>
      <c r="N45" s="9">
        <v>951728</v>
      </c>
      <c r="O45" s="9">
        <v>103.35</v>
      </c>
      <c r="P45" s="9">
        <v>983.61</v>
      </c>
      <c r="Q45" s="10">
        <v>1.1999999999999999E-3</v>
      </c>
      <c r="R45" s="10">
        <v>7.1999999999999998E-3</v>
      </c>
      <c r="S45" s="10">
        <f>P45/'סיכום נכסי ההשקעה'!$B$49</f>
        <v>9.9263485143920283E-4</v>
      </c>
    </row>
    <row r="46" spans="1:19">
      <c r="A46" s="8" t="s">
        <v>264</v>
      </c>
      <c r="B46" s="18">
        <v>1097385</v>
      </c>
      <c r="C46" s="8" t="s">
        <v>155</v>
      </c>
      <c r="D46" s="22">
        <v>0</v>
      </c>
      <c r="E46" s="8">
        <v>1328</v>
      </c>
      <c r="F46" s="8" t="s">
        <v>245</v>
      </c>
      <c r="G46" s="8" t="s">
        <v>261</v>
      </c>
      <c r="H46" s="8" t="s">
        <v>228</v>
      </c>
      <c r="I46" s="22">
        <v>0</v>
      </c>
      <c r="J46" s="22">
        <v>2.19</v>
      </c>
      <c r="K46" s="8" t="s">
        <v>93</v>
      </c>
      <c r="L46" s="21">
        <v>4.9500000000000002E-2</v>
      </c>
      <c r="M46" s="10">
        <v>1.38E-2</v>
      </c>
      <c r="N46" s="9">
        <v>14551.42</v>
      </c>
      <c r="O46" s="9">
        <v>129.46</v>
      </c>
      <c r="P46" s="9">
        <v>18.84</v>
      </c>
      <c r="Q46" s="10">
        <v>0</v>
      </c>
      <c r="R46" s="10">
        <v>1E-4</v>
      </c>
      <c r="S46" s="10">
        <f>P46/'סיכום נכסי ההשקעה'!$B$49</f>
        <v>1.9012861399451592E-5</v>
      </c>
    </row>
    <row r="47" spans="1:19">
      <c r="A47" s="8" t="s">
        <v>265</v>
      </c>
      <c r="B47" s="18">
        <v>1117357</v>
      </c>
      <c r="C47" s="8" t="s">
        <v>155</v>
      </c>
      <c r="D47" s="22">
        <v>0</v>
      </c>
      <c r="E47" s="8">
        <v>1328</v>
      </c>
      <c r="F47" s="8" t="s">
        <v>245</v>
      </c>
      <c r="G47" s="8" t="s">
        <v>261</v>
      </c>
      <c r="H47" s="8" t="s">
        <v>228</v>
      </c>
      <c r="I47" s="22">
        <v>0</v>
      </c>
      <c r="J47" s="22">
        <v>2.59</v>
      </c>
      <c r="K47" s="8" t="s">
        <v>93</v>
      </c>
      <c r="L47" s="21">
        <v>4.9000000000000002E-2</v>
      </c>
      <c r="M47" s="10">
        <v>1.4E-2</v>
      </c>
      <c r="N47" s="9">
        <v>88625.46</v>
      </c>
      <c r="O47" s="9">
        <v>122.16</v>
      </c>
      <c r="P47" s="9">
        <v>108.26</v>
      </c>
      <c r="Q47" s="10">
        <v>1E-4</v>
      </c>
      <c r="R47" s="10">
        <v>8.0000000000000004E-4</v>
      </c>
      <c r="S47" s="10">
        <f>P47/'סיכום נכסי ההשקעה'!$B$49</f>
        <v>1.092533107805005E-4</v>
      </c>
    </row>
    <row r="48" spans="1:19">
      <c r="A48" s="8" t="s">
        <v>266</v>
      </c>
      <c r="B48" s="18">
        <v>1126630</v>
      </c>
      <c r="C48" s="8" t="s">
        <v>155</v>
      </c>
      <c r="D48" s="22">
        <v>0</v>
      </c>
      <c r="E48" s="8">
        <v>1328</v>
      </c>
      <c r="F48" s="8" t="s">
        <v>245</v>
      </c>
      <c r="G48" s="8" t="s">
        <v>261</v>
      </c>
      <c r="H48" s="8" t="s">
        <v>228</v>
      </c>
      <c r="I48" s="22">
        <v>0</v>
      </c>
      <c r="J48" s="22">
        <v>5</v>
      </c>
      <c r="K48" s="8" t="s">
        <v>93</v>
      </c>
      <c r="L48" s="21">
        <v>4.8000000000000001E-2</v>
      </c>
      <c r="M48" s="10">
        <v>1.9E-2</v>
      </c>
      <c r="N48" s="9">
        <v>236718</v>
      </c>
      <c r="O48" s="9">
        <v>118.39</v>
      </c>
      <c r="P48" s="9">
        <v>280.25</v>
      </c>
      <c r="Q48" s="10">
        <v>2.0000000000000001E-4</v>
      </c>
      <c r="R48" s="10">
        <v>2.0999999999999999E-3</v>
      </c>
      <c r="S48" s="10">
        <f>P48/'סיכום נכסי ההשקעה'!$B$49</f>
        <v>2.8282135919301002E-4</v>
      </c>
    </row>
    <row r="49" spans="1:19">
      <c r="A49" s="8" t="s">
        <v>267</v>
      </c>
      <c r="B49" s="18">
        <v>1110279</v>
      </c>
      <c r="C49" s="8" t="s">
        <v>155</v>
      </c>
      <c r="D49" s="22">
        <v>0</v>
      </c>
      <c r="E49" s="8">
        <v>1153</v>
      </c>
      <c r="F49" s="8" t="s">
        <v>227</v>
      </c>
      <c r="G49" s="8" t="s">
        <v>261</v>
      </c>
      <c r="H49" s="8" t="s">
        <v>263</v>
      </c>
      <c r="I49" s="22">
        <v>0</v>
      </c>
      <c r="J49" s="22">
        <v>1.02</v>
      </c>
      <c r="K49" s="8" t="s">
        <v>93</v>
      </c>
      <c r="L49" s="21">
        <v>4.2999999999999997E-2</v>
      </c>
      <c r="M49" s="10">
        <v>8.0000000000000002E-3</v>
      </c>
      <c r="N49" s="9">
        <v>3660</v>
      </c>
      <c r="O49" s="9">
        <v>120.88</v>
      </c>
      <c r="P49" s="9">
        <v>4.42</v>
      </c>
      <c r="Q49" s="10">
        <v>0</v>
      </c>
      <c r="R49" s="10">
        <v>0</v>
      </c>
      <c r="S49" s="10">
        <f>P49/'סיכום נכסי ההשקעה'!$B$49</f>
        <v>4.4605545321431019E-6</v>
      </c>
    </row>
    <row r="50" spans="1:19">
      <c r="A50" s="8" t="s">
        <v>268</v>
      </c>
      <c r="B50" s="18">
        <v>1110274</v>
      </c>
      <c r="C50" s="8" t="s">
        <v>155</v>
      </c>
      <c r="D50" s="22">
        <v>0</v>
      </c>
      <c r="E50" s="8">
        <v>1153</v>
      </c>
      <c r="F50" s="8" t="s">
        <v>227</v>
      </c>
      <c r="G50" s="8" t="s">
        <v>261</v>
      </c>
      <c r="H50" s="8" t="s">
        <v>263</v>
      </c>
      <c r="I50" s="22">
        <v>0</v>
      </c>
      <c r="J50" s="22">
        <v>0</v>
      </c>
      <c r="K50" s="8" t="s">
        <v>93</v>
      </c>
      <c r="L50" s="21">
        <v>0</v>
      </c>
      <c r="M50" s="10">
        <v>0</v>
      </c>
      <c r="N50" s="9">
        <v>91.94</v>
      </c>
      <c r="O50" s="9">
        <v>100</v>
      </c>
      <c r="P50" s="9">
        <v>0.09</v>
      </c>
      <c r="R50" s="10">
        <v>0</v>
      </c>
      <c r="S50" s="10">
        <f>P50/'סיכום נכסי ההשקעה'!$B$49</f>
        <v>9.0825771016488488E-8</v>
      </c>
    </row>
    <row r="51" spans="1:19">
      <c r="A51" s="8" t="s">
        <v>269</v>
      </c>
      <c r="B51" s="18">
        <v>1104504</v>
      </c>
      <c r="C51" s="8" t="s">
        <v>155</v>
      </c>
      <c r="D51" s="22">
        <v>0</v>
      </c>
      <c r="E51" s="8">
        <v>1438</v>
      </c>
      <c r="F51" s="8" t="s">
        <v>245</v>
      </c>
      <c r="G51" s="8" t="s">
        <v>261</v>
      </c>
      <c r="H51" s="8" t="s">
        <v>230</v>
      </c>
      <c r="I51" s="22">
        <v>0</v>
      </c>
      <c r="J51" s="22">
        <v>1.37</v>
      </c>
      <c r="K51" s="8" t="s">
        <v>93</v>
      </c>
      <c r="L51" s="21">
        <v>5.5E-2</v>
      </c>
      <c r="M51" s="10">
        <v>1.21E-2</v>
      </c>
      <c r="N51" s="9">
        <v>27720</v>
      </c>
      <c r="O51" s="9">
        <v>129.66999999999999</v>
      </c>
      <c r="P51" s="9">
        <v>35.94</v>
      </c>
      <c r="Q51" s="10">
        <v>2.9999999999999997E-4</v>
      </c>
      <c r="R51" s="10">
        <v>2.9999999999999997E-4</v>
      </c>
      <c r="S51" s="10">
        <f>P51/'סיכום נכסי ההשקעה'!$B$49</f>
        <v>3.6269757892584406E-5</v>
      </c>
    </row>
    <row r="52" spans="1:19">
      <c r="A52" s="8" t="s">
        <v>270</v>
      </c>
      <c r="B52" s="18">
        <v>1117423</v>
      </c>
      <c r="C52" s="8" t="s">
        <v>155</v>
      </c>
      <c r="D52" s="22">
        <v>0</v>
      </c>
      <c r="E52" s="8">
        <v>1438</v>
      </c>
      <c r="F52" s="8" t="s">
        <v>245</v>
      </c>
      <c r="G52" s="8" t="s">
        <v>261</v>
      </c>
      <c r="H52" s="8" t="s">
        <v>230</v>
      </c>
      <c r="I52" s="22">
        <v>0</v>
      </c>
      <c r="J52" s="22">
        <v>3.58</v>
      </c>
      <c r="K52" s="8" t="s">
        <v>93</v>
      </c>
      <c r="L52" s="21">
        <v>5.8500000000000003E-2</v>
      </c>
      <c r="M52" s="10">
        <v>1.78E-2</v>
      </c>
      <c r="N52" s="9">
        <v>1482372.32</v>
      </c>
      <c r="O52" s="9">
        <v>126.62</v>
      </c>
      <c r="P52" s="9">
        <v>1876.98</v>
      </c>
      <c r="Q52" s="10">
        <v>8.0000000000000004E-4</v>
      </c>
      <c r="R52" s="10">
        <v>1.38E-2</v>
      </c>
      <c r="S52" s="10">
        <f>P52/'סיכום נכסי ההשקעה'!$B$49</f>
        <v>1.8942017298058732E-3</v>
      </c>
    </row>
    <row r="53" spans="1:19">
      <c r="A53" s="8" t="s">
        <v>271</v>
      </c>
      <c r="B53" s="18">
        <v>7590110</v>
      </c>
      <c r="C53" s="8" t="s">
        <v>155</v>
      </c>
      <c r="D53" s="22">
        <v>0</v>
      </c>
      <c r="E53" s="8">
        <v>759</v>
      </c>
      <c r="F53" s="8" t="s">
        <v>245</v>
      </c>
      <c r="G53" s="8" t="s">
        <v>261</v>
      </c>
      <c r="H53" s="8" t="s">
        <v>228</v>
      </c>
      <c r="I53" s="22">
        <v>0</v>
      </c>
      <c r="J53" s="22">
        <v>1.47</v>
      </c>
      <c r="K53" s="8" t="s">
        <v>93</v>
      </c>
      <c r="L53" s="21">
        <v>4.5499999999999999E-2</v>
      </c>
      <c r="M53" s="10">
        <v>1.3100000000000001E-2</v>
      </c>
      <c r="N53" s="9">
        <v>478728.6</v>
      </c>
      <c r="O53" s="9">
        <v>126.91</v>
      </c>
      <c r="P53" s="9">
        <v>607.54999999999995</v>
      </c>
      <c r="Q53" s="10">
        <v>1.1000000000000001E-3</v>
      </c>
      <c r="R53" s="10">
        <v>4.4999999999999997E-3</v>
      </c>
      <c r="S53" s="10">
        <f>P53/'סיכום נכסי ההשקעה'!$B$49</f>
        <v>6.1312441312297316E-4</v>
      </c>
    </row>
    <row r="54" spans="1:19">
      <c r="A54" s="8" t="s">
        <v>272</v>
      </c>
      <c r="B54" s="18">
        <v>7590128</v>
      </c>
      <c r="C54" s="8" t="s">
        <v>155</v>
      </c>
      <c r="D54" s="22">
        <v>0</v>
      </c>
      <c r="E54" s="8">
        <v>759</v>
      </c>
      <c r="F54" s="8" t="s">
        <v>245</v>
      </c>
      <c r="G54" s="8" t="s">
        <v>261</v>
      </c>
      <c r="H54" s="8" t="s">
        <v>228</v>
      </c>
      <c r="I54" s="22">
        <v>0</v>
      </c>
      <c r="J54" s="22">
        <v>6.85</v>
      </c>
      <c r="K54" s="8" t="s">
        <v>93</v>
      </c>
      <c r="L54" s="21">
        <v>4.7500000000000001E-2</v>
      </c>
      <c r="M54" s="10">
        <v>2.4899999999999999E-2</v>
      </c>
      <c r="N54" s="9">
        <v>2718000</v>
      </c>
      <c r="O54" s="9">
        <v>140.96</v>
      </c>
      <c r="P54" s="9">
        <v>3831.29</v>
      </c>
      <c r="Q54" s="10">
        <v>2.2000000000000001E-3</v>
      </c>
      <c r="R54" s="10">
        <v>2.8199999999999999E-2</v>
      </c>
      <c r="S54" s="10">
        <f>P54/'סיכום נכסי ההשקעה'!$B$49</f>
        <v>3.86644298041958E-3</v>
      </c>
    </row>
    <row r="55" spans="1:19">
      <c r="A55" s="8" t="s">
        <v>273</v>
      </c>
      <c r="B55" s="18">
        <v>1260306</v>
      </c>
      <c r="C55" s="8" t="s">
        <v>155</v>
      </c>
      <c r="D55" s="22">
        <v>0</v>
      </c>
      <c r="E55" s="8">
        <v>126</v>
      </c>
      <c r="F55" s="8" t="s">
        <v>245</v>
      </c>
      <c r="G55" s="8" t="s">
        <v>261</v>
      </c>
      <c r="H55" s="8" t="s">
        <v>228</v>
      </c>
      <c r="I55" s="22">
        <v>0</v>
      </c>
      <c r="J55" s="22">
        <v>2.0499999999999998</v>
      </c>
      <c r="K55" s="8" t="s">
        <v>93</v>
      </c>
      <c r="L55" s="21">
        <v>4.9500000000000002E-2</v>
      </c>
      <c r="M55" s="10">
        <v>1.77E-2</v>
      </c>
      <c r="N55" s="9">
        <v>542856.15</v>
      </c>
      <c r="O55" s="9">
        <v>133.88999999999999</v>
      </c>
      <c r="P55" s="9">
        <v>726.83</v>
      </c>
      <c r="Q55" s="10">
        <v>8.9999999999999998E-4</v>
      </c>
      <c r="R55" s="10">
        <v>5.4000000000000003E-3</v>
      </c>
      <c r="S55" s="10">
        <f>P55/'סיכום נכסי ההשקעה'!$B$49</f>
        <v>7.3349883497682592E-4</v>
      </c>
    </row>
    <row r="56" spans="1:19">
      <c r="A56" s="8" t="s">
        <v>274</v>
      </c>
      <c r="B56" s="18">
        <v>1260546</v>
      </c>
      <c r="C56" s="8" t="s">
        <v>155</v>
      </c>
      <c r="D56" s="22">
        <v>0</v>
      </c>
      <c r="E56" s="8">
        <v>126</v>
      </c>
      <c r="F56" s="8" t="s">
        <v>245</v>
      </c>
      <c r="G56" s="8" t="s">
        <v>261</v>
      </c>
      <c r="H56" s="8" t="s">
        <v>228</v>
      </c>
      <c r="I56" s="22">
        <v>0</v>
      </c>
      <c r="J56" s="22">
        <v>6.03</v>
      </c>
      <c r="K56" s="8" t="s">
        <v>93</v>
      </c>
      <c r="L56" s="21">
        <v>5.3499999999999999E-2</v>
      </c>
      <c r="M56" s="10">
        <v>3.2199999999999999E-2</v>
      </c>
      <c r="N56" s="9">
        <v>1145639</v>
      </c>
      <c r="O56" s="9">
        <v>117.25</v>
      </c>
      <c r="P56" s="9">
        <v>1343.26</v>
      </c>
      <c r="Q56" s="10">
        <v>4.0000000000000002E-4</v>
      </c>
      <c r="R56" s="10">
        <v>9.9000000000000008E-3</v>
      </c>
      <c r="S56" s="10">
        <f>P56/'סיכום נכסי ההשקעה'!$B$49</f>
        <v>1.355584724173426E-3</v>
      </c>
    </row>
    <row r="57" spans="1:19">
      <c r="A57" s="8" t="s">
        <v>275</v>
      </c>
      <c r="B57" s="18">
        <v>1260397</v>
      </c>
      <c r="C57" s="8" t="s">
        <v>155</v>
      </c>
      <c r="D57" s="22">
        <v>0</v>
      </c>
      <c r="E57" s="8">
        <v>126</v>
      </c>
      <c r="F57" s="8" t="s">
        <v>245</v>
      </c>
      <c r="G57" s="8" t="s">
        <v>261</v>
      </c>
      <c r="H57" s="8" t="s">
        <v>228</v>
      </c>
      <c r="I57" s="22">
        <v>0</v>
      </c>
      <c r="J57" s="22">
        <v>4.1500000000000004</v>
      </c>
      <c r="K57" s="8" t="s">
        <v>93</v>
      </c>
      <c r="L57" s="21">
        <v>5.0999999999999997E-2</v>
      </c>
      <c r="M57" s="10">
        <v>2.4899999999999999E-2</v>
      </c>
      <c r="N57" s="9">
        <v>267684</v>
      </c>
      <c r="O57" s="9">
        <v>134.80000000000001</v>
      </c>
      <c r="P57" s="9">
        <v>360.84</v>
      </c>
      <c r="Q57" s="10">
        <v>1E-4</v>
      </c>
      <c r="R57" s="10">
        <v>2.7000000000000001E-3</v>
      </c>
      <c r="S57" s="10">
        <f>P57/'סיכום נכסי ההשקעה'!$B$49</f>
        <v>3.6415079126210785E-4</v>
      </c>
    </row>
    <row r="58" spans="1:19">
      <c r="A58" s="8" t="s">
        <v>276</v>
      </c>
      <c r="B58" s="18">
        <v>1260462</v>
      </c>
      <c r="C58" s="8" t="s">
        <v>155</v>
      </c>
      <c r="D58" s="22">
        <v>0</v>
      </c>
      <c r="E58" s="8">
        <v>126</v>
      </c>
      <c r="F58" s="8" t="s">
        <v>245</v>
      </c>
      <c r="G58" s="8" t="s">
        <v>261</v>
      </c>
      <c r="H58" s="8" t="s">
        <v>228</v>
      </c>
      <c r="I58" s="22">
        <v>0</v>
      </c>
      <c r="J58" s="22">
        <v>1.84</v>
      </c>
      <c r="K58" s="8" t="s">
        <v>93</v>
      </c>
      <c r="L58" s="21">
        <v>5.2999999999999999E-2</v>
      </c>
      <c r="M58" s="10">
        <v>1.7100000000000001E-2</v>
      </c>
      <c r="N58" s="9">
        <v>373723.96</v>
      </c>
      <c r="O58" s="9">
        <v>126.75</v>
      </c>
      <c r="P58" s="9">
        <v>473.7</v>
      </c>
      <c r="Q58" s="10">
        <v>4.0000000000000002E-4</v>
      </c>
      <c r="R58" s="10">
        <v>3.5000000000000001E-3</v>
      </c>
      <c r="S58" s="10">
        <f>P58/'סיכום נכסי ההשקעה'!$B$49</f>
        <v>4.7804630811678446E-4</v>
      </c>
    </row>
    <row r="59" spans="1:19">
      <c r="A59" s="8" t="s">
        <v>277</v>
      </c>
      <c r="B59" s="18">
        <v>7480023</v>
      </c>
      <c r="C59" s="8" t="s">
        <v>155</v>
      </c>
      <c r="D59" s="22">
        <v>0</v>
      </c>
      <c r="E59" s="8">
        <v>748</v>
      </c>
      <c r="F59" s="8" t="s">
        <v>227</v>
      </c>
      <c r="G59" s="8" t="s">
        <v>261</v>
      </c>
      <c r="H59" s="8" t="s">
        <v>228</v>
      </c>
      <c r="I59" s="22">
        <v>0</v>
      </c>
      <c r="J59" s="22">
        <v>2.0499999999999998</v>
      </c>
      <c r="K59" s="8" t="s">
        <v>93</v>
      </c>
      <c r="L59" s="21">
        <v>5.2499999999999998E-2</v>
      </c>
      <c r="M59" s="10">
        <v>1.26E-2</v>
      </c>
      <c r="N59" s="9">
        <v>3838</v>
      </c>
      <c r="O59" s="9">
        <v>139.13</v>
      </c>
      <c r="P59" s="9">
        <v>5.34</v>
      </c>
      <c r="Q59" s="10">
        <v>0</v>
      </c>
      <c r="R59" s="10">
        <v>0</v>
      </c>
      <c r="S59" s="10">
        <f>P59/'סיכום נכסי ההשקעה'!$B$49</f>
        <v>5.3889957469783171E-6</v>
      </c>
    </row>
    <row r="60" spans="1:19">
      <c r="A60" s="8" t="s">
        <v>278</v>
      </c>
      <c r="B60" s="18">
        <v>7480072</v>
      </c>
      <c r="C60" s="8" t="s">
        <v>155</v>
      </c>
      <c r="D60" s="22">
        <v>0</v>
      </c>
      <c r="E60" s="8">
        <v>748</v>
      </c>
      <c r="F60" s="8" t="s">
        <v>227</v>
      </c>
      <c r="G60" s="8" t="s">
        <v>261</v>
      </c>
      <c r="H60" s="8" t="s">
        <v>228</v>
      </c>
      <c r="I60" s="22">
        <v>0</v>
      </c>
      <c r="J60" s="22">
        <v>0.93</v>
      </c>
      <c r="K60" s="8" t="s">
        <v>93</v>
      </c>
      <c r="L60" s="21">
        <v>4.2900000000000001E-2</v>
      </c>
      <c r="M60" s="10">
        <v>1.5299999999999999E-2</v>
      </c>
      <c r="N60" s="9">
        <v>262248.8</v>
      </c>
      <c r="O60" s="9">
        <v>122.39</v>
      </c>
      <c r="P60" s="9">
        <v>320.97000000000003</v>
      </c>
      <c r="Q60" s="10">
        <v>5.0000000000000001E-4</v>
      </c>
      <c r="R60" s="10">
        <v>2.3999999999999998E-3</v>
      </c>
      <c r="S60" s="10">
        <f>P60/'סיכום נכסי ההשקעה'!$B$49</f>
        <v>3.239149747018035E-4</v>
      </c>
    </row>
    <row r="61" spans="1:19">
      <c r="A61" s="8" t="s">
        <v>279</v>
      </c>
      <c r="B61" s="18">
        <v>7480015</v>
      </c>
      <c r="C61" s="8" t="s">
        <v>155</v>
      </c>
      <c r="D61" s="22">
        <v>0</v>
      </c>
      <c r="E61" s="8">
        <v>748</v>
      </c>
      <c r="F61" s="8" t="s">
        <v>227</v>
      </c>
      <c r="G61" s="8" t="s">
        <v>261</v>
      </c>
      <c r="H61" s="8" t="s">
        <v>228</v>
      </c>
      <c r="I61" s="22">
        <v>0</v>
      </c>
      <c r="J61" s="22">
        <v>1.46</v>
      </c>
      <c r="K61" s="8" t="s">
        <v>93</v>
      </c>
      <c r="L61" s="21">
        <v>5.5E-2</v>
      </c>
      <c r="M61" s="10">
        <v>1.11E-2</v>
      </c>
      <c r="N61" s="9">
        <v>85557.440000000002</v>
      </c>
      <c r="O61" s="9">
        <v>136.33000000000001</v>
      </c>
      <c r="P61" s="9">
        <v>116.64</v>
      </c>
      <c r="Q61" s="10">
        <v>4.0000000000000002E-4</v>
      </c>
      <c r="R61" s="10">
        <v>8.9999999999999998E-4</v>
      </c>
      <c r="S61" s="10">
        <f>P61/'סיכום נכסי ההשקעה'!$B$49</f>
        <v>1.1771019923736908E-4</v>
      </c>
    </row>
    <row r="62" spans="1:19">
      <c r="A62" s="8" t="s">
        <v>280</v>
      </c>
      <c r="B62" s="18">
        <v>7480049</v>
      </c>
      <c r="C62" s="8" t="s">
        <v>155</v>
      </c>
      <c r="D62" s="22">
        <v>0</v>
      </c>
      <c r="E62" s="8">
        <v>748</v>
      </c>
      <c r="F62" s="8" t="s">
        <v>227</v>
      </c>
      <c r="G62" s="8" t="s">
        <v>261</v>
      </c>
      <c r="H62" s="8" t="s">
        <v>228</v>
      </c>
      <c r="I62" s="22">
        <v>0</v>
      </c>
      <c r="J62" s="22">
        <v>3.32</v>
      </c>
      <c r="K62" s="8" t="s">
        <v>93</v>
      </c>
      <c r="L62" s="21">
        <v>4.7500000000000001E-2</v>
      </c>
      <c r="M62" s="10">
        <v>9.9000000000000008E-3</v>
      </c>
      <c r="N62" s="9">
        <v>1403688</v>
      </c>
      <c r="O62" s="9">
        <v>138.43</v>
      </c>
      <c r="P62" s="9">
        <v>1943.13</v>
      </c>
      <c r="Q62" s="10">
        <v>2.3999999999999998E-3</v>
      </c>
      <c r="R62" s="10">
        <v>1.43E-2</v>
      </c>
      <c r="S62" s="10">
        <f>P62/'סיכום נכסי ההשקעה'!$B$49</f>
        <v>1.9609586715029922E-3</v>
      </c>
    </row>
    <row r="63" spans="1:19">
      <c r="A63" s="8" t="s">
        <v>281</v>
      </c>
      <c r="B63" s="18">
        <v>1119825</v>
      </c>
      <c r="C63" s="8" t="s">
        <v>155</v>
      </c>
      <c r="D63" s="22">
        <v>0</v>
      </c>
      <c r="E63" s="8">
        <v>1291</v>
      </c>
      <c r="F63" s="8" t="s">
        <v>227</v>
      </c>
      <c r="G63" s="8" t="s">
        <v>261</v>
      </c>
      <c r="H63" s="8" t="s">
        <v>230</v>
      </c>
      <c r="I63" s="22">
        <v>0</v>
      </c>
      <c r="J63" s="22">
        <v>4.12</v>
      </c>
      <c r="K63" s="8" t="s">
        <v>93</v>
      </c>
      <c r="L63" s="21">
        <v>3.5499999999999997E-2</v>
      </c>
      <c r="M63" s="10">
        <v>1.1299999999999999E-2</v>
      </c>
      <c r="N63" s="9">
        <v>455648.81</v>
      </c>
      <c r="O63" s="9">
        <v>119.22</v>
      </c>
      <c r="P63" s="9">
        <v>543.22</v>
      </c>
      <c r="Q63" s="10">
        <v>1.4E-3</v>
      </c>
      <c r="R63" s="10">
        <v>4.0000000000000001E-3</v>
      </c>
      <c r="S63" s="10">
        <f>P63/'סיכום נכסי ההשקעה'!$B$49</f>
        <v>5.4820417035085424E-4</v>
      </c>
    </row>
    <row r="64" spans="1:19">
      <c r="A64" s="8" t="s">
        <v>282</v>
      </c>
      <c r="B64" s="18">
        <v>1134147</v>
      </c>
      <c r="C64" s="8" t="s">
        <v>155</v>
      </c>
      <c r="D64" s="22">
        <v>0</v>
      </c>
      <c r="E64" s="8">
        <v>1291</v>
      </c>
      <c r="F64" s="8" t="s">
        <v>227</v>
      </c>
      <c r="G64" s="8" t="s">
        <v>261</v>
      </c>
      <c r="H64" s="8" t="s">
        <v>230</v>
      </c>
      <c r="I64" s="22">
        <v>0</v>
      </c>
      <c r="J64" s="22">
        <v>6.8</v>
      </c>
      <c r="K64" s="8" t="s">
        <v>93</v>
      </c>
      <c r="L64" s="21">
        <v>1.4999999999999999E-2</v>
      </c>
      <c r="M64" s="10">
        <v>1.5599999999999999E-2</v>
      </c>
      <c r="N64" s="9">
        <v>783000</v>
      </c>
      <c r="O64" s="9">
        <v>100.65</v>
      </c>
      <c r="P64" s="9">
        <v>788.09</v>
      </c>
      <c r="Q64" s="10">
        <v>1.1000000000000001E-3</v>
      </c>
      <c r="R64" s="10">
        <v>5.7999999999999996E-3</v>
      </c>
      <c r="S64" s="10">
        <f>P64/'סיכום נכסי ההשקעה'!$B$49</f>
        <v>7.9532090978204914E-4</v>
      </c>
    </row>
    <row r="65" spans="1:19">
      <c r="A65" s="8" t="s">
        <v>283</v>
      </c>
      <c r="B65" s="18">
        <v>1126069</v>
      </c>
      <c r="C65" s="8" t="s">
        <v>155</v>
      </c>
      <c r="D65" s="22">
        <v>0</v>
      </c>
      <c r="E65" s="8">
        <v>1367</v>
      </c>
      <c r="F65" s="8" t="s">
        <v>284</v>
      </c>
      <c r="G65" s="8" t="s">
        <v>261</v>
      </c>
      <c r="H65" s="8" t="s">
        <v>230</v>
      </c>
      <c r="I65" s="22">
        <v>0</v>
      </c>
      <c r="J65" s="22">
        <v>8.16</v>
      </c>
      <c r="K65" s="8" t="s">
        <v>93</v>
      </c>
      <c r="L65" s="21">
        <v>3.85E-2</v>
      </c>
      <c r="M65" s="10">
        <v>2.5600000000000001E-2</v>
      </c>
      <c r="N65" s="9">
        <v>44004</v>
      </c>
      <c r="O65" s="9">
        <v>115.86</v>
      </c>
      <c r="P65" s="9">
        <v>50.98</v>
      </c>
      <c r="Q65" s="10">
        <v>2.0000000000000001E-4</v>
      </c>
      <c r="R65" s="10">
        <v>4.0000000000000002E-4</v>
      </c>
      <c r="S65" s="10">
        <f>P65/'סיכום נכסי ההשקעה'!$B$49</f>
        <v>5.1447753404673145E-5</v>
      </c>
    </row>
    <row r="66" spans="1:19">
      <c r="A66" s="8" t="s">
        <v>285</v>
      </c>
      <c r="B66" s="18">
        <v>1126077</v>
      </c>
      <c r="C66" s="8" t="s">
        <v>155</v>
      </c>
      <c r="D66" s="22">
        <v>0</v>
      </c>
      <c r="E66" s="8">
        <v>1367</v>
      </c>
      <c r="F66" s="8" t="s">
        <v>284</v>
      </c>
      <c r="G66" s="8" t="s">
        <v>261</v>
      </c>
      <c r="H66" s="8" t="s">
        <v>230</v>
      </c>
      <c r="I66" s="22">
        <v>0</v>
      </c>
      <c r="J66" s="22">
        <v>8.86</v>
      </c>
      <c r="K66" s="8" t="s">
        <v>93</v>
      </c>
      <c r="L66" s="21">
        <v>3.85E-2</v>
      </c>
      <c r="M66" s="10">
        <v>2.63E-2</v>
      </c>
      <c r="N66" s="9">
        <v>50687</v>
      </c>
      <c r="O66" s="9">
        <v>116.15</v>
      </c>
      <c r="P66" s="9">
        <v>58.87</v>
      </c>
      <c r="Q66" s="10">
        <v>2.0000000000000001E-4</v>
      </c>
      <c r="R66" s="10">
        <v>4.0000000000000002E-4</v>
      </c>
      <c r="S66" s="10">
        <f>P66/'סיכום נכסי ההשקעה'!$B$49</f>
        <v>5.9410145997118639E-5</v>
      </c>
    </row>
    <row r="67" spans="1:19">
      <c r="A67" s="8" t="s">
        <v>286</v>
      </c>
      <c r="B67" s="18">
        <v>1120120</v>
      </c>
      <c r="C67" s="8" t="s">
        <v>155</v>
      </c>
      <c r="D67" s="22">
        <v>0</v>
      </c>
      <c r="E67" s="8">
        <v>1324</v>
      </c>
      <c r="F67" s="8" t="s">
        <v>254</v>
      </c>
      <c r="G67" s="8" t="s">
        <v>261</v>
      </c>
      <c r="H67" s="8" t="s">
        <v>228</v>
      </c>
      <c r="I67" s="22">
        <v>0</v>
      </c>
      <c r="J67" s="22">
        <v>7.64</v>
      </c>
      <c r="K67" s="8" t="s">
        <v>93</v>
      </c>
      <c r="L67" s="21">
        <v>3.7499999999999999E-2</v>
      </c>
      <c r="M67" s="10">
        <v>2.3300000000000001E-2</v>
      </c>
      <c r="N67" s="9">
        <v>454000</v>
      </c>
      <c r="O67" s="9">
        <v>120.27</v>
      </c>
      <c r="P67" s="9">
        <v>546.03</v>
      </c>
      <c r="Q67" s="10">
        <v>5.9999999999999995E-4</v>
      </c>
      <c r="R67" s="10">
        <v>4.0000000000000001E-3</v>
      </c>
      <c r="S67" s="10">
        <f>P67/'סיכום נכסי ההשקעה'!$B$49</f>
        <v>5.5103995275703572E-4</v>
      </c>
    </row>
    <row r="68" spans="1:19">
      <c r="A68" s="8" t="s">
        <v>287</v>
      </c>
      <c r="B68" s="18">
        <v>1136050</v>
      </c>
      <c r="C68" s="8" t="s">
        <v>155</v>
      </c>
      <c r="D68" s="22">
        <v>0</v>
      </c>
      <c r="E68" s="8">
        <v>1324</v>
      </c>
      <c r="F68" s="8" t="s">
        <v>254</v>
      </c>
      <c r="G68" s="8" t="s">
        <v>261</v>
      </c>
      <c r="H68" s="8" t="s">
        <v>263</v>
      </c>
      <c r="I68" s="22">
        <v>0</v>
      </c>
      <c r="J68" s="22">
        <v>11.02</v>
      </c>
      <c r="K68" s="8" t="s">
        <v>93</v>
      </c>
      <c r="L68" s="21">
        <v>2.4799999999999999E-2</v>
      </c>
      <c r="M68" s="10">
        <v>2.4400000000000002E-2</v>
      </c>
      <c r="N68" s="9">
        <v>460000</v>
      </c>
      <c r="O68" s="9">
        <v>101.09</v>
      </c>
      <c r="P68" s="9">
        <v>465.01</v>
      </c>
      <c r="Q68" s="10">
        <v>1.8E-3</v>
      </c>
      <c r="R68" s="10">
        <v>3.3999999999999998E-3</v>
      </c>
      <c r="S68" s="10">
        <f>P68/'סיכום נכסי ההשקעה'!$B$49</f>
        <v>4.6927657533752569E-4</v>
      </c>
    </row>
    <row r="69" spans="1:19">
      <c r="A69" s="8" t="s">
        <v>288</v>
      </c>
      <c r="B69" s="18">
        <v>1132950</v>
      </c>
      <c r="C69" s="8" t="s">
        <v>155</v>
      </c>
      <c r="D69" s="22">
        <v>0</v>
      </c>
      <c r="E69" s="8">
        <v>1324</v>
      </c>
      <c r="F69" s="8" t="s">
        <v>254</v>
      </c>
      <c r="G69" s="8" t="s">
        <v>261</v>
      </c>
      <c r="H69" s="8" t="s">
        <v>230</v>
      </c>
      <c r="I69" s="22">
        <v>0</v>
      </c>
      <c r="J69" s="22">
        <v>9.51</v>
      </c>
      <c r="K69" s="8" t="s">
        <v>93</v>
      </c>
      <c r="L69" s="21">
        <v>2.3199999999999998E-2</v>
      </c>
      <c r="M69" s="10">
        <v>2.4299999999999999E-2</v>
      </c>
      <c r="N69" s="9">
        <v>88048</v>
      </c>
      <c r="O69" s="9">
        <v>99.69</v>
      </c>
      <c r="P69" s="9">
        <v>87.78</v>
      </c>
      <c r="Q69" s="10">
        <v>5.0000000000000001E-4</v>
      </c>
      <c r="R69" s="10">
        <v>5.9999999999999995E-4</v>
      </c>
      <c r="S69" s="10">
        <f>P69/'סיכום נכסי ההשקעה'!$B$49</f>
        <v>8.8585401998081775E-5</v>
      </c>
    </row>
    <row r="70" spans="1:19">
      <c r="A70" s="8" t="s">
        <v>289</v>
      </c>
      <c r="B70" s="18">
        <v>3230166</v>
      </c>
      <c r="C70" s="8" t="s">
        <v>155</v>
      </c>
      <c r="D70" s="22">
        <v>0</v>
      </c>
      <c r="E70" s="8">
        <v>323</v>
      </c>
      <c r="F70" s="8" t="s">
        <v>245</v>
      </c>
      <c r="G70" s="8" t="s">
        <v>261</v>
      </c>
      <c r="H70" s="8" t="s">
        <v>230</v>
      </c>
      <c r="I70" s="22">
        <v>0</v>
      </c>
      <c r="J70" s="22">
        <v>5.44</v>
      </c>
      <c r="K70" s="8" t="s">
        <v>93</v>
      </c>
      <c r="L70" s="21">
        <v>2.5499999999999998E-2</v>
      </c>
      <c r="M70" s="10">
        <v>1.8599999999999998E-2</v>
      </c>
      <c r="N70" s="9">
        <v>667677.74</v>
      </c>
      <c r="O70" s="9">
        <v>105.49</v>
      </c>
      <c r="P70" s="9">
        <v>704.33</v>
      </c>
      <c r="Q70" s="10">
        <v>6.9999999999999999E-4</v>
      </c>
      <c r="R70" s="10">
        <v>5.1999999999999998E-3</v>
      </c>
      <c r="S70" s="10">
        <f>P70/'סיכום נכסי ההשקעה'!$B$49</f>
        <v>7.1079239222270388E-4</v>
      </c>
    </row>
    <row r="71" spans="1:19">
      <c r="A71" s="8" t="s">
        <v>290</v>
      </c>
      <c r="B71" s="18">
        <v>3230174</v>
      </c>
      <c r="C71" s="8" t="s">
        <v>155</v>
      </c>
      <c r="D71" s="22">
        <v>0</v>
      </c>
      <c r="E71" s="8">
        <v>323</v>
      </c>
      <c r="F71" s="8" t="s">
        <v>245</v>
      </c>
      <c r="G71" s="8" t="s">
        <v>261</v>
      </c>
      <c r="H71" s="8" t="s">
        <v>230</v>
      </c>
      <c r="I71" s="22">
        <v>0</v>
      </c>
      <c r="J71" s="22">
        <v>4.2</v>
      </c>
      <c r="K71" s="8" t="s">
        <v>93</v>
      </c>
      <c r="L71" s="21">
        <v>2.29E-2</v>
      </c>
      <c r="M71" s="10">
        <v>1.89E-2</v>
      </c>
      <c r="N71" s="9">
        <v>39072.160000000003</v>
      </c>
      <c r="O71" s="9">
        <v>101.73</v>
      </c>
      <c r="P71" s="9">
        <v>39.75</v>
      </c>
      <c r="Q71" s="10">
        <v>1E-4</v>
      </c>
      <c r="R71" s="10">
        <v>2.9999999999999997E-4</v>
      </c>
      <c r="S71" s="10">
        <f>P71/'סיכום נכסי ההשקעה'!$B$49</f>
        <v>4.0114715532282421E-5</v>
      </c>
    </row>
    <row r="72" spans="1:19">
      <c r="A72" s="8" t="s">
        <v>291</v>
      </c>
      <c r="B72" s="18">
        <v>3230179</v>
      </c>
      <c r="C72" s="8" t="s">
        <v>155</v>
      </c>
      <c r="D72" s="22">
        <v>0</v>
      </c>
      <c r="E72" s="8">
        <v>323</v>
      </c>
      <c r="F72" s="8" t="s">
        <v>245</v>
      </c>
      <c r="G72" s="8" t="s">
        <v>261</v>
      </c>
      <c r="H72" s="8" t="s">
        <v>230</v>
      </c>
      <c r="I72" s="22">
        <v>0</v>
      </c>
      <c r="J72" s="22">
        <v>0</v>
      </c>
      <c r="K72" s="8" t="s">
        <v>93</v>
      </c>
      <c r="L72" s="21">
        <v>0</v>
      </c>
      <c r="M72" s="10">
        <v>0</v>
      </c>
      <c r="N72" s="9">
        <v>223.24</v>
      </c>
      <c r="O72" s="9">
        <v>100</v>
      </c>
      <c r="P72" s="9">
        <v>0.22</v>
      </c>
      <c r="R72" s="10">
        <v>0</v>
      </c>
      <c r="S72" s="10">
        <f>P72/'סיכום נכסי ההשקעה'!$B$49</f>
        <v>2.2201855137363855E-7</v>
      </c>
    </row>
    <row r="73" spans="1:19">
      <c r="A73" s="8" t="s">
        <v>292</v>
      </c>
      <c r="B73" s="18">
        <v>3230083</v>
      </c>
      <c r="C73" s="8" t="s">
        <v>155</v>
      </c>
      <c r="D73" s="22">
        <v>0</v>
      </c>
      <c r="E73" s="8">
        <v>323</v>
      </c>
      <c r="F73" s="8" t="s">
        <v>245</v>
      </c>
      <c r="G73" s="8" t="s">
        <v>261</v>
      </c>
      <c r="H73" s="8" t="s">
        <v>230</v>
      </c>
      <c r="I73" s="22">
        <v>0</v>
      </c>
      <c r="J73" s="22">
        <v>1.39</v>
      </c>
      <c r="K73" s="8" t="s">
        <v>93</v>
      </c>
      <c r="L73" s="21">
        <v>4.7E-2</v>
      </c>
      <c r="M73" s="10">
        <v>1.3299999999999999E-2</v>
      </c>
      <c r="N73" s="9">
        <v>184016.29</v>
      </c>
      <c r="O73" s="9">
        <v>122.58</v>
      </c>
      <c r="P73" s="9">
        <v>225.57</v>
      </c>
      <c r="Q73" s="10">
        <v>5.9999999999999995E-4</v>
      </c>
      <c r="R73" s="10">
        <v>1.6999999999999999E-3</v>
      </c>
      <c r="S73" s="10">
        <f>P73/'סיכום נכסי ההשקעה'!$B$49</f>
        <v>2.2763965742432567E-4</v>
      </c>
    </row>
    <row r="74" spans="1:19">
      <c r="A74" s="8" t="s">
        <v>293</v>
      </c>
      <c r="B74" s="18">
        <v>1103670</v>
      </c>
      <c r="C74" s="8" t="s">
        <v>155</v>
      </c>
      <c r="D74" s="22">
        <v>0</v>
      </c>
      <c r="E74" s="8">
        <v>1431</v>
      </c>
      <c r="F74" s="8" t="s">
        <v>254</v>
      </c>
      <c r="G74" s="8" t="s">
        <v>261</v>
      </c>
      <c r="H74" s="8" t="s">
        <v>263</v>
      </c>
      <c r="I74" s="22">
        <v>0</v>
      </c>
      <c r="J74" s="22">
        <v>3.56</v>
      </c>
      <c r="K74" s="8" t="s">
        <v>93</v>
      </c>
      <c r="L74" s="21">
        <v>4.0500000000000001E-2</v>
      </c>
      <c r="M74" s="10">
        <v>1.35E-2</v>
      </c>
      <c r="N74" s="9">
        <v>39.380000000000003</v>
      </c>
      <c r="O74" s="9">
        <v>133.19999999999999</v>
      </c>
      <c r="P74" s="9">
        <v>0.05</v>
      </c>
      <c r="Q74" s="10">
        <v>0</v>
      </c>
      <c r="R74" s="10">
        <v>0</v>
      </c>
      <c r="S74" s="10">
        <f>P74/'סיכום נכסי ההשקעה'!$B$49</f>
        <v>5.0458761675826944E-8</v>
      </c>
    </row>
    <row r="75" spans="1:19">
      <c r="A75" s="8" t="s">
        <v>294</v>
      </c>
      <c r="B75" s="18">
        <v>5660048</v>
      </c>
      <c r="C75" s="8" t="s">
        <v>155</v>
      </c>
      <c r="D75" s="22">
        <v>0</v>
      </c>
      <c r="E75" s="8">
        <v>566</v>
      </c>
      <c r="F75" s="8" t="s">
        <v>254</v>
      </c>
      <c r="G75" s="8" t="s">
        <v>261</v>
      </c>
      <c r="H75" s="8" t="s">
        <v>263</v>
      </c>
      <c r="I75" s="22">
        <v>0</v>
      </c>
      <c r="J75" s="22">
        <v>2.2200000000000002</v>
      </c>
      <c r="K75" s="8" t="s">
        <v>93</v>
      </c>
      <c r="L75" s="21">
        <v>4.2799999999999998E-2</v>
      </c>
      <c r="M75" s="10">
        <v>1.1900000000000001E-2</v>
      </c>
      <c r="N75" s="9">
        <v>4150.01</v>
      </c>
      <c r="O75" s="9">
        <v>129.66</v>
      </c>
      <c r="P75" s="9">
        <v>5.38</v>
      </c>
      <c r="Q75" s="10">
        <v>0</v>
      </c>
      <c r="R75" s="10">
        <v>0</v>
      </c>
      <c r="S75" s="10">
        <f>P75/'סיכום נכסי ההשקעה'!$B$49</f>
        <v>5.4293627563189791E-6</v>
      </c>
    </row>
    <row r="76" spans="1:19">
      <c r="A76" s="8" t="s">
        <v>295</v>
      </c>
      <c r="B76" s="18">
        <v>1120799</v>
      </c>
      <c r="C76" s="8" t="s">
        <v>155</v>
      </c>
      <c r="D76" s="22">
        <v>0</v>
      </c>
      <c r="E76" s="8">
        <v>1527</v>
      </c>
      <c r="F76" s="8" t="s">
        <v>254</v>
      </c>
      <c r="G76" s="8" t="s">
        <v>261</v>
      </c>
      <c r="H76" s="8" t="s">
        <v>228</v>
      </c>
      <c r="I76" s="22">
        <v>0</v>
      </c>
      <c r="J76" s="22">
        <v>6.29</v>
      </c>
      <c r="K76" s="8" t="s">
        <v>93</v>
      </c>
      <c r="L76" s="21">
        <v>3.5999999999999997E-2</v>
      </c>
      <c r="M76" s="10">
        <v>2.2100000000000002E-2</v>
      </c>
      <c r="N76" s="9">
        <v>1625</v>
      </c>
      <c r="O76" s="9">
        <v>115.99</v>
      </c>
      <c r="P76" s="9">
        <v>1.88</v>
      </c>
      <c r="Q76" s="10">
        <v>0</v>
      </c>
      <c r="R76" s="10">
        <v>0</v>
      </c>
      <c r="S76" s="10">
        <f>P76/'סיכום נכסי ההשקעה'!$B$49</f>
        <v>1.8972494390110929E-6</v>
      </c>
    </row>
    <row r="77" spans="1:19">
      <c r="A77" s="8" t="s">
        <v>296</v>
      </c>
      <c r="B77" s="18">
        <v>1106657</v>
      </c>
      <c r="C77" s="8" t="s">
        <v>155</v>
      </c>
      <c r="D77" s="22">
        <v>0</v>
      </c>
      <c r="E77" s="8">
        <v>1357</v>
      </c>
      <c r="F77" s="8" t="s">
        <v>245</v>
      </c>
      <c r="G77" s="8" t="s">
        <v>261</v>
      </c>
      <c r="H77" s="8" t="s">
        <v>230</v>
      </c>
      <c r="I77" s="22">
        <v>0</v>
      </c>
      <c r="J77" s="22">
        <v>1.3</v>
      </c>
      <c r="K77" s="8" t="s">
        <v>93</v>
      </c>
      <c r="L77" s="21">
        <v>4.7E-2</v>
      </c>
      <c r="M77" s="10">
        <v>4.4999999999999997E-3</v>
      </c>
      <c r="N77" s="9">
        <v>8410.34</v>
      </c>
      <c r="O77" s="9">
        <v>127.98</v>
      </c>
      <c r="P77" s="9">
        <v>10.76</v>
      </c>
      <c r="Q77" s="10">
        <v>1E-4</v>
      </c>
      <c r="R77" s="10">
        <v>1E-4</v>
      </c>
      <c r="S77" s="10">
        <f>P77/'סיכום נכסי ההשקעה'!$B$49</f>
        <v>1.0858725512637958E-5</v>
      </c>
    </row>
    <row r="78" spans="1:19">
      <c r="A78" s="8" t="s">
        <v>297</v>
      </c>
      <c r="B78" s="18">
        <v>1120021</v>
      </c>
      <c r="C78" s="8" t="s">
        <v>155</v>
      </c>
      <c r="D78" s="22">
        <v>0</v>
      </c>
      <c r="E78" s="8">
        <v>1357</v>
      </c>
      <c r="F78" s="8" t="s">
        <v>245</v>
      </c>
      <c r="G78" s="8" t="s">
        <v>261</v>
      </c>
      <c r="H78" s="8" t="s">
        <v>230</v>
      </c>
      <c r="I78" s="22">
        <v>0</v>
      </c>
      <c r="J78" s="22">
        <v>3.42</v>
      </c>
      <c r="K78" s="8" t="s">
        <v>93</v>
      </c>
      <c r="L78" s="21">
        <v>3.9E-2</v>
      </c>
      <c r="M78" s="10">
        <v>1.41E-2</v>
      </c>
      <c r="N78" s="9">
        <v>284223.52</v>
      </c>
      <c r="O78" s="9">
        <v>116.91</v>
      </c>
      <c r="P78" s="9">
        <v>332.29</v>
      </c>
      <c r="Q78" s="10">
        <v>5.9999999999999995E-4</v>
      </c>
      <c r="R78" s="10">
        <v>2.3999999999999998E-3</v>
      </c>
      <c r="S78" s="10">
        <f>P78/'סיכום נכסי ההשקעה'!$B$49</f>
        <v>3.3533883834521071E-4</v>
      </c>
    </row>
    <row r="79" spans="1:19">
      <c r="A79" s="8" t="s">
        <v>298</v>
      </c>
      <c r="B79" s="18">
        <v>1095066</v>
      </c>
      <c r="C79" s="8" t="s">
        <v>155</v>
      </c>
      <c r="D79" s="22">
        <v>0</v>
      </c>
      <c r="E79" s="8">
        <v>1291</v>
      </c>
      <c r="F79" s="8" t="s">
        <v>227</v>
      </c>
      <c r="G79" s="8" t="s">
        <v>261</v>
      </c>
      <c r="H79" s="8" t="s">
        <v>230</v>
      </c>
      <c r="I79" s="22">
        <v>0</v>
      </c>
      <c r="J79" s="22">
        <v>2.5499999999999998</v>
      </c>
      <c r="K79" s="8" t="s">
        <v>93</v>
      </c>
      <c r="L79" s="21">
        <v>4.65E-2</v>
      </c>
      <c r="M79" s="10">
        <v>8.6E-3</v>
      </c>
      <c r="N79" s="9">
        <v>0.15</v>
      </c>
      <c r="O79" s="9">
        <v>136.65</v>
      </c>
      <c r="P79" s="9">
        <v>0</v>
      </c>
      <c r="Q79" s="10">
        <v>0</v>
      </c>
      <c r="R79" s="10">
        <v>0</v>
      </c>
      <c r="S79" s="10">
        <f>P79/'סיכום נכסי ההשקעה'!$B$49</f>
        <v>0</v>
      </c>
    </row>
    <row r="80" spans="1:19">
      <c r="A80" s="8" t="s">
        <v>299</v>
      </c>
      <c r="B80" s="18">
        <v>6950083</v>
      </c>
      <c r="C80" s="8" t="s">
        <v>155</v>
      </c>
      <c r="D80" s="22">
        <v>0</v>
      </c>
      <c r="E80" s="8">
        <v>695</v>
      </c>
      <c r="F80" s="8" t="s">
        <v>227</v>
      </c>
      <c r="G80" s="8" t="s">
        <v>300</v>
      </c>
      <c r="H80" s="8" t="s">
        <v>230</v>
      </c>
      <c r="I80" s="22">
        <v>0</v>
      </c>
      <c r="J80" s="22">
        <v>25.44</v>
      </c>
      <c r="K80" s="8" t="s">
        <v>93</v>
      </c>
      <c r="L80" s="21">
        <v>4.4999999999999998E-2</v>
      </c>
      <c r="M80" s="10">
        <v>3.8399999999999997E-2</v>
      </c>
      <c r="N80" s="9">
        <v>191140</v>
      </c>
      <c r="O80" s="9">
        <v>142.32</v>
      </c>
      <c r="P80" s="9">
        <v>272.02999999999997</v>
      </c>
      <c r="Q80" s="10">
        <v>1E-4</v>
      </c>
      <c r="R80" s="10">
        <v>2E-3</v>
      </c>
      <c r="S80" s="10">
        <f>P80/'סיכום נכסי ההשקעה'!$B$49</f>
        <v>2.7452593877350405E-4</v>
      </c>
    </row>
    <row r="81" spans="1:19">
      <c r="A81" s="8" t="s">
        <v>301</v>
      </c>
      <c r="B81" s="18">
        <v>6950088</v>
      </c>
      <c r="C81" s="8" t="s">
        <v>155</v>
      </c>
      <c r="D81" s="22">
        <v>0</v>
      </c>
      <c r="E81" s="8">
        <v>695</v>
      </c>
      <c r="F81" s="8" t="s">
        <v>227</v>
      </c>
      <c r="G81" s="8" t="s">
        <v>300</v>
      </c>
      <c r="H81" s="8" t="s">
        <v>230</v>
      </c>
      <c r="I81" s="22">
        <v>0</v>
      </c>
      <c r="J81" s="22">
        <v>0</v>
      </c>
      <c r="K81" s="8" t="s">
        <v>93</v>
      </c>
      <c r="L81" s="21">
        <v>0</v>
      </c>
      <c r="M81" s="10">
        <v>0</v>
      </c>
      <c r="N81" s="9">
        <v>2587.86</v>
      </c>
      <c r="O81" s="9">
        <v>100</v>
      </c>
      <c r="P81" s="9">
        <v>2.59</v>
      </c>
      <c r="R81" s="10">
        <v>0</v>
      </c>
      <c r="S81" s="10">
        <f>P81/'סיכום נכסי ההשקעה'!$B$49</f>
        <v>2.6137638548078355E-6</v>
      </c>
    </row>
    <row r="82" spans="1:19">
      <c r="A82" s="8" t="s">
        <v>302</v>
      </c>
      <c r="B82" s="18">
        <v>1124080</v>
      </c>
      <c r="C82" s="8" t="s">
        <v>155</v>
      </c>
      <c r="D82" s="22">
        <v>0</v>
      </c>
      <c r="E82" s="8">
        <v>1239</v>
      </c>
      <c r="F82" s="8" t="s">
        <v>227</v>
      </c>
      <c r="G82" s="8" t="s">
        <v>300</v>
      </c>
      <c r="H82" s="8" t="s">
        <v>263</v>
      </c>
      <c r="I82" s="22">
        <v>0</v>
      </c>
      <c r="J82" s="22">
        <v>4.41</v>
      </c>
      <c r="K82" s="8" t="s">
        <v>93</v>
      </c>
      <c r="L82" s="21">
        <v>4.1500000000000002E-2</v>
      </c>
      <c r="M82" s="10">
        <v>1.15E-2</v>
      </c>
      <c r="N82" s="9">
        <v>310623</v>
      </c>
      <c r="O82" s="9">
        <v>118.8</v>
      </c>
      <c r="P82" s="9">
        <v>369.02</v>
      </c>
      <c r="Q82" s="10">
        <v>1E-3</v>
      </c>
      <c r="R82" s="10">
        <v>2.7000000000000001E-3</v>
      </c>
      <c r="S82" s="10">
        <f>P82/'סיכום נכסי ההשקעה'!$B$49</f>
        <v>3.7240584467227312E-4</v>
      </c>
    </row>
    <row r="83" spans="1:19">
      <c r="A83" s="8" t="s">
        <v>303</v>
      </c>
      <c r="B83" s="18">
        <v>1101005</v>
      </c>
      <c r="C83" s="8" t="s">
        <v>155</v>
      </c>
      <c r="D83" s="22">
        <v>0</v>
      </c>
      <c r="E83" s="8">
        <v>1239</v>
      </c>
      <c r="F83" s="8" t="s">
        <v>227</v>
      </c>
      <c r="G83" s="8" t="s">
        <v>300</v>
      </c>
      <c r="H83" s="8" t="s">
        <v>263</v>
      </c>
      <c r="I83" s="22">
        <v>0</v>
      </c>
      <c r="J83" s="22">
        <v>0.8</v>
      </c>
      <c r="K83" s="8" t="s">
        <v>93</v>
      </c>
      <c r="L83" s="21">
        <v>4.2999999999999997E-2</v>
      </c>
      <c r="M83" s="10">
        <v>2.2700000000000001E-2</v>
      </c>
      <c r="N83" s="9">
        <v>22979.33</v>
      </c>
      <c r="O83" s="9">
        <v>123.53</v>
      </c>
      <c r="P83" s="9">
        <v>28.39</v>
      </c>
      <c r="Q83" s="10">
        <v>1E-4</v>
      </c>
      <c r="R83" s="10">
        <v>2.0000000000000001E-4</v>
      </c>
      <c r="S83" s="10">
        <f>P83/'סיכום נכסי ההשקעה'!$B$49</f>
        <v>2.8650484879534539E-5</v>
      </c>
    </row>
    <row r="84" spans="1:19">
      <c r="A84" s="8" t="s">
        <v>304</v>
      </c>
      <c r="B84" s="18">
        <v>1106947</v>
      </c>
      <c r="C84" s="8" t="s">
        <v>155</v>
      </c>
      <c r="D84" s="22">
        <v>0</v>
      </c>
      <c r="E84" s="8">
        <v>1327</v>
      </c>
      <c r="F84" s="8" t="s">
        <v>245</v>
      </c>
      <c r="G84" s="8" t="s">
        <v>300</v>
      </c>
      <c r="H84" s="8" t="s">
        <v>228</v>
      </c>
      <c r="I84" s="22">
        <v>0</v>
      </c>
      <c r="J84" s="22">
        <v>1.94</v>
      </c>
      <c r="K84" s="8" t="s">
        <v>93</v>
      </c>
      <c r="L84" s="21">
        <v>4.8500000000000001E-2</v>
      </c>
      <c r="M84" s="10">
        <v>1.34E-2</v>
      </c>
      <c r="N84" s="9">
        <v>773103.2</v>
      </c>
      <c r="O84" s="9">
        <v>129.44</v>
      </c>
      <c r="P84" s="9">
        <v>1000.7</v>
      </c>
      <c r="Q84" s="10">
        <v>1.5E-3</v>
      </c>
      <c r="R84" s="10">
        <v>7.4000000000000003E-3</v>
      </c>
      <c r="S84" s="10">
        <f>P84/'סיכום נכסי ההשקעה'!$B$49</f>
        <v>1.0098816561800005E-3</v>
      </c>
    </row>
    <row r="85" spans="1:19">
      <c r="A85" s="8" t="s">
        <v>305</v>
      </c>
      <c r="B85" s="18">
        <v>1118033</v>
      </c>
      <c r="C85" s="8" t="s">
        <v>155</v>
      </c>
      <c r="D85" s="22">
        <v>0</v>
      </c>
      <c r="E85" s="8">
        <v>1327</v>
      </c>
      <c r="F85" s="8" t="s">
        <v>245</v>
      </c>
      <c r="G85" s="8" t="s">
        <v>300</v>
      </c>
      <c r="H85" s="8" t="s">
        <v>228</v>
      </c>
      <c r="I85" s="22">
        <v>0</v>
      </c>
      <c r="J85" s="22">
        <v>3.55</v>
      </c>
      <c r="K85" s="8" t="s">
        <v>93</v>
      </c>
      <c r="L85" s="21">
        <v>3.7699999999999997E-2</v>
      </c>
      <c r="M85" s="10">
        <v>1.3299999999999999E-2</v>
      </c>
      <c r="N85" s="9">
        <v>158626.21</v>
      </c>
      <c r="O85" s="9">
        <v>119.51</v>
      </c>
      <c r="P85" s="9">
        <v>189.57</v>
      </c>
      <c r="Q85" s="10">
        <v>5.0000000000000001E-4</v>
      </c>
      <c r="R85" s="10">
        <v>1.4E-3</v>
      </c>
      <c r="S85" s="10">
        <f>P85/'סיכום נכסי ההשקעה'!$B$49</f>
        <v>1.9130934901773027E-4</v>
      </c>
    </row>
    <row r="86" spans="1:19">
      <c r="A86" s="8" t="s">
        <v>306</v>
      </c>
      <c r="B86" s="18">
        <v>1129279</v>
      </c>
      <c r="C86" s="8" t="s">
        <v>155</v>
      </c>
      <c r="D86" s="22">
        <v>0</v>
      </c>
      <c r="E86" s="8">
        <v>1327</v>
      </c>
      <c r="F86" s="8" t="s">
        <v>245</v>
      </c>
      <c r="G86" s="8" t="s">
        <v>300</v>
      </c>
      <c r="H86" s="8" t="s">
        <v>228</v>
      </c>
      <c r="I86" s="22">
        <v>0</v>
      </c>
      <c r="J86" s="22">
        <v>5.01</v>
      </c>
      <c r="K86" s="8" t="s">
        <v>93</v>
      </c>
      <c r="L86" s="21">
        <v>2.8500000000000001E-2</v>
      </c>
      <c r="M86" s="10">
        <v>2.0199999999999999E-2</v>
      </c>
      <c r="N86" s="9">
        <v>180947.38</v>
      </c>
      <c r="O86" s="9">
        <v>105.58</v>
      </c>
      <c r="P86" s="9">
        <v>191.04</v>
      </c>
      <c r="Q86" s="10">
        <v>4.0000000000000002E-4</v>
      </c>
      <c r="R86" s="10">
        <v>1.4E-3</v>
      </c>
      <c r="S86" s="10">
        <f>P86/'סיכום נכסי ההשקעה'!$B$49</f>
        <v>1.9279283661099956E-4</v>
      </c>
    </row>
    <row r="87" spans="1:19">
      <c r="A87" s="8" t="s">
        <v>307</v>
      </c>
      <c r="B87" s="18">
        <v>5760152</v>
      </c>
      <c r="C87" s="8" t="s">
        <v>155</v>
      </c>
      <c r="D87" s="22">
        <v>0</v>
      </c>
      <c r="E87" s="8">
        <v>576</v>
      </c>
      <c r="F87" s="8" t="s">
        <v>308</v>
      </c>
      <c r="G87" s="8" t="s">
        <v>300</v>
      </c>
      <c r="H87" s="8" t="s">
        <v>230</v>
      </c>
      <c r="I87" s="22">
        <v>0</v>
      </c>
      <c r="J87" s="22">
        <v>0.45</v>
      </c>
      <c r="K87" s="8" t="s">
        <v>93</v>
      </c>
      <c r="L87" s="21">
        <v>4.5499999999999999E-2</v>
      </c>
      <c r="M87" s="10">
        <v>3.5799999999999998E-2</v>
      </c>
      <c r="N87" s="9">
        <v>71335.55</v>
      </c>
      <c r="O87" s="9">
        <v>121.55</v>
      </c>
      <c r="P87" s="9">
        <v>86.71</v>
      </c>
      <c r="Q87" s="10">
        <v>2.0000000000000001E-4</v>
      </c>
      <c r="R87" s="10">
        <v>5.9999999999999995E-4</v>
      </c>
      <c r="S87" s="10">
        <f>P87/'סיכום נכסי ההשקעה'!$B$49</f>
        <v>8.7505584498219082E-5</v>
      </c>
    </row>
    <row r="88" spans="1:19">
      <c r="A88" s="8" t="s">
        <v>309</v>
      </c>
      <c r="B88" s="18">
        <v>5760160</v>
      </c>
      <c r="C88" s="8" t="s">
        <v>155</v>
      </c>
      <c r="D88" s="22">
        <v>0</v>
      </c>
      <c r="E88" s="8">
        <v>576</v>
      </c>
      <c r="F88" s="8" t="s">
        <v>308</v>
      </c>
      <c r="G88" s="8" t="s">
        <v>300</v>
      </c>
      <c r="H88" s="8" t="s">
        <v>230</v>
      </c>
      <c r="I88" s="22">
        <v>0</v>
      </c>
      <c r="J88" s="22">
        <v>3.24</v>
      </c>
      <c r="K88" s="8" t="s">
        <v>93</v>
      </c>
      <c r="L88" s="21">
        <v>4.7E-2</v>
      </c>
      <c r="M88" s="10">
        <v>1.9800000000000002E-2</v>
      </c>
      <c r="N88" s="9">
        <v>2783686</v>
      </c>
      <c r="O88" s="9">
        <v>131.9</v>
      </c>
      <c r="P88" s="9">
        <v>3671.68</v>
      </c>
      <c r="Q88" s="10">
        <v>1.2999999999999999E-3</v>
      </c>
      <c r="R88" s="10">
        <v>2.7E-2</v>
      </c>
      <c r="S88" s="10">
        <f>P88/'סיכום נכסי ההשקעה'!$B$49</f>
        <v>3.7053685213980052E-3</v>
      </c>
    </row>
    <row r="89" spans="1:19">
      <c r="A89" s="8" t="s">
        <v>310</v>
      </c>
      <c r="B89" s="18">
        <v>1127422</v>
      </c>
      <c r="C89" s="8" t="s">
        <v>155</v>
      </c>
      <c r="D89" s="22">
        <v>0</v>
      </c>
      <c r="E89" s="8">
        <v>1248</v>
      </c>
      <c r="F89" s="8" t="s">
        <v>227</v>
      </c>
      <c r="G89" s="8" t="s">
        <v>300</v>
      </c>
      <c r="H89" s="8" t="s">
        <v>230</v>
      </c>
      <c r="I89" s="22">
        <v>0</v>
      </c>
      <c r="J89" s="22">
        <v>4.07</v>
      </c>
      <c r="K89" s="8" t="s">
        <v>93</v>
      </c>
      <c r="L89" s="21">
        <v>0.02</v>
      </c>
      <c r="M89" s="10">
        <v>1.03E-2</v>
      </c>
      <c r="N89" s="9">
        <v>744000</v>
      </c>
      <c r="O89" s="9">
        <v>107.2</v>
      </c>
      <c r="P89" s="9">
        <v>797.57</v>
      </c>
      <c r="Q89" s="10">
        <v>1.8E-3</v>
      </c>
      <c r="R89" s="10">
        <v>5.8999999999999999E-3</v>
      </c>
      <c r="S89" s="10">
        <f>P89/'סיכום נכסי ההשקעה'!$B$49</f>
        <v>8.0488789099578595E-4</v>
      </c>
    </row>
    <row r="90" spans="1:19">
      <c r="A90" s="8" t="s">
        <v>311</v>
      </c>
      <c r="B90" s="18">
        <v>1107333</v>
      </c>
      <c r="C90" s="8" t="s">
        <v>155</v>
      </c>
      <c r="D90" s="22">
        <v>0</v>
      </c>
      <c r="E90" s="8">
        <v>2066</v>
      </c>
      <c r="F90" s="8" t="s">
        <v>250</v>
      </c>
      <c r="G90" s="8" t="s">
        <v>300</v>
      </c>
      <c r="H90" s="8" t="s">
        <v>230</v>
      </c>
      <c r="I90" s="22">
        <v>0</v>
      </c>
      <c r="J90" s="22">
        <v>1.24</v>
      </c>
      <c r="K90" s="8" t="s">
        <v>93</v>
      </c>
      <c r="L90" s="21">
        <v>5.1900000000000002E-2</v>
      </c>
      <c r="M90" s="10">
        <v>1.61E-2</v>
      </c>
      <c r="N90" s="9">
        <v>156291.07999999999</v>
      </c>
      <c r="O90" s="9">
        <v>123.97</v>
      </c>
      <c r="P90" s="9">
        <v>193.75</v>
      </c>
      <c r="Q90" s="10">
        <v>2.9999999999999997E-4</v>
      </c>
      <c r="R90" s="10">
        <v>1.4E-3</v>
      </c>
      <c r="S90" s="10">
        <f>P90/'סיכום נכסי ההשקעה'!$B$49</f>
        <v>1.9552770149382939E-4</v>
      </c>
    </row>
    <row r="91" spans="1:19">
      <c r="A91" s="8" t="s">
        <v>312</v>
      </c>
      <c r="B91" s="18">
        <v>1125996</v>
      </c>
      <c r="C91" s="8" t="s">
        <v>155</v>
      </c>
      <c r="D91" s="22">
        <v>0</v>
      </c>
      <c r="E91" s="8">
        <v>2066</v>
      </c>
      <c r="F91" s="8" t="s">
        <v>250</v>
      </c>
      <c r="G91" s="8" t="s">
        <v>300</v>
      </c>
      <c r="H91" s="8" t="s">
        <v>230</v>
      </c>
      <c r="I91" s="22">
        <v>0</v>
      </c>
      <c r="J91" s="22">
        <v>2.88</v>
      </c>
      <c r="K91" s="8" t="s">
        <v>93</v>
      </c>
      <c r="L91" s="21">
        <v>4.5999999999999999E-2</v>
      </c>
      <c r="M91" s="10">
        <v>2.07E-2</v>
      </c>
      <c r="N91" s="9">
        <v>866071</v>
      </c>
      <c r="O91" s="9">
        <v>111.9</v>
      </c>
      <c r="P91" s="9">
        <v>969.13</v>
      </c>
      <c r="Q91" s="10">
        <v>1.1999999999999999E-3</v>
      </c>
      <c r="R91" s="10">
        <v>7.1000000000000004E-3</v>
      </c>
      <c r="S91" s="10">
        <f>P91/'סיכום נכסי ההשקעה'!$B$49</f>
        <v>9.7802199405788324E-4</v>
      </c>
    </row>
    <row r="92" spans="1:19">
      <c r="A92" s="8" t="s">
        <v>313</v>
      </c>
      <c r="B92" s="18">
        <v>1132828</v>
      </c>
      <c r="C92" s="8" t="s">
        <v>155</v>
      </c>
      <c r="D92" s="22">
        <v>0</v>
      </c>
      <c r="E92" s="8">
        <v>2066</v>
      </c>
      <c r="F92" s="8" t="s">
        <v>314</v>
      </c>
      <c r="G92" s="8" t="s">
        <v>300</v>
      </c>
      <c r="H92" s="8" t="s">
        <v>230</v>
      </c>
      <c r="I92" s="22">
        <v>0</v>
      </c>
      <c r="J92" s="22">
        <v>5.57</v>
      </c>
      <c r="K92" s="8" t="s">
        <v>93</v>
      </c>
      <c r="L92" s="21">
        <v>1.9800000000000002E-2</v>
      </c>
      <c r="M92" s="10">
        <v>3.2599999999999997E-2</v>
      </c>
      <c r="N92" s="9">
        <v>352360</v>
      </c>
      <c r="O92" s="9">
        <v>93.75</v>
      </c>
      <c r="P92" s="9">
        <v>330.34</v>
      </c>
      <c r="Q92" s="10">
        <v>4.0000000000000002E-4</v>
      </c>
      <c r="R92" s="10">
        <v>2.3999999999999998E-3</v>
      </c>
      <c r="S92" s="10">
        <f>P92/'סיכום נכסי ההשקעה'!$B$49</f>
        <v>3.3337094663985341E-4</v>
      </c>
    </row>
    <row r="93" spans="1:19">
      <c r="A93" s="8" t="s">
        <v>315</v>
      </c>
      <c r="B93" s="18">
        <v>7670102</v>
      </c>
      <c r="C93" s="8" t="s">
        <v>155</v>
      </c>
      <c r="D93" s="22">
        <v>0</v>
      </c>
      <c r="E93" s="8">
        <v>767</v>
      </c>
      <c r="F93" s="8" t="s">
        <v>254</v>
      </c>
      <c r="G93" s="8" t="s">
        <v>300</v>
      </c>
      <c r="H93" s="8" t="s">
        <v>230</v>
      </c>
      <c r="I93" s="22">
        <v>0</v>
      </c>
      <c r="J93" s="22">
        <v>1.92</v>
      </c>
      <c r="K93" s="8" t="s">
        <v>93</v>
      </c>
      <c r="L93" s="21">
        <v>4.4999999999999998E-2</v>
      </c>
      <c r="M93" s="10">
        <v>1.3299999999999999E-2</v>
      </c>
      <c r="N93" s="9">
        <v>2486</v>
      </c>
      <c r="O93" s="9">
        <v>131.07</v>
      </c>
      <c r="P93" s="9">
        <v>3.26</v>
      </c>
      <c r="Q93" s="10">
        <v>0</v>
      </c>
      <c r="R93" s="10">
        <v>0</v>
      </c>
      <c r="S93" s="10">
        <f>P93/'סיכום נכסי ההשקעה'!$B$49</f>
        <v>3.2899112612639165E-6</v>
      </c>
    </row>
    <row r="94" spans="1:19">
      <c r="A94" s="8" t="s">
        <v>316</v>
      </c>
      <c r="B94" s="18">
        <v>1119320</v>
      </c>
      <c r="C94" s="8" t="s">
        <v>155</v>
      </c>
      <c r="D94" s="22">
        <v>0</v>
      </c>
      <c r="E94" s="8">
        <v>2095</v>
      </c>
      <c r="F94" s="8" t="s">
        <v>250</v>
      </c>
      <c r="G94" s="8" t="s">
        <v>300</v>
      </c>
      <c r="H94" s="8" t="s">
        <v>230</v>
      </c>
      <c r="I94" s="22">
        <v>0</v>
      </c>
      <c r="J94" s="22">
        <v>0.66</v>
      </c>
      <c r="K94" s="8" t="s">
        <v>93</v>
      </c>
      <c r="L94" s="21">
        <v>3.4000000000000002E-2</v>
      </c>
      <c r="M94" s="10">
        <v>2.5700000000000001E-2</v>
      </c>
      <c r="N94" s="9">
        <v>81281</v>
      </c>
      <c r="O94" s="9">
        <v>110.25</v>
      </c>
      <c r="P94" s="9">
        <v>89.61</v>
      </c>
      <c r="Q94" s="10">
        <v>4.0000000000000002E-4</v>
      </c>
      <c r="R94" s="10">
        <v>6.9999999999999999E-4</v>
      </c>
      <c r="S94" s="10">
        <f>P94/'סיכום נכסי ההשקעה'!$B$49</f>
        <v>9.0432192675417048E-5</v>
      </c>
    </row>
    <row r="95" spans="1:19">
      <c r="A95" s="8" t="s">
        <v>317</v>
      </c>
      <c r="B95" s="18">
        <v>1118827</v>
      </c>
      <c r="C95" s="8" t="s">
        <v>155</v>
      </c>
      <c r="D95" s="22">
        <v>0</v>
      </c>
      <c r="E95" s="8">
        <v>2095</v>
      </c>
      <c r="F95" s="8" t="s">
        <v>250</v>
      </c>
      <c r="G95" s="8" t="s">
        <v>300</v>
      </c>
      <c r="H95" s="8" t="s">
        <v>230</v>
      </c>
      <c r="I95" s="22">
        <v>0</v>
      </c>
      <c r="J95" s="22">
        <v>2.17</v>
      </c>
      <c r="K95" s="8" t="s">
        <v>93</v>
      </c>
      <c r="L95" s="21">
        <v>3.3500000000000002E-2</v>
      </c>
      <c r="M95" s="10">
        <v>1.72E-2</v>
      </c>
      <c r="N95" s="9">
        <v>643821</v>
      </c>
      <c r="O95" s="9">
        <v>113.88</v>
      </c>
      <c r="P95" s="9">
        <v>733.18</v>
      </c>
      <c r="Q95" s="10">
        <v>1E-3</v>
      </c>
      <c r="R95" s="10">
        <v>5.4000000000000003E-3</v>
      </c>
      <c r="S95" s="10">
        <f>P95/'סיכום נכסי ההשקעה'!$B$49</f>
        <v>7.3990709770965584E-4</v>
      </c>
    </row>
    <row r="96" spans="1:19">
      <c r="A96" s="8" t="s">
        <v>318</v>
      </c>
      <c r="B96" s="18">
        <v>1129733</v>
      </c>
      <c r="C96" s="8" t="s">
        <v>155</v>
      </c>
      <c r="D96" s="22">
        <v>0</v>
      </c>
      <c r="E96" s="8">
        <v>1068</v>
      </c>
      <c r="F96" s="8" t="s">
        <v>245</v>
      </c>
      <c r="G96" s="8" t="s">
        <v>300</v>
      </c>
      <c r="H96" s="8" t="s">
        <v>228</v>
      </c>
      <c r="I96" s="22">
        <v>0</v>
      </c>
      <c r="J96" s="22">
        <v>5.92</v>
      </c>
      <c r="K96" s="8" t="s">
        <v>93</v>
      </c>
      <c r="L96" s="21">
        <v>4.0899999999999999E-2</v>
      </c>
      <c r="M96" s="10">
        <v>3.3300000000000003E-2</v>
      </c>
      <c r="N96" s="9">
        <v>1956023</v>
      </c>
      <c r="O96" s="9">
        <v>104.65</v>
      </c>
      <c r="P96" s="9">
        <v>2046.98</v>
      </c>
      <c r="Q96" s="10">
        <v>1.1000000000000001E-3</v>
      </c>
      <c r="R96" s="10">
        <v>1.5100000000000001E-2</v>
      </c>
      <c r="S96" s="10">
        <f>P96/'סיכום נכסי ההשקעה'!$B$49</f>
        <v>2.0657615195036846E-3</v>
      </c>
    </row>
    <row r="97" spans="1:19">
      <c r="A97" s="8" t="s">
        <v>319</v>
      </c>
      <c r="B97" s="18">
        <v>1129738</v>
      </c>
      <c r="C97" s="8" t="s">
        <v>155</v>
      </c>
      <c r="D97" s="22">
        <v>0</v>
      </c>
      <c r="E97" s="8">
        <v>1068</v>
      </c>
      <c r="F97" s="8" t="s">
        <v>245</v>
      </c>
      <c r="G97" s="8" t="s">
        <v>300</v>
      </c>
      <c r="H97" s="8" t="s">
        <v>228</v>
      </c>
      <c r="I97" s="22">
        <v>0</v>
      </c>
      <c r="J97" s="22">
        <v>0</v>
      </c>
      <c r="K97" s="8" t="s">
        <v>93</v>
      </c>
      <c r="L97" s="21">
        <v>0</v>
      </c>
      <c r="M97" s="10">
        <v>0</v>
      </c>
      <c r="N97" s="9">
        <v>39921.53</v>
      </c>
      <c r="O97" s="9">
        <v>100</v>
      </c>
      <c r="P97" s="9">
        <v>39.92</v>
      </c>
      <c r="R97" s="10">
        <v>2.9999999999999997E-4</v>
      </c>
      <c r="S97" s="10">
        <f>P97/'סיכום נכסי ההשקעה'!$B$49</f>
        <v>4.0286275321980235E-5</v>
      </c>
    </row>
    <row r="98" spans="1:19">
      <c r="A98" s="8" t="s">
        <v>320</v>
      </c>
      <c r="B98" s="18">
        <v>1125210</v>
      </c>
      <c r="C98" s="8" t="s">
        <v>155</v>
      </c>
      <c r="D98" s="22">
        <v>0</v>
      </c>
      <c r="E98" s="8">
        <v>1068</v>
      </c>
      <c r="F98" s="8" t="s">
        <v>245</v>
      </c>
      <c r="G98" s="8" t="s">
        <v>300</v>
      </c>
      <c r="H98" s="8" t="s">
        <v>228</v>
      </c>
      <c r="I98" s="22">
        <v>0</v>
      </c>
      <c r="J98" s="22">
        <v>3.84</v>
      </c>
      <c r="K98" s="8" t="s">
        <v>93</v>
      </c>
      <c r="L98" s="21">
        <v>5.5E-2</v>
      </c>
      <c r="M98" s="10">
        <v>2.2800000000000001E-2</v>
      </c>
      <c r="N98" s="9">
        <v>210120</v>
      </c>
      <c r="O98" s="9">
        <v>117.83</v>
      </c>
      <c r="P98" s="9">
        <v>247.58</v>
      </c>
      <c r="Q98" s="10">
        <v>2.0000000000000001E-4</v>
      </c>
      <c r="R98" s="10">
        <v>1.8E-3</v>
      </c>
      <c r="S98" s="10">
        <f>P98/'סיכום נכסי ההשקעה'!$B$49</f>
        <v>2.498516043140247E-4</v>
      </c>
    </row>
    <row r="99" spans="1:19">
      <c r="A99" s="8" t="s">
        <v>321</v>
      </c>
      <c r="B99" s="18">
        <v>2510113</v>
      </c>
      <c r="C99" s="8" t="s">
        <v>155</v>
      </c>
      <c r="D99" s="22">
        <v>0</v>
      </c>
      <c r="E99" s="8">
        <v>251</v>
      </c>
      <c r="F99" s="8" t="s">
        <v>245</v>
      </c>
      <c r="G99" s="8" t="s">
        <v>322</v>
      </c>
      <c r="H99" s="8" t="s">
        <v>230</v>
      </c>
      <c r="I99" s="22">
        <v>0</v>
      </c>
      <c r="J99" s="22">
        <v>0</v>
      </c>
      <c r="K99" s="8" t="s">
        <v>93</v>
      </c>
      <c r="L99" s="21">
        <v>5.1999999999999998E-2</v>
      </c>
      <c r="M99" s="10">
        <v>-0.60740000000000005</v>
      </c>
      <c r="N99" s="9">
        <v>12500</v>
      </c>
      <c r="O99" s="9">
        <v>124.61</v>
      </c>
      <c r="P99" s="9">
        <v>15.58</v>
      </c>
      <c r="Q99" s="10">
        <v>2.9999999999999997E-4</v>
      </c>
      <c r="R99" s="10">
        <v>1E-4</v>
      </c>
      <c r="S99" s="10">
        <f>P99/'סיכום נכסי ההשקעה'!$B$49</f>
        <v>1.5722950138187674E-5</v>
      </c>
    </row>
    <row r="100" spans="1:19">
      <c r="A100" s="8" t="s">
        <v>323</v>
      </c>
      <c r="B100" s="18">
        <v>1115278</v>
      </c>
      <c r="C100" s="8" t="s">
        <v>155</v>
      </c>
      <c r="D100" s="22">
        <v>0</v>
      </c>
      <c r="E100" s="8">
        <v>1239</v>
      </c>
      <c r="F100" s="8" t="s">
        <v>227</v>
      </c>
      <c r="G100" s="8" t="s">
        <v>322</v>
      </c>
      <c r="H100" s="8" t="s">
        <v>263</v>
      </c>
      <c r="I100" s="22">
        <v>0</v>
      </c>
      <c r="J100" s="22">
        <v>19.05</v>
      </c>
      <c r="K100" s="8" t="s">
        <v>93</v>
      </c>
      <c r="L100" s="21">
        <v>5.2999999999999999E-2</v>
      </c>
      <c r="M100" s="10">
        <v>4.4299999999999999E-2</v>
      </c>
      <c r="N100" s="9">
        <v>301326</v>
      </c>
      <c r="O100" s="9">
        <v>129.28</v>
      </c>
      <c r="P100" s="9">
        <v>389.55</v>
      </c>
      <c r="Q100" s="10">
        <v>1.1999999999999999E-3</v>
      </c>
      <c r="R100" s="10">
        <v>2.8999999999999998E-3</v>
      </c>
      <c r="S100" s="10">
        <f>P100/'סיכום נכסי ההשקעה'!$B$49</f>
        <v>3.931242122163677E-4</v>
      </c>
    </row>
    <row r="101" spans="1:19">
      <c r="A101" s="8" t="s">
        <v>324</v>
      </c>
      <c r="B101" s="18">
        <v>5050240</v>
      </c>
      <c r="C101" s="8" t="s">
        <v>155</v>
      </c>
      <c r="D101" s="22">
        <v>0</v>
      </c>
      <c r="E101" s="8">
        <v>505</v>
      </c>
      <c r="F101" s="8" t="s">
        <v>245</v>
      </c>
      <c r="G101" s="8" t="s">
        <v>322</v>
      </c>
      <c r="H101" s="8" t="s">
        <v>230</v>
      </c>
      <c r="I101" s="22">
        <v>0</v>
      </c>
      <c r="J101" s="22">
        <v>5.54</v>
      </c>
      <c r="K101" s="8" t="s">
        <v>93</v>
      </c>
      <c r="L101" s="21">
        <v>4.0500000000000001E-2</v>
      </c>
      <c r="M101" s="10">
        <v>3.27E-2</v>
      </c>
      <c r="N101" s="9">
        <v>34</v>
      </c>
      <c r="O101" s="9">
        <v>105.53</v>
      </c>
      <c r="P101" s="9">
        <v>0.04</v>
      </c>
      <c r="Q101" s="10">
        <v>0</v>
      </c>
      <c r="R101" s="10">
        <v>0</v>
      </c>
      <c r="S101" s="10">
        <f>P101/'סיכום נכסי ההשקעה'!$B$49</f>
        <v>4.0367009340661557E-8</v>
      </c>
    </row>
    <row r="102" spans="1:19">
      <c r="A102" s="8" t="s">
        <v>325</v>
      </c>
      <c r="B102" s="18">
        <v>3870078</v>
      </c>
      <c r="C102" s="8" t="s">
        <v>155</v>
      </c>
      <c r="D102" s="22">
        <v>0</v>
      </c>
      <c r="E102" s="8">
        <v>387</v>
      </c>
      <c r="F102" s="8" t="s">
        <v>245</v>
      </c>
      <c r="G102" s="8" t="s">
        <v>322</v>
      </c>
      <c r="H102" s="8" t="s">
        <v>263</v>
      </c>
      <c r="I102" s="22">
        <v>0</v>
      </c>
      <c r="J102" s="22">
        <v>1.21</v>
      </c>
      <c r="K102" s="8" t="s">
        <v>93</v>
      </c>
      <c r="L102" s="21">
        <v>4.8000000000000001E-2</v>
      </c>
      <c r="M102" s="10">
        <v>1.8499999999999999E-2</v>
      </c>
      <c r="N102" s="9">
        <v>63613.25</v>
      </c>
      <c r="O102" s="9">
        <v>128</v>
      </c>
      <c r="P102" s="9">
        <v>81.42</v>
      </c>
      <c r="Q102" s="10">
        <v>5.9999999999999995E-4</v>
      </c>
      <c r="R102" s="10">
        <v>5.9999999999999995E-4</v>
      </c>
      <c r="S102" s="10">
        <f>P102/'סיכום נכסי ההשקעה'!$B$49</f>
        <v>8.216704751291659E-5</v>
      </c>
    </row>
    <row r="103" spans="1:19">
      <c r="A103" s="8" t="s">
        <v>326</v>
      </c>
      <c r="B103" s="18">
        <v>3870102</v>
      </c>
      <c r="C103" s="8" t="s">
        <v>155</v>
      </c>
      <c r="D103" s="22">
        <v>0</v>
      </c>
      <c r="E103" s="8">
        <v>387</v>
      </c>
      <c r="F103" s="8" t="s">
        <v>245</v>
      </c>
      <c r="G103" s="8" t="s">
        <v>322</v>
      </c>
      <c r="H103" s="8" t="s">
        <v>263</v>
      </c>
      <c r="I103" s="22">
        <v>0</v>
      </c>
      <c r="J103" s="22">
        <v>4.22</v>
      </c>
      <c r="K103" s="8" t="s">
        <v>93</v>
      </c>
      <c r="L103" s="21">
        <v>1.8499999999999999E-2</v>
      </c>
      <c r="M103" s="10">
        <v>2.9899999999999999E-2</v>
      </c>
      <c r="N103" s="9">
        <v>1229000</v>
      </c>
      <c r="O103" s="9">
        <v>96</v>
      </c>
      <c r="P103" s="9">
        <v>1179.8399999999999</v>
      </c>
      <c r="Q103" s="10">
        <v>6.1000000000000004E-3</v>
      </c>
      <c r="R103" s="10">
        <v>8.6999999999999994E-3</v>
      </c>
      <c r="S103" s="10">
        <f>P103/'סיכום נכסי ההשקעה'!$B$49</f>
        <v>1.1906653075121532E-3</v>
      </c>
    </row>
    <row r="104" spans="1:19">
      <c r="A104" s="8" t="s">
        <v>327</v>
      </c>
      <c r="B104" s="18">
        <v>2510139</v>
      </c>
      <c r="C104" s="8" t="s">
        <v>155</v>
      </c>
      <c r="D104" s="22">
        <v>0</v>
      </c>
      <c r="E104" s="8">
        <v>251</v>
      </c>
      <c r="F104" s="8" t="s">
        <v>245</v>
      </c>
      <c r="G104" s="8" t="s">
        <v>322</v>
      </c>
      <c r="H104" s="8" t="s">
        <v>230</v>
      </c>
      <c r="I104" s="22">
        <v>0</v>
      </c>
      <c r="J104" s="22">
        <v>2.82</v>
      </c>
      <c r="K104" s="8" t="s">
        <v>93</v>
      </c>
      <c r="L104" s="21">
        <v>4.2500000000000003E-2</v>
      </c>
      <c r="M104" s="10">
        <v>2.4E-2</v>
      </c>
      <c r="N104" s="9">
        <v>208563.49</v>
      </c>
      <c r="O104" s="9">
        <v>114.23</v>
      </c>
      <c r="P104" s="9">
        <v>238.24</v>
      </c>
      <c r="Q104" s="10">
        <v>6.9999999999999999E-4</v>
      </c>
      <c r="R104" s="10">
        <v>1.8E-3</v>
      </c>
      <c r="S104" s="10">
        <f>P104/'סיכום נכסי ההשקעה'!$B$49</f>
        <v>2.4042590763298022E-4</v>
      </c>
    </row>
    <row r="105" spans="1:19">
      <c r="A105" s="8" t="s">
        <v>328</v>
      </c>
      <c r="B105" s="18">
        <v>1125681</v>
      </c>
      <c r="C105" s="8" t="s">
        <v>155</v>
      </c>
      <c r="D105" s="22">
        <v>0</v>
      </c>
      <c r="E105" s="8">
        <v>1130</v>
      </c>
      <c r="F105" s="8" t="s">
        <v>245</v>
      </c>
      <c r="G105" s="8" t="s">
        <v>322</v>
      </c>
      <c r="H105" s="8" t="s">
        <v>263</v>
      </c>
      <c r="I105" s="22">
        <v>0</v>
      </c>
      <c r="J105" s="22">
        <v>2.82</v>
      </c>
      <c r="K105" s="8" t="s">
        <v>93</v>
      </c>
      <c r="L105" s="21">
        <v>4.4499999999999998E-2</v>
      </c>
      <c r="M105" s="10">
        <v>1.7999999999999999E-2</v>
      </c>
      <c r="N105" s="9">
        <v>536842.13</v>
      </c>
      <c r="O105" s="9">
        <v>111.74</v>
      </c>
      <c r="P105" s="9">
        <v>599.87</v>
      </c>
      <c r="Q105" s="10">
        <v>4.7999999999999996E-3</v>
      </c>
      <c r="R105" s="10">
        <v>4.4000000000000003E-3</v>
      </c>
      <c r="S105" s="10">
        <f>P105/'סיכום נכסי ההשקעה'!$B$49</f>
        <v>6.0537394732956612E-4</v>
      </c>
    </row>
    <row r="106" spans="1:19">
      <c r="A106" s="8" t="s">
        <v>329</v>
      </c>
      <c r="B106" s="18">
        <v>7480098</v>
      </c>
      <c r="C106" s="8" t="s">
        <v>155</v>
      </c>
      <c r="D106" s="22">
        <v>0</v>
      </c>
      <c r="E106" s="8">
        <v>748</v>
      </c>
      <c r="F106" s="8" t="s">
        <v>227</v>
      </c>
      <c r="G106" s="8" t="s">
        <v>322</v>
      </c>
      <c r="H106" s="8" t="s">
        <v>230</v>
      </c>
      <c r="I106" s="22">
        <v>0</v>
      </c>
      <c r="J106" s="22">
        <v>16.79</v>
      </c>
      <c r="K106" s="8" t="s">
        <v>93</v>
      </c>
      <c r="L106" s="21">
        <v>6.4000000000000001E-2</v>
      </c>
      <c r="M106" s="10">
        <v>5.1999999999999998E-2</v>
      </c>
      <c r="N106" s="9">
        <v>383644</v>
      </c>
      <c r="O106" s="9">
        <v>139.99</v>
      </c>
      <c r="P106" s="9">
        <v>537.05999999999995</v>
      </c>
      <c r="Q106" s="10">
        <v>2.9999999999999997E-4</v>
      </c>
      <c r="R106" s="10">
        <v>4.0000000000000001E-3</v>
      </c>
      <c r="S106" s="10">
        <f>P106/'סיכום נכסי ההשקעה'!$B$49</f>
        <v>5.419876509123923E-4</v>
      </c>
    </row>
    <row r="107" spans="1:19">
      <c r="A107" s="8" t="s">
        <v>330</v>
      </c>
      <c r="B107" s="18">
        <v>1125194</v>
      </c>
      <c r="C107" s="8" t="s">
        <v>155</v>
      </c>
      <c r="D107" s="22">
        <v>0</v>
      </c>
      <c r="E107" s="8">
        <v>1291</v>
      </c>
      <c r="F107" s="8" t="s">
        <v>227</v>
      </c>
      <c r="G107" s="8" t="s">
        <v>322</v>
      </c>
      <c r="H107" s="8" t="s">
        <v>230</v>
      </c>
      <c r="I107" s="22">
        <v>0</v>
      </c>
      <c r="J107" s="22">
        <v>3.01</v>
      </c>
      <c r="K107" s="8" t="s">
        <v>93</v>
      </c>
      <c r="L107" s="21">
        <v>4.8500000000000001E-2</v>
      </c>
      <c r="M107" s="10">
        <v>9.5999999999999992E-3</v>
      </c>
      <c r="N107" s="9">
        <v>350591</v>
      </c>
      <c r="O107" s="9">
        <v>119.6</v>
      </c>
      <c r="P107" s="9">
        <v>419.31</v>
      </c>
      <c r="Q107" s="10">
        <v>2.3E-3</v>
      </c>
      <c r="R107" s="10">
        <v>3.0999999999999999E-3</v>
      </c>
      <c r="S107" s="10">
        <f>P107/'סיכום נכסי ההשקעה'!$B$49</f>
        <v>4.2315726716581992E-4</v>
      </c>
    </row>
    <row r="108" spans="1:19">
      <c r="A108" s="8" t="s">
        <v>331</v>
      </c>
      <c r="B108" s="18">
        <v>7430069</v>
      </c>
      <c r="C108" s="8" t="s">
        <v>155</v>
      </c>
      <c r="D108" s="22">
        <v>0</v>
      </c>
      <c r="E108" s="8">
        <v>743</v>
      </c>
      <c r="F108" s="8" t="s">
        <v>245</v>
      </c>
      <c r="G108" s="8" t="s">
        <v>322</v>
      </c>
      <c r="H108" s="8" t="s">
        <v>230</v>
      </c>
      <c r="I108" s="22">
        <v>0</v>
      </c>
      <c r="J108" s="22">
        <v>2.6</v>
      </c>
      <c r="K108" s="8" t="s">
        <v>93</v>
      </c>
      <c r="L108" s="21">
        <v>5.3999999999999999E-2</v>
      </c>
      <c r="M108" s="10">
        <v>2.01E-2</v>
      </c>
      <c r="N108" s="9">
        <v>157890.25</v>
      </c>
      <c r="O108" s="9">
        <v>132.59</v>
      </c>
      <c r="P108" s="9">
        <v>209.35</v>
      </c>
      <c r="Q108" s="10">
        <v>5.0000000000000001E-4</v>
      </c>
      <c r="R108" s="10">
        <v>1.5E-3</v>
      </c>
      <c r="S108" s="10">
        <f>P108/'סיכום נכסי ההשקעה'!$B$49</f>
        <v>2.112708351366874E-4</v>
      </c>
    </row>
    <row r="109" spans="1:19">
      <c r="A109" s="8" t="s">
        <v>332</v>
      </c>
      <c r="B109" s="18">
        <v>1130632</v>
      </c>
      <c r="C109" s="8" t="s">
        <v>155</v>
      </c>
      <c r="D109" s="22">
        <v>0</v>
      </c>
      <c r="E109" s="8">
        <v>1450</v>
      </c>
      <c r="F109" s="8" t="s">
        <v>245</v>
      </c>
      <c r="G109" s="8" t="s">
        <v>322</v>
      </c>
      <c r="H109" s="8" t="s">
        <v>230</v>
      </c>
      <c r="I109" s="22">
        <v>0</v>
      </c>
      <c r="J109" s="22">
        <v>4.6500000000000004</v>
      </c>
      <c r="K109" s="8" t="s">
        <v>93</v>
      </c>
      <c r="L109" s="21">
        <v>3.3500000000000002E-2</v>
      </c>
      <c r="M109" s="10">
        <v>2.5899999999999999E-2</v>
      </c>
      <c r="N109" s="9">
        <v>1726500</v>
      </c>
      <c r="O109" s="9">
        <v>105.02</v>
      </c>
      <c r="P109" s="9">
        <v>1813.17</v>
      </c>
      <c r="Q109" s="10">
        <v>5.0000000000000001E-3</v>
      </c>
      <c r="R109" s="10">
        <v>1.34E-2</v>
      </c>
      <c r="S109" s="10">
        <f>P109/'סיכום נכסי ההשקעה'!$B$49</f>
        <v>1.8298062581551828E-3</v>
      </c>
    </row>
    <row r="110" spans="1:19">
      <c r="A110" s="8" t="s">
        <v>333</v>
      </c>
      <c r="B110" s="18">
        <v>6990154</v>
      </c>
      <c r="C110" s="8" t="s">
        <v>155</v>
      </c>
      <c r="D110" s="22">
        <v>0</v>
      </c>
      <c r="E110" s="8">
        <v>699</v>
      </c>
      <c r="F110" s="8" t="s">
        <v>245</v>
      </c>
      <c r="G110" s="8" t="s">
        <v>322</v>
      </c>
      <c r="H110" s="8" t="s">
        <v>230</v>
      </c>
      <c r="I110" s="22">
        <v>0</v>
      </c>
      <c r="J110" s="22">
        <v>6.49</v>
      </c>
      <c r="K110" s="8" t="s">
        <v>93</v>
      </c>
      <c r="L110" s="21">
        <v>4.9500000000000002E-2</v>
      </c>
      <c r="M110" s="10">
        <v>3.7199999999999997E-2</v>
      </c>
      <c r="N110" s="9">
        <v>2682870</v>
      </c>
      <c r="O110" s="9">
        <v>132.19</v>
      </c>
      <c r="P110" s="9">
        <v>3546.49</v>
      </c>
      <c r="Q110" s="10">
        <v>1.9E-3</v>
      </c>
      <c r="R110" s="10">
        <v>2.6100000000000002E-2</v>
      </c>
      <c r="S110" s="10">
        <f>P110/'סיכום נכסי ההשקעה'!$B$49</f>
        <v>3.5790298739140696E-3</v>
      </c>
    </row>
    <row r="111" spans="1:19">
      <c r="A111" s="8" t="s">
        <v>334</v>
      </c>
      <c r="B111" s="18">
        <v>6990139</v>
      </c>
      <c r="C111" s="8" t="s">
        <v>155</v>
      </c>
      <c r="D111" s="22">
        <v>0</v>
      </c>
      <c r="E111" s="8">
        <v>699</v>
      </c>
      <c r="F111" s="8" t="s">
        <v>245</v>
      </c>
      <c r="G111" s="8" t="s">
        <v>322</v>
      </c>
      <c r="H111" s="8" t="s">
        <v>230</v>
      </c>
      <c r="I111" s="22">
        <v>0</v>
      </c>
      <c r="J111" s="22">
        <v>1.1100000000000001</v>
      </c>
      <c r="K111" s="8" t="s">
        <v>93</v>
      </c>
      <c r="L111" s="21">
        <v>0.05</v>
      </c>
      <c r="M111" s="10">
        <v>1.78E-2</v>
      </c>
      <c r="N111" s="9">
        <v>1390887.2</v>
      </c>
      <c r="O111" s="9">
        <v>129.56</v>
      </c>
      <c r="P111" s="9">
        <v>1802.03</v>
      </c>
      <c r="Q111" s="10">
        <v>1.6000000000000001E-3</v>
      </c>
      <c r="R111" s="10">
        <v>1.3299999999999999E-2</v>
      </c>
      <c r="S111" s="10">
        <f>P111/'סיכום נכסי ההשקעה'!$B$49</f>
        <v>1.8185640460538085E-3</v>
      </c>
    </row>
    <row r="112" spans="1:19">
      <c r="A112" s="8" t="s">
        <v>335</v>
      </c>
      <c r="B112" s="18">
        <v>1105543</v>
      </c>
      <c r="C112" s="8" t="s">
        <v>155</v>
      </c>
      <c r="D112" s="22">
        <v>0</v>
      </c>
      <c r="E112" s="8">
        <v>1095</v>
      </c>
      <c r="F112" s="8" t="s">
        <v>308</v>
      </c>
      <c r="G112" s="8" t="s">
        <v>322</v>
      </c>
      <c r="H112" s="8" t="s">
        <v>230</v>
      </c>
      <c r="I112" s="22">
        <v>0</v>
      </c>
      <c r="J112" s="22">
        <v>4.33</v>
      </c>
      <c r="K112" s="8" t="s">
        <v>93</v>
      </c>
      <c r="L112" s="21">
        <v>4.5999999999999999E-2</v>
      </c>
      <c r="M112" s="10">
        <v>2.5999999999999999E-2</v>
      </c>
      <c r="N112" s="9">
        <v>3071445.47</v>
      </c>
      <c r="O112" s="9">
        <v>131.94</v>
      </c>
      <c r="P112" s="9">
        <v>4052.47</v>
      </c>
      <c r="Q112" s="10">
        <v>5.5999999999999999E-3</v>
      </c>
      <c r="R112" s="10">
        <v>2.98E-2</v>
      </c>
      <c r="S112" s="10">
        <f>P112/'סיכום נכסי ההשקעה'!$B$49</f>
        <v>4.0896523585687676E-3</v>
      </c>
    </row>
    <row r="113" spans="1:19">
      <c r="A113" s="8" t="s">
        <v>336</v>
      </c>
      <c r="B113" s="18">
        <v>7770142</v>
      </c>
      <c r="C113" s="8" t="s">
        <v>155</v>
      </c>
      <c r="D113" s="22">
        <v>0</v>
      </c>
      <c r="E113" s="8">
        <v>777</v>
      </c>
      <c r="F113" s="8" t="s">
        <v>337</v>
      </c>
      <c r="G113" s="8" t="s">
        <v>322</v>
      </c>
      <c r="H113" s="8" t="s">
        <v>230</v>
      </c>
      <c r="I113" s="22">
        <v>0</v>
      </c>
      <c r="J113" s="22">
        <v>1.92</v>
      </c>
      <c r="K113" s="8" t="s">
        <v>93</v>
      </c>
      <c r="L113" s="21">
        <v>5.1999999999999998E-2</v>
      </c>
      <c r="M113" s="10">
        <v>1.9400000000000001E-2</v>
      </c>
      <c r="N113" s="9">
        <v>1084380.8</v>
      </c>
      <c r="O113" s="9">
        <v>134.84</v>
      </c>
      <c r="P113" s="9">
        <v>1462.18</v>
      </c>
      <c r="Q113" s="10">
        <v>8.0000000000000004E-4</v>
      </c>
      <c r="R113" s="10">
        <v>1.0800000000000001E-2</v>
      </c>
      <c r="S113" s="10">
        <f>P113/'סיכום נכסי ההשקעה'!$B$49</f>
        <v>1.4755958429432127E-3</v>
      </c>
    </row>
    <row r="114" spans="1:19">
      <c r="A114" s="8" t="s">
        <v>338</v>
      </c>
      <c r="B114" s="18">
        <v>1820141</v>
      </c>
      <c r="C114" s="8" t="s">
        <v>155</v>
      </c>
      <c r="D114" s="22">
        <v>0</v>
      </c>
      <c r="E114" s="8">
        <v>182</v>
      </c>
      <c r="F114" s="8" t="s">
        <v>245</v>
      </c>
      <c r="G114" s="8" t="s">
        <v>339</v>
      </c>
      <c r="H114" s="8" t="s">
        <v>263</v>
      </c>
      <c r="I114" s="22">
        <v>0</v>
      </c>
      <c r="J114" s="22">
        <v>1.04</v>
      </c>
      <c r="K114" s="8" t="s">
        <v>93</v>
      </c>
      <c r="L114" s="21">
        <v>6.0999999999999999E-2</v>
      </c>
      <c r="M114" s="10">
        <v>2.07E-2</v>
      </c>
      <c r="N114" s="9">
        <v>358725.52</v>
      </c>
      <c r="O114" s="9">
        <v>116.5</v>
      </c>
      <c r="P114" s="9">
        <v>417.92</v>
      </c>
      <c r="Q114" s="10">
        <v>3.5999999999999999E-3</v>
      </c>
      <c r="R114" s="10">
        <v>3.0999999999999999E-3</v>
      </c>
      <c r="S114" s="10">
        <f>P114/'סיכום נכסי ההשקעה'!$B$49</f>
        <v>4.2175451359123192E-4</v>
      </c>
    </row>
    <row r="115" spans="1:19">
      <c r="A115" s="8" t="s">
        <v>340</v>
      </c>
      <c r="B115" s="18">
        <v>1820174</v>
      </c>
      <c r="C115" s="8" t="s">
        <v>155</v>
      </c>
      <c r="D115" s="22">
        <v>0</v>
      </c>
      <c r="E115" s="8">
        <v>182</v>
      </c>
      <c r="F115" s="8" t="s">
        <v>245</v>
      </c>
      <c r="G115" s="8" t="s">
        <v>339</v>
      </c>
      <c r="H115" s="8" t="s">
        <v>263</v>
      </c>
      <c r="I115" s="22">
        <v>0</v>
      </c>
      <c r="J115" s="22">
        <v>4.7699999999999996</v>
      </c>
      <c r="K115" s="8" t="s">
        <v>93</v>
      </c>
      <c r="L115" s="21">
        <v>3.5000000000000003E-2</v>
      </c>
      <c r="M115" s="10">
        <v>3.7900000000000003E-2</v>
      </c>
      <c r="N115" s="9">
        <v>110000</v>
      </c>
      <c r="O115" s="9">
        <v>99.65</v>
      </c>
      <c r="P115" s="9">
        <v>109.61</v>
      </c>
      <c r="Q115" s="10">
        <v>2.9999999999999997E-4</v>
      </c>
      <c r="R115" s="10">
        <v>8.0000000000000004E-4</v>
      </c>
      <c r="S115" s="10">
        <f>P115/'סיכום נכסי ההשקעה'!$B$49</f>
        <v>1.1061569734574782E-4</v>
      </c>
    </row>
    <row r="116" spans="1:19">
      <c r="A116" s="8" t="s">
        <v>341</v>
      </c>
      <c r="B116" s="18">
        <v>7150246</v>
      </c>
      <c r="C116" s="8" t="s">
        <v>155</v>
      </c>
      <c r="D116" s="22">
        <v>0</v>
      </c>
      <c r="E116" s="8">
        <v>715</v>
      </c>
      <c r="F116" s="8" t="s">
        <v>245</v>
      </c>
      <c r="G116" s="8" t="s">
        <v>339</v>
      </c>
      <c r="H116" s="8" t="s">
        <v>228</v>
      </c>
      <c r="I116" s="22">
        <v>0</v>
      </c>
      <c r="J116" s="22">
        <v>1.21</v>
      </c>
      <c r="K116" s="8" t="s">
        <v>93</v>
      </c>
      <c r="L116" s="21">
        <v>5.5E-2</v>
      </c>
      <c r="M116" s="10">
        <v>3.0200000000000001E-2</v>
      </c>
      <c r="N116" s="9">
        <v>477910.2</v>
      </c>
      <c r="O116" s="9">
        <v>125.54</v>
      </c>
      <c r="P116" s="9">
        <v>599.97</v>
      </c>
      <c r="Q116" s="10">
        <v>2.7000000000000001E-3</v>
      </c>
      <c r="R116" s="10">
        <v>4.4000000000000003E-3</v>
      </c>
      <c r="S116" s="10">
        <f>P116/'סיכום נכסי ההשקעה'!$B$49</f>
        <v>6.0547486485291785E-4</v>
      </c>
    </row>
    <row r="117" spans="1:19">
      <c r="A117" s="8" t="s">
        <v>342</v>
      </c>
      <c r="B117" s="18">
        <v>1122118</v>
      </c>
      <c r="C117" s="8" t="s">
        <v>155</v>
      </c>
      <c r="D117" s="22">
        <v>0</v>
      </c>
      <c r="E117" s="8">
        <v>1382</v>
      </c>
      <c r="F117" s="8" t="s">
        <v>343</v>
      </c>
      <c r="G117" s="8" t="s">
        <v>339</v>
      </c>
      <c r="H117" s="8" t="s">
        <v>263</v>
      </c>
      <c r="I117" s="22">
        <v>0</v>
      </c>
      <c r="J117" s="22">
        <v>0.38</v>
      </c>
      <c r="K117" s="8" t="s">
        <v>93</v>
      </c>
      <c r="L117" s="21">
        <v>2.75E-2</v>
      </c>
      <c r="M117" s="10">
        <v>4.9200000000000001E-2</v>
      </c>
      <c r="N117" s="9">
        <v>52337.54</v>
      </c>
      <c r="O117" s="9">
        <v>104.5</v>
      </c>
      <c r="P117" s="9">
        <v>54.69</v>
      </c>
      <c r="Q117" s="10">
        <v>1.6000000000000001E-3</v>
      </c>
      <c r="R117" s="10">
        <v>4.0000000000000002E-4</v>
      </c>
      <c r="S117" s="10">
        <f>P117/'סיכום נכסי ההשקעה'!$B$49</f>
        <v>5.5191793521019503E-5</v>
      </c>
    </row>
    <row r="118" spans="1:19">
      <c r="A118" s="8" t="s">
        <v>344</v>
      </c>
      <c r="B118" s="18">
        <v>1123413</v>
      </c>
      <c r="C118" s="8" t="s">
        <v>155</v>
      </c>
      <c r="D118" s="22">
        <v>0</v>
      </c>
      <c r="E118" s="8">
        <v>1382</v>
      </c>
      <c r="F118" s="8" t="s">
        <v>343</v>
      </c>
      <c r="G118" s="8" t="s">
        <v>339</v>
      </c>
      <c r="H118" s="8" t="s">
        <v>263</v>
      </c>
      <c r="I118" s="22">
        <v>0</v>
      </c>
      <c r="J118" s="22">
        <v>0.5</v>
      </c>
      <c r="K118" s="8" t="s">
        <v>93</v>
      </c>
      <c r="L118" s="21">
        <v>2.8000000000000001E-2</v>
      </c>
      <c r="M118" s="10">
        <v>2.87E-2</v>
      </c>
      <c r="N118" s="9">
        <v>724415.71</v>
      </c>
      <c r="O118" s="9">
        <v>104.77</v>
      </c>
      <c r="P118" s="9">
        <v>758.97</v>
      </c>
      <c r="Q118" s="10">
        <v>6.8999999999999999E-3</v>
      </c>
      <c r="R118" s="10">
        <v>5.5999999999999999E-3</v>
      </c>
      <c r="S118" s="10">
        <f>P118/'סיכום נכסי ההשקעה'!$B$49</f>
        <v>7.6593372698204748E-4</v>
      </c>
    </row>
    <row r="119" spans="1:19">
      <c r="A119" s="8" t="s">
        <v>345</v>
      </c>
      <c r="B119" s="18">
        <v>1127588</v>
      </c>
      <c r="C119" s="8" t="s">
        <v>155</v>
      </c>
      <c r="D119" s="22">
        <v>0</v>
      </c>
      <c r="E119" s="8">
        <v>1382</v>
      </c>
      <c r="F119" s="8" t="s">
        <v>343</v>
      </c>
      <c r="G119" s="8" t="s">
        <v>339</v>
      </c>
      <c r="H119" s="8" t="s">
        <v>263</v>
      </c>
      <c r="I119" s="22">
        <v>0</v>
      </c>
      <c r="J119" s="22">
        <v>1.71</v>
      </c>
      <c r="K119" s="8" t="s">
        <v>93</v>
      </c>
      <c r="L119" s="21">
        <v>4.2000000000000003E-2</v>
      </c>
      <c r="M119" s="10">
        <v>2.8799999999999999E-2</v>
      </c>
      <c r="N119" s="9">
        <v>1097149.81</v>
      </c>
      <c r="O119" s="9">
        <v>104.69</v>
      </c>
      <c r="P119" s="9">
        <v>1148.6099999999999</v>
      </c>
      <c r="Q119" s="10">
        <v>1.6000000000000001E-3</v>
      </c>
      <c r="R119" s="10">
        <v>8.5000000000000006E-3</v>
      </c>
      <c r="S119" s="10">
        <f>P119/'סיכום נכסי ההשקעה'!$B$49</f>
        <v>1.1591487649694316E-3</v>
      </c>
    </row>
    <row r="120" spans="1:19">
      <c r="A120" s="8" t="s">
        <v>346</v>
      </c>
      <c r="B120" s="18">
        <v>1122233</v>
      </c>
      <c r="C120" s="8" t="s">
        <v>155</v>
      </c>
      <c r="D120" s="22">
        <v>0</v>
      </c>
      <c r="E120" s="8">
        <v>1172</v>
      </c>
      <c r="F120" s="8" t="s">
        <v>245</v>
      </c>
      <c r="G120" s="8" t="s">
        <v>339</v>
      </c>
      <c r="H120" s="8" t="s">
        <v>263</v>
      </c>
      <c r="I120" s="22">
        <v>0</v>
      </c>
      <c r="J120" s="22">
        <v>2.06</v>
      </c>
      <c r="K120" s="8" t="s">
        <v>93</v>
      </c>
      <c r="L120" s="21">
        <v>5.8999999999999997E-2</v>
      </c>
      <c r="M120" s="10">
        <v>2.3400000000000001E-2</v>
      </c>
      <c r="N120" s="9">
        <v>1416486.33</v>
      </c>
      <c r="O120" s="9">
        <v>114.94</v>
      </c>
      <c r="P120" s="9">
        <v>1628.11</v>
      </c>
      <c r="Q120" s="10">
        <v>4.1000000000000003E-3</v>
      </c>
      <c r="R120" s="10">
        <v>1.2E-2</v>
      </c>
      <c r="S120" s="10">
        <f>P120/'סיכום נכסי ההשקעה'!$B$49</f>
        <v>1.6430482894406119E-3</v>
      </c>
    </row>
    <row r="121" spans="1:19">
      <c r="A121" s="8" t="s">
        <v>347</v>
      </c>
      <c r="B121" s="18">
        <v>1132232</v>
      </c>
      <c r="C121" s="8" t="s">
        <v>155</v>
      </c>
      <c r="D121" s="22">
        <v>0</v>
      </c>
      <c r="E121" s="8">
        <v>1172</v>
      </c>
      <c r="F121" s="8" t="s">
        <v>245</v>
      </c>
      <c r="G121" s="8" t="s">
        <v>339</v>
      </c>
      <c r="H121" s="8" t="s">
        <v>263</v>
      </c>
      <c r="I121" s="22">
        <v>0</v>
      </c>
      <c r="J121" s="22">
        <v>5.71</v>
      </c>
      <c r="K121" s="8" t="s">
        <v>93</v>
      </c>
      <c r="L121" s="21">
        <v>3.6999999999999998E-2</v>
      </c>
      <c r="M121" s="10">
        <v>6.6900000000000001E-2</v>
      </c>
      <c r="N121" s="9">
        <v>9000</v>
      </c>
      <c r="O121" s="9">
        <v>86.43</v>
      </c>
      <c r="P121" s="9">
        <v>7.78</v>
      </c>
      <c r="Q121" s="10">
        <v>0</v>
      </c>
      <c r="R121" s="10">
        <v>1E-4</v>
      </c>
      <c r="S121" s="10">
        <f>P121/'סיכום נכסי ההשקעה'!$B$49</f>
        <v>7.851383316758673E-6</v>
      </c>
    </row>
    <row r="122" spans="1:19">
      <c r="A122" s="8" t="s">
        <v>348</v>
      </c>
      <c r="B122" s="18">
        <v>1127414</v>
      </c>
      <c r="C122" s="8" t="s">
        <v>155</v>
      </c>
      <c r="D122" s="22">
        <v>0</v>
      </c>
      <c r="E122" s="8">
        <v>1248</v>
      </c>
      <c r="F122" s="8" t="s">
        <v>227</v>
      </c>
      <c r="G122" s="8" t="s">
        <v>339</v>
      </c>
      <c r="H122" s="8" t="s">
        <v>230</v>
      </c>
      <c r="I122" s="22">
        <v>0</v>
      </c>
      <c r="J122" s="22">
        <v>4.49</v>
      </c>
      <c r="K122" s="8" t="s">
        <v>93</v>
      </c>
      <c r="L122" s="21">
        <v>2.4E-2</v>
      </c>
      <c r="M122" s="10">
        <v>1.78E-2</v>
      </c>
      <c r="N122" s="9">
        <v>407000</v>
      </c>
      <c r="O122" s="9">
        <v>105.12</v>
      </c>
      <c r="P122" s="9">
        <v>427.84</v>
      </c>
      <c r="Q122" s="10">
        <v>3.0999999999999999E-3</v>
      </c>
      <c r="R122" s="10">
        <v>3.2000000000000002E-3</v>
      </c>
      <c r="S122" s="10">
        <f>P122/'סיכום נכסי ההשקעה'!$B$49</f>
        <v>4.3176553190771592E-4</v>
      </c>
    </row>
    <row r="123" spans="1:19">
      <c r="A123" s="8" t="s">
        <v>349</v>
      </c>
      <c r="B123" s="18">
        <v>1098649</v>
      </c>
      <c r="C123" s="8" t="s">
        <v>155</v>
      </c>
      <c r="D123" s="22">
        <v>0</v>
      </c>
      <c r="E123" s="8">
        <v>1349</v>
      </c>
      <c r="F123" s="8" t="s">
        <v>245</v>
      </c>
      <c r="G123" s="8" t="s">
        <v>339</v>
      </c>
      <c r="H123" s="8" t="s">
        <v>263</v>
      </c>
      <c r="I123" s="22">
        <v>0</v>
      </c>
      <c r="J123" s="22">
        <v>0.9</v>
      </c>
      <c r="K123" s="8" t="s">
        <v>93</v>
      </c>
      <c r="L123" s="21">
        <v>6.25E-2</v>
      </c>
      <c r="M123" s="10">
        <v>2.7199999999999998E-2</v>
      </c>
      <c r="N123" s="9">
        <v>25000</v>
      </c>
      <c r="O123" s="9">
        <v>122.9</v>
      </c>
      <c r="P123" s="9">
        <v>30.73</v>
      </c>
      <c r="Q123" s="10">
        <v>1E-3</v>
      </c>
      <c r="R123" s="10">
        <v>2.0000000000000001E-4</v>
      </c>
      <c r="S123" s="10">
        <f>P123/'סיכום נכסי ההשקעה'!$B$49</f>
        <v>3.101195492596324E-5</v>
      </c>
    </row>
    <row r="124" spans="1:19">
      <c r="A124" s="8" t="s">
        <v>350</v>
      </c>
      <c r="B124" s="18">
        <v>1098656</v>
      </c>
      <c r="C124" s="8" t="s">
        <v>155</v>
      </c>
      <c r="D124" s="22">
        <v>0</v>
      </c>
      <c r="E124" s="8">
        <v>1349</v>
      </c>
      <c r="F124" s="8" t="s">
        <v>245</v>
      </c>
      <c r="G124" s="8" t="s">
        <v>339</v>
      </c>
      <c r="H124" s="8" t="s">
        <v>263</v>
      </c>
      <c r="I124" s="22">
        <v>0</v>
      </c>
      <c r="J124" s="22">
        <v>0.91</v>
      </c>
      <c r="K124" s="8" t="s">
        <v>93</v>
      </c>
      <c r="L124" s="21">
        <v>4.7E-2</v>
      </c>
      <c r="M124" s="10">
        <v>2.18E-2</v>
      </c>
      <c r="N124" s="9">
        <v>316294.11</v>
      </c>
      <c r="O124" s="9">
        <v>121.68</v>
      </c>
      <c r="P124" s="9">
        <v>384.87</v>
      </c>
      <c r="Q124" s="10">
        <v>2.5000000000000001E-3</v>
      </c>
      <c r="R124" s="10">
        <v>2.8E-3</v>
      </c>
      <c r="S124" s="10">
        <f>P124/'סיכום נכסי ההשקעה'!$B$49</f>
        <v>3.8840127212351033E-4</v>
      </c>
    </row>
    <row r="125" spans="1:19">
      <c r="A125" s="8" t="s">
        <v>351</v>
      </c>
      <c r="B125" s="18">
        <v>1115724</v>
      </c>
      <c r="C125" s="8" t="s">
        <v>155</v>
      </c>
      <c r="D125" s="22">
        <v>0</v>
      </c>
      <c r="E125" s="8">
        <v>1349</v>
      </c>
      <c r="F125" s="8" t="s">
        <v>245</v>
      </c>
      <c r="G125" s="8" t="s">
        <v>339</v>
      </c>
      <c r="H125" s="8" t="s">
        <v>263</v>
      </c>
      <c r="I125" s="22">
        <v>0</v>
      </c>
      <c r="J125" s="22">
        <v>2.0499999999999998</v>
      </c>
      <c r="K125" s="8" t="s">
        <v>93</v>
      </c>
      <c r="L125" s="21">
        <v>4.2000000000000003E-2</v>
      </c>
      <c r="M125" s="10">
        <v>2.4799999999999999E-2</v>
      </c>
      <c r="N125" s="9">
        <v>97902.89</v>
      </c>
      <c r="O125" s="9">
        <v>114.12</v>
      </c>
      <c r="P125" s="9">
        <v>111.73</v>
      </c>
      <c r="Q125" s="10">
        <v>5.0000000000000001E-4</v>
      </c>
      <c r="R125" s="10">
        <v>8.0000000000000004E-4</v>
      </c>
      <c r="S125" s="10">
        <f>P125/'סיכום נכסי ההשקעה'!$B$49</f>
        <v>1.1275514884080288E-4</v>
      </c>
    </row>
    <row r="126" spans="1:19">
      <c r="A126" s="8" t="s">
        <v>352</v>
      </c>
      <c r="B126" s="18">
        <v>1119999</v>
      </c>
      <c r="C126" s="8" t="s">
        <v>155</v>
      </c>
      <c r="D126" s="22">
        <v>0</v>
      </c>
      <c r="E126" s="8">
        <v>1349</v>
      </c>
      <c r="F126" s="8" t="s">
        <v>245</v>
      </c>
      <c r="G126" s="8" t="s">
        <v>339</v>
      </c>
      <c r="H126" s="8" t="s">
        <v>263</v>
      </c>
      <c r="I126" s="22">
        <v>0</v>
      </c>
      <c r="J126" s="22">
        <v>3.02</v>
      </c>
      <c r="K126" s="8" t="s">
        <v>93</v>
      </c>
      <c r="L126" s="21">
        <v>4.8000000000000001E-2</v>
      </c>
      <c r="M126" s="10">
        <v>2.5600000000000001E-2</v>
      </c>
      <c r="N126" s="9">
        <v>2403824</v>
      </c>
      <c r="O126" s="9">
        <v>116.49</v>
      </c>
      <c r="P126" s="9">
        <v>2800.21</v>
      </c>
      <c r="Q126" s="10">
        <v>3.5000000000000001E-3</v>
      </c>
      <c r="R126" s="10">
        <v>2.06E-2</v>
      </c>
      <c r="S126" s="10">
        <f>P126/'סיכום נכסי ההשקעה'!$B$49</f>
        <v>2.8259025806453473E-3</v>
      </c>
    </row>
    <row r="127" spans="1:19">
      <c r="A127" s="8" t="s">
        <v>353</v>
      </c>
      <c r="B127" s="18">
        <v>6110431</v>
      </c>
      <c r="C127" s="8" t="s">
        <v>155</v>
      </c>
      <c r="D127" s="22">
        <v>0</v>
      </c>
      <c r="E127" s="8">
        <v>611</v>
      </c>
      <c r="F127" s="8" t="s">
        <v>245</v>
      </c>
      <c r="G127" s="8" t="s">
        <v>354</v>
      </c>
      <c r="H127" s="8" t="s">
        <v>263</v>
      </c>
      <c r="I127" s="22">
        <v>0</v>
      </c>
      <c r="J127" s="22">
        <v>2.92</v>
      </c>
      <c r="K127" s="8" t="s">
        <v>93</v>
      </c>
      <c r="L127" s="21">
        <v>6.8000000000000005E-2</v>
      </c>
      <c r="M127" s="10">
        <v>0.27289999999999998</v>
      </c>
      <c r="N127" s="9">
        <v>447626.23999999999</v>
      </c>
      <c r="O127" s="9">
        <v>59.72</v>
      </c>
      <c r="P127" s="9">
        <v>267.32</v>
      </c>
      <c r="Q127" s="10">
        <v>4.0000000000000002E-4</v>
      </c>
      <c r="R127" s="10">
        <v>2E-3</v>
      </c>
      <c r="S127" s="10">
        <f>P127/'סיכום נכסי ההשקעה'!$B$49</f>
        <v>2.6977272342364113E-4</v>
      </c>
    </row>
    <row r="128" spans="1:19">
      <c r="A128" s="8" t="s">
        <v>355</v>
      </c>
      <c r="B128" s="18">
        <v>6110365</v>
      </c>
      <c r="C128" s="8" t="s">
        <v>155</v>
      </c>
      <c r="D128" s="22">
        <v>0</v>
      </c>
      <c r="E128" s="8">
        <v>611</v>
      </c>
      <c r="F128" s="8" t="s">
        <v>245</v>
      </c>
      <c r="G128" s="8" t="s">
        <v>354</v>
      </c>
      <c r="H128" s="8" t="s">
        <v>263</v>
      </c>
      <c r="I128" s="22">
        <v>0</v>
      </c>
      <c r="J128" s="22">
        <v>2.98</v>
      </c>
      <c r="K128" s="8" t="s">
        <v>93</v>
      </c>
      <c r="L128" s="21">
        <v>0.06</v>
      </c>
      <c r="M128" s="10">
        <v>0.26379999999999998</v>
      </c>
      <c r="N128" s="9">
        <v>444978.64</v>
      </c>
      <c r="O128" s="9">
        <v>65.41</v>
      </c>
      <c r="P128" s="9">
        <v>291.06</v>
      </c>
      <c r="Q128" s="10">
        <v>2.9999999999999997E-4</v>
      </c>
      <c r="R128" s="10">
        <v>2.0999999999999999E-3</v>
      </c>
      <c r="S128" s="10">
        <f>P128/'סיכום נכסי ההשקעה'!$B$49</f>
        <v>2.9373054346732379E-4</v>
      </c>
    </row>
    <row r="129" spans="1:19">
      <c r="A129" s="8" t="s">
        <v>356</v>
      </c>
      <c r="B129" s="18">
        <v>2590263</v>
      </c>
      <c r="C129" s="8" t="s">
        <v>155</v>
      </c>
      <c r="D129" s="22">
        <v>0</v>
      </c>
      <c r="E129" s="8">
        <v>259</v>
      </c>
      <c r="F129" s="8" t="s">
        <v>357</v>
      </c>
      <c r="G129" s="8" t="s">
        <v>354</v>
      </c>
      <c r="H129" s="8" t="s">
        <v>230</v>
      </c>
      <c r="I129" s="22">
        <v>0</v>
      </c>
      <c r="J129" s="22">
        <v>0</v>
      </c>
      <c r="K129" s="8" t="s">
        <v>93</v>
      </c>
      <c r="L129" s="21">
        <v>4.5999999999999999E-2</v>
      </c>
      <c r="M129" s="10">
        <v>0</v>
      </c>
      <c r="N129" s="9">
        <v>0.05</v>
      </c>
      <c r="O129" s="9">
        <v>119.91</v>
      </c>
      <c r="P129" s="9">
        <v>0</v>
      </c>
      <c r="Q129" s="10">
        <v>0</v>
      </c>
      <c r="R129" s="10">
        <v>0</v>
      </c>
      <c r="S129" s="10">
        <f>P129/'סיכום נכסי ההשקעה'!$B$49</f>
        <v>0</v>
      </c>
    </row>
    <row r="130" spans="1:19">
      <c r="A130" s="8" t="s">
        <v>358</v>
      </c>
      <c r="B130" s="18">
        <v>1980200</v>
      </c>
      <c r="C130" s="8" t="s">
        <v>155</v>
      </c>
      <c r="D130" s="22">
        <v>0</v>
      </c>
      <c r="E130" s="8">
        <v>198</v>
      </c>
      <c r="F130" s="8" t="s">
        <v>245</v>
      </c>
      <c r="G130" s="8" t="s">
        <v>354</v>
      </c>
      <c r="H130" s="8" t="s">
        <v>263</v>
      </c>
      <c r="I130" s="22">
        <v>0</v>
      </c>
      <c r="J130" s="22">
        <v>0.17</v>
      </c>
      <c r="K130" s="8" t="s">
        <v>93</v>
      </c>
      <c r="L130" s="21">
        <v>5.0999999999999997E-2</v>
      </c>
      <c r="M130" s="10">
        <v>9.7500000000000003E-2</v>
      </c>
      <c r="N130" s="9">
        <v>0.4</v>
      </c>
      <c r="O130" s="9">
        <v>118.91</v>
      </c>
      <c r="P130" s="9">
        <v>0</v>
      </c>
      <c r="Q130" s="10">
        <v>0</v>
      </c>
      <c r="R130" s="10">
        <v>0</v>
      </c>
      <c r="S130" s="10">
        <f>P130/'סיכום נכסי ההשקעה'!$B$49</f>
        <v>0</v>
      </c>
    </row>
    <row r="131" spans="1:19">
      <c r="A131" s="8" t="s">
        <v>359</v>
      </c>
      <c r="B131" s="18">
        <v>6390207</v>
      </c>
      <c r="C131" s="8" t="s">
        <v>155</v>
      </c>
      <c r="D131" s="22">
        <v>0</v>
      </c>
      <c r="E131" s="8">
        <v>639</v>
      </c>
      <c r="F131" s="8" t="s">
        <v>308</v>
      </c>
      <c r="G131" s="8" t="s">
        <v>360</v>
      </c>
      <c r="H131" s="8" t="s">
        <v>228</v>
      </c>
      <c r="I131" s="22">
        <v>0</v>
      </c>
      <c r="J131" s="22">
        <v>4.72</v>
      </c>
      <c r="K131" s="8" t="s">
        <v>93</v>
      </c>
      <c r="L131" s="21">
        <v>4.9500000000000002E-2</v>
      </c>
      <c r="M131" s="10">
        <v>0.1187</v>
      </c>
      <c r="N131" s="9">
        <v>37193</v>
      </c>
      <c r="O131" s="9">
        <v>91.03</v>
      </c>
      <c r="P131" s="9">
        <v>33.86</v>
      </c>
      <c r="Q131" s="10">
        <v>0</v>
      </c>
      <c r="R131" s="10">
        <v>2.0000000000000001E-4</v>
      </c>
      <c r="S131" s="10">
        <f>P131/'סיכום נכסי ההשקעה'!$B$49</f>
        <v>3.4170673406870007E-5</v>
      </c>
    </row>
    <row r="132" spans="1:19">
      <c r="A132" s="8" t="s">
        <v>361</v>
      </c>
      <c r="B132" s="18">
        <v>1109503</v>
      </c>
      <c r="C132" s="8" t="s">
        <v>155</v>
      </c>
      <c r="D132" s="22">
        <v>0</v>
      </c>
      <c r="E132" s="8">
        <v>1476</v>
      </c>
      <c r="F132" s="8" t="s">
        <v>245</v>
      </c>
      <c r="G132" s="8" t="s">
        <v>360</v>
      </c>
      <c r="H132" s="8" t="s">
        <v>230</v>
      </c>
      <c r="I132" s="22">
        <v>0</v>
      </c>
      <c r="J132" s="22">
        <v>3.5</v>
      </c>
      <c r="K132" s="8" t="s">
        <v>93</v>
      </c>
      <c r="L132" s="21">
        <v>5.3999999999999999E-2</v>
      </c>
      <c r="M132" s="10">
        <v>0.13880000000000001</v>
      </c>
      <c r="N132" s="9">
        <v>130154.46</v>
      </c>
      <c r="O132" s="9">
        <v>80.650000000000006</v>
      </c>
      <c r="P132" s="9">
        <v>104.97</v>
      </c>
      <c r="Q132" s="10">
        <v>2.9999999999999997E-4</v>
      </c>
      <c r="R132" s="10">
        <v>8.0000000000000004E-4</v>
      </c>
      <c r="S132" s="10">
        <f>P132/'סיכום נכסי ההשקעה'!$B$49</f>
        <v>1.0593312426223108E-4</v>
      </c>
    </row>
    <row r="133" spans="1:19">
      <c r="A133" s="8" t="s">
        <v>362</v>
      </c>
      <c r="B133" s="18">
        <v>1123371</v>
      </c>
      <c r="C133" s="8" t="s">
        <v>155</v>
      </c>
      <c r="D133" s="22">
        <v>0</v>
      </c>
      <c r="E133" s="8">
        <v>1466</v>
      </c>
      <c r="F133" s="8" t="s">
        <v>245</v>
      </c>
      <c r="G133" s="8" t="s">
        <v>363</v>
      </c>
      <c r="H133" s="8" t="s">
        <v>230</v>
      </c>
      <c r="I133" s="22">
        <v>0</v>
      </c>
      <c r="J133" s="22">
        <v>1.7</v>
      </c>
      <c r="K133" s="8" t="s">
        <v>93</v>
      </c>
      <c r="L133" s="21">
        <v>5.1860000000000003E-2</v>
      </c>
      <c r="M133" s="10">
        <v>3.1699999999999999E-2</v>
      </c>
      <c r="N133" s="9">
        <v>147786.21</v>
      </c>
      <c r="O133" s="9">
        <v>110</v>
      </c>
      <c r="P133" s="9">
        <v>162.56</v>
      </c>
      <c r="Q133" s="10">
        <v>1.5E-3</v>
      </c>
      <c r="R133" s="10">
        <v>1.1999999999999999E-3</v>
      </c>
      <c r="S133" s="10">
        <f>P133/'סיכום נכסי ההשקעה'!$B$49</f>
        <v>1.6405152596044855E-4</v>
      </c>
    </row>
    <row r="134" spans="1:19">
      <c r="A134" s="8" t="s">
        <v>364</v>
      </c>
      <c r="B134" s="18">
        <v>1102698</v>
      </c>
      <c r="C134" s="8" t="s">
        <v>155</v>
      </c>
      <c r="D134" s="22">
        <v>0</v>
      </c>
      <c r="E134" s="8">
        <v>1132</v>
      </c>
      <c r="F134" s="8" t="s">
        <v>250</v>
      </c>
      <c r="G134" s="8" t="s">
        <v>1365</v>
      </c>
      <c r="H134" s="22">
        <v>0</v>
      </c>
      <c r="I134" s="22">
        <v>0</v>
      </c>
      <c r="J134" s="22">
        <v>0.74</v>
      </c>
      <c r="K134" s="8" t="s">
        <v>93</v>
      </c>
      <c r="L134" s="21">
        <v>4.4999999999999998E-2</v>
      </c>
      <c r="M134" s="10">
        <v>2.5899999999999999E-2</v>
      </c>
      <c r="N134" s="9">
        <v>359550.02</v>
      </c>
      <c r="O134" s="9">
        <v>123.8</v>
      </c>
      <c r="P134" s="9">
        <v>445.12</v>
      </c>
      <c r="Q134" s="10">
        <v>5.4999999999999997E-3</v>
      </c>
      <c r="R134" s="10">
        <v>3.3E-3</v>
      </c>
      <c r="S134" s="10">
        <f>P134/'סיכום נכסי ההשקעה'!$B$49</f>
        <v>4.4920407994288177E-4</v>
      </c>
    </row>
    <row r="135" spans="1:19">
      <c r="A135" s="8" t="s">
        <v>365</v>
      </c>
      <c r="B135" s="18">
        <v>1121060</v>
      </c>
      <c r="C135" s="8" t="s">
        <v>155</v>
      </c>
      <c r="D135" s="22">
        <v>0</v>
      </c>
      <c r="E135" s="8">
        <v>1424</v>
      </c>
      <c r="F135" s="8" t="s">
        <v>245</v>
      </c>
      <c r="G135" s="8" t="s">
        <v>1365</v>
      </c>
      <c r="H135" s="22">
        <v>0</v>
      </c>
      <c r="I135" s="22">
        <v>0</v>
      </c>
      <c r="J135" s="22">
        <v>0.55000000000000004</v>
      </c>
      <c r="K135" s="8" t="s">
        <v>93</v>
      </c>
      <c r="L135" s="21">
        <v>5.1999999999999998E-2</v>
      </c>
      <c r="M135" s="10">
        <v>4.1399999999999999E-2</v>
      </c>
      <c r="N135" s="9">
        <v>12500</v>
      </c>
      <c r="O135" s="9">
        <v>109.12</v>
      </c>
      <c r="P135" s="9">
        <v>13.64</v>
      </c>
      <c r="Q135" s="10">
        <v>2.0000000000000001E-4</v>
      </c>
      <c r="R135" s="10">
        <v>1E-4</v>
      </c>
      <c r="S135" s="10">
        <f>P135/'סיכום נכסי ההשקעה'!$B$49</f>
        <v>1.376515018516559E-5</v>
      </c>
    </row>
    <row r="136" spans="1:19">
      <c r="A136" s="8" t="s">
        <v>366</v>
      </c>
      <c r="B136" s="18">
        <v>5650114</v>
      </c>
      <c r="C136" s="8" t="s">
        <v>155</v>
      </c>
      <c r="D136" s="22">
        <v>0</v>
      </c>
      <c r="E136" s="8">
        <v>565</v>
      </c>
      <c r="F136" s="8" t="s">
        <v>367</v>
      </c>
      <c r="G136" s="8" t="s">
        <v>1365</v>
      </c>
      <c r="H136" s="22">
        <v>0</v>
      </c>
      <c r="I136" s="22">
        <v>0</v>
      </c>
      <c r="J136" s="22">
        <v>2.34</v>
      </c>
      <c r="K136" s="8" t="s">
        <v>93</v>
      </c>
      <c r="L136" s="21">
        <v>5.1499999999999997E-2</v>
      </c>
      <c r="M136" s="10">
        <v>1.77E-2</v>
      </c>
      <c r="N136" s="9">
        <v>1215347.5</v>
      </c>
      <c r="O136" s="9">
        <v>118</v>
      </c>
      <c r="P136" s="9">
        <v>1434.11</v>
      </c>
      <c r="Q136" s="10">
        <v>2.7000000000000001E-3</v>
      </c>
      <c r="R136" s="10">
        <v>1.06E-2</v>
      </c>
      <c r="S136" s="10">
        <f>P136/'סיכום נכסי ההשקעה'!$B$49</f>
        <v>1.4472682941384033E-3</v>
      </c>
    </row>
    <row r="137" spans="1:19">
      <c r="A137" s="8" t="s">
        <v>368</v>
      </c>
      <c r="B137" s="18">
        <v>4150124</v>
      </c>
      <c r="C137" s="8" t="s">
        <v>155</v>
      </c>
      <c r="D137" s="22">
        <v>0</v>
      </c>
      <c r="E137" s="8">
        <v>415</v>
      </c>
      <c r="F137" s="8" t="s">
        <v>245</v>
      </c>
      <c r="G137" s="8" t="s">
        <v>1365</v>
      </c>
      <c r="H137" s="22">
        <v>0</v>
      </c>
      <c r="I137" s="22">
        <v>0</v>
      </c>
      <c r="J137" s="22">
        <v>1.25</v>
      </c>
      <c r="K137" s="8" t="s">
        <v>93</v>
      </c>
      <c r="L137" s="21">
        <v>0.05</v>
      </c>
      <c r="M137" s="10">
        <v>1.4681999999999999</v>
      </c>
      <c r="N137" s="9">
        <v>70000</v>
      </c>
      <c r="O137" s="9">
        <v>30.38</v>
      </c>
      <c r="P137" s="9">
        <v>21.27</v>
      </c>
      <c r="Q137" s="10">
        <v>2.0000000000000001E-4</v>
      </c>
      <c r="R137" s="10">
        <v>2.0000000000000001E-4</v>
      </c>
      <c r="S137" s="10">
        <f>P137/'סיכום נכסי ההשקעה'!$B$49</f>
        <v>2.1465157216896781E-5</v>
      </c>
    </row>
    <row r="138" spans="1:19">
      <c r="A138" s="8" t="s">
        <v>369</v>
      </c>
      <c r="B138" s="18">
        <v>1092360</v>
      </c>
      <c r="C138" s="8" t="s">
        <v>155</v>
      </c>
      <c r="D138" s="22">
        <v>0</v>
      </c>
      <c r="E138" s="8">
        <v>1132</v>
      </c>
      <c r="F138" s="8" t="s">
        <v>250</v>
      </c>
      <c r="G138" s="8" t="s">
        <v>1365</v>
      </c>
      <c r="H138" s="22">
        <v>0</v>
      </c>
      <c r="I138" s="22">
        <v>0</v>
      </c>
      <c r="J138" s="22">
        <v>0.09</v>
      </c>
      <c r="K138" s="8" t="s">
        <v>93</v>
      </c>
      <c r="L138" s="21">
        <v>4.2000000000000003E-2</v>
      </c>
      <c r="M138" s="10">
        <v>9.2999999999999999E-2</v>
      </c>
      <c r="N138" s="9">
        <v>25414.01</v>
      </c>
      <c r="O138" s="9">
        <v>125.7</v>
      </c>
      <c r="P138" s="9">
        <v>31.95</v>
      </c>
      <c r="Q138" s="10">
        <v>8.9999999999999998E-4</v>
      </c>
      <c r="R138" s="10">
        <v>2.0000000000000001E-4</v>
      </c>
      <c r="S138" s="10">
        <f>P138/'סיכום נכסי ההשקעה'!$B$49</f>
        <v>3.2243148710853415E-5</v>
      </c>
    </row>
    <row r="139" spans="1:19">
      <c r="A139" s="8" t="s">
        <v>370</v>
      </c>
      <c r="B139" s="18">
        <v>1095033</v>
      </c>
      <c r="C139" s="8" t="s">
        <v>155</v>
      </c>
      <c r="D139" s="22">
        <v>0</v>
      </c>
      <c r="E139" s="8">
        <v>1289</v>
      </c>
      <c r="F139" s="8" t="s">
        <v>245</v>
      </c>
      <c r="G139" s="8" t="s">
        <v>1365</v>
      </c>
      <c r="H139" s="22">
        <v>0</v>
      </c>
      <c r="I139" s="22">
        <v>0</v>
      </c>
      <c r="J139" s="22">
        <v>3.72</v>
      </c>
      <c r="K139" s="8" t="s">
        <v>93</v>
      </c>
      <c r="L139" s="21">
        <v>0.06</v>
      </c>
      <c r="M139" s="10">
        <v>2.3400000000000001E-2</v>
      </c>
      <c r="N139" s="9">
        <v>83104.86</v>
      </c>
      <c r="O139" s="9">
        <v>139.05000000000001</v>
      </c>
      <c r="P139" s="9">
        <v>115.56</v>
      </c>
      <c r="Q139" s="10">
        <v>1.6000000000000001E-3</v>
      </c>
      <c r="R139" s="10">
        <v>8.9999999999999998E-4</v>
      </c>
      <c r="S139" s="10">
        <f>P139/'סיכום נכסי ההשקעה'!$B$49</f>
        <v>1.1662028998517123E-4</v>
      </c>
    </row>
    <row r="140" spans="1:19">
      <c r="A140" s="8" t="s">
        <v>371</v>
      </c>
      <c r="B140" s="18">
        <v>6430102</v>
      </c>
      <c r="C140" s="8" t="s">
        <v>155</v>
      </c>
      <c r="D140" s="22">
        <v>0</v>
      </c>
      <c r="E140" s="8">
        <v>643</v>
      </c>
      <c r="F140" s="8" t="s">
        <v>367</v>
      </c>
      <c r="G140" s="8" t="s">
        <v>1365</v>
      </c>
      <c r="H140" s="22">
        <v>0</v>
      </c>
      <c r="I140" s="22">
        <v>0</v>
      </c>
      <c r="J140" s="22">
        <v>0.57999999999999996</v>
      </c>
      <c r="K140" s="8" t="s">
        <v>93</v>
      </c>
      <c r="L140" s="21">
        <v>4.1599999999999998E-2</v>
      </c>
      <c r="M140" s="10">
        <v>2.2599999999999999E-2</v>
      </c>
      <c r="N140" s="9">
        <v>479222.23</v>
      </c>
      <c r="O140" s="9">
        <v>104.91</v>
      </c>
      <c r="P140" s="9">
        <v>502.75</v>
      </c>
      <c r="Q140" s="10">
        <v>5.4999999999999997E-3</v>
      </c>
      <c r="R140" s="10">
        <v>3.7000000000000002E-3</v>
      </c>
      <c r="S140" s="10">
        <f>P140/'סיכום נכסי ההשקעה'!$B$49</f>
        <v>5.0736284865043988E-4</v>
      </c>
    </row>
    <row r="141" spans="1:19">
      <c r="A141" s="16" t="s">
        <v>372</v>
      </c>
      <c r="B141" s="17"/>
      <c r="C141" s="16"/>
      <c r="D141" s="16"/>
      <c r="E141" s="16"/>
      <c r="F141" s="16"/>
      <c r="G141" s="16"/>
      <c r="H141" s="16"/>
      <c r="I141" s="22"/>
      <c r="J141" s="22">
        <v>4.18</v>
      </c>
      <c r="K141" s="16"/>
      <c r="M141" s="20">
        <v>2.0299999999999999E-2</v>
      </c>
      <c r="N141" s="19">
        <v>77671826.290000007</v>
      </c>
      <c r="P141" s="19">
        <v>91210.18</v>
      </c>
      <c r="R141" s="20">
        <v>0.67159999999999997</v>
      </c>
      <c r="S141" s="20">
        <f>SUM(S18:S140)</f>
        <v>9.2047044608833242E-2</v>
      </c>
    </row>
    <row r="143" spans="1:19">
      <c r="A143" s="16" t="s">
        <v>373</v>
      </c>
      <c r="B143" s="17"/>
      <c r="C143" s="16"/>
      <c r="D143" s="16"/>
      <c r="E143" s="16"/>
      <c r="F143" s="16"/>
      <c r="G143" s="16"/>
      <c r="H143" s="16"/>
      <c r="I143" s="16"/>
      <c r="K143" s="16"/>
    </row>
    <row r="144" spans="1:19">
      <c r="A144" s="8" t="s">
        <v>374</v>
      </c>
      <c r="B144" s="18">
        <v>6040323</v>
      </c>
      <c r="C144" s="8" t="s">
        <v>155</v>
      </c>
      <c r="D144" s="22">
        <v>0</v>
      </c>
      <c r="E144" s="8">
        <v>604</v>
      </c>
      <c r="F144" s="8" t="s">
        <v>227</v>
      </c>
      <c r="G144" s="8" t="s">
        <v>92</v>
      </c>
      <c r="H144" s="8" t="s">
        <v>228</v>
      </c>
      <c r="I144" s="22">
        <v>0</v>
      </c>
      <c r="J144" s="22">
        <v>7.57</v>
      </c>
      <c r="K144" s="8" t="s">
        <v>93</v>
      </c>
      <c r="L144" s="21">
        <v>3.0099999999999998E-2</v>
      </c>
      <c r="M144" s="10">
        <v>2.7799999999999998E-2</v>
      </c>
      <c r="N144" s="9">
        <v>2201000</v>
      </c>
      <c r="O144" s="9">
        <v>101.89</v>
      </c>
      <c r="P144" s="9">
        <v>2242.6</v>
      </c>
      <c r="Q144" s="10">
        <v>1.9E-3</v>
      </c>
      <c r="R144" s="10">
        <v>1.6500000000000001E-2</v>
      </c>
      <c r="S144" s="10">
        <f>P144/'סיכום נכסי ההשקעה'!$B$49</f>
        <v>2.2631763786841899E-3</v>
      </c>
    </row>
    <row r="145" spans="1:19">
      <c r="A145" s="8" t="s">
        <v>375</v>
      </c>
      <c r="B145" s="18">
        <v>2310100</v>
      </c>
      <c r="C145" s="8" t="s">
        <v>155</v>
      </c>
      <c r="D145" s="22">
        <v>0</v>
      </c>
      <c r="E145" s="8">
        <v>231</v>
      </c>
      <c r="F145" s="8" t="s">
        <v>227</v>
      </c>
      <c r="G145" s="8" t="s">
        <v>92</v>
      </c>
      <c r="H145" s="8" t="s">
        <v>230</v>
      </c>
      <c r="I145" s="22">
        <v>0</v>
      </c>
      <c r="J145" s="22">
        <v>0.04</v>
      </c>
      <c r="K145" s="8" t="s">
        <v>93</v>
      </c>
      <c r="L145" s="21">
        <v>5.5500000000000001E-2</v>
      </c>
      <c r="M145" s="10">
        <v>5.3E-3</v>
      </c>
      <c r="N145" s="9">
        <v>10500</v>
      </c>
      <c r="O145" s="9">
        <v>105.53</v>
      </c>
      <c r="P145" s="9">
        <v>11.08</v>
      </c>
      <c r="Q145" s="10">
        <v>0</v>
      </c>
      <c r="R145" s="10">
        <v>1E-4</v>
      </c>
      <c r="S145" s="10">
        <f>P145/'סיכום נכסי ההשקעה'!$B$49</f>
        <v>1.1181661587363251E-5</v>
      </c>
    </row>
    <row r="146" spans="1:19">
      <c r="A146" s="8" t="s">
        <v>376</v>
      </c>
      <c r="B146" s="18">
        <v>2310134</v>
      </c>
      <c r="C146" s="8" t="s">
        <v>155</v>
      </c>
      <c r="D146" s="22">
        <v>0</v>
      </c>
      <c r="E146" s="8">
        <v>231</v>
      </c>
      <c r="F146" s="8" t="s">
        <v>227</v>
      </c>
      <c r="G146" s="8" t="s">
        <v>92</v>
      </c>
      <c r="H146" s="8" t="s">
        <v>230</v>
      </c>
      <c r="I146" s="22">
        <v>0</v>
      </c>
      <c r="J146" s="22">
        <v>4.42</v>
      </c>
      <c r="K146" s="8" t="s">
        <v>93</v>
      </c>
      <c r="L146" s="21">
        <v>2.7400000000000001E-2</v>
      </c>
      <c r="M146" s="10">
        <v>1.5299999999999999E-2</v>
      </c>
      <c r="N146" s="9">
        <v>689000</v>
      </c>
      <c r="O146" s="9">
        <v>106.3</v>
      </c>
      <c r="P146" s="9">
        <v>732.41</v>
      </c>
      <c r="Q146" s="10">
        <v>2.9999999999999997E-4</v>
      </c>
      <c r="R146" s="10">
        <v>5.4000000000000003E-3</v>
      </c>
      <c r="S146" s="10">
        <f>P146/'סיכום נכסי ההשקעה'!$B$49</f>
        <v>7.3913003277984812E-4</v>
      </c>
    </row>
    <row r="147" spans="1:19">
      <c r="A147" s="8" t="s">
        <v>377</v>
      </c>
      <c r="B147" s="18">
        <v>2310175</v>
      </c>
      <c r="C147" s="8" t="s">
        <v>155</v>
      </c>
      <c r="D147" s="22">
        <v>0</v>
      </c>
      <c r="E147" s="8">
        <v>231</v>
      </c>
      <c r="F147" s="8" t="s">
        <v>227</v>
      </c>
      <c r="G147" s="8" t="s">
        <v>92</v>
      </c>
      <c r="H147" s="8" t="s">
        <v>230</v>
      </c>
      <c r="I147" s="22">
        <v>0</v>
      </c>
      <c r="J147" s="22">
        <v>6.2</v>
      </c>
      <c r="K147" s="8" t="s">
        <v>93</v>
      </c>
      <c r="L147" s="21">
        <v>2.47E-2</v>
      </c>
      <c r="M147" s="10">
        <v>2.2700000000000001E-2</v>
      </c>
      <c r="N147" s="9">
        <v>761200</v>
      </c>
      <c r="O147" s="9">
        <v>101.96</v>
      </c>
      <c r="P147" s="9">
        <v>776.12</v>
      </c>
      <c r="Q147" s="10">
        <v>8.0000000000000004E-4</v>
      </c>
      <c r="R147" s="10">
        <v>5.7000000000000002E-3</v>
      </c>
      <c r="S147" s="10">
        <f>P147/'סיכום נכסי ההשקעה'!$B$49</f>
        <v>7.8324108223685616E-4</v>
      </c>
    </row>
    <row r="148" spans="1:19">
      <c r="A148" s="8" t="s">
        <v>377</v>
      </c>
      <c r="B148" s="18">
        <v>2310167</v>
      </c>
      <c r="C148" s="8" t="s">
        <v>155</v>
      </c>
      <c r="D148" s="22">
        <v>0</v>
      </c>
      <c r="E148" s="8">
        <v>231</v>
      </c>
      <c r="F148" s="8" t="s">
        <v>227</v>
      </c>
      <c r="G148" s="8" t="s">
        <v>92</v>
      </c>
      <c r="H148" s="8" t="s">
        <v>230</v>
      </c>
      <c r="I148" s="22">
        <v>0</v>
      </c>
      <c r="J148" s="22">
        <v>8.48</v>
      </c>
      <c r="K148" s="8" t="s">
        <v>93</v>
      </c>
      <c r="L148" s="21">
        <v>2.98E-2</v>
      </c>
      <c r="M148" s="10">
        <v>2.9700000000000001E-2</v>
      </c>
      <c r="N148" s="9">
        <v>716000</v>
      </c>
      <c r="O148" s="9">
        <v>101.02</v>
      </c>
      <c r="P148" s="9">
        <v>723.3</v>
      </c>
      <c r="Q148" s="10">
        <v>1.6000000000000001E-3</v>
      </c>
      <c r="R148" s="10">
        <v>5.3E-3</v>
      </c>
      <c r="S148" s="10">
        <f>P148/'סיכום נכסי ההשקעה'!$B$49</f>
        <v>7.2993644640251254E-4</v>
      </c>
    </row>
    <row r="149" spans="1:19">
      <c r="A149" s="8" t="s">
        <v>378</v>
      </c>
      <c r="B149" s="18">
        <v>1940485</v>
      </c>
      <c r="C149" s="8" t="s">
        <v>155</v>
      </c>
      <c r="D149" s="22">
        <v>0</v>
      </c>
      <c r="E149" s="8">
        <v>194</v>
      </c>
      <c r="F149" s="8" t="s">
        <v>227</v>
      </c>
      <c r="G149" s="8" t="s">
        <v>92</v>
      </c>
      <c r="H149" s="8" t="s">
        <v>228</v>
      </c>
      <c r="I149" s="22">
        <v>0</v>
      </c>
      <c r="J149" s="22">
        <v>2.48</v>
      </c>
      <c r="K149" s="8" t="s">
        <v>93</v>
      </c>
      <c r="L149" s="21">
        <v>5.8999999999999997E-2</v>
      </c>
      <c r="M149" s="10">
        <v>0.01</v>
      </c>
      <c r="N149" s="9">
        <v>43715</v>
      </c>
      <c r="O149" s="9">
        <v>114.81</v>
      </c>
      <c r="P149" s="9">
        <v>50.19</v>
      </c>
      <c r="Q149" s="10">
        <v>0</v>
      </c>
      <c r="R149" s="10">
        <v>4.0000000000000002E-4</v>
      </c>
      <c r="S149" s="10">
        <f>P149/'סיכום נכסי ההשקעה'!$B$49</f>
        <v>5.0650504970195085E-5</v>
      </c>
    </row>
    <row r="150" spans="1:19">
      <c r="A150" s="8" t="s">
        <v>379</v>
      </c>
      <c r="B150" s="18">
        <v>1940493</v>
      </c>
      <c r="C150" s="8" t="s">
        <v>155</v>
      </c>
      <c r="D150" s="22">
        <v>0</v>
      </c>
      <c r="E150" s="8">
        <v>194</v>
      </c>
      <c r="F150" s="8" t="s">
        <v>227</v>
      </c>
      <c r="G150" s="8" t="s">
        <v>92</v>
      </c>
      <c r="H150" s="8" t="s">
        <v>228</v>
      </c>
      <c r="I150" s="22">
        <v>0</v>
      </c>
      <c r="J150" s="22">
        <v>3.08</v>
      </c>
      <c r="K150" s="8" t="s">
        <v>93</v>
      </c>
      <c r="L150" s="21">
        <v>1.7898000000000001E-2</v>
      </c>
      <c r="M150" s="10">
        <v>3.8999999999999998E-3</v>
      </c>
      <c r="N150" s="9">
        <v>65000</v>
      </c>
      <c r="O150" s="9">
        <v>104.56</v>
      </c>
      <c r="P150" s="9">
        <v>67.959999999999994</v>
      </c>
      <c r="Q150" s="10">
        <v>1E-4</v>
      </c>
      <c r="R150" s="10">
        <v>5.0000000000000001E-4</v>
      </c>
      <c r="S150" s="10">
        <f>P150/'סיכום נכסי ההשקעה'!$B$49</f>
        <v>6.8583548869783977E-5</v>
      </c>
    </row>
    <row r="151" spans="1:19">
      <c r="A151" s="8" t="s">
        <v>380</v>
      </c>
      <c r="B151" s="18">
        <v>1119635</v>
      </c>
      <c r="C151" s="8" t="s">
        <v>155</v>
      </c>
      <c r="D151" s="22">
        <v>0</v>
      </c>
      <c r="E151" s="8">
        <v>1040</v>
      </c>
      <c r="F151" s="8" t="s">
        <v>284</v>
      </c>
      <c r="G151" s="8" t="s">
        <v>239</v>
      </c>
      <c r="H151" s="8" t="s">
        <v>263</v>
      </c>
      <c r="I151" s="22">
        <v>0</v>
      </c>
      <c r="J151" s="22">
        <v>2.61</v>
      </c>
      <c r="K151" s="8" t="s">
        <v>93</v>
      </c>
      <c r="L151" s="21">
        <v>4.8399999999999999E-2</v>
      </c>
      <c r="M151" s="10">
        <v>1.1599999999999999E-2</v>
      </c>
      <c r="N151" s="9">
        <v>1.06</v>
      </c>
      <c r="O151" s="9">
        <v>111.11</v>
      </c>
      <c r="P151" s="9">
        <v>0</v>
      </c>
      <c r="Q151" s="10">
        <v>0</v>
      </c>
      <c r="R151" s="10">
        <v>0</v>
      </c>
      <c r="S151" s="10">
        <f>P151/'סיכום נכסי ההשקעה'!$B$49</f>
        <v>0</v>
      </c>
    </row>
    <row r="152" spans="1:19">
      <c r="A152" s="8" t="s">
        <v>381</v>
      </c>
      <c r="B152" s="18">
        <v>6040281</v>
      </c>
      <c r="C152" s="8" t="s">
        <v>155</v>
      </c>
      <c r="D152" s="22">
        <v>0</v>
      </c>
      <c r="E152" s="8">
        <v>604</v>
      </c>
      <c r="F152" s="8" t="s">
        <v>227</v>
      </c>
      <c r="G152" s="8" t="s">
        <v>239</v>
      </c>
      <c r="H152" s="8" t="s">
        <v>228</v>
      </c>
      <c r="I152" s="22">
        <v>0</v>
      </c>
      <c r="J152" s="22">
        <v>1.9</v>
      </c>
      <c r="K152" s="8" t="s">
        <v>93</v>
      </c>
      <c r="L152" s="21">
        <v>5.3999999999999999E-2</v>
      </c>
      <c r="M152" s="10">
        <v>8.0999999999999996E-3</v>
      </c>
      <c r="N152" s="9">
        <v>768342</v>
      </c>
      <c r="O152" s="9">
        <v>109.11</v>
      </c>
      <c r="P152" s="9">
        <v>838.34</v>
      </c>
      <c r="Q152" s="10">
        <v>2.9999999999999997E-4</v>
      </c>
      <c r="R152" s="10">
        <v>6.1999999999999998E-3</v>
      </c>
      <c r="S152" s="10">
        <f>P152/'סיכום נכסי ההשקעה'!$B$49</f>
        <v>8.4603196526625518E-4</v>
      </c>
    </row>
    <row r="153" spans="1:19">
      <c r="A153" s="8" t="s">
        <v>382</v>
      </c>
      <c r="B153" s="18">
        <v>1940410</v>
      </c>
      <c r="C153" s="8" t="s">
        <v>155</v>
      </c>
      <c r="D153" s="22">
        <v>0</v>
      </c>
      <c r="E153" s="8">
        <v>194</v>
      </c>
      <c r="F153" s="8" t="s">
        <v>227</v>
      </c>
      <c r="G153" s="8" t="s">
        <v>239</v>
      </c>
      <c r="H153" s="8" t="s">
        <v>228</v>
      </c>
      <c r="I153" s="22">
        <v>0</v>
      </c>
      <c r="J153" s="22">
        <v>3.22</v>
      </c>
      <c r="K153" s="8" t="s">
        <v>93</v>
      </c>
      <c r="L153" s="21">
        <v>6.0999999999999999E-2</v>
      </c>
      <c r="M153" s="10">
        <v>1.3299999999999999E-2</v>
      </c>
      <c r="N153" s="9">
        <v>48021</v>
      </c>
      <c r="O153" s="9">
        <v>119.2</v>
      </c>
      <c r="P153" s="9">
        <v>57.24</v>
      </c>
      <c r="Q153" s="10">
        <v>0</v>
      </c>
      <c r="R153" s="10">
        <v>4.0000000000000002E-4</v>
      </c>
      <c r="S153" s="10">
        <f>P153/'סיכום נכסי ההשקעה'!$B$49</f>
        <v>5.7765190366486687E-5</v>
      </c>
    </row>
    <row r="154" spans="1:19">
      <c r="A154" s="8" t="s">
        <v>383</v>
      </c>
      <c r="B154" s="18">
        <v>1940550</v>
      </c>
      <c r="C154" s="8" t="s">
        <v>155</v>
      </c>
      <c r="D154" s="22">
        <v>0</v>
      </c>
      <c r="E154" s="8">
        <v>194</v>
      </c>
      <c r="F154" s="8" t="s">
        <v>227</v>
      </c>
      <c r="G154" s="8" t="s">
        <v>239</v>
      </c>
      <c r="H154" s="8" t="s">
        <v>230</v>
      </c>
      <c r="I154" s="22">
        <v>0</v>
      </c>
      <c r="J154" s="22">
        <v>5.66</v>
      </c>
      <c r="K154" s="8" t="s">
        <v>93</v>
      </c>
      <c r="L154" s="21">
        <v>6.5000000000000002E-2</v>
      </c>
      <c r="M154" s="10">
        <v>2.12E-2</v>
      </c>
      <c r="N154" s="9">
        <v>150000</v>
      </c>
      <c r="O154" s="9">
        <v>129.1</v>
      </c>
      <c r="P154" s="9">
        <v>193.65</v>
      </c>
      <c r="Q154" s="10">
        <v>6.9999999999999999E-4</v>
      </c>
      <c r="R154" s="10">
        <v>1.4E-3</v>
      </c>
      <c r="S154" s="10">
        <f>P154/'סיכום נכסי ההשקעה'!$B$49</f>
        <v>1.9542678397047774E-4</v>
      </c>
    </row>
    <row r="155" spans="1:19">
      <c r="A155" s="8" t="s">
        <v>384</v>
      </c>
      <c r="B155" s="18">
        <v>4160107</v>
      </c>
      <c r="C155" s="8" t="s">
        <v>155</v>
      </c>
      <c r="D155" s="22">
        <v>0</v>
      </c>
      <c r="E155" s="8">
        <v>416</v>
      </c>
      <c r="F155" s="8" t="s">
        <v>245</v>
      </c>
      <c r="G155" s="8" t="s">
        <v>251</v>
      </c>
      <c r="H155" s="8" t="s">
        <v>230</v>
      </c>
      <c r="I155" s="22">
        <v>0</v>
      </c>
      <c r="J155" s="22">
        <v>1.86</v>
      </c>
      <c r="K155" s="8" t="s">
        <v>93</v>
      </c>
      <c r="L155" s="21">
        <v>5.2499999999999998E-2</v>
      </c>
      <c r="M155" s="10">
        <v>1.43E-2</v>
      </c>
      <c r="N155" s="9">
        <v>37414.339999999997</v>
      </c>
      <c r="O155" s="9">
        <v>107.6</v>
      </c>
      <c r="P155" s="9">
        <v>40.26</v>
      </c>
      <c r="Q155" s="10">
        <v>5.0000000000000001E-4</v>
      </c>
      <c r="R155" s="10">
        <v>2.9999999999999997E-4</v>
      </c>
      <c r="S155" s="10">
        <f>P155/'סיכום נכסי ההשקעה'!$B$49</f>
        <v>4.0629394901375848E-5</v>
      </c>
    </row>
    <row r="156" spans="1:19">
      <c r="A156" s="8" t="s">
        <v>385</v>
      </c>
      <c r="B156" s="18">
        <v>1133131</v>
      </c>
      <c r="C156" s="8" t="s">
        <v>155</v>
      </c>
      <c r="D156" s="22">
        <v>0</v>
      </c>
      <c r="E156" s="8">
        <v>1457</v>
      </c>
      <c r="F156" s="8" t="s">
        <v>284</v>
      </c>
      <c r="G156" s="8" t="s">
        <v>251</v>
      </c>
      <c r="H156" s="8" t="s">
        <v>230</v>
      </c>
      <c r="I156" s="22">
        <v>0</v>
      </c>
      <c r="J156" s="22">
        <v>6.89</v>
      </c>
      <c r="K156" s="8" t="s">
        <v>93</v>
      </c>
      <c r="L156" s="21">
        <v>1.1209E-2</v>
      </c>
      <c r="M156" s="10">
        <v>7.4000000000000003E-3</v>
      </c>
      <c r="N156" s="9">
        <v>284450</v>
      </c>
      <c r="O156" s="9">
        <v>103.01</v>
      </c>
      <c r="P156" s="9">
        <v>293.01</v>
      </c>
      <c r="Q156" s="10">
        <v>5.9999999999999995E-4</v>
      </c>
      <c r="R156" s="10">
        <v>2.2000000000000001E-3</v>
      </c>
      <c r="S156" s="10">
        <f>P156/'סיכום נכסי ההשקעה'!$B$49</f>
        <v>2.9569843517268104E-4</v>
      </c>
    </row>
    <row r="157" spans="1:19">
      <c r="A157" s="8" t="s">
        <v>386</v>
      </c>
      <c r="B157" s="18">
        <v>7590144</v>
      </c>
      <c r="C157" s="8" t="s">
        <v>155</v>
      </c>
      <c r="D157" s="22">
        <v>0</v>
      </c>
      <c r="E157" s="8">
        <v>759</v>
      </c>
      <c r="F157" s="8" t="s">
        <v>245</v>
      </c>
      <c r="G157" s="8" t="s">
        <v>261</v>
      </c>
      <c r="H157" s="8" t="s">
        <v>228</v>
      </c>
      <c r="I157" s="22">
        <v>0</v>
      </c>
      <c r="J157" s="22">
        <v>1.05</v>
      </c>
      <c r="K157" s="8" t="s">
        <v>93</v>
      </c>
      <c r="L157" s="21">
        <v>6.4100000000000004E-2</v>
      </c>
      <c r="M157" s="10">
        <v>8.9999999999999993E-3</v>
      </c>
      <c r="N157" s="9">
        <v>143904</v>
      </c>
      <c r="O157" s="9">
        <v>108.58</v>
      </c>
      <c r="P157" s="9">
        <v>156.25</v>
      </c>
      <c r="Q157" s="10">
        <v>4.0000000000000002E-4</v>
      </c>
      <c r="R157" s="10">
        <v>1.1999999999999999E-3</v>
      </c>
      <c r="S157" s="10">
        <f>P157/'סיכום נכסי ההשקעה'!$B$49</f>
        <v>1.5768363023695918E-4</v>
      </c>
    </row>
    <row r="158" spans="1:19">
      <c r="A158" s="8" t="s">
        <v>387</v>
      </c>
      <c r="B158" s="18">
        <v>1260421</v>
      </c>
      <c r="C158" s="8" t="s">
        <v>155</v>
      </c>
      <c r="D158" s="22">
        <v>0</v>
      </c>
      <c r="E158" s="8">
        <v>126</v>
      </c>
      <c r="F158" s="8" t="s">
        <v>245</v>
      </c>
      <c r="G158" s="8" t="s">
        <v>261</v>
      </c>
      <c r="H158" s="8" t="s">
        <v>228</v>
      </c>
      <c r="I158" s="22">
        <v>0</v>
      </c>
      <c r="J158" s="22">
        <v>1.98</v>
      </c>
      <c r="K158" s="8" t="s">
        <v>93</v>
      </c>
      <c r="L158" s="21">
        <v>8.0660000000000003E-3</v>
      </c>
      <c r="M158" s="10">
        <v>6.7999999999999996E-3</v>
      </c>
      <c r="N158" s="9">
        <v>22653</v>
      </c>
      <c r="O158" s="9">
        <v>100.45</v>
      </c>
      <c r="P158" s="9">
        <v>22.75</v>
      </c>
      <c r="Q158" s="10">
        <v>0</v>
      </c>
      <c r="R158" s="10">
        <v>2.0000000000000001E-4</v>
      </c>
      <c r="S158" s="10">
        <f>P158/'סיכום נכסי ההשקעה'!$B$49</f>
        <v>2.2958736562501258E-5</v>
      </c>
    </row>
    <row r="159" spans="1:19">
      <c r="A159" s="8" t="s">
        <v>388</v>
      </c>
      <c r="B159" s="18">
        <v>1260405</v>
      </c>
      <c r="C159" s="8" t="s">
        <v>155</v>
      </c>
      <c r="D159" s="22">
        <v>0</v>
      </c>
      <c r="E159" s="8">
        <v>126</v>
      </c>
      <c r="F159" s="8" t="s">
        <v>245</v>
      </c>
      <c r="G159" s="8" t="s">
        <v>261</v>
      </c>
      <c r="H159" s="8" t="s">
        <v>228</v>
      </c>
      <c r="I159" s="22">
        <v>0</v>
      </c>
      <c r="J159" s="22">
        <v>0.73</v>
      </c>
      <c r="K159" s="8" t="s">
        <v>93</v>
      </c>
      <c r="L159" s="21">
        <v>6.4000000000000001E-2</v>
      </c>
      <c r="M159" s="10">
        <v>1.2500000000000001E-2</v>
      </c>
      <c r="N159" s="9">
        <v>40603</v>
      </c>
      <c r="O159" s="9">
        <v>108.6</v>
      </c>
      <c r="P159" s="9">
        <v>44.09</v>
      </c>
      <c r="Q159" s="10">
        <v>1E-4</v>
      </c>
      <c r="R159" s="10">
        <v>2.9999999999999997E-4</v>
      </c>
      <c r="S159" s="10">
        <f>P159/'סיכום נכסי ההשקעה'!$B$49</f>
        <v>4.4494536045744201E-5</v>
      </c>
    </row>
    <row r="160" spans="1:19">
      <c r="A160" s="8" t="s">
        <v>389</v>
      </c>
      <c r="B160" s="18">
        <v>7480031</v>
      </c>
      <c r="C160" s="8" t="s">
        <v>155</v>
      </c>
      <c r="D160" s="22">
        <v>0</v>
      </c>
      <c r="E160" s="8">
        <v>748</v>
      </c>
      <c r="F160" s="8" t="s">
        <v>227</v>
      </c>
      <c r="G160" s="8" t="s">
        <v>261</v>
      </c>
      <c r="H160" s="8" t="s">
        <v>228</v>
      </c>
      <c r="I160" s="22">
        <v>0</v>
      </c>
      <c r="J160" s="22">
        <v>1.86</v>
      </c>
      <c r="K160" s="8" t="s">
        <v>93</v>
      </c>
      <c r="L160" s="21">
        <v>6.0999999999999999E-2</v>
      </c>
      <c r="M160" s="10">
        <v>9.1999999999999998E-3</v>
      </c>
      <c r="N160" s="9">
        <v>174042.4</v>
      </c>
      <c r="O160" s="9">
        <v>113.31</v>
      </c>
      <c r="P160" s="9">
        <v>197.21</v>
      </c>
      <c r="Q160" s="10">
        <v>2.9999999999999997E-4</v>
      </c>
      <c r="R160" s="10">
        <v>1.5E-3</v>
      </c>
      <c r="S160" s="10">
        <f>P160/'סיכום נכסי ההשקעה'!$B$49</f>
        <v>1.9901944780179663E-4</v>
      </c>
    </row>
    <row r="161" spans="1:19">
      <c r="A161" s="8" t="s">
        <v>390</v>
      </c>
      <c r="B161" s="18">
        <v>7480064</v>
      </c>
      <c r="C161" s="8" t="s">
        <v>155</v>
      </c>
      <c r="D161" s="22">
        <v>0</v>
      </c>
      <c r="E161" s="8">
        <v>748</v>
      </c>
      <c r="F161" s="8" t="s">
        <v>227</v>
      </c>
      <c r="G161" s="8" t="s">
        <v>261</v>
      </c>
      <c r="H161" s="8" t="s">
        <v>228</v>
      </c>
      <c r="I161" s="22">
        <v>0</v>
      </c>
      <c r="J161" s="22">
        <v>0.44</v>
      </c>
      <c r="K161" s="8" t="s">
        <v>93</v>
      </c>
      <c r="L161" s="21">
        <v>6.8000000000000005E-2</v>
      </c>
      <c r="M161" s="10">
        <v>6.0000000000000001E-3</v>
      </c>
      <c r="N161" s="9">
        <v>16666.669999999998</v>
      </c>
      <c r="O161" s="9">
        <v>106.52</v>
      </c>
      <c r="P161" s="9">
        <v>17.75</v>
      </c>
      <c r="Q161" s="10">
        <v>0</v>
      </c>
      <c r="R161" s="10">
        <v>1E-4</v>
      </c>
      <c r="S161" s="10">
        <f>P161/'סיכום נכסי ההשקעה'!$B$49</f>
        <v>1.7912860394918564E-5</v>
      </c>
    </row>
    <row r="162" spans="1:19">
      <c r="A162" s="8" t="s">
        <v>391</v>
      </c>
      <c r="B162" s="18">
        <v>1120138</v>
      </c>
      <c r="C162" s="8" t="s">
        <v>155</v>
      </c>
      <c r="D162" s="22">
        <v>0</v>
      </c>
      <c r="E162" s="8">
        <v>1324</v>
      </c>
      <c r="F162" s="8" t="s">
        <v>254</v>
      </c>
      <c r="G162" s="8" t="s">
        <v>261</v>
      </c>
      <c r="H162" s="8" t="s">
        <v>228</v>
      </c>
      <c r="I162" s="22">
        <v>0</v>
      </c>
      <c r="J162" s="22">
        <v>4.29</v>
      </c>
      <c r="K162" s="8" t="s">
        <v>93</v>
      </c>
      <c r="L162" s="21">
        <v>5.7000000000000002E-2</v>
      </c>
      <c r="M162" s="10">
        <v>3.7699999999999997E-2</v>
      </c>
      <c r="N162" s="9">
        <v>306269</v>
      </c>
      <c r="O162" s="9">
        <v>109.53</v>
      </c>
      <c r="P162" s="9">
        <v>335.46</v>
      </c>
      <c r="Q162" s="10">
        <v>4.0000000000000002E-4</v>
      </c>
      <c r="R162" s="10">
        <v>2.5000000000000001E-3</v>
      </c>
      <c r="S162" s="10">
        <f>P162/'סיכום נכסי ההשקעה'!$B$49</f>
        <v>3.3853792383545809E-4</v>
      </c>
    </row>
    <row r="163" spans="1:19">
      <c r="A163" s="8" t="s">
        <v>392</v>
      </c>
      <c r="B163" s="18">
        <v>1136068</v>
      </c>
      <c r="C163" s="8" t="s">
        <v>155</v>
      </c>
      <c r="D163" s="22">
        <v>0</v>
      </c>
      <c r="E163" s="8">
        <v>1324</v>
      </c>
      <c r="F163" s="8" t="s">
        <v>254</v>
      </c>
      <c r="G163" s="8" t="s">
        <v>261</v>
      </c>
      <c r="H163" s="8" t="s">
        <v>263</v>
      </c>
      <c r="I163" s="22">
        <v>0</v>
      </c>
      <c r="J163" s="22">
        <v>9.5299999999999994</v>
      </c>
      <c r="K163" s="8" t="s">
        <v>93</v>
      </c>
      <c r="L163" s="21">
        <v>3.9199999999999999E-2</v>
      </c>
      <c r="M163" s="10">
        <v>3.78E-2</v>
      </c>
      <c r="N163" s="9">
        <v>501000</v>
      </c>
      <c r="O163" s="9">
        <v>102.4</v>
      </c>
      <c r="P163" s="9">
        <v>513.02</v>
      </c>
      <c r="Q163" s="10">
        <v>1.5E-3</v>
      </c>
      <c r="R163" s="10">
        <v>3.8E-3</v>
      </c>
      <c r="S163" s="10">
        <f>P163/'סיכום נכסי ההשקעה'!$B$49</f>
        <v>5.1772707829865472E-4</v>
      </c>
    </row>
    <row r="164" spans="1:19">
      <c r="A164" s="8" t="s">
        <v>393</v>
      </c>
      <c r="B164" s="18">
        <v>1135920</v>
      </c>
      <c r="C164" s="8" t="s">
        <v>155</v>
      </c>
      <c r="D164" s="22">
        <v>0</v>
      </c>
      <c r="E164" s="8">
        <v>1431</v>
      </c>
      <c r="F164" s="8" t="s">
        <v>254</v>
      </c>
      <c r="G164" s="8" t="s">
        <v>261</v>
      </c>
      <c r="H164" s="8" t="s">
        <v>263</v>
      </c>
      <c r="I164" s="22">
        <v>0</v>
      </c>
      <c r="J164" s="22">
        <v>9.41</v>
      </c>
      <c r="K164" s="8" t="s">
        <v>93</v>
      </c>
      <c r="L164" s="21">
        <v>4.1000000000000002E-2</v>
      </c>
      <c r="M164" s="10">
        <v>3.6499999999999998E-2</v>
      </c>
      <c r="N164" s="9">
        <v>1716100</v>
      </c>
      <c r="O164" s="9">
        <v>105.62</v>
      </c>
      <c r="P164" s="9">
        <v>1812.54</v>
      </c>
      <c r="Q164" s="10">
        <v>6.7999999999999996E-3</v>
      </c>
      <c r="R164" s="10">
        <v>1.3299999999999999E-2</v>
      </c>
      <c r="S164" s="10">
        <f>P164/'סיכום נכסי ההשקעה'!$B$49</f>
        <v>1.8291704777580672E-3</v>
      </c>
    </row>
    <row r="165" spans="1:19">
      <c r="A165" s="8" t="s">
        <v>394</v>
      </c>
      <c r="B165" s="18">
        <v>1114073</v>
      </c>
      <c r="C165" s="8" t="s">
        <v>155</v>
      </c>
      <c r="D165" s="22">
        <v>0</v>
      </c>
      <c r="E165" s="8">
        <v>1363</v>
      </c>
      <c r="F165" s="8" t="s">
        <v>308</v>
      </c>
      <c r="G165" s="8" t="s">
        <v>261</v>
      </c>
      <c r="H165" s="8" t="s">
        <v>230</v>
      </c>
      <c r="I165" s="22">
        <v>0</v>
      </c>
      <c r="J165" s="22">
        <v>3.5</v>
      </c>
      <c r="K165" s="8" t="s">
        <v>93</v>
      </c>
      <c r="L165" s="21">
        <v>2.3255999999999999E-2</v>
      </c>
      <c r="M165" s="10">
        <v>1.4E-2</v>
      </c>
      <c r="N165" s="9">
        <v>120036</v>
      </c>
      <c r="O165" s="9">
        <v>103.79</v>
      </c>
      <c r="P165" s="9">
        <v>124.59</v>
      </c>
      <c r="Q165" s="10">
        <v>0</v>
      </c>
      <c r="R165" s="10">
        <v>8.9999999999999998E-4</v>
      </c>
      <c r="S165" s="10">
        <f>P165/'סיכום נכסי ההשקעה'!$B$49</f>
        <v>1.2573314234382558E-4</v>
      </c>
    </row>
    <row r="166" spans="1:19">
      <c r="A166" s="8" t="s">
        <v>395</v>
      </c>
      <c r="B166" s="18">
        <v>1120807</v>
      </c>
      <c r="C166" s="8" t="s">
        <v>155</v>
      </c>
      <c r="D166" s="22">
        <v>0</v>
      </c>
      <c r="E166" s="8">
        <v>1527</v>
      </c>
      <c r="F166" s="8" t="s">
        <v>254</v>
      </c>
      <c r="G166" s="8" t="s">
        <v>261</v>
      </c>
      <c r="H166" s="8" t="s">
        <v>228</v>
      </c>
      <c r="I166" s="22">
        <v>0</v>
      </c>
      <c r="J166" s="22">
        <v>4.43</v>
      </c>
      <c r="K166" s="8" t="s">
        <v>93</v>
      </c>
      <c r="L166" s="21">
        <v>0.06</v>
      </c>
      <c r="M166" s="10">
        <v>3.7499999999999999E-2</v>
      </c>
      <c r="N166" s="9">
        <v>215</v>
      </c>
      <c r="O166" s="9">
        <v>110.33</v>
      </c>
      <c r="P166" s="9">
        <v>0.24</v>
      </c>
      <c r="Q166" s="10">
        <v>0</v>
      </c>
      <c r="R166" s="10">
        <v>0</v>
      </c>
      <c r="S166" s="10">
        <f>P166/'סיכום נכסי ההשקעה'!$B$49</f>
        <v>2.422020560439693E-7</v>
      </c>
    </row>
    <row r="167" spans="1:19">
      <c r="A167" s="8" t="s">
        <v>396</v>
      </c>
      <c r="B167" s="18">
        <v>1121854</v>
      </c>
      <c r="C167" s="8" t="s">
        <v>155</v>
      </c>
      <c r="D167" s="22">
        <v>0</v>
      </c>
      <c r="E167" s="8">
        <v>1239</v>
      </c>
      <c r="F167" s="8" t="s">
        <v>227</v>
      </c>
      <c r="G167" s="8" t="s">
        <v>300</v>
      </c>
      <c r="H167" s="8" t="s">
        <v>263</v>
      </c>
      <c r="I167" s="22">
        <v>0</v>
      </c>
      <c r="J167" s="22">
        <v>4.05</v>
      </c>
      <c r="K167" s="8" t="s">
        <v>93</v>
      </c>
      <c r="L167" s="21">
        <v>1.4898E-2</v>
      </c>
      <c r="M167" s="10">
        <v>6.4000000000000003E-3</v>
      </c>
      <c r="N167" s="9">
        <v>104743</v>
      </c>
      <c r="O167" s="9">
        <v>103.61</v>
      </c>
      <c r="P167" s="9">
        <v>108.52</v>
      </c>
      <c r="Q167" s="10">
        <v>2.0000000000000001E-4</v>
      </c>
      <c r="R167" s="10">
        <v>8.0000000000000004E-4</v>
      </c>
      <c r="S167" s="10">
        <f>P167/'סיכום נכסי ההשקעה'!$B$49</f>
        <v>1.0951569634121479E-4</v>
      </c>
    </row>
    <row r="168" spans="1:19">
      <c r="A168" s="8" t="s">
        <v>397</v>
      </c>
      <c r="B168" s="18">
        <v>1101013</v>
      </c>
      <c r="C168" s="8" t="s">
        <v>155</v>
      </c>
      <c r="D168" s="22">
        <v>0</v>
      </c>
      <c r="E168" s="8">
        <v>1239</v>
      </c>
      <c r="F168" s="8" t="s">
        <v>227</v>
      </c>
      <c r="G168" s="8" t="s">
        <v>300</v>
      </c>
      <c r="H168" s="8" t="s">
        <v>263</v>
      </c>
      <c r="I168" s="22">
        <v>0</v>
      </c>
      <c r="J168" s="22">
        <v>0.8</v>
      </c>
      <c r="K168" s="8" t="s">
        <v>93</v>
      </c>
      <c r="L168" s="21">
        <v>6.2E-2</v>
      </c>
      <c r="M168" s="10">
        <v>7.4999999999999997E-3</v>
      </c>
      <c r="N168" s="9">
        <v>2965.33</v>
      </c>
      <c r="O168" s="9">
        <v>105.57</v>
      </c>
      <c r="P168" s="9">
        <v>3.13</v>
      </c>
      <c r="Q168" s="10">
        <v>0</v>
      </c>
      <c r="R168" s="10">
        <v>0</v>
      </c>
      <c r="S168" s="10">
        <f>P168/'סיכום נכסי ההשקעה'!$B$49</f>
        <v>3.1587184809067666E-6</v>
      </c>
    </row>
    <row r="169" spans="1:19">
      <c r="A169" s="8" t="s">
        <v>398</v>
      </c>
      <c r="B169" s="18">
        <v>5760202</v>
      </c>
      <c r="C169" s="8" t="s">
        <v>155</v>
      </c>
      <c r="D169" s="22">
        <v>0</v>
      </c>
      <c r="E169" s="8">
        <v>576</v>
      </c>
      <c r="F169" s="8" t="s">
        <v>308</v>
      </c>
      <c r="G169" s="8" t="s">
        <v>300</v>
      </c>
      <c r="H169" s="8" t="s">
        <v>230</v>
      </c>
      <c r="I169" s="22">
        <v>0</v>
      </c>
      <c r="J169" s="22">
        <v>1.22</v>
      </c>
      <c r="K169" s="8" t="s">
        <v>93</v>
      </c>
      <c r="L169" s="21">
        <v>0.06</v>
      </c>
      <c r="M169" s="10">
        <v>1.3100000000000001E-2</v>
      </c>
      <c r="N169" s="9">
        <v>54147</v>
      </c>
      <c r="O169" s="9">
        <v>107.28</v>
      </c>
      <c r="P169" s="9">
        <v>58.09</v>
      </c>
      <c r="Q169" s="10">
        <v>1E-4</v>
      </c>
      <c r="R169" s="10">
        <v>4.0000000000000002E-4</v>
      </c>
      <c r="S169" s="10">
        <f>P169/'סיכום נכסי ההשקעה'!$B$49</f>
        <v>5.8622989314975741E-5</v>
      </c>
    </row>
    <row r="170" spans="1:19">
      <c r="A170" s="8" t="s">
        <v>399</v>
      </c>
      <c r="B170" s="18">
        <v>1121201</v>
      </c>
      <c r="C170" s="8" t="s">
        <v>155</v>
      </c>
      <c r="D170" s="22">
        <v>0</v>
      </c>
      <c r="E170" s="8">
        <v>1248</v>
      </c>
      <c r="F170" s="8" t="s">
        <v>227</v>
      </c>
      <c r="G170" s="8" t="s">
        <v>300</v>
      </c>
      <c r="H170" s="8" t="s">
        <v>230</v>
      </c>
      <c r="I170" s="22">
        <v>0</v>
      </c>
      <c r="J170" s="22">
        <v>2.39</v>
      </c>
      <c r="K170" s="8" t="s">
        <v>93</v>
      </c>
      <c r="L170" s="21">
        <v>1.2898E-2</v>
      </c>
      <c r="M170" s="10">
        <v>5.1999999999999998E-3</v>
      </c>
      <c r="N170" s="9">
        <v>550979.19999999995</v>
      </c>
      <c r="O170" s="9">
        <v>101.95</v>
      </c>
      <c r="P170" s="9">
        <v>561.72</v>
      </c>
      <c r="Q170" s="10">
        <v>1.9E-3</v>
      </c>
      <c r="R170" s="10">
        <v>4.1000000000000003E-3</v>
      </c>
      <c r="S170" s="10">
        <f>P170/'סיכום נכסי ההשקעה'!$B$49</f>
        <v>5.6687391217091017E-4</v>
      </c>
    </row>
    <row r="171" spans="1:19">
      <c r="A171" s="8" t="s">
        <v>400</v>
      </c>
      <c r="B171" s="18">
        <v>1113661</v>
      </c>
      <c r="C171" s="8" t="s">
        <v>155</v>
      </c>
      <c r="D171" s="22">
        <v>0</v>
      </c>
      <c r="E171" s="8">
        <v>2066</v>
      </c>
      <c r="F171" s="8" t="s">
        <v>250</v>
      </c>
      <c r="G171" s="8" t="s">
        <v>300</v>
      </c>
      <c r="H171" s="8" t="s">
        <v>230</v>
      </c>
      <c r="I171" s="22">
        <v>0</v>
      </c>
      <c r="J171" s="22">
        <v>0.75</v>
      </c>
      <c r="K171" s="8" t="s">
        <v>93</v>
      </c>
      <c r="L171" s="21">
        <v>6.25E-2</v>
      </c>
      <c r="M171" s="10">
        <v>1.23E-2</v>
      </c>
      <c r="N171" s="9">
        <v>89436.25</v>
      </c>
      <c r="O171" s="9">
        <v>108.38</v>
      </c>
      <c r="P171" s="9">
        <v>96.93</v>
      </c>
      <c r="Q171" s="10">
        <v>2.9999999999999997E-4</v>
      </c>
      <c r="R171" s="10">
        <v>6.9999999999999999E-4</v>
      </c>
      <c r="S171" s="10">
        <f>P171/'סיכום נכסי ההשקעה'!$B$49</f>
        <v>9.7819355384758114E-5</v>
      </c>
    </row>
    <row r="172" spans="1:19">
      <c r="A172" s="8" t="s">
        <v>401</v>
      </c>
      <c r="B172" s="18">
        <v>1126002</v>
      </c>
      <c r="C172" s="8" t="s">
        <v>155</v>
      </c>
      <c r="D172" s="22">
        <v>0</v>
      </c>
      <c r="E172" s="8">
        <v>2066</v>
      </c>
      <c r="F172" s="8" t="s">
        <v>250</v>
      </c>
      <c r="G172" s="8" t="s">
        <v>300</v>
      </c>
      <c r="H172" s="8" t="s">
        <v>230</v>
      </c>
      <c r="I172" s="22">
        <v>0</v>
      </c>
      <c r="J172" s="22">
        <v>2.38</v>
      </c>
      <c r="K172" s="8" t="s">
        <v>93</v>
      </c>
      <c r="L172" s="21">
        <v>6.9900000000000004E-2</v>
      </c>
      <c r="M172" s="10">
        <v>2.3300000000000001E-2</v>
      </c>
      <c r="N172" s="9">
        <v>316404</v>
      </c>
      <c r="O172" s="9">
        <v>113.18</v>
      </c>
      <c r="P172" s="9">
        <v>358.11</v>
      </c>
      <c r="Q172" s="10">
        <v>1.1000000000000001E-3</v>
      </c>
      <c r="R172" s="10">
        <v>2.5999999999999999E-3</v>
      </c>
      <c r="S172" s="10">
        <f>P172/'סיכום נכסי ההשקעה'!$B$49</f>
        <v>3.6139574287460773E-4</v>
      </c>
    </row>
    <row r="173" spans="1:19">
      <c r="A173" s="8" t="s">
        <v>402</v>
      </c>
      <c r="B173" s="18">
        <v>1132836</v>
      </c>
      <c r="C173" s="8" t="s">
        <v>155</v>
      </c>
      <c r="D173" s="22">
        <v>0</v>
      </c>
      <c r="E173" s="8">
        <v>2066</v>
      </c>
      <c r="F173" s="8" t="s">
        <v>314</v>
      </c>
      <c r="G173" s="8" t="s">
        <v>300</v>
      </c>
      <c r="H173" s="8" t="s">
        <v>230</v>
      </c>
      <c r="I173" s="22">
        <v>0</v>
      </c>
      <c r="J173" s="22">
        <v>5.65</v>
      </c>
      <c r="K173" s="8" t="s">
        <v>93</v>
      </c>
      <c r="L173" s="21">
        <v>4.1399999999999999E-2</v>
      </c>
      <c r="M173" s="10">
        <v>4.6199999999999998E-2</v>
      </c>
      <c r="N173" s="9">
        <v>377000</v>
      </c>
      <c r="O173" s="9">
        <v>98.63</v>
      </c>
      <c r="P173" s="9">
        <v>371.84</v>
      </c>
      <c r="Q173" s="10">
        <v>6.9999999999999999E-4</v>
      </c>
      <c r="R173" s="10">
        <v>2.7000000000000001E-3</v>
      </c>
      <c r="S173" s="10">
        <f>P173/'סיכום נכסי ההשקעה'!$B$49</f>
        <v>3.7525171883078976E-4</v>
      </c>
    </row>
    <row r="174" spans="1:19">
      <c r="A174" s="8" t="s">
        <v>403</v>
      </c>
      <c r="B174" s="18">
        <v>1118843</v>
      </c>
      <c r="C174" s="8" t="s">
        <v>155</v>
      </c>
      <c r="D174" s="22">
        <v>0</v>
      </c>
      <c r="E174" s="8">
        <v>2095</v>
      </c>
      <c r="F174" s="8" t="s">
        <v>250</v>
      </c>
      <c r="G174" s="8" t="s">
        <v>300</v>
      </c>
      <c r="H174" s="8" t="s">
        <v>230</v>
      </c>
      <c r="I174" s="22">
        <v>0</v>
      </c>
      <c r="J174" s="22">
        <v>1.22</v>
      </c>
      <c r="K174" s="8" t="s">
        <v>93</v>
      </c>
      <c r="L174" s="21">
        <v>5.5E-2</v>
      </c>
      <c r="M174" s="10">
        <v>1.26E-2</v>
      </c>
      <c r="N174" s="9">
        <v>283865.25</v>
      </c>
      <c r="O174" s="9">
        <v>106.6</v>
      </c>
      <c r="P174" s="9">
        <v>302.60000000000002</v>
      </c>
      <c r="Q174" s="10">
        <v>5.0000000000000001E-4</v>
      </c>
      <c r="R174" s="10">
        <v>2.2000000000000001E-3</v>
      </c>
      <c r="S174" s="10">
        <f>P174/'סיכום נכסי ההשקעה'!$B$49</f>
        <v>3.0537642566210468E-4</v>
      </c>
    </row>
    <row r="175" spans="1:19">
      <c r="A175" s="8" t="s">
        <v>404</v>
      </c>
      <c r="B175" s="18">
        <v>1126317</v>
      </c>
      <c r="C175" s="8" t="s">
        <v>155</v>
      </c>
      <c r="D175" s="22">
        <v>0</v>
      </c>
      <c r="E175" s="8">
        <v>1390</v>
      </c>
      <c r="F175" s="8" t="s">
        <v>284</v>
      </c>
      <c r="G175" s="8" t="s">
        <v>322</v>
      </c>
      <c r="H175" s="8" t="s">
        <v>230</v>
      </c>
      <c r="I175" s="22">
        <v>0</v>
      </c>
      <c r="J175" s="22">
        <v>1.69</v>
      </c>
      <c r="K175" s="8" t="s">
        <v>93</v>
      </c>
      <c r="L175" s="21">
        <v>6.3E-2</v>
      </c>
      <c r="M175" s="10">
        <v>1.38E-2</v>
      </c>
      <c r="N175" s="9">
        <v>518929</v>
      </c>
      <c r="O175" s="9">
        <v>110.01</v>
      </c>
      <c r="P175" s="9">
        <v>570.87</v>
      </c>
      <c r="Q175" s="10">
        <v>1.4E-3</v>
      </c>
      <c r="R175" s="10">
        <v>4.1999999999999997E-3</v>
      </c>
      <c r="S175" s="10">
        <f>P175/'סיכום נכסי ההשקעה'!$B$49</f>
        <v>5.7610786555758651E-4</v>
      </c>
    </row>
    <row r="176" spans="1:19">
      <c r="A176" s="8" t="s">
        <v>405</v>
      </c>
      <c r="B176" s="18">
        <v>1132687</v>
      </c>
      <c r="C176" s="8" t="s">
        <v>155</v>
      </c>
      <c r="D176" s="22">
        <v>0</v>
      </c>
      <c r="E176" s="8">
        <v>1450</v>
      </c>
      <c r="F176" s="8" t="s">
        <v>245</v>
      </c>
      <c r="G176" s="8" t="s">
        <v>322</v>
      </c>
      <c r="H176" s="8" t="s">
        <v>230</v>
      </c>
      <c r="I176" s="22">
        <v>0</v>
      </c>
      <c r="J176" s="22">
        <v>5.44</v>
      </c>
      <c r="K176" s="8" t="s">
        <v>93</v>
      </c>
      <c r="L176" s="21">
        <v>3.6999999999999998E-2</v>
      </c>
      <c r="M176" s="10">
        <v>3.2899999999999999E-2</v>
      </c>
      <c r="N176" s="9">
        <v>182000</v>
      </c>
      <c r="O176" s="9">
        <v>103.3</v>
      </c>
      <c r="P176" s="9">
        <v>188.01</v>
      </c>
      <c r="Q176" s="10">
        <v>2.2000000000000001E-3</v>
      </c>
      <c r="R176" s="10">
        <v>1.4E-3</v>
      </c>
      <c r="S176" s="10">
        <f>P176/'סיכום נכסי ההשקעה'!$B$49</f>
        <v>1.8973503565344446E-4</v>
      </c>
    </row>
    <row r="177" spans="1:19">
      <c r="A177" s="8" t="s">
        <v>406</v>
      </c>
      <c r="B177" s="18">
        <v>7770167</v>
      </c>
      <c r="C177" s="8" t="s">
        <v>155</v>
      </c>
      <c r="D177" s="22">
        <v>0</v>
      </c>
      <c r="E177" s="8">
        <v>777</v>
      </c>
      <c r="F177" s="8" t="s">
        <v>337</v>
      </c>
      <c r="G177" s="8" t="s">
        <v>322</v>
      </c>
      <c r="H177" s="8" t="s">
        <v>230</v>
      </c>
      <c r="I177" s="22">
        <v>0</v>
      </c>
      <c r="J177" s="22">
        <v>0.83</v>
      </c>
      <c r="K177" s="8" t="s">
        <v>93</v>
      </c>
      <c r="L177" s="21">
        <v>5.45E-2</v>
      </c>
      <c r="M177" s="10">
        <v>1.4500000000000001E-2</v>
      </c>
      <c r="N177" s="9">
        <v>173295.51</v>
      </c>
      <c r="O177" s="9">
        <v>106.89</v>
      </c>
      <c r="P177" s="9">
        <v>185.24</v>
      </c>
      <c r="Q177" s="10">
        <v>8.0000000000000004E-4</v>
      </c>
      <c r="R177" s="10">
        <v>1.4E-3</v>
      </c>
      <c r="S177" s="10">
        <f>P177/'סיכום נכסי ההשקעה'!$B$49</f>
        <v>1.8693962025660365E-4</v>
      </c>
    </row>
    <row r="178" spans="1:19">
      <c r="A178" s="8" t="s">
        <v>407</v>
      </c>
      <c r="B178" s="18">
        <v>1123421</v>
      </c>
      <c r="C178" s="8" t="s">
        <v>155</v>
      </c>
      <c r="D178" s="22">
        <v>0</v>
      </c>
      <c r="E178" s="8">
        <v>1382</v>
      </c>
      <c r="F178" s="8" t="s">
        <v>343</v>
      </c>
      <c r="G178" s="8" t="s">
        <v>339</v>
      </c>
      <c r="H178" s="8" t="s">
        <v>263</v>
      </c>
      <c r="I178" s="22">
        <v>0</v>
      </c>
      <c r="J178" s="22">
        <v>0.44</v>
      </c>
      <c r="K178" s="8" t="s">
        <v>93</v>
      </c>
      <c r="L178" s="21">
        <v>1.5900000000000001E-2</v>
      </c>
      <c r="M178" s="10">
        <v>9.1000000000000004E-3</v>
      </c>
      <c r="N178" s="9">
        <v>6188</v>
      </c>
      <c r="O178" s="9">
        <v>100.39</v>
      </c>
      <c r="P178" s="9">
        <v>6.21</v>
      </c>
      <c r="Q178" s="10">
        <v>2.0000000000000001E-4</v>
      </c>
      <c r="R178" s="10">
        <v>0</v>
      </c>
      <c r="S178" s="10">
        <f>P178/'סיכום נכסי ההשקעה'!$B$49</f>
        <v>6.2669782001377064E-6</v>
      </c>
    </row>
    <row r="179" spans="1:19">
      <c r="A179" s="8" t="s">
        <v>408</v>
      </c>
      <c r="B179" s="18">
        <v>1132562</v>
      </c>
      <c r="C179" s="8" t="s">
        <v>155</v>
      </c>
      <c r="D179" s="22">
        <v>0</v>
      </c>
      <c r="E179" s="8">
        <v>1382</v>
      </c>
      <c r="F179" s="8" t="s">
        <v>343</v>
      </c>
      <c r="G179" s="8" t="s">
        <v>339</v>
      </c>
      <c r="H179" s="8" t="s">
        <v>263</v>
      </c>
      <c r="I179" s="22">
        <v>0</v>
      </c>
      <c r="J179" s="22">
        <v>2.92</v>
      </c>
      <c r="K179" s="8" t="s">
        <v>93</v>
      </c>
      <c r="L179" s="21">
        <v>3.3000000000000002E-2</v>
      </c>
      <c r="M179" s="10">
        <v>3.3799999999999997E-2</v>
      </c>
      <c r="N179" s="9">
        <v>368516.17</v>
      </c>
      <c r="O179" s="9">
        <v>100.32</v>
      </c>
      <c r="P179" s="9">
        <v>369.7</v>
      </c>
      <c r="Q179" s="10">
        <v>6.9999999999999999E-4</v>
      </c>
      <c r="R179" s="10">
        <v>2.7000000000000001E-3</v>
      </c>
      <c r="S179" s="10">
        <f>P179/'סיכום נכסי ההשקעה'!$B$49</f>
        <v>3.7309208383106438E-4</v>
      </c>
    </row>
    <row r="180" spans="1:19">
      <c r="A180" s="8" t="s">
        <v>409</v>
      </c>
      <c r="B180" s="18">
        <v>6320097</v>
      </c>
      <c r="C180" s="8" t="s">
        <v>155</v>
      </c>
      <c r="D180" s="22">
        <v>0</v>
      </c>
      <c r="E180" s="8">
        <v>632</v>
      </c>
      <c r="F180" s="8" t="s">
        <v>410</v>
      </c>
      <c r="G180" s="8" t="s">
        <v>339</v>
      </c>
      <c r="H180" s="8" t="s">
        <v>230</v>
      </c>
      <c r="I180" s="22">
        <v>0</v>
      </c>
      <c r="J180" s="22">
        <v>1.1399999999999999</v>
      </c>
      <c r="K180" s="8" t="s">
        <v>93</v>
      </c>
      <c r="L180" s="21">
        <v>5.8500000000000003E-2</v>
      </c>
      <c r="M180" s="10">
        <v>1.2800000000000001E-2</v>
      </c>
      <c r="N180" s="9">
        <v>30000</v>
      </c>
      <c r="O180" s="9">
        <v>107.21</v>
      </c>
      <c r="P180" s="9">
        <v>32.159999999999997</v>
      </c>
      <c r="Q180" s="10">
        <v>1E-4</v>
      </c>
      <c r="R180" s="10">
        <v>2.0000000000000001E-4</v>
      </c>
      <c r="S180" s="10">
        <f>P180/'סיכום נכסי ההשקעה'!$B$49</f>
        <v>3.2455075509891885E-5</v>
      </c>
    </row>
    <row r="181" spans="1:19">
      <c r="A181" s="8" t="s">
        <v>411</v>
      </c>
      <c r="B181" s="18">
        <v>7980162</v>
      </c>
      <c r="C181" s="8" t="s">
        <v>155</v>
      </c>
      <c r="D181" s="22">
        <v>0</v>
      </c>
      <c r="E181" s="8">
        <v>798</v>
      </c>
      <c r="F181" s="8" t="s">
        <v>308</v>
      </c>
      <c r="G181" s="8" t="s">
        <v>412</v>
      </c>
      <c r="H181" s="8" t="s">
        <v>230</v>
      </c>
      <c r="I181" s="22">
        <v>0</v>
      </c>
      <c r="J181" s="22">
        <v>1.47</v>
      </c>
      <c r="K181" s="8" t="s">
        <v>93</v>
      </c>
      <c r="L181" s="21">
        <v>6.6000000000000003E-2</v>
      </c>
      <c r="M181" s="10">
        <v>0.13739999999999999</v>
      </c>
      <c r="N181" s="9">
        <v>28571.45</v>
      </c>
      <c r="O181" s="9">
        <v>95.5</v>
      </c>
      <c r="P181" s="9">
        <v>27.29</v>
      </c>
      <c r="Q181" s="10">
        <v>1E-4</v>
      </c>
      <c r="R181" s="10">
        <v>2.0000000000000001E-4</v>
      </c>
      <c r="S181" s="10">
        <f>P181/'סיכום נכסי ההשקעה'!$B$49</f>
        <v>2.7540392122666345E-5</v>
      </c>
    </row>
    <row r="182" spans="1:19">
      <c r="A182" s="8" t="s">
        <v>413</v>
      </c>
      <c r="B182" s="18">
        <v>5650106</v>
      </c>
      <c r="C182" s="8" t="s">
        <v>155</v>
      </c>
      <c r="D182" s="22">
        <v>0</v>
      </c>
      <c r="E182" s="8">
        <v>565</v>
      </c>
      <c r="F182" s="8" t="s">
        <v>367</v>
      </c>
      <c r="G182" s="22">
        <v>0</v>
      </c>
      <c r="H182" s="22">
        <v>0</v>
      </c>
      <c r="I182" s="22">
        <v>0</v>
      </c>
      <c r="J182" s="22">
        <v>0.84</v>
      </c>
      <c r="K182" s="8" t="s">
        <v>93</v>
      </c>
      <c r="L182" s="21">
        <v>7.1900000000000006E-2</v>
      </c>
      <c r="M182" s="10">
        <v>1.54E-2</v>
      </c>
      <c r="N182" s="9">
        <v>15000</v>
      </c>
      <c r="O182" s="9">
        <v>106.18</v>
      </c>
      <c r="P182" s="9">
        <v>15.93</v>
      </c>
      <c r="Q182" s="10">
        <v>1E-4</v>
      </c>
      <c r="R182" s="10">
        <v>1E-4</v>
      </c>
      <c r="S182" s="10">
        <f>P182/'סיכום נכסי ההשקעה'!$B$49</f>
        <v>1.6076161469918463E-5</v>
      </c>
    </row>
    <row r="183" spans="1:19">
      <c r="A183" s="8" t="s">
        <v>414</v>
      </c>
      <c r="B183" s="18">
        <v>7560154</v>
      </c>
      <c r="C183" s="8" t="s">
        <v>155</v>
      </c>
      <c r="D183" s="22">
        <v>0</v>
      </c>
      <c r="E183" s="8">
        <v>756</v>
      </c>
      <c r="F183" s="8" t="s">
        <v>357</v>
      </c>
      <c r="G183" s="22">
        <v>0</v>
      </c>
      <c r="H183" s="22">
        <v>0</v>
      </c>
      <c r="I183" s="22">
        <v>0</v>
      </c>
      <c r="J183" s="22">
        <v>6.65</v>
      </c>
      <c r="K183" s="8" t="s">
        <v>93</v>
      </c>
      <c r="L183" s="21">
        <v>3.4516999999999999E-2</v>
      </c>
      <c r="M183" s="10">
        <v>0.1976</v>
      </c>
      <c r="N183" s="9">
        <v>5414.08</v>
      </c>
      <c r="O183" s="9">
        <v>36.03</v>
      </c>
      <c r="P183" s="9">
        <v>1.95</v>
      </c>
      <c r="Q183" s="10">
        <v>0</v>
      </c>
      <c r="R183" s="10">
        <v>0</v>
      </c>
      <c r="S183" s="10">
        <f>P183/'סיכום נכסי ההשקעה'!$B$49</f>
        <v>1.9678917053572507E-6</v>
      </c>
    </row>
    <row r="184" spans="1:19">
      <c r="A184" s="16" t="s">
        <v>415</v>
      </c>
      <c r="B184" s="17"/>
      <c r="C184" s="16"/>
      <c r="D184" s="22"/>
      <c r="E184" s="16"/>
      <c r="F184" s="16"/>
      <c r="G184" s="16"/>
      <c r="H184" s="16"/>
      <c r="I184" s="16"/>
      <c r="J184" s="22">
        <v>5.55</v>
      </c>
      <c r="K184" s="16"/>
      <c r="M184" s="20">
        <v>2.41E-2</v>
      </c>
      <c r="N184" s="19">
        <v>11923586.710000001</v>
      </c>
      <c r="P184" s="19">
        <v>12508.36</v>
      </c>
      <c r="R184" s="20">
        <v>9.2100000000000001E-2</v>
      </c>
      <c r="S184" s="20">
        <f>SUM(S144:S183)</f>
        <v>1.2623127123908937E-2</v>
      </c>
    </row>
    <row r="186" spans="1:19">
      <c r="A186" s="16" t="s">
        <v>416</v>
      </c>
      <c r="B186" s="17"/>
      <c r="C186" s="16"/>
      <c r="D186" s="16"/>
      <c r="E186" s="16"/>
      <c r="F186" s="16"/>
      <c r="G186" s="16"/>
      <c r="H186" s="16"/>
      <c r="I186" s="16"/>
      <c r="K186" s="16"/>
    </row>
    <row r="187" spans="1:19">
      <c r="A187" s="16" t="s">
        <v>417</v>
      </c>
      <c r="B187" s="17"/>
      <c r="C187" s="16"/>
      <c r="D187" s="16"/>
      <c r="E187" s="16"/>
      <c r="F187" s="16"/>
      <c r="G187" s="16"/>
      <c r="H187" s="16"/>
      <c r="I187" s="16"/>
      <c r="K187" s="16"/>
      <c r="N187" s="19">
        <v>0</v>
      </c>
      <c r="P187" s="19">
        <v>0</v>
      </c>
      <c r="R187" s="20">
        <v>0</v>
      </c>
      <c r="S187" s="20">
        <v>0</v>
      </c>
    </row>
    <row r="189" spans="1:19">
      <c r="A189" s="16" t="s">
        <v>418</v>
      </c>
      <c r="B189" s="17"/>
      <c r="C189" s="16"/>
      <c r="D189" s="16"/>
      <c r="E189" s="16"/>
      <c r="F189" s="16"/>
      <c r="G189" s="16"/>
      <c r="H189" s="16"/>
      <c r="I189" s="16"/>
      <c r="K189" s="16"/>
    </row>
    <row r="190" spans="1:19">
      <c r="A190" s="16" t="s">
        <v>419</v>
      </c>
      <c r="B190" s="17"/>
      <c r="C190" s="16"/>
      <c r="D190" s="16"/>
      <c r="E190" s="16"/>
      <c r="F190" s="16"/>
      <c r="G190" s="16"/>
      <c r="H190" s="16"/>
      <c r="I190" s="16"/>
      <c r="K190" s="16"/>
      <c r="N190" s="19">
        <v>0</v>
      </c>
      <c r="P190" s="19">
        <v>0</v>
      </c>
      <c r="R190" s="20">
        <v>0</v>
      </c>
      <c r="S190" s="20">
        <v>0</v>
      </c>
    </row>
    <row r="192" spans="1:19">
      <c r="A192" s="4" t="s">
        <v>420</v>
      </c>
      <c r="B192" s="15"/>
      <c r="C192" s="4"/>
      <c r="D192" s="4"/>
      <c r="E192" s="4"/>
      <c r="F192" s="4"/>
      <c r="G192" s="4"/>
      <c r="H192" s="4"/>
      <c r="I192" s="4"/>
      <c r="J192" s="22">
        <v>4.3499999999999996</v>
      </c>
      <c r="K192" s="4"/>
      <c r="M192" s="13">
        <v>2.0799999999999999E-2</v>
      </c>
      <c r="N192" s="12">
        <v>89595413</v>
      </c>
      <c r="P192" s="12">
        <v>103718.54</v>
      </c>
      <c r="R192" s="13">
        <v>0.76370000000000005</v>
      </c>
      <c r="S192" s="13">
        <f>+S141+S184+S187+S190</f>
        <v>0.10467017173274218</v>
      </c>
    </row>
    <row r="195" spans="1:19">
      <c r="A195" s="4" t="s">
        <v>421</v>
      </c>
      <c r="B195" s="15"/>
      <c r="C195" s="4"/>
      <c r="D195" s="4"/>
      <c r="E195" s="4"/>
      <c r="F195" s="4"/>
      <c r="G195" s="4"/>
      <c r="H195" s="4"/>
      <c r="I195" s="4"/>
      <c r="K195" s="4"/>
    </row>
    <row r="196" spans="1:19">
      <c r="A196" s="16" t="s">
        <v>422</v>
      </c>
      <c r="B196" s="17"/>
      <c r="C196" s="16"/>
      <c r="D196" s="16"/>
      <c r="E196" s="16"/>
      <c r="F196" s="16"/>
      <c r="G196" s="16"/>
      <c r="H196" s="16"/>
      <c r="I196" s="16"/>
      <c r="K196" s="16"/>
    </row>
    <row r="197" spans="1:19">
      <c r="A197" s="16" t="s">
        <v>423</v>
      </c>
      <c r="B197" s="17"/>
      <c r="C197" s="16"/>
      <c r="D197" s="16"/>
      <c r="E197" s="16"/>
      <c r="F197" s="16"/>
      <c r="G197" s="16"/>
      <c r="H197" s="16"/>
      <c r="I197" s="16"/>
      <c r="K197" s="16"/>
      <c r="N197" s="19">
        <v>0</v>
      </c>
      <c r="P197" s="19">
        <v>0</v>
      </c>
      <c r="R197" s="20">
        <v>0</v>
      </c>
      <c r="S197" s="20">
        <v>0</v>
      </c>
    </row>
    <row r="199" spans="1:19">
      <c r="A199" s="16" t="s">
        <v>424</v>
      </c>
      <c r="B199" s="17"/>
      <c r="C199" s="16"/>
      <c r="D199" s="16"/>
      <c r="E199" s="16"/>
      <c r="F199" s="16"/>
      <c r="G199" s="16"/>
      <c r="H199" s="16"/>
      <c r="I199" s="16"/>
      <c r="K199" s="16"/>
    </row>
    <row r="200" spans="1:19">
      <c r="A200" s="8" t="s">
        <v>425</v>
      </c>
      <c r="B200" s="18" t="s">
        <v>426</v>
      </c>
      <c r="C200" s="8" t="s">
        <v>427</v>
      </c>
      <c r="D200" s="8" t="s">
        <v>428</v>
      </c>
      <c r="E200" s="22">
        <v>0</v>
      </c>
      <c r="F200" s="8" t="s">
        <v>227</v>
      </c>
      <c r="G200" s="8" t="s">
        <v>322</v>
      </c>
      <c r="H200" s="8" t="s">
        <v>429</v>
      </c>
      <c r="I200" s="22">
        <v>0</v>
      </c>
      <c r="J200" s="22">
        <v>0</v>
      </c>
      <c r="K200" s="8" t="s">
        <v>52</v>
      </c>
      <c r="L200" s="21">
        <v>0</v>
      </c>
      <c r="M200" s="21">
        <v>0</v>
      </c>
      <c r="N200" s="9">
        <v>321000</v>
      </c>
      <c r="O200" s="9">
        <v>105.31</v>
      </c>
      <c r="P200" s="9">
        <v>932.36</v>
      </c>
      <c r="Q200" s="10">
        <v>8.0000000000000004E-4</v>
      </c>
      <c r="R200" s="10">
        <v>6.8999999999999999E-3</v>
      </c>
      <c r="S200" s="10">
        <f>P200/'סיכום נכסי ההשקעה'!$B$49</f>
        <v>9.4091462072148013E-4</v>
      </c>
    </row>
    <row r="201" spans="1:19">
      <c r="A201" s="8" t="s">
        <v>430</v>
      </c>
      <c r="B201" s="18" t="s">
        <v>431</v>
      </c>
      <c r="C201" s="8" t="s">
        <v>284</v>
      </c>
      <c r="D201" s="8" t="s">
        <v>428</v>
      </c>
      <c r="E201" s="22">
        <v>0</v>
      </c>
      <c r="F201" s="8" t="s">
        <v>254</v>
      </c>
      <c r="G201" s="8" t="s">
        <v>322</v>
      </c>
      <c r="H201" s="8" t="s">
        <v>429</v>
      </c>
      <c r="I201" s="22">
        <v>0</v>
      </c>
      <c r="J201" s="22">
        <v>16.59</v>
      </c>
      <c r="K201" s="8" t="s">
        <v>42</v>
      </c>
      <c r="L201" s="21">
        <v>4.2500000000000003E-2</v>
      </c>
      <c r="M201" s="10">
        <v>4.8000000000000001E-2</v>
      </c>
      <c r="N201" s="9">
        <v>197000</v>
      </c>
      <c r="O201" s="9">
        <v>93.26</v>
      </c>
      <c r="P201" s="9">
        <v>720.74</v>
      </c>
      <c r="Q201" s="10">
        <v>6.9999999999999999E-4</v>
      </c>
      <c r="R201" s="10">
        <v>5.3E-3</v>
      </c>
      <c r="S201" s="10">
        <f>P201/'סיכום נכסי ההשקעה'!$B$49</f>
        <v>7.2735295780471023E-4</v>
      </c>
    </row>
    <row r="202" spans="1:19">
      <c r="A202" s="8" t="s">
        <v>432</v>
      </c>
      <c r="B202" s="18" t="s">
        <v>433</v>
      </c>
      <c r="C202" s="8" t="s">
        <v>434</v>
      </c>
      <c r="D202" s="8" t="s">
        <v>428</v>
      </c>
      <c r="E202" s="22">
        <v>0</v>
      </c>
      <c r="F202" s="8" t="s">
        <v>227</v>
      </c>
      <c r="G202" s="8" t="s">
        <v>339</v>
      </c>
      <c r="H202" s="8" t="s">
        <v>429</v>
      </c>
      <c r="I202" s="22">
        <v>0</v>
      </c>
      <c r="J202" s="22">
        <v>0</v>
      </c>
      <c r="K202" s="8" t="s">
        <v>52</v>
      </c>
      <c r="L202" s="21">
        <v>0</v>
      </c>
      <c r="M202" s="21">
        <v>0</v>
      </c>
      <c r="N202" s="9">
        <v>321000</v>
      </c>
      <c r="O202" s="9">
        <v>102.33</v>
      </c>
      <c r="P202" s="9">
        <v>905.99</v>
      </c>
      <c r="Q202" s="10">
        <v>4.0000000000000002E-4</v>
      </c>
      <c r="R202" s="10">
        <v>6.7000000000000002E-3</v>
      </c>
      <c r="S202" s="10">
        <f>P202/'סיכום נכסי ההשקעה'!$B$49</f>
        <v>9.1430266981364907E-4</v>
      </c>
    </row>
    <row r="203" spans="1:19">
      <c r="A203" s="8" t="s">
        <v>435</v>
      </c>
      <c r="B203" s="18" t="s">
        <v>436</v>
      </c>
      <c r="C203" s="8" t="s">
        <v>434</v>
      </c>
      <c r="D203" s="8" t="s">
        <v>428</v>
      </c>
      <c r="E203" s="22">
        <v>0</v>
      </c>
      <c r="F203" s="8" t="s">
        <v>437</v>
      </c>
      <c r="G203" s="8" t="s">
        <v>339</v>
      </c>
      <c r="H203" s="8" t="s">
        <v>429</v>
      </c>
      <c r="I203" s="22">
        <v>0</v>
      </c>
      <c r="J203" s="22">
        <v>7.16</v>
      </c>
      <c r="K203" s="8" t="s">
        <v>42</v>
      </c>
      <c r="L203" s="21">
        <v>3.5000000000000003E-2</v>
      </c>
      <c r="M203" s="10">
        <v>3.8600000000000002E-2</v>
      </c>
      <c r="N203" s="9">
        <v>197000</v>
      </c>
      <c r="O203" s="9">
        <v>99.48</v>
      </c>
      <c r="P203" s="9">
        <v>768.8</v>
      </c>
      <c r="Q203" s="10">
        <v>2.9999999999999997E-4</v>
      </c>
      <c r="R203" s="10">
        <v>5.7000000000000002E-3</v>
      </c>
      <c r="S203" s="10">
        <f>P203/'סיכום נכסי ההשקעה'!$B$49</f>
        <v>7.7585391952751496E-4</v>
      </c>
    </row>
    <row r="204" spans="1:19">
      <c r="A204" s="8" t="s">
        <v>438</v>
      </c>
      <c r="B204" s="18" t="s">
        <v>439</v>
      </c>
      <c r="C204" s="8" t="s">
        <v>284</v>
      </c>
      <c r="D204" s="8" t="s">
        <v>428</v>
      </c>
      <c r="E204" s="22">
        <v>0</v>
      </c>
      <c r="F204" s="8" t="s">
        <v>440</v>
      </c>
      <c r="G204" s="8" t="s">
        <v>339</v>
      </c>
      <c r="H204" s="8" t="s">
        <v>429</v>
      </c>
      <c r="I204" s="22">
        <v>0</v>
      </c>
      <c r="J204" s="22">
        <v>7.24</v>
      </c>
      <c r="K204" s="8" t="s">
        <v>42</v>
      </c>
      <c r="L204" s="21">
        <v>0.04</v>
      </c>
      <c r="M204" s="10">
        <v>3.5700000000000003E-2</v>
      </c>
      <c r="N204" s="9">
        <v>59000</v>
      </c>
      <c r="O204" s="9">
        <v>103.64</v>
      </c>
      <c r="P204" s="9">
        <v>239.88</v>
      </c>
      <c r="Q204" s="10">
        <v>0</v>
      </c>
      <c r="R204" s="10">
        <v>1.8E-3</v>
      </c>
      <c r="S204" s="10">
        <f>P204/'סיכום נכסי ההשקעה'!$B$49</f>
        <v>2.4208095501594733E-4</v>
      </c>
    </row>
    <row r="205" spans="1:19">
      <c r="A205" s="8" t="s">
        <v>441</v>
      </c>
      <c r="B205" s="18" t="s">
        <v>442</v>
      </c>
      <c r="C205" s="8" t="s">
        <v>284</v>
      </c>
      <c r="D205" s="8" t="s">
        <v>428</v>
      </c>
      <c r="E205" s="22">
        <v>0</v>
      </c>
      <c r="F205" s="8" t="s">
        <v>443</v>
      </c>
      <c r="G205" s="8" t="s">
        <v>339</v>
      </c>
      <c r="H205" s="8" t="s">
        <v>429</v>
      </c>
      <c r="I205" s="22">
        <v>0</v>
      </c>
      <c r="J205" s="22">
        <v>7.87</v>
      </c>
      <c r="K205" s="8" t="s">
        <v>42</v>
      </c>
      <c r="L205" s="21">
        <v>4.1250000000000002E-2</v>
      </c>
      <c r="M205" s="10">
        <v>3.8199999999999998E-2</v>
      </c>
      <c r="N205" s="9">
        <v>189000</v>
      </c>
      <c r="O205" s="9">
        <v>104.67</v>
      </c>
      <c r="P205" s="9">
        <v>776.06</v>
      </c>
      <c r="Q205" s="10">
        <v>1E-4</v>
      </c>
      <c r="R205" s="10">
        <v>5.7000000000000002E-3</v>
      </c>
      <c r="S205" s="10">
        <f>P205/'סיכום נכסי ההשקעה'!$B$49</f>
        <v>7.8318053172284508E-4</v>
      </c>
    </row>
    <row r="206" spans="1:19">
      <c r="A206" s="8" t="s">
        <v>444</v>
      </c>
      <c r="B206" s="18" t="s">
        <v>445</v>
      </c>
      <c r="C206" s="8" t="s">
        <v>427</v>
      </c>
      <c r="D206" s="8" t="s">
        <v>428</v>
      </c>
      <c r="E206" s="22">
        <v>0</v>
      </c>
      <c r="F206" s="8" t="s">
        <v>443</v>
      </c>
      <c r="G206" s="8" t="s">
        <v>354</v>
      </c>
      <c r="H206" s="8" t="s">
        <v>429</v>
      </c>
      <c r="I206" s="22">
        <v>0</v>
      </c>
      <c r="J206" s="22">
        <v>6.65</v>
      </c>
      <c r="K206" s="8" t="s">
        <v>42</v>
      </c>
      <c r="L206" s="21">
        <v>3.3750000000000002E-2</v>
      </c>
      <c r="M206" s="10">
        <v>3.73E-2</v>
      </c>
      <c r="N206" s="9">
        <v>246000</v>
      </c>
      <c r="O206" s="9">
        <v>99.31</v>
      </c>
      <c r="P206" s="9">
        <v>958.37</v>
      </c>
      <c r="Q206" s="10">
        <v>1E-4</v>
      </c>
      <c r="R206" s="10">
        <v>7.1000000000000004E-3</v>
      </c>
      <c r="S206" s="10">
        <f>P206/'סיכום נכסי ההשקעה'!$B$49</f>
        <v>9.6716326854524534E-4</v>
      </c>
    </row>
    <row r="207" spans="1:19">
      <c r="A207" s="8" t="s">
        <v>446</v>
      </c>
      <c r="B207" s="18" t="s">
        <v>447</v>
      </c>
      <c r="C207" s="8" t="s">
        <v>284</v>
      </c>
      <c r="D207" s="8" t="s">
        <v>428</v>
      </c>
      <c r="E207" s="22">
        <v>0</v>
      </c>
      <c r="F207" s="8" t="s">
        <v>448</v>
      </c>
      <c r="G207" s="8" t="s">
        <v>354</v>
      </c>
      <c r="H207" s="8" t="s">
        <v>429</v>
      </c>
      <c r="I207" s="22">
        <v>0</v>
      </c>
      <c r="J207" s="22">
        <v>7.45</v>
      </c>
      <c r="K207" s="8" t="s">
        <v>42</v>
      </c>
      <c r="L207" s="21">
        <v>3.6249999999999998E-2</v>
      </c>
      <c r="M207" s="10">
        <v>3.9899999999999998E-2</v>
      </c>
      <c r="N207" s="9">
        <v>121000</v>
      </c>
      <c r="O207" s="9">
        <v>98.63</v>
      </c>
      <c r="P207" s="9">
        <v>468.19</v>
      </c>
      <c r="Q207" s="10">
        <v>2.0000000000000001E-4</v>
      </c>
      <c r="R207" s="10">
        <v>3.3999999999999998E-3</v>
      </c>
      <c r="S207" s="10">
        <f>P207/'סיכום נכסי ההשקעה'!$B$49</f>
        <v>4.7248575258010834E-4</v>
      </c>
    </row>
    <row r="208" spans="1:19">
      <c r="A208" s="8" t="s">
        <v>449</v>
      </c>
      <c r="B208" s="18" t="s">
        <v>450</v>
      </c>
      <c r="C208" s="8" t="s">
        <v>434</v>
      </c>
      <c r="D208" s="8" t="s">
        <v>428</v>
      </c>
      <c r="E208" s="22">
        <v>0</v>
      </c>
      <c r="F208" s="8" t="s">
        <v>227</v>
      </c>
      <c r="G208" s="8" t="s">
        <v>354</v>
      </c>
      <c r="H208" s="8" t="s">
        <v>429</v>
      </c>
      <c r="I208" s="22">
        <v>0</v>
      </c>
      <c r="J208" s="22">
        <v>6.98</v>
      </c>
      <c r="K208" s="8" t="s">
        <v>42</v>
      </c>
      <c r="L208" s="21">
        <v>4.2500000000000003E-2</v>
      </c>
      <c r="M208" s="10">
        <v>4.7300000000000002E-2</v>
      </c>
      <c r="N208" s="9">
        <v>11000</v>
      </c>
      <c r="O208" s="9">
        <v>102.07</v>
      </c>
      <c r="P208" s="9">
        <v>44.05</v>
      </c>
      <c r="Q208" s="10">
        <v>0</v>
      </c>
      <c r="R208" s="10">
        <v>2.9999999999999997E-4</v>
      </c>
      <c r="S208" s="10">
        <f>P208/'סיכום נכסי ההשקעה'!$B$49</f>
        <v>4.4454169036403532E-5</v>
      </c>
    </row>
    <row r="209" spans="1:19">
      <c r="A209" s="8" t="s">
        <v>451</v>
      </c>
      <c r="B209" s="18" t="s">
        <v>452</v>
      </c>
      <c r="C209" s="8" t="s">
        <v>453</v>
      </c>
      <c r="D209" s="8" t="s">
        <v>428</v>
      </c>
      <c r="E209" s="22">
        <v>0</v>
      </c>
      <c r="F209" s="8" t="s">
        <v>454</v>
      </c>
      <c r="G209" s="8" t="s">
        <v>354</v>
      </c>
      <c r="H209" s="8" t="s">
        <v>429</v>
      </c>
      <c r="I209" s="22">
        <v>0</v>
      </c>
      <c r="J209" s="22">
        <v>33.75</v>
      </c>
      <c r="K209" s="8" t="s">
        <v>42</v>
      </c>
      <c r="L209" s="21">
        <v>6.5000000000000002E-2</v>
      </c>
      <c r="M209" s="10">
        <v>6.7100000000000007E-2</v>
      </c>
      <c r="N209" s="9">
        <v>250000</v>
      </c>
      <c r="O209" s="9">
        <v>101.38</v>
      </c>
      <c r="P209" s="9">
        <v>994.24</v>
      </c>
      <c r="Q209" s="10">
        <v>2.9999999999999997E-4</v>
      </c>
      <c r="R209" s="10">
        <v>7.3000000000000001E-3</v>
      </c>
      <c r="S209" s="10">
        <f>P209/'סיכום נכסי ההשקעה'!$B$49</f>
        <v>1.0033623841714835E-3</v>
      </c>
    </row>
    <row r="210" spans="1:19">
      <c r="A210" s="8" t="s">
        <v>455</v>
      </c>
      <c r="B210" s="18" t="s">
        <v>456</v>
      </c>
      <c r="C210" s="8" t="s">
        <v>427</v>
      </c>
      <c r="D210" s="8" t="s">
        <v>428</v>
      </c>
      <c r="E210" s="22">
        <v>0</v>
      </c>
      <c r="F210" s="8" t="s">
        <v>440</v>
      </c>
      <c r="G210" s="8" t="s">
        <v>354</v>
      </c>
      <c r="H210" s="8" t="s">
        <v>429</v>
      </c>
      <c r="I210" s="22">
        <v>0</v>
      </c>
      <c r="J210" s="22">
        <v>6.94</v>
      </c>
      <c r="K210" s="8" t="s">
        <v>42</v>
      </c>
      <c r="L210" s="21">
        <v>6.3750000000000001E-2</v>
      </c>
      <c r="M210" s="10">
        <v>6.0600000000000001E-2</v>
      </c>
      <c r="N210" s="9">
        <v>186000</v>
      </c>
      <c r="O210" s="9">
        <v>103.24</v>
      </c>
      <c r="P210" s="9">
        <v>753.34</v>
      </c>
      <c r="Q210" s="10">
        <v>2.0000000000000001E-4</v>
      </c>
      <c r="R210" s="10">
        <v>5.4999999999999997E-3</v>
      </c>
      <c r="S210" s="10">
        <f>P210/'סיכום נכסי ההשקעה'!$B$49</f>
        <v>7.6025207041734936E-4</v>
      </c>
    </row>
    <row r="211" spans="1:19">
      <c r="A211" s="8" t="s">
        <v>457</v>
      </c>
      <c r="B211" s="18" t="s">
        <v>458</v>
      </c>
      <c r="C211" s="8" t="s">
        <v>427</v>
      </c>
      <c r="D211" s="8" t="s">
        <v>428</v>
      </c>
      <c r="E211" s="22">
        <v>0</v>
      </c>
      <c r="F211" s="8" t="s">
        <v>459</v>
      </c>
      <c r="G211" s="8" t="s">
        <v>460</v>
      </c>
      <c r="H211" s="8" t="s">
        <v>429</v>
      </c>
      <c r="I211" s="22">
        <v>0</v>
      </c>
      <c r="J211" s="22">
        <v>15.63</v>
      </c>
      <c r="K211" s="8" t="s">
        <v>42</v>
      </c>
      <c r="L211" s="21">
        <v>5.2499999999999998E-2</v>
      </c>
      <c r="M211" s="10">
        <v>5.5599999999999997E-2</v>
      </c>
      <c r="N211" s="9">
        <v>91000</v>
      </c>
      <c r="O211" s="9">
        <v>97.29</v>
      </c>
      <c r="P211" s="9">
        <v>347.32</v>
      </c>
      <c r="Q211" s="10">
        <v>0</v>
      </c>
      <c r="R211" s="10">
        <v>2.5999999999999999E-3</v>
      </c>
      <c r="S211" s="10">
        <f>P211/'סיכום נכסי ההשקעה'!$B$49</f>
        <v>3.5050674210496428E-4</v>
      </c>
    </row>
    <row r="212" spans="1:19">
      <c r="A212" s="8" t="s">
        <v>461</v>
      </c>
      <c r="B212" s="18" t="s">
        <v>462</v>
      </c>
      <c r="C212" s="8" t="s">
        <v>284</v>
      </c>
      <c r="D212" s="8" t="s">
        <v>428</v>
      </c>
      <c r="E212" s="22">
        <v>0</v>
      </c>
      <c r="F212" s="8" t="s">
        <v>227</v>
      </c>
      <c r="G212" s="8" t="s">
        <v>460</v>
      </c>
      <c r="H212" s="8" t="s">
        <v>429</v>
      </c>
      <c r="I212" s="22">
        <v>0</v>
      </c>
      <c r="J212" s="22">
        <v>8.14</v>
      </c>
      <c r="K212" s="8" t="s">
        <v>42</v>
      </c>
      <c r="L212" s="21">
        <v>4.1250000000000002E-2</v>
      </c>
      <c r="M212" s="10">
        <v>3.6999999999999998E-2</v>
      </c>
      <c r="N212" s="9">
        <v>200000</v>
      </c>
      <c r="O212" s="9">
        <v>104.07</v>
      </c>
      <c r="P212" s="9">
        <v>816.56</v>
      </c>
      <c r="Q212" s="10">
        <v>1E-4</v>
      </c>
      <c r="R212" s="10">
        <v>6.0000000000000001E-3</v>
      </c>
      <c r="S212" s="10">
        <f>P212/'סיכום נכסי ההשקעה'!$B$49</f>
        <v>8.2405212868026493E-4</v>
      </c>
    </row>
    <row r="213" spans="1:19">
      <c r="A213" s="8" t="s">
        <v>463</v>
      </c>
      <c r="B213" s="18" t="s">
        <v>464</v>
      </c>
      <c r="C213" s="8" t="s">
        <v>465</v>
      </c>
      <c r="D213" s="8" t="s">
        <v>428</v>
      </c>
      <c r="E213" s="22">
        <v>0</v>
      </c>
      <c r="F213" s="8" t="s">
        <v>1375</v>
      </c>
      <c r="G213" s="8" t="s">
        <v>460</v>
      </c>
      <c r="H213" s="8" t="s">
        <v>429</v>
      </c>
      <c r="I213" s="22">
        <v>0</v>
      </c>
      <c r="J213" s="22">
        <v>8.33</v>
      </c>
      <c r="K213" s="8" t="s">
        <v>42</v>
      </c>
      <c r="L213" s="21">
        <v>0</v>
      </c>
      <c r="M213" s="10">
        <v>-1.8E-3</v>
      </c>
      <c r="N213" s="9">
        <v>124000</v>
      </c>
      <c r="O213" s="9">
        <v>101.5</v>
      </c>
      <c r="P213" s="9">
        <v>493.76</v>
      </c>
      <c r="Q213" s="10">
        <v>4.0000000000000002E-4</v>
      </c>
      <c r="R213" s="10">
        <v>3.5999999999999999E-3</v>
      </c>
      <c r="S213" s="10">
        <f>P213/'סיכום נכסי ההשקעה'!$B$49</f>
        <v>4.9829036330112624E-4</v>
      </c>
    </row>
    <row r="214" spans="1:19">
      <c r="A214" s="8" t="s">
        <v>466</v>
      </c>
      <c r="B214" s="18" t="s">
        <v>467</v>
      </c>
      <c r="C214" s="8" t="s">
        <v>427</v>
      </c>
      <c r="D214" s="8" t="s">
        <v>428</v>
      </c>
      <c r="E214" s="22">
        <v>0</v>
      </c>
      <c r="F214" s="8" t="s">
        <v>468</v>
      </c>
      <c r="G214" s="8" t="s">
        <v>460</v>
      </c>
      <c r="H214" s="8" t="s">
        <v>429</v>
      </c>
      <c r="I214" s="22">
        <v>0</v>
      </c>
      <c r="J214" s="22">
        <v>7.38</v>
      </c>
      <c r="K214" s="8" t="s">
        <v>42</v>
      </c>
      <c r="L214" s="21">
        <v>4.65E-2</v>
      </c>
      <c r="M214" s="10">
        <v>4.6600000000000003E-2</v>
      </c>
      <c r="N214" s="9">
        <v>155000</v>
      </c>
      <c r="O214" s="9">
        <v>102.22</v>
      </c>
      <c r="P214" s="9">
        <v>621.57000000000005</v>
      </c>
      <c r="Q214" s="10">
        <v>1E-4</v>
      </c>
      <c r="R214" s="10">
        <v>4.5999999999999999E-3</v>
      </c>
      <c r="S214" s="10">
        <f>P214/'סיכום נכסי ההשקעה'!$B$49</f>
        <v>6.2727304989687507E-4</v>
      </c>
    </row>
    <row r="215" spans="1:19">
      <c r="A215" s="8" t="s">
        <v>469</v>
      </c>
      <c r="B215" s="18" t="s">
        <v>470</v>
      </c>
      <c r="C215" s="8" t="s">
        <v>427</v>
      </c>
      <c r="D215" s="8" t="s">
        <v>428</v>
      </c>
      <c r="E215" s="22">
        <v>0</v>
      </c>
      <c r="F215" s="8" t="s">
        <v>227</v>
      </c>
      <c r="G215" s="8" t="s">
        <v>460</v>
      </c>
      <c r="H215" s="8" t="s">
        <v>429</v>
      </c>
      <c r="I215" s="22">
        <v>0</v>
      </c>
      <c r="J215" s="22">
        <v>0</v>
      </c>
      <c r="K215" s="8" t="s">
        <v>44</v>
      </c>
      <c r="L215" s="21">
        <v>0</v>
      </c>
      <c r="M215" s="10">
        <v>0</v>
      </c>
      <c r="N215" s="9">
        <v>89000</v>
      </c>
      <c r="O215" s="9">
        <v>109.26</v>
      </c>
      <c r="P215" s="9">
        <v>578.79</v>
      </c>
      <c r="Q215" s="10">
        <v>2.9999999999999997E-4</v>
      </c>
      <c r="R215" s="10">
        <v>4.3E-3</v>
      </c>
      <c r="S215" s="10">
        <f>P215/'סיכום נכסי ההשקעה'!$B$49</f>
        <v>5.8410053340703745E-4</v>
      </c>
    </row>
    <row r="216" spans="1:19">
      <c r="A216" s="8" t="s">
        <v>471</v>
      </c>
      <c r="B216" s="18" t="s">
        <v>472</v>
      </c>
      <c r="C216" s="8" t="s">
        <v>434</v>
      </c>
      <c r="D216" s="8" t="s">
        <v>428</v>
      </c>
      <c r="E216" s="22">
        <v>0</v>
      </c>
      <c r="F216" s="8" t="s">
        <v>440</v>
      </c>
      <c r="G216" s="8" t="s">
        <v>460</v>
      </c>
      <c r="H216" s="8" t="s">
        <v>429</v>
      </c>
      <c r="I216" s="22">
        <v>0</v>
      </c>
      <c r="J216" s="22">
        <v>6.49</v>
      </c>
      <c r="K216" s="8" t="s">
        <v>42</v>
      </c>
      <c r="L216" s="21">
        <v>0</v>
      </c>
      <c r="M216" s="10">
        <v>-1.23E-2</v>
      </c>
      <c r="N216" s="9">
        <v>130000</v>
      </c>
      <c r="O216" s="9">
        <v>109.16</v>
      </c>
      <c r="P216" s="9">
        <v>556.69000000000005</v>
      </c>
      <c r="Q216" s="10">
        <v>1E-4</v>
      </c>
      <c r="R216" s="10">
        <v>4.1000000000000003E-3</v>
      </c>
      <c r="S216" s="10">
        <f>P216/'סיכום נכסי ההשקעה'!$B$49</f>
        <v>5.61797760746322E-4</v>
      </c>
    </row>
    <row r="217" spans="1:19">
      <c r="A217" s="8" t="s">
        <v>473</v>
      </c>
      <c r="B217" s="18" t="s">
        <v>474</v>
      </c>
      <c r="C217" s="8" t="s">
        <v>284</v>
      </c>
      <c r="D217" s="8" t="s">
        <v>428</v>
      </c>
      <c r="E217" s="22">
        <v>0</v>
      </c>
      <c r="F217" s="8" t="s">
        <v>440</v>
      </c>
      <c r="G217" s="8" t="s">
        <v>460</v>
      </c>
      <c r="H217" s="8" t="s">
        <v>429</v>
      </c>
      <c r="I217" s="22">
        <v>0</v>
      </c>
      <c r="J217" s="22">
        <v>6.55</v>
      </c>
      <c r="K217" s="8" t="s">
        <v>42</v>
      </c>
      <c r="L217" s="21">
        <v>4.1000000000000002E-2</v>
      </c>
      <c r="M217" s="10">
        <v>3.8800000000000001E-2</v>
      </c>
      <c r="N217" s="9">
        <v>236000</v>
      </c>
      <c r="O217" s="9">
        <v>103.17</v>
      </c>
      <c r="P217" s="9">
        <v>955.19</v>
      </c>
      <c r="Q217" s="10">
        <v>1E-4</v>
      </c>
      <c r="R217" s="10">
        <v>7.0000000000000001E-3</v>
      </c>
      <c r="S217" s="10">
        <f>P217/'סיכום נכסי ההשקעה'!$B$49</f>
        <v>9.6395409130266274E-4</v>
      </c>
    </row>
    <row r="218" spans="1:19">
      <c r="A218" s="8" t="s">
        <v>475</v>
      </c>
      <c r="B218" s="18" t="s">
        <v>476</v>
      </c>
      <c r="C218" s="8" t="s">
        <v>284</v>
      </c>
      <c r="D218" s="8" t="s">
        <v>428</v>
      </c>
      <c r="E218" s="22">
        <v>0</v>
      </c>
      <c r="F218" s="8" t="s">
        <v>227</v>
      </c>
      <c r="G218" s="8" t="s">
        <v>460</v>
      </c>
      <c r="H218" s="8" t="s">
        <v>429</v>
      </c>
      <c r="I218" s="22">
        <v>0</v>
      </c>
      <c r="J218" s="22">
        <v>34.25</v>
      </c>
      <c r="K218" s="8" t="s">
        <v>42</v>
      </c>
      <c r="L218" s="21">
        <v>5.2499999999999998E-2</v>
      </c>
      <c r="M218" s="10">
        <v>5.4100000000000002E-2</v>
      </c>
      <c r="N218" s="9">
        <v>197000</v>
      </c>
      <c r="O218" s="9">
        <v>97.74</v>
      </c>
      <c r="P218" s="9">
        <v>755.4</v>
      </c>
      <c r="Q218" s="10">
        <v>1E-3</v>
      </c>
      <c r="R218" s="10">
        <v>5.5999999999999999E-3</v>
      </c>
      <c r="S218" s="10">
        <f>P218/'סיכום נכסי ההשקעה'!$B$49</f>
        <v>7.6233097139839345E-4</v>
      </c>
    </row>
    <row r="219" spans="1:19">
      <c r="A219" s="8" t="s">
        <v>477</v>
      </c>
      <c r="B219" s="18" t="s">
        <v>478</v>
      </c>
      <c r="C219" s="8" t="s">
        <v>434</v>
      </c>
      <c r="D219" s="8" t="s">
        <v>428</v>
      </c>
      <c r="E219" s="22">
        <v>0</v>
      </c>
      <c r="F219" s="8" t="s">
        <v>227</v>
      </c>
      <c r="G219" s="8" t="s">
        <v>460</v>
      </c>
      <c r="H219" s="8" t="s">
        <v>429</v>
      </c>
      <c r="I219" s="22">
        <v>0</v>
      </c>
      <c r="J219" s="22">
        <v>6.78</v>
      </c>
      <c r="K219" s="8" t="s">
        <v>42</v>
      </c>
      <c r="L219" s="21">
        <v>0.04</v>
      </c>
      <c r="M219" s="10">
        <v>4.5600000000000002E-2</v>
      </c>
      <c r="N219" s="9">
        <v>72000</v>
      </c>
      <c r="O219" s="9">
        <v>101.33</v>
      </c>
      <c r="P219" s="9">
        <v>286.22000000000003</v>
      </c>
      <c r="Q219" s="10">
        <v>1E-4</v>
      </c>
      <c r="R219" s="10">
        <v>2.0999999999999999E-3</v>
      </c>
      <c r="S219" s="10">
        <f>P219/'סיכום נכסי ההשקעה'!$B$49</f>
        <v>2.8884613533710377E-4</v>
      </c>
    </row>
    <row r="220" spans="1:19">
      <c r="A220" s="8" t="s">
        <v>479</v>
      </c>
      <c r="B220" s="18" t="s">
        <v>480</v>
      </c>
      <c r="C220" s="8" t="s">
        <v>427</v>
      </c>
      <c r="D220" s="8" t="s">
        <v>428</v>
      </c>
      <c r="E220" s="22">
        <v>0</v>
      </c>
      <c r="F220" s="8" t="s">
        <v>443</v>
      </c>
      <c r="G220" s="8" t="s">
        <v>360</v>
      </c>
      <c r="H220" s="8" t="s">
        <v>429</v>
      </c>
      <c r="I220" s="22">
        <v>0</v>
      </c>
      <c r="J220" s="22">
        <v>10.35</v>
      </c>
      <c r="K220" s="8" t="s">
        <v>42</v>
      </c>
      <c r="L220" s="21">
        <v>1.0005999999999999E-2</v>
      </c>
      <c r="M220" s="10">
        <v>2.0400000000000001E-2</v>
      </c>
      <c r="N220" s="9">
        <v>126000</v>
      </c>
      <c r="O220" s="9">
        <v>89.99</v>
      </c>
      <c r="P220" s="9">
        <v>444.8</v>
      </c>
      <c r="Q220" s="10">
        <v>2.9999999999999997E-4</v>
      </c>
      <c r="R220" s="10">
        <v>3.3E-3</v>
      </c>
      <c r="S220" s="10">
        <f>P220/'סיכום נכסי ההשקעה'!$B$49</f>
        <v>4.4888114386815647E-4</v>
      </c>
    </row>
    <row r="221" spans="1:19">
      <c r="A221" s="8" t="s">
        <v>481</v>
      </c>
      <c r="B221" s="18" t="s">
        <v>482</v>
      </c>
      <c r="C221" s="8" t="s">
        <v>465</v>
      </c>
      <c r="D221" s="8" t="s">
        <v>428</v>
      </c>
      <c r="E221" s="22">
        <v>0</v>
      </c>
      <c r="F221" s="8" t="s">
        <v>227</v>
      </c>
      <c r="G221" s="8" t="s">
        <v>360</v>
      </c>
      <c r="H221" s="8" t="s">
        <v>429</v>
      </c>
      <c r="I221" s="22">
        <v>0</v>
      </c>
      <c r="J221" s="22">
        <v>7.46</v>
      </c>
      <c r="K221" s="8" t="s">
        <v>42</v>
      </c>
      <c r="L221" s="21">
        <v>4.2999999999999997E-2</v>
      </c>
      <c r="M221" s="10">
        <v>4.3200000000000002E-2</v>
      </c>
      <c r="N221" s="9">
        <v>246000</v>
      </c>
      <c r="O221" s="9">
        <v>100.6</v>
      </c>
      <c r="P221" s="9">
        <v>970.88</v>
      </c>
      <c r="Q221" s="10">
        <v>1E-4</v>
      </c>
      <c r="R221" s="10">
        <v>7.1000000000000004E-3</v>
      </c>
      <c r="S221" s="10">
        <f>P221/'סיכום נכסי ההשקעה'!$B$49</f>
        <v>9.7978805071653719E-4</v>
      </c>
    </row>
    <row r="222" spans="1:19">
      <c r="A222" s="8" t="s">
        <v>483</v>
      </c>
      <c r="B222" s="18" t="s">
        <v>484</v>
      </c>
      <c r="C222" s="8" t="s">
        <v>284</v>
      </c>
      <c r="D222" s="8" t="s">
        <v>428</v>
      </c>
      <c r="E222" s="22">
        <v>0</v>
      </c>
      <c r="F222" s="8" t="s">
        <v>485</v>
      </c>
      <c r="G222" s="8" t="s">
        <v>360</v>
      </c>
      <c r="H222" s="8" t="s">
        <v>429</v>
      </c>
      <c r="I222" s="22">
        <v>0</v>
      </c>
      <c r="J222" s="22">
        <v>7.64</v>
      </c>
      <c r="K222" s="8" t="s">
        <v>42</v>
      </c>
      <c r="L222" s="21">
        <v>3.95E-2</v>
      </c>
      <c r="M222" s="10">
        <v>5.3199999999999997E-2</v>
      </c>
      <c r="N222" s="9">
        <v>197000</v>
      </c>
      <c r="O222" s="9">
        <v>92.42</v>
      </c>
      <c r="P222" s="9">
        <v>714.27</v>
      </c>
      <c r="Q222" s="10">
        <v>4.0000000000000002E-4</v>
      </c>
      <c r="R222" s="10">
        <v>5.3E-3</v>
      </c>
      <c r="S222" s="10">
        <f>P222/'סיכום נכסי ההשקעה'!$B$49</f>
        <v>7.2082359404385815E-4</v>
      </c>
    </row>
    <row r="223" spans="1:19">
      <c r="A223" s="8" t="s">
        <v>486</v>
      </c>
      <c r="B223" s="18" t="s">
        <v>487</v>
      </c>
      <c r="C223" s="8" t="s">
        <v>427</v>
      </c>
      <c r="D223" s="8" t="s">
        <v>428</v>
      </c>
      <c r="E223" s="22">
        <v>0</v>
      </c>
      <c r="F223" s="8" t="s">
        <v>443</v>
      </c>
      <c r="G223" s="8" t="s">
        <v>360</v>
      </c>
      <c r="H223" s="8" t="s">
        <v>429</v>
      </c>
      <c r="I223" s="22">
        <v>0</v>
      </c>
      <c r="J223" s="22">
        <v>2.25</v>
      </c>
      <c r="K223" s="8" t="s">
        <v>42</v>
      </c>
      <c r="L223" s="21">
        <v>7.8289999999999992E-3</v>
      </c>
      <c r="M223" s="10">
        <v>-0.1154</v>
      </c>
      <c r="N223" s="9">
        <v>280000</v>
      </c>
      <c r="O223" s="9">
        <v>75.209999999999994</v>
      </c>
      <c r="P223" s="9">
        <v>826.15</v>
      </c>
      <c r="Q223" s="10">
        <v>5.0000000000000001E-4</v>
      </c>
      <c r="R223" s="10">
        <v>6.1000000000000004E-3</v>
      </c>
      <c r="S223" s="10">
        <f>P223/'סיכום נכסי ההשקעה'!$B$49</f>
        <v>8.3373011916968852E-4</v>
      </c>
    </row>
    <row r="224" spans="1:19">
      <c r="A224" s="8" t="s">
        <v>488</v>
      </c>
      <c r="B224" s="18" t="s">
        <v>489</v>
      </c>
      <c r="C224" s="8" t="s">
        <v>465</v>
      </c>
      <c r="D224" s="8" t="s">
        <v>428</v>
      </c>
      <c r="E224" s="22">
        <v>0</v>
      </c>
      <c r="F224" s="8" t="s">
        <v>443</v>
      </c>
      <c r="G224" s="8" t="s">
        <v>360</v>
      </c>
      <c r="H224" s="8" t="s">
        <v>429</v>
      </c>
      <c r="I224" s="22">
        <v>0</v>
      </c>
      <c r="J224" s="22">
        <v>7.49</v>
      </c>
      <c r="K224" s="8" t="s">
        <v>42</v>
      </c>
      <c r="L224" s="21">
        <v>0.04</v>
      </c>
      <c r="M224" s="10">
        <v>4.1000000000000002E-2</v>
      </c>
      <c r="N224" s="9">
        <v>246000</v>
      </c>
      <c r="O224" s="9">
        <v>100.17</v>
      </c>
      <c r="P224" s="9">
        <v>966.73</v>
      </c>
      <c r="Q224" s="10">
        <v>2.9999999999999997E-4</v>
      </c>
      <c r="R224" s="10">
        <v>7.1000000000000004E-3</v>
      </c>
      <c r="S224" s="10">
        <f>P224/'סיכום נכסי ההשקעה'!$B$49</f>
        <v>9.7559997349744364E-4</v>
      </c>
    </row>
    <row r="225" spans="1:19">
      <c r="A225" s="8" t="s">
        <v>490</v>
      </c>
      <c r="B225" s="18" t="s">
        <v>491</v>
      </c>
      <c r="C225" s="8" t="s">
        <v>284</v>
      </c>
      <c r="D225" s="8" t="s">
        <v>428</v>
      </c>
      <c r="E225" s="22">
        <v>0</v>
      </c>
      <c r="F225" s="8" t="s">
        <v>492</v>
      </c>
      <c r="G225" s="8" t="s">
        <v>360</v>
      </c>
      <c r="H225" s="8" t="s">
        <v>429</v>
      </c>
      <c r="I225" s="22">
        <v>0</v>
      </c>
      <c r="J225" s="22">
        <v>59.53</v>
      </c>
      <c r="K225" s="8" t="s">
        <v>44</v>
      </c>
      <c r="L225" s="21">
        <v>5.2499999999999998E-2</v>
      </c>
      <c r="M225" s="10">
        <v>5.3100000000000001E-2</v>
      </c>
      <c r="N225" s="9">
        <v>128000</v>
      </c>
      <c r="O225" s="9">
        <v>98.49</v>
      </c>
      <c r="P225" s="9">
        <v>750.37</v>
      </c>
      <c r="Q225" s="10">
        <v>2.9999999999999997E-4</v>
      </c>
      <c r="R225" s="10">
        <v>5.4999999999999997E-3</v>
      </c>
      <c r="S225" s="10">
        <f>P225/'סיכום נכסי ההשקעה'!$B$49</f>
        <v>7.5725481997380528E-4</v>
      </c>
    </row>
    <row r="226" spans="1:19">
      <c r="A226" s="8" t="s">
        <v>493</v>
      </c>
      <c r="B226" s="18" t="s">
        <v>494</v>
      </c>
      <c r="C226" s="8" t="s">
        <v>284</v>
      </c>
      <c r="D226" s="8" t="s">
        <v>428</v>
      </c>
      <c r="E226" s="22">
        <v>0</v>
      </c>
      <c r="F226" s="8" t="s">
        <v>495</v>
      </c>
      <c r="G226" s="8" t="s">
        <v>360</v>
      </c>
      <c r="H226" s="8" t="s">
        <v>429</v>
      </c>
      <c r="I226" s="22">
        <v>0</v>
      </c>
      <c r="J226" s="22">
        <v>7.68</v>
      </c>
      <c r="K226" s="8" t="s">
        <v>42</v>
      </c>
      <c r="L226" s="21">
        <v>4.2500000000000003E-2</v>
      </c>
      <c r="M226" s="10">
        <v>4.7600000000000003E-2</v>
      </c>
      <c r="N226" s="9">
        <v>197000</v>
      </c>
      <c r="O226" s="9">
        <v>98.99</v>
      </c>
      <c r="P226" s="9">
        <v>765.04</v>
      </c>
      <c r="Q226" s="10">
        <v>2.9999999999999997E-4</v>
      </c>
      <c r="R226" s="10">
        <v>5.5999999999999999E-3</v>
      </c>
      <c r="S226" s="10">
        <f>P226/'סיכום נכסי ההשקעה'!$B$49</f>
        <v>7.7205942064949285E-4</v>
      </c>
    </row>
    <row r="227" spans="1:19">
      <c r="A227" s="8" t="s">
        <v>496</v>
      </c>
      <c r="B227" s="18" t="s">
        <v>497</v>
      </c>
      <c r="C227" s="8" t="s">
        <v>284</v>
      </c>
      <c r="D227" s="8" t="s">
        <v>428</v>
      </c>
      <c r="E227" s="22">
        <v>0</v>
      </c>
      <c r="F227" s="8" t="s">
        <v>498</v>
      </c>
      <c r="G227" s="8" t="s">
        <v>360</v>
      </c>
      <c r="H227" s="8" t="s">
        <v>429</v>
      </c>
      <c r="I227" s="22">
        <v>0</v>
      </c>
      <c r="J227" s="22">
        <v>7.21</v>
      </c>
      <c r="K227" s="8" t="s">
        <v>42</v>
      </c>
      <c r="L227" s="21">
        <v>4.1500000000000002E-2</v>
      </c>
      <c r="M227" s="10">
        <v>4.0500000000000001E-2</v>
      </c>
      <c r="N227" s="9">
        <v>141000</v>
      </c>
      <c r="O227" s="9">
        <v>101.16</v>
      </c>
      <c r="P227" s="9">
        <v>559.59</v>
      </c>
      <c r="Q227" s="10">
        <v>2.0000000000000001E-4</v>
      </c>
      <c r="R227" s="10">
        <v>4.1000000000000003E-3</v>
      </c>
      <c r="S227" s="10">
        <f>P227/'סיכום נכסי ההשקעה'!$B$49</f>
        <v>5.6472436892351994E-4</v>
      </c>
    </row>
    <row r="228" spans="1:19">
      <c r="A228" s="8" t="s">
        <v>499</v>
      </c>
      <c r="B228" s="18" t="s">
        <v>500</v>
      </c>
      <c r="C228" s="8" t="s">
        <v>284</v>
      </c>
      <c r="D228" s="8" t="s">
        <v>428</v>
      </c>
      <c r="E228" s="22">
        <v>0</v>
      </c>
      <c r="F228" s="8" t="s">
        <v>501</v>
      </c>
      <c r="G228" s="8" t="s">
        <v>360</v>
      </c>
      <c r="H228" s="8" t="s">
        <v>429</v>
      </c>
      <c r="I228" s="22">
        <v>0</v>
      </c>
      <c r="J228" s="22">
        <v>5.65</v>
      </c>
      <c r="K228" s="8" t="s">
        <v>42</v>
      </c>
      <c r="L228" s="21">
        <v>5.1499999999999997E-2</v>
      </c>
      <c r="M228" s="10">
        <v>5.8799999999999998E-2</v>
      </c>
      <c r="N228" s="9">
        <v>186000</v>
      </c>
      <c r="O228" s="9">
        <v>97.95</v>
      </c>
      <c r="P228" s="9">
        <v>714.71</v>
      </c>
      <c r="Q228" s="10">
        <v>4.0000000000000002E-4</v>
      </c>
      <c r="R228" s="10">
        <v>5.3E-3</v>
      </c>
      <c r="S228" s="10">
        <f>P228/'סיכום נכסי ההשקעה'!$B$49</f>
        <v>7.2126763114660551E-4</v>
      </c>
    </row>
    <row r="229" spans="1:19">
      <c r="A229" s="8" t="s">
        <v>502</v>
      </c>
      <c r="B229" s="18" t="s">
        <v>503</v>
      </c>
      <c r="C229" s="8" t="s">
        <v>434</v>
      </c>
      <c r="D229" s="8" t="s">
        <v>428</v>
      </c>
      <c r="E229" s="22">
        <v>0</v>
      </c>
      <c r="F229" s="8" t="s">
        <v>284</v>
      </c>
      <c r="G229" s="8" t="s">
        <v>360</v>
      </c>
      <c r="H229" s="8" t="s">
        <v>429</v>
      </c>
      <c r="I229" s="22">
        <v>0</v>
      </c>
      <c r="J229" s="22">
        <v>5.88</v>
      </c>
      <c r="K229" s="8" t="s">
        <v>42</v>
      </c>
      <c r="L229" s="21">
        <v>5.5E-2</v>
      </c>
      <c r="M229" s="10">
        <v>4.5600000000000002E-2</v>
      </c>
      <c r="N229" s="9">
        <v>139000</v>
      </c>
      <c r="O229" s="9">
        <v>108.21</v>
      </c>
      <c r="P229" s="9">
        <v>590.08000000000004</v>
      </c>
      <c r="Q229" s="10">
        <v>2.9999999999999997E-4</v>
      </c>
      <c r="R229" s="10">
        <v>4.3E-3</v>
      </c>
      <c r="S229" s="10">
        <f>P229/'סיכום נכסי ההשקעה'!$B$49</f>
        <v>5.9549412179343928E-4</v>
      </c>
    </row>
    <row r="230" spans="1:19">
      <c r="A230" s="8" t="s">
        <v>504</v>
      </c>
      <c r="B230" s="18" t="s">
        <v>505</v>
      </c>
      <c r="C230" s="8" t="s">
        <v>465</v>
      </c>
      <c r="D230" s="8" t="s">
        <v>428</v>
      </c>
      <c r="E230" s="22">
        <v>0</v>
      </c>
      <c r="F230" s="8" t="s">
        <v>227</v>
      </c>
      <c r="G230" s="8" t="s">
        <v>360</v>
      </c>
      <c r="H230" s="8" t="s">
        <v>429</v>
      </c>
      <c r="I230" s="22">
        <v>0</v>
      </c>
      <c r="J230" s="22">
        <v>0</v>
      </c>
      <c r="K230" s="8" t="s">
        <v>42</v>
      </c>
      <c r="L230" s="21">
        <v>0</v>
      </c>
      <c r="M230" s="10">
        <v>0</v>
      </c>
      <c r="N230" s="9">
        <v>196000</v>
      </c>
      <c r="O230" s="9">
        <v>97.35</v>
      </c>
      <c r="P230" s="9">
        <v>748.51</v>
      </c>
      <c r="Q230" s="10">
        <v>1E-4</v>
      </c>
      <c r="R230" s="10">
        <v>5.4999999999999997E-3</v>
      </c>
      <c r="S230" s="10">
        <f>P230/'סיכום נכסי ההשקעה'!$B$49</f>
        <v>7.5537775403946444E-4</v>
      </c>
    </row>
    <row r="231" spans="1:19">
      <c r="A231" s="8" t="s">
        <v>506</v>
      </c>
      <c r="B231" s="18" t="s">
        <v>507</v>
      </c>
      <c r="C231" s="8" t="s">
        <v>465</v>
      </c>
      <c r="D231" s="8" t="s">
        <v>428</v>
      </c>
      <c r="E231" s="22">
        <v>0</v>
      </c>
      <c r="F231" s="8" t="s">
        <v>1376</v>
      </c>
      <c r="G231" s="8" t="s">
        <v>360</v>
      </c>
      <c r="H231" s="8" t="s">
        <v>429</v>
      </c>
      <c r="I231" s="22">
        <v>0</v>
      </c>
      <c r="J231" s="22">
        <v>6.52</v>
      </c>
      <c r="K231" s="8" t="s">
        <v>42</v>
      </c>
      <c r="L231" s="21">
        <v>3.5000000000000003E-2</v>
      </c>
      <c r="M231" s="10">
        <v>5.2299999999999999E-2</v>
      </c>
      <c r="N231" s="9">
        <v>155000</v>
      </c>
      <c r="O231" s="9">
        <v>90.17</v>
      </c>
      <c r="P231" s="9">
        <v>548.29999999999995</v>
      </c>
      <c r="Q231" s="10">
        <v>2.9999999999999997E-4</v>
      </c>
      <c r="R231" s="10">
        <v>4.0000000000000001E-3</v>
      </c>
      <c r="S231" s="10">
        <f>P231/'סיכום נכסי ההשקעה'!$B$49</f>
        <v>5.5333078053711822E-4</v>
      </c>
    </row>
    <row r="232" spans="1:19">
      <c r="A232" s="8" t="s">
        <v>508</v>
      </c>
      <c r="B232" s="18" t="s">
        <v>509</v>
      </c>
      <c r="C232" s="8" t="s">
        <v>465</v>
      </c>
      <c r="D232" s="8" t="s">
        <v>428</v>
      </c>
      <c r="E232" s="22">
        <v>0</v>
      </c>
      <c r="F232" s="8" t="s">
        <v>454</v>
      </c>
      <c r="G232" s="8" t="s">
        <v>360</v>
      </c>
      <c r="H232" s="8" t="s">
        <v>429</v>
      </c>
      <c r="I232" s="22">
        <v>0</v>
      </c>
      <c r="J232" s="22">
        <v>33.79</v>
      </c>
      <c r="K232" s="8" t="s">
        <v>47</v>
      </c>
      <c r="L232" s="21">
        <v>0</v>
      </c>
      <c r="M232" s="10">
        <v>1.6000000000000001E-3</v>
      </c>
      <c r="N232" s="9">
        <v>109000</v>
      </c>
      <c r="O232" s="9">
        <v>94.63</v>
      </c>
      <c r="P232" s="9">
        <v>454.25</v>
      </c>
      <c r="Q232" s="10">
        <v>1E-4</v>
      </c>
      <c r="R232" s="10">
        <v>3.3E-3</v>
      </c>
      <c r="S232" s="10">
        <f>P232/'סיכום נכסי ההשקעה'!$B$49</f>
        <v>4.5841784982488779E-4</v>
      </c>
    </row>
    <row r="233" spans="1:19">
      <c r="A233" s="8" t="s">
        <v>510</v>
      </c>
      <c r="B233" s="18" t="s">
        <v>511</v>
      </c>
      <c r="C233" s="8" t="s">
        <v>465</v>
      </c>
      <c r="D233" s="8" t="s">
        <v>428</v>
      </c>
      <c r="E233" s="22">
        <v>0</v>
      </c>
      <c r="F233" s="8" t="s">
        <v>1377</v>
      </c>
      <c r="G233" s="8" t="s">
        <v>360</v>
      </c>
      <c r="H233" s="8" t="s">
        <v>429</v>
      </c>
      <c r="I233" s="22">
        <v>0</v>
      </c>
      <c r="J233" s="22">
        <v>34.25</v>
      </c>
      <c r="K233" s="8" t="s">
        <v>42</v>
      </c>
      <c r="L233" s="21">
        <v>1.9094E-2</v>
      </c>
      <c r="M233" s="10">
        <v>0.02</v>
      </c>
      <c r="N233" s="9">
        <v>196000</v>
      </c>
      <c r="O233" s="9">
        <v>99.26</v>
      </c>
      <c r="P233" s="9">
        <v>763.24</v>
      </c>
      <c r="Q233" s="10">
        <v>2.0000000000000001E-4</v>
      </c>
      <c r="R233" s="10">
        <v>5.5999999999999999E-3</v>
      </c>
      <c r="S233" s="10">
        <f>P233/'סיכום נכסי ההשקעה'!$B$49</f>
        <v>7.7024290522916309E-4</v>
      </c>
    </row>
    <row r="234" spans="1:19">
      <c r="A234" s="8" t="s">
        <v>512</v>
      </c>
      <c r="B234" s="18" t="s">
        <v>513</v>
      </c>
      <c r="C234" s="8" t="s">
        <v>465</v>
      </c>
      <c r="D234" s="8" t="s">
        <v>428</v>
      </c>
      <c r="E234" s="22">
        <v>0</v>
      </c>
      <c r="F234" s="8" t="s">
        <v>284</v>
      </c>
      <c r="G234" s="8" t="s">
        <v>360</v>
      </c>
      <c r="H234" s="8" t="s">
        <v>429</v>
      </c>
      <c r="I234" s="22">
        <v>0</v>
      </c>
      <c r="J234" s="22">
        <v>7.67</v>
      </c>
      <c r="K234" s="8" t="s">
        <v>42</v>
      </c>
      <c r="L234" s="21">
        <v>4.7500000000000001E-2</v>
      </c>
      <c r="M234" s="10">
        <v>5.5399999999999998E-2</v>
      </c>
      <c r="N234" s="9">
        <v>343000</v>
      </c>
      <c r="O234" s="9">
        <v>100.19</v>
      </c>
      <c r="P234" s="9">
        <v>1348.09</v>
      </c>
      <c r="Q234" s="10">
        <v>2.9999999999999997E-4</v>
      </c>
      <c r="R234" s="10">
        <v>9.9000000000000008E-3</v>
      </c>
      <c r="S234" s="10">
        <f>P234/'סיכום נכסי ההשקעה'!$B$49</f>
        <v>1.3604590405513109E-3</v>
      </c>
    </row>
    <row r="235" spans="1:19">
      <c r="A235" s="8" t="s">
        <v>514</v>
      </c>
      <c r="B235" s="18" t="s">
        <v>515</v>
      </c>
      <c r="C235" s="8" t="s">
        <v>284</v>
      </c>
      <c r="D235" s="8" t="s">
        <v>428</v>
      </c>
      <c r="E235" s="22">
        <v>0</v>
      </c>
      <c r="F235" s="8" t="s">
        <v>437</v>
      </c>
      <c r="G235" s="8" t="s">
        <v>360</v>
      </c>
      <c r="H235" s="8" t="s">
        <v>429</v>
      </c>
      <c r="I235" s="22">
        <v>0</v>
      </c>
      <c r="J235" s="22">
        <v>7.67</v>
      </c>
      <c r="K235" s="8" t="s">
        <v>42</v>
      </c>
      <c r="L235" s="21">
        <v>3.7499999999999999E-2</v>
      </c>
      <c r="M235" s="10">
        <v>4.4900000000000002E-2</v>
      </c>
      <c r="N235" s="9">
        <v>120000</v>
      </c>
      <c r="O235" s="9">
        <v>99.06</v>
      </c>
      <c r="P235" s="9">
        <v>466.34</v>
      </c>
      <c r="Q235" s="10">
        <v>2.0000000000000001E-4</v>
      </c>
      <c r="R235" s="10">
        <v>3.3999999999999998E-3</v>
      </c>
      <c r="S235" s="10">
        <f>P235/'סיכום נכסי ההשקעה'!$B$49</f>
        <v>4.7061877839810271E-4</v>
      </c>
    </row>
    <row r="236" spans="1:19">
      <c r="A236" s="8" t="s">
        <v>516</v>
      </c>
      <c r="B236" s="18" t="s">
        <v>517</v>
      </c>
      <c r="C236" s="8" t="s">
        <v>284</v>
      </c>
      <c r="D236" s="8" t="s">
        <v>428</v>
      </c>
      <c r="E236" s="22">
        <v>0</v>
      </c>
      <c r="F236" s="8" t="s">
        <v>284</v>
      </c>
      <c r="G236" s="8" t="s">
        <v>518</v>
      </c>
      <c r="H236" s="8" t="s">
        <v>429</v>
      </c>
      <c r="I236" s="22">
        <v>0</v>
      </c>
      <c r="J236" s="22">
        <v>4.8099999999999996</v>
      </c>
      <c r="K236" s="8" t="s">
        <v>42</v>
      </c>
      <c r="L236" s="21">
        <v>3.5790000000000002E-2</v>
      </c>
      <c r="M236" s="10">
        <v>3.7100000000000001E-2</v>
      </c>
      <c r="N236" s="9">
        <v>197000</v>
      </c>
      <c r="O236" s="9">
        <v>100.17</v>
      </c>
      <c r="P236" s="9">
        <v>774.11</v>
      </c>
      <c r="Q236" s="10">
        <v>1E-4</v>
      </c>
      <c r="R236" s="10">
        <v>5.7000000000000002E-3</v>
      </c>
      <c r="S236" s="10">
        <f>P236/'סיכום נכסי ההשקעה'!$B$49</f>
        <v>7.8121264001748789E-4</v>
      </c>
    </row>
    <row r="237" spans="1:19">
      <c r="A237" s="8" t="s">
        <v>519</v>
      </c>
      <c r="B237" s="18" t="s">
        <v>520</v>
      </c>
      <c r="C237" s="8" t="s">
        <v>427</v>
      </c>
      <c r="D237" s="8" t="s">
        <v>428</v>
      </c>
      <c r="E237" s="22">
        <v>0</v>
      </c>
      <c r="F237" s="8" t="s">
        <v>440</v>
      </c>
      <c r="G237" s="8" t="s">
        <v>518</v>
      </c>
      <c r="H237" s="8" t="s">
        <v>429</v>
      </c>
      <c r="I237" s="22">
        <v>0</v>
      </c>
      <c r="J237" s="22">
        <v>12.65</v>
      </c>
      <c r="K237" s="8" t="s">
        <v>42</v>
      </c>
      <c r="L237" s="21">
        <v>4.2959999999999998E-2</v>
      </c>
      <c r="M237" s="10">
        <v>4.9299999999999997E-2</v>
      </c>
      <c r="N237" s="9">
        <v>320000</v>
      </c>
      <c r="O237" s="9">
        <v>97.71</v>
      </c>
      <c r="P237" s="9">
        <v>1226.6099999999999</v>
      </c>
      <c r="Q237" s="10">
        <v>2.0000000000000001E-4</v>
      </c>
      <c r="R237" s="10">
        <v>8.9999999999999993E-3</v>
      </c>
      <c r="S237" s="10">
        <f>P237/'סיכום נכסי ההשקעה'!$B$49</f>
        <v>1.2378644331837215E-3</v>
      </c>
    </row>
    <row r="238" spans="1:19">
      <c r="A238" s="8" t="s">
        <v>521</v>
      </c>
      <c r="B238" s="18" t="s">
        <v>522</v>
      </c>
      <c r="C238" s="8" t="s">
        <v>427</v>
      </c>
      <c r="D238" s="8" t="s">
        <v>428</v>
      </c>
      <c r="E238" s="22">
        <v>0</v>
      </c>
      <c r="F238" s="8" t="s">
        <v>498</v>
      </c>
      <c r="G238" s="8" t="s">
        <v>518</v>
      </c>
      <c r="H238" s="8" t="s">
        <v>429</v>
      </c>
      <c r="I238" s="22">
        <v>0</v>
      </c>
      <c r="J238" s="22">
        <v>0</v>
      </c>
      <c r="K238" s="8" t="s">
        <v>42</v>
      </c>
      <c r="L238" s="21">
        <v>0</v>
      </c>
      <c r="M238" s="10">
        <v>0</v>
      </c>
      <c r="N238" s="9">
        <v>78000</v>
      </c>
      <c r="O238" s="9">
        <v>106.92</v>
      </c>
      <c r="P238" s="9">
        <v>327.16000000000003</v>
      </c>
      <c r="Q238" s="10">
        <v>1E-4</v>
      </c>
      <c r="R238" s="10">
        <v>2.3999999999999998E-3</v>
      </c>
      <c r="S238" s="10">
        <f>P238/'סיכום נכסי ההשקעה'!$B$49</f>
        <v>3.3016176939727087E-4</v>
      </c>
    </row>
    <row r="239" spans="1:19">
      <c r="A239" s="8" t="s">
        <v>523</v>
      </c>
      <c r="B239" s="18" t="s">
        <v>524</v>
      </c>
      <c r="C239" s="8" t="s">
        <v>427</v>
      </c>
      <c r="D239" s="8" t="s">
        <v>428</v>
      </c>
      <c r="E239" s="22">
        <v>0</v>
      </c>
      <c r="F239" s="8" t="s">
        <v>459</v>
      </c>
      <c r="G239" s="8" t="s">
        <v>518</v>
      </c>
      <c r="H239" s="8" t="s">
        <v>429</v>
      </c>
      <c r="I239" s="22">
        <v>0</v>
      </c>
      <c r="J239" s="22">
        <v>13.94</v>
      </c>
      <c r="K239" s="8" t="s">
        <v>42</v>
      </c>
      <c r="L239" s="21">
        <v>7.0000000000000007E-2</v>
      </c>
      <c r="M239" s="10">
        <v>7.1800000000000003E-2</v>
      </c>
      <c r="N239" s="9">
        <v>161000</v>
      </c>
      <c r="O239" s="9">
        <v>102.52</v>
      </c>
      <c r="P239" s="9">
        <v>647.5</v>
      </c>
      <c r="Q239" s="10">
        <v>2.0000000000000001E-4</v>
      </c>
      <c r="R239" s="10">
        <v>4.7999999999999996E-3</v>
      </c>
      <c r="S239" s="10">
        <f>P239/'סיכום נכסי ההשקעה'!$B$49</f>
        <v>6.5344096370195887E-4</v>
      </c>
    </row>
    <row r="240" spans="1:19">
      <c r="A240" s="8" t="s">
        <v>525</v>
      </c>
      <c r="B240" s="18" t="s">
        <v>526</v>
      </c>
      <c r="C240" s="8" t="s">
        <v>465</v>
      </c>
      <c r="D240" s="8" t="s">
        <v>428</v>
      </c>
      <c r="E240" s="22">
        <v>0</v>
      </c>
      <c r="F240" s="8" t="s">
        <v>527</v>
      </c>
      <c r="G240" s="8" t="s">
        <v>518</v>
      </c>
      <c r="H240" s="8" t="s">
        <v>429</v>
      </c>
      <c r="I240" s="22">
        <v>0</v>
      </c>
      <c r="J240" s="22">
        <v>6.92</v>
      </c>
      <c r="K240" s="8" t="s">
        <v>42</v>
      </c>
      <c r="L240" s="21">
        <v>5.3030000000000001E-2</v>
      </c>
      <c r="M240" s="10">
        <v>5.6300000000000003E-2</v>
      </c>
      <c r="N240" s="9">
        <v>137000</v>
      </c>
      <c r="O240" s="9">
        <v>100.08</v>
      </c>
      <c r="P240" s="9">
        <v>537.88</v>
      </c>
      <c r="Q240" s="10">
        <v>1E-4</v>
      </c>
      <c r="R240" s="10">
        <v>4.0000000000000001E-3</v>
      </c>
      <c r="S240" s="10">
        <f>P240/'סיכום נכסי ההשקעה'!$B$49</f>
        <v>5.4281517460387594E-4</v>
      </c>
    </row>
    <row r="241" spans="1:19">
      <c r="A241" s="8" t="s">
        <v>528</v>
      </c>
      <c r="B241" s="18" t="s">
        <v>529</v>
      </c>
      <c r="C241" s="8" t="s">
        <v>427</v>
      </c>
      <c r="D241" s="8" t="s">
        <v>428</v>
      </c>
      <c r="E241" s="22">
        <v>0</v>
      </c>
      <c r="F241" s="8" t="s">
        <v>459</v>
      </c>
      <c r="G241" s="8" t="s">
        <v>518</v>
      </c>
      <c r="H241" s="8" t="s">
        <v>429</v>
      </c>
      <c r="I241" s="22">
        <v>0</v>
      </c>
      <c r="J241" s="22">
        <v>33.33</v>
      </c>
      <c r="K241" s="8" t="s">
        <v>44</v>
      </c>
      <c r="L241" s="21">
        <v>4.8500000000000001E-2</v>
      </c>
      <c r="M241" s="10">
        <v>4.9599999999999998E-2</v>
      </c>
      <c r="N241" s="9">
        <v>189000</v>
      </c>
      <c r="O241" s="9">
        <v>102.47</v>
      </c>
      <c r="P241" s="9">
        <v>1152.8</v>
      </c>
      <c r="Q241" s="10">
        <v>5.0000000000000001E-4</v>
      </c>
      <c r="R241" s="10">
        <v>8.5000000000000006E-3</v>
      </c>
      <c r="S241" s="10">
        <f>P241/'סיכום נכסי ההשקעה'!$B$49</f>
        <v>1.163377209197866E-3</v>
      </c>
    </row>
    <row r="242" spans="1:19">
      <c r="A242" s="8" t="s">
        <v>530</v>
      </c>
      <c r="B242" s="18" t="s">
        <v>531</v>
      </c>
      <c r="C242" s="8" t="s">
        <v>284</v>
      </c>
      <c r="D242" s="8" t="s">
        <v>428</v>
      </c>
      <c r="E242" s="22">
        <v>0</v>
      </c>
      <c r="F242" s="8" t="s">
        <v>501</v>
      </c>
      <c r="G242" s="8" t="s">
        <v>532</v>
      </c>
      <c r="H242" s="8" t="s">
        <v>429</v>
      </c>
      <c r="I242" s="22">
        <v>0</v>
      </c>
      <c r="J242" s="22">
        <v>7.68</v>
      </c>
      <c r="K242" s="8" t="s">
        <v>42</v>
      </c>
      <c r="L242" s="21">
        <v>4.4499999999999998E-2</v>
      </c>
      <c r="M242" s="10">
        <v>4.3799999999999999E-2</v>
      </c>
      <c r="N242" s="9">
        <v>185000</v>
      </c>
      <c r="O242" s="9">
        <v>103.24</v>
      </c>
      <c r="P242" s="9">
        <v>749.25</v>
      </c>
      <c r="Q242" s="10">
        <v>4.0000000000000002E-4</v>
      </c>
      <c r="R242" s="10">
        <v>5.4999999999999997E-3</v>
      </c>
      <c r="S242" s="10">
        <f>P242/'סיכום נכסי ההשקעה'!$B$49</f>
        <v>7.5612454371226667E-4</v>
      </c>
    </row>
    <row r="243" spans="1:19">
      <c r="A243" s="8" t="s">
        <v>533</v>
      </c>
      <c r="B243" s="18" t="s">
        <v>534</v>
      </c>
      <c r="C243" s="8" t="s">
        <v>427</v>
      </c>
      <c r="D243" s="8" t="s">
        <v>428</v>
      </c>
      <c r="E243" s="22">
        <v>0</v>
      </c>
      <c r="F243" s="8" t="s">
        <v>443</v>
      </c>
      <c r="G243" s="8" t="s">
        <v>532</v>
      </c>
      <c r="H243" s="8" t="s">
        <v>429</v>
      </c>
      <c r="I243" s="22">
        <v>0</v>
      </c>
      <c r="J243" s="22">
        <v>10.68</v>
      </c>
      <c r="K243" s="8" t="s">
        <v>42</v>
      </c>
      <c r="L243" s="21">
        <v>7.8750000000000001E-2</v>
      </c>
      <c r="M243" s="10">
        <v>7.5200000000000003E-2</v>
      </c>
      <c r="N243" s="9">
        <v>94000</v>
      </c>
      <c r="O243" s="9">
        <v>99.98</v>
      </c>
      <c r="P243" s="9">
        <v>368.69</v>
      </c>
      <c r="Q243" s="10">
        <v>1E-4</v>
      </c>
      <c r="R243" s="10">
        <v>2.7000000000000001E-3</v>
      </c>
      <c r="S243" s="10">
        <f>P243/'סיכום נכסי ההשקעה'!$B$49</f>
        <v>3.7207281684521271E-4</v>
      </c>
    </row>
    <row r="244" spans="1:19">
      <c r="A244" s="8" t="s">
        <v>535</v>
      </c>
      <c r="B244" s="18" t="s">
        <v>536</v>
      </c>
      <c r="C244" s="8" t="s">
        <v>434</v>
      </c>
      <c r="D244" s="8" t="s">
        <v>428</v>
      </c>
      <c r="E244" s="22">
        <v>0</v>
      </c>
      <c r="F244" s="8" t="s">
        <v>254</v>
      </c>
      <c r="G244" s="8" t="s">
        <v>1365</v>
      </c>
      <c r="H244" s="8" t="s">
        <v>1365</v>
      </c>
      <c r="I244" s="22">
        <v>0</v>
      </c>
      <c r="J244" s="22">
        <v>4.5999999999999996</v>
      </c>
      <c r="K244" s="8" t="s">
        <v>47</v>
      </c>
      <c r="L244" s="21">
        <v>0.03</v>
      </c>
      <c r="M244" s="10">
        <v>8.3999999999999995E-3</v>
      </c>
      <c r="N244" s="9">
        <v>147000</v>
      </c>
      <c r="O244" s="9">
        <v>111.64</v>
      </c>
      <c r="P244" s="9">
        <v>722.68</v>
      </c>
      <c r="Q244" s="10">
        <v>2.9999999999999997E-4</v>
      </c>
      <c r="R244" s="10">
        <v>5.3E-3</v>
      </c>
      <c r="S244" s="10">
        <f>P244/'סיכום נכסי ההשקעה'!$B$49</f>
        <v>7.2931075775773226E-4</v>
      </c>
    </row>
    <row r="245" spans="1:19">
      <c r="A245" s="8" t="s">
        <v>537</v>
      </c>
      <c r="B245" s="18" t="s">
        <v>538</v>
      </c>
      <c r="C245" s="8" t="s">
        <v>453</v>
      </c>
      <c r="D245" s="8" t="s">
        <v>428</v>
      </c>
      <c r="E245" s="22">
        <v>0</v>
      </c>
      <c r="F245" s="8" t="s">
        <v>539</v>
      </c>
      <c r="G245" s="8" t="s">
        <v>1365</v>
      </c>
      <c r="H245" s="8" t="s">
        <v>1365</v>
      </c>
      <c r="I245" s="22">
        <v>0</v>
      </c>
      <c r="J245" s="22">
        <v>4.32</v>
      </c>
      <c r="K245" s="8" t="s">
        <v>44</v>
      </c>
      <c r="L245" s="21">
        <v>0.02</v>
      </c>
      <c r="M245" s="10">
        <v>2.3099999999999999E-2</v>
      </c>
      <c r="N245" s="9">
        <v>79000</v>
      </c>
      <c r="O245" s="9">
        <v>98.76</v>
      </c>
      <c r="P245" s="9">
        <v>464.37</v>
      </c>
      <c r="Q245" s="10">
        <v>6.9999999999999999E-4</v>
      </c>
      <c r="R245" s="10">
        <v>3.3999999999999998E-3</v>
      </c>
      <c r="S245" s="10">
        <f>P245/'סיכום נכסי ההשקעה'!$B$49</f>
        <v>4.6863070318807514E-4</v>
      </c>
    </row>
    <row r="246" spans="1:19">
      <c r="A246" s="8" t="s">
        <v>540</v>
      </c>
      <c r="B246" s="18" t="s">
        <v>541</v>
      </c>
      <c r="C246" s="8" t="s">
        <v>284</v>
      </c>
      <c r="D246" s="8" t="s">
        <v>428</v>
      </c>
      <c r="E246" s="22">
        <v>0</v>
      </c>
      <c r="F246" s="8" t="s">
        <v>1366</v>
      </c>
      <c r="G246" s="8" t="s">
        <v>1365</v>
      </c>
      <c r="H246" s="8" t="s">
        <v>1365</v>
      </c>
      <c r="I246" s="22">
        <v>0</v>
      </c>
      <c r="J246" s="22">
        <v>4.12</v>
      </c>
      <c r="K246" s="8" t="s">
        <v>47</v>
      </c>
      <c r="L246" s="21">
        <v>0.04</v>
      </c>
      <c r="M246" s="10">
        <v>1.1900000000000001E-2</v>
      </c>
      <c r="N246" s="9">
        <v>100000</v>
      </c>
      <c r="O246" s="9">
        <v>115.91</v>
      </c>
      <c r="P246" s="9">
        <v>510.45</v>
      </c>
      <c r="Q246" s="10">
        <v>1E-3</v>
      </c>
      <c r="R246" s="10">
        <v>3.8E-3</v>
      </c>
      <c r="S246" s="10">
        <f>P246/'סיכום נכסי ההשקעה'!$B$49</f>
        <v>5.1513349794851725E-4</v>
      </c>
    </row>
    <row r="247" spans="1:19">
      <c r="A247" s="16" t="s">
        <v>542</v>
      </c>
      <c r="B247" s="17"/>
      <c r="C247" s="16"/>
      <c r="D247" s="16"/>
      <c r="E247" s="16"/>
      <c r="F247" s="16"/>
      <c r="G247" s="16"/>
      <c r="H247" s="16"/>
      <c r="I247" s="22"/>
      <c r="J247" s="22">
        <v>12.86</v>
      </c>
      <c r="K247" s="16"/>
      <c r="M247" s="20">
        <v>3.78E-2</v>
      </c>
      <c r="N247" s="19">
        <v>8084000</v>
      </c>
      <c r="P247" s="19">
        <v>32086.37</v>
      </c>
      <c r="R247" s="20">
        <v>0.23630000000000001</v>
      </c>
      <c r="S247" s="20">
        <f>SUM(S200:S246)</f>
        <v>3.2380769937448067E-2</v>
      </c>
    </row>
    <row r="249" spans="1:19">
      <c r="A249" s="4" t="s">
        <v>543</v>
      </c>
      <c r="B249" s="15"/>
      <c r="C249" s="4"/>
      <c r="D249" s="4"/>
      <c r="E249" s="4"/>
      <c r="F249" s="4"/>
      <c r="G249" s="4"/>
      <c r="H249" s="4"/>
      <c r="I249" s="4"/>
      <c r="J249" s="22">
        <v>12.86</v>
      </c>
      <c r="K249" s="4"/>
      <c r="M249" s="13">
        <v>3.78E-2</v>
      </c>
      <c r="N249" s="12">
        <v>8084000</v>
      </c>
      <c r="P249" s="12">
        <v>32086.37</v>
      </c>
      <c r="R249" s="13">
        <v>0.23630000000000001</v>
      </c>
      <c r="S249" s="13">
        <f>+S247+S197</f>
        <v>3.2380769937448067E-2</v>
      </c>
    </row>
    <row r="253" spans="1:19">
      <c r="A253" s="8" t="s">
        <v>139</v>
      </c>
      <c r="B253" s="18"/>
      <c r="C253" s="8"/>
      <c r="D253" s="8"/>
      <c r="E253" s="8"/>
      <c r="F253" s="8"/>
      <c r="G253" s="8"/>
      <c r="H253" s="8"/>
      <c r="I253" s="8"/>
      <c r="K253" s="8"/>
    </row>
    <row r="257" spans="1:1">
      <c r="A257" s="2" t="s">
        <v>72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4"/>
  <sheetViews>
    <sheetView rightToLeft="1" topLeftCell="A94" workbookViewId="0">
      <selection activeCell="D121" sqref="D121"/>
    </sheetView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46.7109375" customWidth="1"/>
    <col min="7" max="7" width="13.7109375" customWidth="1"/>
    <col min="8" max="8" width="15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544</v>
      </c>
    </row>
    <row r="6" spans="1:13">
      <c r="A6" s="2" t="s">
        <v>2</v>
      </c>
    </row>
    <row r="9" spans="1:13">
      <c r="A9" s="4" t="s">
        <v>74</v>
      </c>
      <c r="B9" s="4" t="s">
        <v>75</v>
      </c>
      <c r="C9" s="4" t="s">
        <v>141</v>
      </c>
      <c r="D9" s="4" t="s">
        <v>203</v>
      </c>
      <c r="E9" s="4" t="s">
        <v>76</v>
      </c>
      <c r="F9" s="4" t="s">
        <v>204</v>
      </c>
      <c r="G9" s="4" t="s">
        <v>79</v>
      </c>
      <c r="H9" s="4" t="s">
        <v>144</v>
      </c>
      <c r="I9" s="4" t="s">
        <v>41</v>
      </c>
      <c r="J9" s="4" t="s">
        <v>82</v>
      </c>
      <c r="K9" s="4" t="s">
        <v>145</v>
      </c>
      <c r="L9" s="4" t="s">
        <v>146</v>
      </c>
      <c r="M9" s="4" t="s">
        <v>84</v>
      </c>
    </row>
    <row r="10" spans="1:13" ht="13.5" thickBot="1">
      <c r="A10" s="5"/>
      <c r="B10" s="5"/>
      <c r="C10" s="5"/>
      <c r="D10" s="5"/>
      <c r="E10" s="5"/>
      <c r="F10" s="5"/>
      <c r="G10" s="5"/>
      <c r="H10" s="5" t="s">
        <v>149</v>
      </c>
      <c r="I10" s="5" t="s">
        <v>150</v>
      </c>
      <c r="J10" s="5" t="s">
        <v>86</v>
      </c>
      <c r="K10" s="5" t="s">
        <v>85</v>
      </c>
      <c r="L10" s="5" t="s">
        <v>85</v>
      </c>
      <c r="M10" s="5" t="s">
        <v>85</v>
      </c>
    </row>
    <row r="13" spans="1:13">
      <c r="A13" s="4" t="s">
        <v>545</v>
      </c>
      <c r="B13" s="15"/>
      <c r="C13" s="4"/>
      <c r="D13" s="4"/>
      <c r="E13" s="4"/>
      <c r="F13" s="4"/>
      <c r="G13" s="4"/>
      <c r="H13" s="12">
        <v>2888277.38</v>
      </c>
      <c r="J13" s="12">
        <v>74459.009999999995</v>
      </c>
      <c r="L13" s="13">
        <v>1</v>
      </c>
      <c r="M13" s="13">
        <f>J13/'סיכום נכסי ההשקעה'!B49</f>
        <v>7.5142188804160293E-2</v>
      </c>
    </row>
    <row r="16" spans="1:13">
      <c r="A16" s="4" t="s">
        <v>546</v>
      </c>
      <c r="B16" s="15"/>
      <c r="C16" s="4"/>
      <c r="D16" s="4"/>
      <c r="E16" s="4"/>
      <c r="F16" s="4"/>
      <c r="G16" s="4"/>
    </row>
    <row r="17" spans="1:13">
      <c r="A17" s="16" t="s">
        <v>547</v>
      </c>
      <c r="B17" s="17"/>
      <c r="C17" s="16"/>
      <c r="D17" s="16"/>
      <c r="E17" s="16"/>
      <c r="F17" s="16"/>
      <c r="G17" s="16"/>
    </row>
    <row r="18" spans="1:13">
      <c r="A18" s="8" t="s">
        <v>548</v>
      </c>
      <c r="B18" s="18">
        <v>593038</v>
      </c>
      <c r="C18" s="8" t="s">
        <v>155</v>
      </c>
      <c r="D18" s="22">
        <v>0</v>
      </c>
      <c r="E18" s="8">
        <v>593</v>
      </c>
      <c r="F18" s="8" t="s">
        <v>227</v>
      </c>
      <c r="G18" s="8" t="s">
        <v>93</v>
      </c>
      <c r="H18" s="9">
        <v>22032</v>
      </c>
      <c r="I18" s="9">
        <v>4877</v>
      </c>
      <c r="J18" s="9">
        <v>1074.5</v>
      </c>
      <c r="K18" s="10">
        <v>2.0000000000000001E-4</v>
      </c>
      <c r="L18" s="10">
        <v>1.44E-2</v>
      </c>
      <c r="M18" s="10">
        <f>J18/'סיכום נכסי ההשקעה'!$B$49</f>
        <v>1.084358788413521E-3</v>
      </c>
    </row>
    <row r="19" spans="1:13">
      <c r="A19" s="8" t="s">
        <v>549</v>
      </c>
      <c r="B19" s="18">
        <v>691212</v>
      </c>
      <c r="C19" s="8" t="s">
        <v>155</v>
      </c>
      <c r="D19" s="22">
        <v>0</v>
      </c>
      <c r="E19" s="8">
        <v>691</v>
      </c>
      <c r="F19" s="8" t="s">
        <v>227</v>
      </c>
      <c r="G19" s="8" t="s">
        <v>93</v>
      </c>
      <c r="H19" s="9">
        <v>280000</v>
      </c>
      <c r="I19" s="9">
        <v>716.6</v>
      </c>
      <c r="J19" s="9">
        <v>2006.48</v>
      </c>
      <c r="K19" s="10">
        <v>2.9999999999999997E-4</v>
      </c>
      <c r="L19" s="10">
        <v>2.69E-2</v>
      </c>
      <c r="M19" s="10">
        <f>J19/'סיכום נכסי ההשקעה'!$B$49</f>
        <v>2.0248899225462648E-3</v>
      </c>
    </row>
    <row r="20" spans="1:13">
      <c r="A20" s="8" t="s">
        <v>550</v>
      </c>
      <c r="B20" s="18">
        <v>604611</v>
      </c>
      <c r="C20" s="8" t="s">
        <v>155</v>
      </c>
      <c r="D20" s="22">
        <v>0</v>
      </c>
      <c r="E20" s="8">
        <v>604</v>
      </c>
      <c r="F20" s="8" t="s">
        <v>227</v>
      </c>
      <c r="G20" s="8" t="s">
        <v>93</v>
      </c>
      <c r="H20" s="9">
        <v>367200</v>
      </c>
      <c r="I20" s="9">
        <v>1464</v>
      </c>
      <c r="J20" s="9">
        <v>5375.81</v>
      </c>
      <c r="K20" s="10">
        <v>2.0000000000000001E-4</v>
      </c>
      <c r="L20" s="10">
        <v>7.22E-2</v>
      </c>
      <c r="M20" s="10">
        <f>J20/'סיכום נכסי ההשקעה'!$B$49</f>
        <v>5.4251343120905451E-3</v>
      </c>
    </row>
    <row r="21" spans="1:13">
      <c r="A21" s="8" t="s">
        <v>551</v>
      </c>
      <c r="B21" s="18">
        <v>695437</v>
      </c>
      <c r="C21" s="8" t="s">
        <v>155</v>
      </c>
      <c r="D21" s="22">
        <v>0</v>
      </c>
      <c r="E21" s="8">
        <v>695</v>
      </c>
      <c r="F21" s="8" t="s">
        <v>227</v>
      </c>
      <c r="G21" s="8" t="s">
        <v>93</v>
      </c>
      <c r="H21" s="9">
        <v>22000</v>
      </c>
      <c r="I21" s="9">
        <v>4636</v>
      </c>
      <c r="J21" s="9">
        <v>1019.92</v>
      </c>
      <c r="K21" s="10">
        <v>1E-4</v>
      </c>
      <c r="L21" s="10">
        <v>1.37E-2</v>
      </c>
      <c r="M21" s="10">
        <f>J21/'סיכום נכסי ההשקעה'!$B$49</f>
        <v>1.0292780041681882E-3</v>
      </c>
    </row>
    <row r="22" spans="1:13">
      <c r="A22" s="8" t="s">
        <v>552</v>
      </c>
      <c r="B22" s="18">
        <v>662577</v>
      </c>
      <c r="C22" s="8" t="s">
        <v>155</v>
      </c>
      <c r="D22" s="22">
        <v>0</v>
      </c>
      <c r="E22" s="8">
        <v>662</v>
      </c>
      <c r="F22" s="8" t="s">
        <v>227</v>
      </c>
      <c r="G22" s="8" t="s">
        <v>93</v>
      </c>
      <c r="H22" s="9">
        <v>259050</v>
      </c>
      <c r="I22" s="9">
        <v>1973</v>
      </c>
      <c r="J22" s="9">
        <v>5111.0600000000004</v>
      </c>
      <c r="K22" s="10">
        <v>2.0000000000000001E-4</v>
      </c>
      <c r="L22" s="10">
        <v>6.8599999999999994E-2</v>
      </c>
      <c r="M22" s="10">
        <f>J22/'סיכום נכסי ההשקעה'!$B$49</f>
        <v>5.1579551690170413E-3</v>
      </c>
    </row>
    <row r="23" spans="1:13">
      <c r="A23" s="8" t="s">
        <v>553</v>
      </c>
      <c r="B23" s="18">
        <v>126011</v>
      </c>
      <c r="C23" s="8" t="s">
        <v>155</v>
      </c>
      <c r="D23" s="22">
        <v>0</v>
      </c>
      <c r="E23" s="8">
        <v>126</v>
      </c>
      <c r="F23" s="8" t="s">
        <v>245</v>
      </c>
      <c r="G23" s="8" t="s">
        <v>93</v>
      </c>
      <c r="H23" s="9">
        <v>12610</v>
      </c>
      <c r="I23" s="9">
        <v>3930</v>
      </c>
      <c r="J23" s="9">
        <v>495.57</v>
      </c>
      <c r="K23" s="10">
        <v>1E-4</v>
      </c>
      <c r="L23" s="10">
        <v>6.7000000000000002E-3</v>
      </c>
      <c r="M23" s="10">
        <f>J23/'סיכום נכסי ההשקעה'!$B$49</f>
        <v>5.0011697047379117E-4</v>
      </c>
    </row>
    <row r="24" spans="1:13">
      <c r="A24" s="8" t="s">
        <v>554</v>
      </c>
      <c r="B24" s="18">
        <v>126016</v>
      </c>
      <c r="C24" s="8" t="s">
        <v>155</v>
      </c>
      <c r="D24" s="22">
        <v>0</v>
      </c>
      <c r="E24" s="8">
        <v>126</v>
      </c>
      <c r="F24" s="8" t="s">
        <v>245</v>
      </c>
      <c r="G24" s="8" t="s">
        <v>93</v>
      </c>
      <c r="H24" s="9">
        <v>5800.6</v>
      </c>
      <c r="I24" s="9">
        <v>100</v>
      </c>
      <c r="J24" s="9">
        <v>5.8</v>
      </c>
      <c r="K24" s="10">
        <v>0</v>
      </c>
      <c r="L24" s="10">
        <v>1E-4</v>
      </c>
      <c r="M24" s="10">
        <f>J24/'סיכום נכסי ההשקעה'!$B$49</f>
        <v>5.8532163543959252E-6</v>
      </c>
    </row>
    <row r="25" spans="1:13">
      <c r="A25" s="8" t="s">
        <v>555</v>
      </c>
      <c r="B25" s="18">
        <v>1119478</v>
      </c>
      <c r="C25" s="8" t="s">
        <v>155</v>
      </c>
      <c r="D25" s="22">
        <v>0</v>
      </c>
      <c r="E25" s="8">
        <v>1420</v>
      </c>
      <c r="F25" s="8" t="s">
        <v>245</v>
      </c>
      <c r="G25" s="8" t="s">
        <v>93</v>
      </c>
      <c r="H25" s="9">
        <v>7691</v>
      </c>
      <c r="I25" s="9">
        <v>15680</v>
      </c>
      <c r="J25" s="9">
        <v>1205.95</v>
      </c>
      <c r="K25" s="10">
        <v>1E-4</v>
      </c>
      <c r="L25" s="10">
        <v>1.6199999999999999E-2</v>
      </c>
      <c r="M25" s="10">
        <f>J25/'סיכום נכסי ההשקעה'!$B$49</f>
        <v>1.2170148728592701E-3</v>
      </c>
    </row>
    <row r="26" spans="1:13">
      <c r="A26" s="8" t="s">
        <v>556</v>
      </c>
      <c r="B26" s="18">
        <v>1081082</v>
      </c>
      <c r="C26" s="8" t="s">
        <v>155</v>
      </c>
      <c r="D26" s="22">
        <v>0</v>
      </c>
      <c r="E26" s="8">
        <v>1037</v>
      </c>
      <c r="F26" s="8" t="s">
        <v>314</v>
      </c>
      <c r="G26" s="8" t="s">
        <v>93</v>
      </c>
      <c r="H26" s="9">
        <v>12325</v>
      </c>
      <c r="I26" s="9">
        <v>14830</v>
      </c>
      <c r="J26" s="9">
        <v>1827.8</v>
      </c>
      <c r="K26" s="10">
        <v>2.0000000000000001E-4</v>
      </c>
      <c r="L26" s="10">
        <v>2.4500000000000001E-2</v>
      </c>
      <c r="M26" s="10">
        <f>J26/'סיכום נכסי ההשקעה'!$B$49</f>
        <v>1.8445704918215297E-3</v>
      </c>
    </row>
    <row r="27" spans="1:13">
      <c r="A27" s="8" t="s">
        <v>557</v>
      </c>
      <c r="B27" s="18">
        <v>746016</v>
      </c>
      <c r="C27" s="8" t="s">
        <v>155</v>
      </c>
      <c r="D27" s="22">
        <v>0</v>
      </c>
      <c r="E27" s="8">
        <v>746</v>
      </c>
      <c r="F27" s="8" t="s">
        <v>314</v>
      </c>
      <c r="G27" s="8" t="s">
        <v>93</v>
      </c>
      <c r="H27" s="9">
        <v>12623</v>
      </c>
      <c r="I27" s="9">
        <v>5263</v>
      </c>
      <c r="J27" s="9">
        <v>664.35</v>
      </c>
      <c r="K27" s="10">
        <v>1E-4</v>
      </c>
      <c r="L27" s="10">
        <v>8.8999999999999999E-3</v>
      </c>
      <c r="M27" s="10">
        <f>J27/'סיכום נכסי ההשקעה'!$B$49</f>
        <v>6.7044556638671258E-4</v>
      </c>
    </row>
    <row r="28" spans="1:13">
      <c r="A28" s="8" t="s">
        <v>558</v>
      </c>
      <c r="B28" s="18">
        <v>629014</v>
      </c>
      <c r="C28" s="8" t="s">
        <v>155</v>
      </c>
      <c r="D28" s="22">
        <v>0</v>
      </c>
      <c r="E28" s="8">
        <v>629</v>
      </c>
      <c r="F28" s="8" t="s">
        <v>357</v>
      </c>
      <c r="G28" s="8" t="s">
        <v>93</v>
      </c>
      <c r="H28" s="9">
        <v>20125</v>
      </c>
      <c r="I28" s="9">
        <v>22450</v>
      </c>
      <c r="J28" s="9">
        <v>4518.0600000000004</v>
      </c>
      <c r="K28" s="10">
        <v>0</v>
      </c>
      <c r="L28" s="10">
        <v>6.0699999999999997E-2</v>
      </c>
      <c r="M28" s="10">
        <f>J28/'סיכום נכסי ההשקעה'!$B$49</f>
        <v>4.5595142555417342E-3</v>
      </c>
    </row>
    <row r="29" spans="1:13">
      <c r="A29" s="8" t="s">
        <v>559</v>
      </c>
      <c r="B29" s="18">
        <v>281014</v>
      </c>
      <c r="C29" s="8" t="s">
        <v>155</v>
      </c>
      <c r="D29" s="22">
        <v>0</v>
      </c>
      <c r="E29" s="8">
        <v>281</v>
      </c>
      <c r="F29" s="8" t="s">
        <v>357</v>
      </c>
      <c r="G29" s="8" t="s">
        <v>93</v>
      </c>
      <c r="H29" s="9">
        <v>212732</v>
      </c>
      <c r="I29" s="9">
        <v>2018</v>
      </c>
      <c r="J29" s="9">
        <v>4292.93</v>
      </c>
      <c r="K29" s="10">
        <v>2.0000000000000001E-4</v>
      </c>
      <c r="L29" s="10">
        <v>5.7700000000000001E-2</v>
      </c>
      <c r="M29" s="10">
        <f>J29/'סיכום נכסי ההשקעה'!$B$49</f>
        <v>4.3323186352201551E-3</v>
      </c>
    </row>
    <row r="30" spans="1:13">
      <c r="A30" s="8" t="s">
        <v>560</v>
      </c>
      <c r="B30" s="18">
        <v>1130699</v>
      </c>
      <c r="C30" s="8" t="s">
        <v>155</v>
      </c>
      <c r="D30" s="22">
        <v>0</v>
      </c>
      <c r="E30" s="8">
        <v>1612</v>
      </c>
      <c r="F30" s="8" t="s">
        <v>357</v>
      </c>
      <c r="G30" s="8" t="s">
        <v>93</v>
      </c>
      <c r="H30" s="9">
        <v>4830</v>
      </c>
      <c r="I30" s="9">
        <v>61500</v>
      </c>
      <c r="J30" s="9">
        <v>2970.45</v>
      </c>
      <c r="K30" s="10">
        <v>0</v>
      </c>
      <c r="L30" s="10">
        <v>3.9899999999999998E-2</v>
      </c>
      <c r="M30" s="10">
        <f>J30/'סיכום נכסי ההשקעה'!$B$49</f>
        <v>2.9977045723992026E-3</v>
      </c>
    </row>
    <row r="31" spans="1:13">
      <c r="A31" s="8" t="s">
        <v>561</v>
      </c>
      <c r="B31" s="18">
        <v>576017</v>
      </c>
      <c r="C31" s="8" t="s">
        <v>155</v>
      </c>
      <c r="D31" s="22">
        <v>0</v>
      </c>
      <c r="E31" s="8">
        <v>576</v>
      </c>
      <c r="F31" s="8" t="s">
        <v>308</v>
      </c>
      <c r="G31" s="8" t="s">
        <v>93</v>
      </c>
      <c r="H31" s="9">
        <v>1</v>
      </c>
      <c r="I31" s="9">
        <v>94000</v>
      </c>
      <c r="J31" s="9">
        <v>0.94</v>
      </c>
      <c r="K31" s="10">
        <v>0</v>
      </c>
      <c r="L31" s="10">
        <v>0</v>
      </c>
      <c r="M31" s="10">
        <f>J31/'סיכום נכסי ההשקעה'!$B$49</f>
        <v>9.4862471950554643E-7</v>
      </c>
    </row>
    <row r="32" spans="1:13">
      <c r="A32" s="8" t="s">
        <v>562</v>
      </c>
      <c r="B32" s="18">
        <v>1100007</v>
      </c>
      <c r="C32" s="8" t="s">
        <v>155</v>
      </c>
      <c r="D32" s="22">
        <v>0</v>
      </c>
      <c r="E32" s="8">
        <v>1363</v>
      </c>
      <c r="F32" s="8" t="s">
        <v>308</v>
      </c>
      <c r="G32" s="8" t="s">
        <v>93</v>
      </c>
      <c r="H32" s="9">
        <v>3385</v>
      </c>
      <c r="I32" s="9">
        <v>58380</v>
      </c>
      <c r="J32" s="9">
        <v>1976.16</v>
      </c>
      <c r="K32" s="10">
        <v>2.9999999999999997E-4</v>
      </c>
      <c r="L32" s="10">
        <v>2.6499999999999999E-2</v>
      </c>
      <c r="M32" s="10">
        <f>J32/'סיכום נכסי ההשקעה'!$B$49</f>
        <v>1.9942917294660436E-3</v>
      </c>
    </row>
    <row r="33" spans="1:13">
      <c r="A33" s="8" t="s">
        <v>563</v>
      </c>
      <c r="B33" s="18">
        <v>273011</v>
      </c>
      <c r="C33" s="8" t="s">
        <v>155</v>
      </c>
      <c r="D33" s="22">
        <v>0</v>
      </c>
      <c r="E33" s="8">
        <v>273</v>
      </c>
      <c r="F33" s="8" t="s">
        <v>564</v>
      </c>
      <c r="G33" s="8" t="s">
        <v>93</v>
      </c>
      <c r="H33" s="9">
        <v>6119</v>
      </c>
      <c r="I33" s="9">
        <v>21410</v>
      </c>
      <c r="J33" s="9">
        <v>1310.08</v>
      </c>
      <c r="K33" s="10">
        <v>1E-4</v>
      </c>
      <c r="L33" s="10">
        <v>1.7600000000000001E-2</v>
      </c>
      <c r="M33" s="10">
        <f>J33/'סיכום נכסי ההשקעה'!$B$49</f>
        <v>1.3221002899253471E-3</v>
      </c>
    </row>
    <row r="34" spans="1:13">
      <c r="A34" s="8" t="s">
        <v>565</v>
      </c>
      <c r="B34" s="18">
        <v>1134402</v>
      </c>
      <c r="C34" s="8" t="s">
        <v>155</v>
      </c>
      <c r="D34" s="22">
        <v>0</v>
      </c>
      <c r="E34" s="8">
        <v>2250</v>
      </c>
      <c r="F34" s="8" t="s">
        <v>566</v>
      </c>
      <c r="G34" s="8" t="s">
        <v>93</v>
      </c>
      <c r="H34" s="9">
        <v>8742.0400000000009</v>
      </c>
      <c r="I34" s="9">
        <v>13230</v>
      </c>
      <c r="J34" s="9">
        <v>1156.57</v>
      </c>
      <c r="K34" s="10">
        <v>2.0000000000000001E-4</v>
      </c>
      <c r="L34" s="10">
        <v>1.55E-2</v>
      </c>
      <c r="M34" s="10">
        <f>J34/'סיכום נכסי ההשקעה'!$B$49</f>
        <v>1.1671817998282232E-3</v>
      </c>
    </row>
    <row r="35" spans="1:13">
      <c r="A35" s="16" t="s">
        <v>567</v>
      </c>
      <c r="B35" s="17"/>
      <c r="C35" s="16"/>
      <c r="D35" s="16"/>
      <c r="E35" s="16"/>
      <c r="F35" s="16"/>
      <c r="G35" s="16"/>
      <c r="H35" s="19">
        <v>1257265.6399999999</v>
      </c>
      <c r="J35" s="19">
        <v>35012.43</v>
      </c>
      <c r="L35" s="20">
        <v>0.47020000000000001</v>
      </c>
      <c r="M35" s="20">
        <f>SUM(M18:M34)</f>
        <v>3.5333677221231471E-2</v>
      </c>
    </row>
    <row r="37" spans="1:13">
      <c r="A37" s="16" t="s">
        <v>568</v>
      </c>
      <c r="B37" s="17"/>
      <c r="C37" s="16"/>
      <c r="D37" s="16"/>
      <c r="E37" s="16"/>
      <c r="F37" s="16"/>
      <c r="G37" s="16"/>
    </row>
    <row r="38" spans="1:13">
      <c r="A38" s="8" t="s">
        <v>569</v>
      </c>
      <c r="B38" s="18">
        <v>763011</v>
      </c>
      <c r="C38" s="8" t="s">
        <v>155</v>
      </c>
      <c r="D38" s="22">
        <v>0</v>
      </c>
      <c r="E38" s="8">
        <v>763</v>
      </c>
      <c r="F38" s="8" t="s">
        <v>227</v>
      </c>
      <c r="G38" s="8" t="s">
        <v>93</v>
      </c>
      <c r="H38" s="9">
        <v>8688.64</v>
      </c>
      <c r="I38" s="9">
        <v>5645</v>
      </c>
      <c r="J38" s="9">
        <v>490.47</v>
      </c>
      <c r="K38" s="10">
        <v>2.0000000000000001E-4</v>
      </c>
      <c r="L38" s="10">
        <v>6.6E-3</v>
      </c>
      <c r="M38" s="10">
        <f>J38/'סיכום נכסי ההשקעה'!$B$49</f>
        <v>4.9497017678285687E-4</v>
      </c>
    </row>
    <row r="39" spans="1:13">
      <c r="A39" s="8" t="s">
        <v>570</v>
      </c>
      <c r="B39" s="18">
        <v>1129501</v>
      </c>
      <c r="C39" s="8" t="s">
        <v>155</v>
      </c>
      <c r="D39" s="22">
        <v>0</v>
      </c>
      <c r="E39" s="8">
        <v>1608</v>
      </c>
      <c r="F39" s="8" t="s">
        <v>254</v>
      </c>
      <c r="G39" s="8" t="s">
        <v>93</v>
      </c>
      <c r="H39" s="9">
        <v>184</v>
      </c>
      <c r="I39" s="9">
        <v>17900</v>
      </c>
      <c r="J39" s="9">
        <v>32.94</v>
      </c>
      <c r="K39" s="10">
        <v>0</v>
      </c>
      <c r="L39" s="10">
        <v>4.0000000000000002E-4</v>
      </c>
      <c r="M39" s="10">
        <f>J39/'סיכום נכסי ההשקעה'!$B$49</f>
        <v>3.3242232192034789E-5</v>
      </c>
    </row>
    <row r="40" spans="1:13">
      <c r="A40" s="8" t="s">
        <v>571</v>
      </c>
      <c r="B40" s="18">
        <v>1104249</v>
      </c>
      <c r="C40" s="8" t="s">
        <v>155</v>
      </c>
      <c r="D40" s="22">
        <v>0</v>
      </c>
      <c r="E40" s="8">
        <v>1445</v>
      </c>
      <c r="F40" s="8" t="s">
        <v>337</v>
      </c>
      <c r="G40" s="8" t="s">
        <v>93</v>
      </c>
      <c r="H40" s="9">
        <v>1717</v>
      </c>
      <c r="I40" s="9">
        <v>16750</v>
      </c>
      <c r="J40" s="9">
        <v>287.60000000000002</v>
      </c>
      <c r="K40" s="10">
        <v>1E-4</v>
      </c>
      <c r="L40" s="10">
        <v>3.8999999999999998E-3</v>
      </c>
      <c r="M40" s="10">
        <f>J40/'סיכום נכסי ההשקעה'!$B$49</f>
        <v>2.902387971593566E-4</v>
      </c>
    </row>
    <row r="41" spans="1:13">
      <c r="A41" s="8" t="s">
        <v>572</v>
      </c>
      <c r="B41" s="18">
        <v>777037</v>
      </c>
      <c r="C41" s="8" t="s">
        <v>155</v>
      </c>
      <c r="D41" s="22">
        <v>0</v>
      </c>
      <c r="E41" s="8">
        <v>777</v>
      </c>
      <c r="F41" s="8" t="s">
        <v>337</v>
      </c>
      <c r="G41" s="8" t="s">
        <v>93</v>
      </c>
      <c r="H41" s="9">
        <v>19859</v>
      </c>
      <c r="I41" s="9">
        <v>931.8</v>
      </c>
      <c r="J41" s="9">
        <v>185.05</v>
      </c>
      <c r="K41" s="10">
        <v>1E-4</v>
      </c>
      <c r="L41" s="10">
        <v>2.5000000000000001E-3</v>
      </c>
      <c r="M41" s="10">
        <f>J41/'סיכום נכסי ההשקעה'!$B$49</f>
        <v>1.8674787696223552E-4</v>
      </c>
    </row>
    <row r="42" spans="1:13">
      <c r="A42" s="8" t="s">
        <v>573</v>
      </c>
      <c r="B42" s="18">
        <v>390013</v>
      </c>
      <c r="C42" s="8" t="s">
        <v>155</v>
      </c>
      <c r="D42" s="22">
        <v>0</v>
      </c>
      <c r="E42" s="8">
        <v>390</v>
      </c>
      <c r="F42" s="8" t="s">
        <v>245</v>
      </c>
      <c r="G42" s="8" t="s">
        <v>93</v>
      </c>
      <c r="H42" s="9">
        <v>14000</v>
      </c>
      <c r="I42" s="9">
        <v>2826</v>
      </c>
      <c r="J42" s="9">
        <v>395.64</v>
      </c>
      <c r="K42" s="10">
        <v>1E-4</v>
      </c>
      <c r="L42" s="10">
        <v>5.3E-3</v>
      </c>
      <c r="M42" s="10">
        <f>J42/'סיכום נכסי ההשקעה'!$B$49</f>
        <v>3.992700893884834E-4</v>
      </c>
    </row>
    <row r="43" spans="1:13">
      <c r="A43" s="8" t="s">
        <v>574</v>
      </c>
      <c r="B43" s="18">
        <v>1091354</v>
      </c>
      <c r="C43" s="8" t="s">
        <v>155</v>
      </c>
      <c r="D43" s="22">
        <v>0</v>
      </c>
      <c r="E43" s="8">
        <v>1172</v>
      </c>
      <c r="F43" s="8" t="s">
        <v>245</v>
      </c>
      <c r="G43" s="8" t="s">
        <v>93</v>
      </c>
      <c r="H43" s="9">
        <v>21584</v>
      </c>
      <c r="I43" s="9">
        <v>5138</v>
      </c>
      <c r="J43" s="9">
        <v>1108.99</v>
      </c>
      <c r="K43" s="10">
        <v>8.0000000000000004E-4</v>
      </c>
      <c r="L43" s="10">
        <v>1.49E-2</v>
      </c>
      <c r="M43" s="10">
        <f>J43/'סיכום נכסי ההשקעה'!$B$49</f>
        <v>1.1191652422175063E-3</v>
      </c>
    </row>
    <row r="44" spans="1:13">
      <c r="A44" s="8" t="s">
        <v>575</v>
      </c>
      <c r="B44" s="18">
        <v>251017</v>
      </c>
      <c r="C44" s="8" t="s">
        <v>155</v>
      </c>
      <c r="D44" s="22">
        <v>0</v>
      </c>
      <c r="E44" s="8">
        <v>251</v>
      </c>
      <c r="F44" s="8" t="s">
        <v>245</v>
      </c>
      <c r="G44" s="8" t="s">
        <v>93</v>
      </c>
      <c r="H44" s="9">
        <v>80450</v>
      </c>
      <c r="I44" s="9">
        <v>1010</v>
      </c>
      <c r="J44" s="9">
        <v>812.54</v>
      </c>
      <c r="K44" s="10">
        <v>1E-3</v>
      </c>
      <c r="L44" s="10">
        <v>1.09E-2</v>
      </c>
      <c r="M44" s="10">
        <f>J44/'סיכום נכסי ההשקעה'!$B$49</f>
        <v>8.1999524424152838E-4</v>
      </c>
    </row>
    <row r="45" spans="1:13">
      <c r="A45" s="8" t="s">
        <v>576</v>
      </c>
      <c r="B45" s="18">
        <v>759019</v>
      </c>
      <c r="C45" s="8" t="s">
        <v>155</v>
      </c>
      <c r="D45" s="22">
        <v>0</v>
      </c>
      <c r="E45" s="8">
        <v>759</v>
      </c>
      <c r="F45" s="8" t="s">
        <v>245</v>
      </c>
      <c r="G45" s="8" t="s">
        <v>93</v>
      </c>
      <c r="H45" s="9">
        <v>1125</v>
      </c>
      <c r="I45" s="9">
        <v>115300</v>
      </c>
      <c r="J45" s="9">
        <v>1297.1300000000001</v>
      </c>
      <c r="K45" s="10">
        <v>5.9999999999999995E-4</v>
      </c>
      <c r="L45" s="10">
        <v>1.7399999999999999E-2</v>
      </c>
      <c r="M45" s="10">
        <f>J45/'סיכום נכסי ההשקעה'!$B$49</f>
        <v>1.3090314706513081E-3</v>
      </c>
    </row>
    <row r="46" spans="1:13">
      <c r="A46" s="8" t="s">
        <v>577</v>
      </c>
      <c r="B46" s="18">
        <v>699017</v>
      </c>
      <c r="C46" s="8" t="s">
        <v>155</v>
      </c>
      <c r="D46" s="22">
        <v>0</v>
      </c>
      <c r="E46" s="8">
        <v>699</v>
      </c>
      <c r="F46" s="8" t="s">
        <v>245</v>
      </c>
      <c r="G46" s="8" t="s">
        <v>93</v>
      </c>
      <c r="H46" s="9">
        <v>900</v>
      </c>
      <c r="I46" s="9">
        <v>25750</v>
      </c>
      <c r="J46" s="9">
        <v>231.75</v>
      </c>
      <c r="K46" s="10">
        <v>1E-4</v>
      </c>
      <c r="L46" s="10">
        <v>3.0999999999999999E-3</v>
      </c>
      <c r="M46" s="10">
        <f>J46/'סיכום נכסי ההשקעה'!$B$49</f>
        <v>2.3387636036745787E-4</v>
      </c>
    </row>
    <row r="47" spans="1:13">
      <c r="A47" s="8" t="s">
        <v>578</v>
      </c>
      <c r="B47" s="18">
        <v>1081215</v>
      </c>
      <c r="C47" s="8" t="s">
        <v>155</v>
      </c>
      <c r="D47" s="22">
        <v>0</v>
      </c>
      <c r="E47" s="8">
        <v>1043</v>
      </c>
      <c r="F47" s="8" t="s">
        <v>245</v>
      </c>
      <c r="G47" s="8" t="s">
        <v>93</v>
      </c>
      <c r="H47" s="9">
        <v>23070</v>
      </c>
      <c r="I47" s="9">
        <v>6900</v>
      </c>
      <c r="J47" s="9">
        <v>1591.83</v>
      </c>
      <c r="K47" s="10">
        <v>4.0000000000000002E-4</v>
      </c>
      <c r="L47" s="10">
        <v>2.1399999999999999E-2</v>
      </c>
      <c r="M47" s="10">
        <f>J47/'סיכום נכסי ההשקעה'!$B$49</f>
        <v>1.606435411968632E-3</v>
      </c>
    </row>
    <row r="48" spans="1:13">
      <c r="A48" s="8" t="s">
        <v>579</v>
      </c>
      <c r="B48" s="18">
        <v>1098565</v>
      </c>
      <c r="C48" s="8" t="s">
        <v>155</v>
      </c>
      <c r="D48" s="22">
        <v>0</v>
      </c>
      <c r="E48" s="8">
        <v>1349</v>
      </c>
      <c r="F48" s="8" t="s">
        <v>245</v>
      </c>
      <c r="G48" s="8" t="s">
        <v>93</v>
      </c>
      <c r="H48" s="9">
        <v>3663</v>
      </c>
      <c r="I48" s="9">
        <v>12000</v>
      </c>
      <c r="J48" s="9">
        <v>439.56</v>
      </c>
      <c r="K48" s="10">
        <v>2.9999999999999997E-4</v>
      </c>
      <c r="L48" s="10">
        <v>5.8999999999999999E-3</v>
      </c>
      <c r="M48" s="10">
        <f>J48/'סיכום נכסי ההשקעה'!$B$49</f>
        <v>4.4359306564452979E-4</v>
      </c>
    </row>
    <row r="49" spans="1:13">
      <c r="A49" s="8" t="s">
        <v>580</v>
      </c>
      <c r="B49" s="18">
        <v>1098920</v>
      </c>
      <c r="C49" s="8" t="s">
        <v>155</v>
      </c>
      <c r="D49" s="22">
        <v>0</v>
      </c>
      <c r="E49" s="8">
        <v>1357</v>
      </c>
      <c r="F49" s="8" t="s">
        <v>245</v>
      </c>
      <c r="G49" s="8" t="s">
        <v>93</v>
      </c>
      <c r="H49" s="9">
        <v>56000</v>
      </c>
      <c r="I49" s="9">
        <v>1031</v>
      </c>
      <c r="J49" s="9">
        <v>577.36</v>
      </c>
      <c r="K49" s="10">
        <v>2.9999999999999997E-4</v>
      </c>
      <c r="L49" s="10">
        <v>7.7999999999999996E-3</v>
      </c>
      <c r="M49" s="10">
        <f>J49/'סיכום נכסי ההשקעה'!$B$49</f>
        <v>5.8265741282310891E-4</v>
      </c>
    </row>
    <row r="50" spans="1:13">
      <c r="A50" s="8" t="s">
        <v>581</v>
      </c>
      <c r="B50" s="18">
        <v>1081942</v>
      </c>
      <c r="C50" s="8" t="s">
        <v>155</v>
      </c>
      <c r="D50" s="22">
        <v>0</v>
      </c>
      <c r="E50" s="8">
        <v>1068</v>
      </c>
      <c r="F50" s="8" t="s">
        <v>245</v>
      </c>
      <c r="G50" s="8" t="s">
        <v>93</v>
      </c>
      <c r="H50" s="9">
        <v>68047</v>
      </c>
      <c r="I50" s="9">
        <v>713</v>
      </c>
      <c r="J50" s="9">
        <v>485.18</v>
      </c>
      <c r="K50" s="10">
        <v>2.0000000000000001E-4</v>
      </c>
      <c r="L50" s="10">
        <v>6.4999999999999997E-3</v>
      </c>
      <c r="M50" s="10">
        <f>J50/'סיכום נכסי ההשקעה'!$B$49</f>
        <v>4.8963163979755427E-4</v>
      </c>
    </row>
    <row r="51" spans="1:13">
      <c r="A51" s="8" t="s">
        <v>582</v>
      </c>
      <c r="B51" s="18">
        <v>627034</v>
      </c>
      <c r="C51" s="8" t="s">
        <v>155</v>
      </c>
      <c r="D51" s="22">
        <v>0</v>
      </c>
      <c r="E51" s="8">
        <v>627</v>
      </c>
      <c r="F51" s="8" t="s">
        <v>583</v>
      </c>
      <c r="G51" s="8" t="s">
        <v>93</v>
      </c>
      <c r="H51" s="9">
        <v>8402</v>
      </c>
      <c r="I51" s="9">
        <v>11750</v>
      </c>
      <c r="J51" s="9">
        <v>987.24</v>
      </c>
      <c r="K51" s="10">
        <v>2.9999999999999997E-4</v>
      </c>
      <c r="L51" s="10">
        <v>1.3299999999999999E-2</v>
      </c>
      <c r="M51" s="10">
        <f>J51/'סיכום נכסי ההשקעה'!$B$49</f>
        <v>9.9629815753686773E-4</v>
      </c>
    </row>
    <row r="52" spans="1:13">
      <c r="A52" s="8" t="s">
        <v>584</v>
      </c>
      <c r="B52" s="18">
        <v>2590248</v>
      </c>
      <c r="C52" s="8" t="s">
        <v>155</v>
      </c>
      <c r="D52" s="22">
        <v>0</v>
      </c>
      <c r="E52" s="8">
        <v>259</v>
      </c>
      <c r="F52" s="8" t="s">
        <v>357</v>
      </c>
      <c r="G52" s="8" t="s">
        <v>93</v>
      </c>
      <c r="H52" s="9">
        <v>318007.48</v>
      </c>
      <c r="I52" s="9">
        <v>143.9</v>
      </c>
      <c r="J52" s="9">
        <v>457.61</v>
      </c>
      <c r="K52" s="10">
        <v>1E-4</v>
      </c>
      <c r="L52" s="10">
        <v>6.1000000000000004E-3</v>
      </c>
      <c r="M52" s="10">
        <f>J52/'סיכום נכסי ההשקעה'!$B$49</f>
        <v>4.6180867860950336E-4</v>
      </c>
    </row>
    <row r="53" spans="1:13">
      <c r="A53" s="8" t="s">
        <v>585</v>
      </c>
      <c r="B53" s="18">
        <v>1081603</v>
      </c>
      <c r="C53" s="8" t="s">
        <v>155</v>
      </c>
      <c r="D53" s="22">
        <v>0</v>
      </c>
      <c r="E53" s="8">
        <v>1057</v>
      </c>
      <c r="F53" s="8" t="s">
        <v>357</v>
      </c>
      <c r="G53" s="8" t="s">
        <v>93</v>
      </c>
      <c r="H53" s="9">
        <v>6402</v>
      </c>
      <c r="I53" s="9">
        <v>11180</v>
      </c>
      <c r="J53" s="9">
        <v>715.74</v>
      </c>
      <c r="K53" s="10">
        <v>6.9999999999999999E-4</v>
      </c>
      <c r="L53" s="10">
        <v>9.5999999999999992E-3</v>
      </c>
      <c r="M53" s="10">
        <f>J53/'סיכום נכסי ההשקעה'!$B$49</f>
        <v>7.2230708163712755E-4</v>
      </c>
    </row>
    <row r="54" spans="1:13">
      <c r="A54" s="8" t="s">
        <v>586</v>
      </c>
      <c r="B54" s="18">
        <v>1134139</v>
      </c>
      <c r="C54" s="8" t="s">
        <v>155</v>
      </c>
      <c r="D54" s="22">
        <v>0</v>
      </c>
      <c r="E54" s="8">
        <v>1635</v>
      </c>
      <c r="F54" s="8" t="s">
        <v>308</v>
      </c>
      <c r="G54" s="8" t="s">
        <v>93</v>
      </c>
      <c r="H54" s="9">
        <v>7</v>
      </c>
      <c r="I54" s="9">
        <v>5151</v>
      </c>
      <c r="J54" s="9">
        <v>0.36</v>
      </c>
      <c r="K54" s="10">
        <v>0</v>
      </c>
      <c r="L54" s="10">
        <v>0</v>
      </c>
      <c r="M54" s="10">
        <f>J54/'סיכום נכסי ההשקעה'!$B$49</f>
        <v>3.6330308406595395E-7</v>
      </c>
    </row>
    <row r="55" spans="1:13">
      <c r="A55" s="8" t="s">
        <v>587</v>
      </c>
      <c r="B55" s="18">
        <v>1101534</v>
      </c>
      <c r="C55" s="8" t="s">
        <v>155</v>
      </c>
      <c r="D55" s="22">
        <v>0</v>
      </c>
      <c r="E55" s="8">
        <v>2066</v>
      </c>
      <c r="F55" s="8" t="s">
        <v>250</v>
      </c>
      <c r="G55" s="8" t="s">
        <v>93</v>
      </c>
      <c r="H55" s="9">
        <v>1095</v>
      </c>
      <c r="I55" s="9">
        <v>2460</v>
      </c>
      <c r="J55" s="9">
        <v>26.94</v>
      </c>
      <c r="K55" s="10">
        <v>0</v>
      </c>
      <c r="L55" s="10">
        <v>4.0000000000000002E-4</v>
      </c>
      <c r="M55" s="10">
        <f>J55/'סיכום נכסי ההשקעה'!$B$49</f>
        <v>2.7187180790935556E-5</v>
      </c>
    </row>
    <row r="56" spans="1:13">
      <c r="A56" s="8" t="s">
        <v>588</v>
      </c>
      <c r="B56" s="18">
        <v>1083484</v>
      </c>
      <c r="C56" s="8" t="s">
        <v>155</v>
      </c>
      <c r="D56" s="22">
        <v>0</v>
      </c>
      <c r="E56" s="8">
        <v>2095</v>
      </c>
      <c r="F56" s="8" t="s">
        <v>250</v>
      </c>
      <c r="G56" s="8" t="s">
        <v>93</v>
      </c>
      <c r="H56" s="9">
        <v>1778</v>
      </c>
      <c r="I56" s="9">
        <v>1555</v>
      </c>
      <c r="J56" s="9">
        <v>27.65</v>
      </c>
      <c r="K56" s="10">
        <v>0</v>
      </c>
      <c r="L56" s="10">
        <v>4.0000000000000002E-4</v>
      </c>
      <c r="M56" s="10">
        <f>J56/'סיכום נכסי ההשקעה'!$B$49</f>
        <v>2.7903695206732297E-5</v>
      </c>
    </row>
    <row r="57" spans="1:13">
      <c r="A57" s="8" t="s">
        <v>589</v>
      </c>
      <c r="B57" s="18">
        <v>445015</v>
      </c>
      <c r="C57" s="8" t="s">
        <v>155</v>
      </c>
      <c r="D57" s="22">
        <v>0</v>
      </c>
      <c r="E57" s="8">
        <v>445</v>
      </c>
      <c r="F57" s="8" t="s">
        <v>284</v>
      </c>
      <c r="G57" s="8" t="s">
        <v>93</v>
      </c>
      <c r="H57" s="9">
        <v>52054</v>
      </c>
      <c r="I57" s="9">
        <v>2309</v>
      </c>
      <c r="J57" s="9">
        <v>1201.93</v>
      </c>
      <c r="K57" s="10">
        <v>8.9999999999999998E-4</v>
      </c>
      <c r="L57" s="10">
        <v>1.61E-2</v>
      </c>
      <c r="M57" s="10">
        <f>J57/'סיכום נכסי ההשקעה'!$B$49</f>
        <v>1.2129579884205335E-3</v>
      </c>
    </row>
    <row r="58" spans="1:13">
      <c r="A58" s="8" t="s">
        <v>590</v>
      </c>
      <c r="B58" s="18">
        <v>1082379</v>
      </c>
      <c r="C58" s="8" t="s">
        <v>155</v>
      </c>
      <c r="D58" s="22">
        <v>0</v>
      </c>
      <c r="E58" s="8">
        <v>2028</v>
      </c>
      <c r="F58" s="8" t="s">
        <v>591</v>
      </c>
      <c r="G58" s="8" t="s">
        <v>93</v>
      </c>
      <c r="H58" s="9">
        <v>2.35</v>
      </c>
      <c r="I58" s="9">
        <v>5010</v>
      </c>
      <c r="J58" s="9">
        <v>0.12</v>
      </c>
      <c r="K58" s="10">
        <v>0</v>
      </c>
      <c r="L58" s="10">
        <v>0</v>
      </c>
      <c r="M58" s="10">
        <f>J58/'סיכום נכסי ההשקעה'!$B$49</f>
        <v>1.2110102802198465E-7</v>
      </c>
    </row>
    <row r="59" spans="1:13">
      <c r="A59" s="16" t="s">
        <v>592</v>
      </c>
      <c r="B59" s="17"/>
      <c r="C59" s="16"/>
      <c r="D59" s="22"/>
      <c r="E59" s="16"/>
      <c r="F59" s="16"/>
      <c r="G59" s="16"/>
      <c r="H59" s="19">
        <v>687035.47</v>
      </c>
      <c r="J59" s="19">
        <v>11353.61</v>
      </c>
      <c r="L59" s="20">
        <v>0.1525</v>
      </c>
      <c r="M59" s="20">
        <f>SUM(M38:M58)</f>
        <v>1.1457802206510381E-2</v>
      </c>
    </row>
    <row r="61" spans="1:13">
      <c r="A61" s="16" t="s">
        <v>593</v>
      </c>
      <c r="B61" s="17"/>
      <c r="C61" s="16"/>
      <c r="D61" s="16"/>
      <c r="E61" s="16"/>
      <c r="F61" s="16"/>
      <c r="G61" s="16"/>
    </row>
    <row r="62" spans="1:13">
      <c r="A62" s="8" t="s">
        <v>594</v>
      </c>
      <c r="B62" s="18">
        <v>1080753</v>
      </c>
      <c r="C62" s="8" t="s">
        <v>155</v>
      </c>
      <c r="D62" s="22">
        <v>0</v>
      </c>
      <c r="E62" s="8">
        <v>1019</v>
      </c>
      <c r="F62" s="8" t="s">
        <v>337</v>
      </c>
      <c r="G62" s="8" t="s">
        <v>93</v>
      </c>
      <c r="H62" s="9">
        <v>26084</v>
      </c>
      <c r="I62" s="9">
        <v>3501</v>
      </c>
      <c r="J62" s="9">
        <v>913.2</v>
      </c>
      <c r="K62" s="10">
        <v>2.5999999999999999E-3</v>
      </c>
      <c r="L62" s="10">
        <v>1.23E-2</v>
      </c>
      <c r="M62" s="10">
        <f>J62/'סיכום נכסי ההשקעה'!$B$49</f>
        <v>9.2157882324730327E-4</v>
      </c>
    </row>
    <row r="63" spans="1:13">
      <c r="A63" s="8" t="s">
        <v>595</v>
      </c>
      <c r="B63" s="18">
        <v>1094283</v>
      </c>
      <c r="C63" s="8" t="s">
        <v>155</v>
      </c>
      <c r="D63" s="22">
        <v>0</v>
      </c>
      <c r="E63" s="8">
        <v>1269</v>
      </c>
      <c r="F63" s="8" t="s">
        <v>337</v>
      </c>
      <c r="G63" s="8" t="s">
        <v>93</v>
      </c>
      <c r="H63" s="9">
        <v>3499</v>
      </c>
      <c r="I63" s="9">
        <v>938.1</v>
      </c>
      <c r="J63" s="9">
        <v>32.82</v>
      </c>
      <c r="K63" s="10">
        <v>2.9999999999999997E-4</v>
      </c>
      <c r="L63" s="10">
        <v>4.0000000000000002E-4</v>
      </c>
      <c r="M63" s="10">
        <f>J63/'סיכום נכסי ההשקעה'!$B$49</f>
        <v>3.3121131164012808E-5</v>
      </c>
    </row>
    <row r="64" spans="1:13">
      <c r="A64" s="8" t="s">
        <v>596</v>
      </c>
      <c r="B64" s="18">
        <v>354019</v>
      </c>
      <c r="C64" s="8" t="s">
        <v>155</v>
      </c>
      <c r="D64" s="22">
        <v>0</v>
      </c>
      <c r="E64" s="8">
        <v>354</v>
      </c>
      <c r="F64" s="8" t="s">
        <v>337</v>
      </c>
      <c r="G64" s="8" t="s">
        <v>93</v>
      </c>
      <c r="H64" s="9">
        <v>3790</v>
      </c>
      <c r="I64" s="9">
        <v>1499</v>
      </c>
      <c r="J64" s="9">
        <v>56.81</v>
      </c>
      <c r="K64" s="10">
        <v>5.0000000000000001E-4</v>
      </c>
      <c r="L64" s="10">
        <v>8.0000000000000004E-4</v>
      </c>
      <c r="M64" s="10">
        <f>J64/'סיכום נכסי ההשקעה'!$B$49</f>
        <v>5.7331245016074572E-5</v>
      </c>
    </row>
    <row r="65" spans="1:13">
      <c r="A65" s="8" t="s">
        <v>597</v>
      </c>
      <c r="B65" s="18">
        <v>314013</v>
      </c>
      <c r="C65" s="8" t="s">
        <v>155</v>
      </c>
      <c r="D65" s="22">
        <v>0</v>
      </c>
      <c r="E65" s="8">
        <v>314</v>
      </c>
      <c r="F65" s="8" t="s">
        <v>343</v>
      </c>
      <c r="G65" s="8" t="s">
        <v>93</v>
      </c>
      <c r="H65" s="9">
        <v>1971</v>
      </c>
      <c r="I65" s="9">
        <v>12370</v>
      </c>
      <c r="J65" s="9">
        <v>243.81</v>
      </c>
      <c r="K65" s="10">
        <v>4.0000000000000002E-4</v>
      </c>
      <c r="L65" s="10">
        <v>3.3E-3</v>
      </c>
      <c r="M65" s="10">
        <f>J65/'סיכום נכסי ההשקעה'!$B$49</f>
        <v>2.4604701368366732E-4</v>
      </c>
    </row>
    <row r="66" spans="1:13">
      <c r="A66" s="8" t="s">
        <v>598</v>
      </c>
      <c r="B66" s="18">
        <v>1109966</v>
      </c>
      <c r="C66" s="8" t="s">
        <v>155</v>
      </c>
      <c r="D66" s="22">
        <v>0</v>
      </c>
      <c r="E66" s="8">
        <v>1515</v>
      </c>
      <c r="F66" s="8" t="s">
        <v>245</v>
      </c>
      <c r="G66" s="8" t="s">
        <v>93</v>
      </c>
      <c r="H66" s="9">
        <v>79800</v>
      </c>
      <c r="I66" s="9">
        <v>1025</v>
      </c>
      <c r="J66" s="9">
        <v>817.95</v>
      </c>
      <c r="K66" s="10">
        <v>1.6999999999999999E-3</v>
      </c>
      <c r="L66" s="10">
        <v>1.0999999999999999E-2</v>
      </c>
      <c r="M66" s="10">
        <f>J66/'סיכום נכסי ההשקעה'!$B$49</f>
        <v>8.2545488225485304E-4</v>
      </c>
    </row>
    <row r="67" spans="1:13">
      <c r="A67" s="8" t="s">
        <v>599</v>
      </c>
      <c r="B67" s="18">
        <v>415018</v>
      </c>
      <c r="C67" s="8" t="s">
        <v>155</v>
      </c>
      <c r="D67" s="22">
        <v>0</v>
      </c>
      <c r="E67" s="8">
        <v>415</v>
      </c>
      <c r="F67" s="8" t="s">
        <v>245</v>
      </c>
      <c r="G67" s="8" t="s">
        <v>93</v>
      </c>
      <c r="H67" s="9">
        <v>7988</v>
      </c>
      <c r="I67" s="9">
        <v>12.2</v>
      </c>
      <c r="J67" s="9">
        <v>0.97</v>
      </c>
      <c r="K67" s="10">
        <v>2.0000000000000001E-4</v>
      </c>
      <c r="L67" s="10">
        <v>0</v>
      </c>
      <c r="M67" s="10">
        <f>J67/'סיכום נכסי ההשקעה'!$B$49</f>
        <v>9.7889997651104269E-7</v>
      </c>
    </row>
    <row r="68" spans="1:13">
      <c r="A68" s="8" t="s">
        <v>600</v>
      </c>
      <c r="B68" s="18">
        <v>1104488</v>
      </c>
      <c r="C68" s="8" t="s">
        <v>155</v>
      </c>
      <c r="D68" s="22">
        <v>0</v>
      </c>
      <c r="E68" s="8">
        <v>1450</v>
      </c>
      <c r="F68" s="8" t="s">
        <v>245</v>
      </c>
      <c r="G68" s="8" t="s">
        <v>93</v>
      </c>
      <c r="H68" s="9">
        <v>56594</v>
      </c>
      <c r="I68" s="9">
        <v>1938</v>
      </c>
      <c r="J68" s="9">
        <v>1096.79</v>
      </c>
      <c r="K68" s="10">
        <v>2.2000000000000001E-3</v>
      </c>
      <c r="L68" s="10">
        <v>1.47E-2</v>
      </c>
      <c r="M68" s="10">
        <f>J68/'סיכום נכסי ההשקעה'!$B$49</f>
        <v>1.1068533043686046E-3</v>
      </c>
    </row>
    <row r="69" spans="1:13">
      <c r="A69" s="8" t="s">
        <v>601</v>
      </c>
      <c r="B69" s="18">
        <v>1109644</v>
      </c>
      <c r="C69" s="8" t="s">
        <v>155</v>
      </c>
      <c r="D69" s="22">
        <v>0</v>
      </c>
      <c r="E69" s="8">
        <v>1514</v>
      </c>
      <c r="F69" s="8" t="s">
        <v>245</v>
      </c>
      <c r="G69" s="8" t="s">
        <v>93</v>
      </c>
      <c r="H69" s="9">
        <v>272800</v>
      </c>
      <c r="I69" s="9">
        <v>576.29999999999995</v>
      </c>
      <c r="J69" s="9">
        <v>1572.15</v>
      </c>
      <c r="K69" s="10">
        <v>1.9E-3</v>
      </c>
      <c r="L69" s="10">
        <v>2.1100000000000001E-2</v>
      </c>
      <c r="M69" s="10">
        <f>J69/'סיכום נכסי ההשקעה'!$B$49</f>
        <v>1.5865748433730267E-3</v>
      </c>
    </row>
    <row r="70" spans="1:13">
      <c r="A70" s="8" t="s">
        <v>602</v>
      </c>
      <c r="B70" s="18">
        <v>1109917</v>
      </c>
      <c r="C70" s="8" t="s">
        <v>155</v>
      </c>
      <c r="D70" s="22">
        <v>0</v>
      </c>
      <c r="E70" s="8">
        <v>1476</v>
      </c>
      <c r="F70" s="8" t="s">
        <v>245</v>
      </c>
      <c r="G70" s="8" t="s">
        <v>93</v>
      </c>
      <c r="H70" s="9">
        <v>18070.47</v>
      </c>
      <c r="I70" s="9">
        <v>10.3</v>
      </c>
      <c r="J70" s="9">
        <v>1.86</v>
      </c>
      <c r="K70" s="10">
        <v>0</v>
      </c>
      <c r="L70" s="10">
        <v>0</v>
      </c>
      <c r="M70" s="10">
        <f>J70/'סיכום נכסי ההשקעה'!$B$49</f>
        <v>1.8770659343407623E-6</v>
      </c>
    </row>
    <row r="71" spans="1:13">
      <c r="A71" s="8" t="s">
        <v>603</v>
      </c>
      <c r="B71" s="18">
        <v>528018</v>
      </c>
      <c r="C71" s="8" t="s">
        <v>155</v>
      </c>
      <c r="D71" s="22">
        <v>0</v>
      </c>
      <c r="E71" s="8">
        <v>528</v>
      </c>
      <c r="F71" s="8" t="s">
        <v>314</v>
      </c>
      <c r="G71" s="8" t="s">
        <v>93</v>
      </c>
      <c r="H71" s="9">
        <v>8840</v>
      </c>
      <c r="I71" s="9">
        <v>4600</v>
      </c>
      <c r="J71" s="9">
        <v>406.64</v>
      </c>
      <c r="K71" s="10">
        <v>8.9999999999999998E-4</v>
      </c>
      <c r="L71" s="10">
        <v>5.4999999999999997E-3</v>
      </c>
      <c r="M71" s="10">
        <f>J71/'סיכום נכסי ההשקעה'!$B$49</f>
        <v>4.1037101695716536E-4</v>
      </c>
    </row>
    <row r="72" spans="1:13">
      <c r="A72" s="8" t="s">
        <v>604</v>
      </c>
      <c r="B72" s="18">
        <v>168013</v>
      </c>
      <c r="C72" s="8" t="s">
        <v>155</v>
      </c>
      <c r="D72" s="22">
        <v>0</v>
      </c>
      <c r="E72" s="8">
        <v>168</v>
      </c>
      <c r="F72" s="8" t="s">
        <v>314</v>
      </c>
      <c r="G72" s="8" t="s">
        <v>93</v>
      </c>
      <c r="H72" s="9">
        <v>2500</v>
      </c>
      <c r="I72" s="9">
        <v>22430</v>
      </c>
      <c r="J72" s="9">
        <v>560.75</v>
      </c>
      <c r="K72" s="10">
        <v>6.9999999999999999E-4</v>
      </c>
      <c r="L72" s="10">
        <v>7.4999999999999997E-3</v>
      </c>
      <c r="M72" s="10">
        <f>J72/'סיכום נכסי ההשקעה'!$B$49</f>
        <v>5.658950121943991E-4</v>
      </c>
    </row>
    <row r="73" spans="1:13">
      <c r="A73" s="8" t="s">
        <v>605</v>
      </c>
      <c r="B73" s="18">
        <v>399014</v>
      </c>
      <c r="C73" s="8" t="s">
        <v>155</v>
      </c>
      <c r="D73" s="22">
        <v>0</v>
      </c>
      <c r="E73" s="8">
        <v>399</v>
      </c>
      <c r="F73" s="8" t="s">
        <v>583</v>
      </c>
      <c r="G73" s="8" t="s">
        <v>93</v>
      </c>
      <c r="H73" s="9">
        <v>18845</v>
      </c>
      <c r="I73" s="9">
        <v>1995</v>
      </c>
      <c r="J73" s="9">
        <v>375.96</v>
      </c>
      <c r="K73" s="10">
        <v>2.8E-3</v>
      </c>
      <c r="L73" s="10">
        <v>5.0000000000000001E-3</v>
      </c>
      <c r="M73" s="10">
        <f>J73/'סיכום נכסי ההשקעה'!$B$49</f>
        <v>3.7940952079287794E-4</v>
      </c>
    </row>
    <row r="74" spans="1:13">
      <c r="A74" s="8" t="s">
        <v>606</v>
      </c>
      <c r="B74" s="18">
        <v>315010</v>
      </c>
      <c r="C74" s="8" t="s">
        <v>155</v>
      </c>
      <c r="D74" s="22">
        <v>0</v>
      </c>
      <c r="E74" s="8">
        <v>315</v>
      </c>
      <c r="F74" s="8" t="s">
        <v>583</v>
      </c>
      <c r="G74" s="8" t="s">
        <v>93</v>
      </c>
      <c r="H74" s="9">
        <v>9002</v>
      </c>
      <c r="I74" s="9">
        <v>6934</v>
      </c>
      <c r="J74" s="9">
        <v>624.20000000000005</v>
      </c>
      <c r="K74" s="10">
        <v>1E-3</v>
      </c>
      <c r="L74" s="10">
        <v>8.3999999999999995E-3</v>
      </c>
      <c r="M74" s="10">
        <f>J74/'סיכום נכסי ההשקעה'!$B$49</f>
        <v>6.2992718076102362E-4</v>
      </c>
    </row>
    <row r="75" spans="1:13">
      <c r="A75" s="8" t="s">
        <v>607</v>
      </c>
      <c r="B75" s="18">
        <v>1080324</v>
      </c>
      <c r="C75" s="8" t="s">
        <v>155</v>
      </c>
      <c r="D75" s="22">
        <v>0</v>
      </c>
      <c r="E75" s="8">
        <v>68</v>
      </c>
      <c r="F75" s="8" t="s">
        <v>608</v>
      </c>
      <c r="G75" s="8" t="s">
        <v>93</v>
      </c>
      <c r="H75" s="9">
        <v>22908</v>
      </c>
      <c r="I75" s="9">
        <v>2814</v>
      </c>
      <c r="J75" s="9">
        <v>644.63</v>
      </c>
      <c r="K75" s="10">
        <v>1.6000000000000001E-3</v>
      </c>
      <c r="L75" s="10">
        <v>8.6999999999999994E-3</v>
      </c>
      <c r="M75" s="10">
        <f>J75/'סיכום נכסי ההשקעה'!$B$49</f>
        <v>6.5054463078176642E-4</v>
      </c>
    </row>
    <row r="76" spans="1:13">
      <c r="A76" s="8" t="s">
        <v>609</v>
      </c>
      <c r="B76" s="18">
        <v>384016</v>
      </c>
      <c r="C76" s="8" t="s">
        <v>155</v>
      </c>
      <c r="D76" s="22">
        <v>0</v>
      </c>
      <c r="E76" s="8">
        <v>384</v>
      </c>
      <c r="F76" s="8" t="s">
        <v>608</v>
      </c>
      <c r="G76" s="8" t="s">
        <v>93</v>
      </c>
      <c r="H76" s="9">
        <v>62246</v>
      </c>
      <c r="I76" s="9">
        <v>1327</v>
      </c>
      <c r="J76" s="9">
        <v>826</v>
      </c>
      <c r="K76" s="10">
        <v>2E-3</v>
      </c>
      <c r="L76" s="10">
        <v>1.11E-2</v>
      </c>
      <c r="M76" s="10">
        <f>J76/'סיכום נכסי ההשקעה'!$B$49</f>
        <v>8.3357874288466109E-4</v>
      </c>
    </row>
    <row r="77" spans="1:13">
      <c r="A77" s="8" t="s">
        <v>610</v>
      </c>
      <c r="B77" s="18">
        <v>797035</v>
      </c>
      <c r="C77" s="8" t="s">
        <v>155</v>
      </c>
      <c r="D77" s="22">
        <v>0</v>
      </c>
      <c r="E77" s="8">
        <v>797</v>
      </c>
      <c r="F77" s="8" t="s">
        <v>608</v>
      </c>
      <c r="G77" s="8" t="s">
        <v>93</v>
      </c>
      <c r="H77" s="9">
        <v>3552</v>
      </c>
      <c r="I77" s="9">
        <v>26060</v>
      </c>
      <c r="J77" s="9">
        <v>925.65</v>
      </c>
      <c r="K77" s="10">
        <v>1.2999999999999999E-3</v>
      </c>
      <c r="L77" s="10">
        <v>1.24E-2</v>
      </c>
      <c r="M77" s="10">
        <f>J77/'סיכום נכסי ההשקעה'!$B$49</f>
        <v>9.3414305490458415E-4</v>
      </c>
    </row>
    <row r="78" spans="1:13">
      <c r="A78" s="8" t="s">
        <v>611</v>
      </c>
      <c r="B78" s="18">
        <v>1091651</v>
      </c>
      <c r="C78" s="8" t="s">
        <v>155</v>
      </c>
      <c r="D78" s="22">
        <v>0</v>
      </c>
      <c r="E78" s="8">
        <v>1219</v>
      </c>
      <c r="F78" s="8" t="s">
        <v>612</v>
      </c>
      <c r="G78" s="8" t="s">
        <v>93</v>
      </c>
      <c r="H78" s="9">
        <v>5000</v>
      </c>
      <c r="I78" s="9">
        <v>3414</v>
      </c>
      <c r="J78" s="9">
        <v>170.7</v>
      </c>
      <c r="K78" s="10">
        <v>2.0000000000000001E-4</v>
      </c>
      <c r="L78" s="10">
        <v>2.3E-3</v>
      </c>
      <c r="M78" s="10">
        <f>J78/'סיכום נכסי ההשקעה'!$B$49</f>
        <v>1.7226621236127317E-4</v>
      </c>
    </row>
    <row r="79" spans="1:13">
      <c r="A79" s="8" t="s">
        <v>613</v>
      </c>
      <c r="B79" s="18">
        <v>813014</v>
      </c>
      <c r="C79" s="8" t="s">
        <v>155</v>
      </c>
      <c r="D79" s="22">
        <v>0</v>
      </c>
      <c r="E79" s="8">
        <v>813</v>
      </c>
      <c r="F79" s="8" t="s">
        <v>357</v>
      </c>
      <c r="G79" s="8" t="s">
        <v>93</v>
      </c>
      <c r="H79" s="9">
        <v>5035</v>
      </c>
      <c r="I79" s="9">
        <v>12730</v>
      </c>
      <c r="J79" s="9">
        <v>640.96</v>
      </c>
      <c r="K79" s="10">
        <v>4.0000000000000002E-4</v>
      </c>
      <c r="L79" s="10">
        <v>8.6E-3</v>
      </c>
      <c r="M79" s="10">
        <f>J79/'סיכום נכסי ההשקעה'!$B$49</f>
        <v>6.4684095767476076E-4</v>
      </c>
    </row>
    <row r="80" spans="1:13">
      <c r="A80" s="8" t="s">
        <v>614</v>
      </c>
      <c r="B80" s="18">
        <v>756015</v>
      </c>
      <c r="C80" s="8" t="s">
        <v>155</v>
      </c>
      <c r="D80" s="22">
        <v>0</v>
      </c>
      <c r="E80" s="8">
        <v>756</v>
      </c>
      <c r="F80" s="8" t="s">
        <v>357</v>
      </c>
      <c r="G80" s="8" t="s">
        <v>93</v>
      </c>
      <c r="H80" s="9">
        <v>617.95000000000005</v>
      </c>
      <c r="I80" s="9">
        <v>547.4</v>
      </c>
      <c r="J80" s="9">
        <v>3.38</v>
      </c>
      <c r="K80" s="10">
        <v>1E-4</v>
      </c>
      <c r="L80" s="10">
        <v>0</v>
      </c>
      <c r="M80" s="10">
        <f>J80/'סיכום נכסי ההשקעה'!$B$49</f>
        <v>3.4110122892859012E-6</v>
      </c>
    </row>
    <row r="81" spans="1:13">
      <c r="A81" s="8" t="s">
        <v>615</v>
      </c>
      <c r="B81" s="18">
        <v>1080456</v>
      </c>
      <c r="C81" s="8" t="s">
        <v>155</v>
      </c>
      <c r="D81" s="22">
        <v>0</v>
      </c>
      <c r="E81" s="8">
        <v>76</v>
      </c>
      <c r="F81" s="8" t="s">
        <v>357</v>
      </c>
      <c r="G81" s="8" t="s">
        <v>93</v>
      </c>
      <c r="H81" s="9">
        <v>14992</v>
      </c>
      <c r="I81" s="9">
        <v>2628</v>
      </c>
      <c r="J81" s="9">
        <v>393.99</v>
      </c>
      <c r="K81" s="10">
        <v>1.9E-3</v>
      </c>
      <c r="L81" s="10">
        <v>5.3E-3</v>
      </c>
      <c r="M81" s="10">
        <f>J81/'סיכום נכסי ההשקעה'!$B$49</f>
        <v>3.9760495025318112E-4</v>
      </c>
    </row>
    <row r="82" spans="1:13">
      <c r="A82" s="8" t="s">
        <v>616</v>
      </c>
      <c r="B82" s="18">
        <v>1123355</v>
      </c>
      <c r="C82" s="8" t="s">
        <v>155</v>
      </c>
      <c r="D82" s="22">
        <v>0</v>
      </c>
      <c r="E82" s="8">
        <v>1581</v>
      </c>
      <c r="F82" s="8" t="s">
        <v>308</v>
      </c>
      <c r="G82" s="8" t="s">
        <v>93</v>
      </c>
      <c r="H82" s="9">
        <v>5152.24</v>
      </c>
      <c r="I82" s="9">
        <v>260</v>
      </c>
      <c r="J82" s="9">
        <v>13.4</v>
      </c>
      <c r="K82" s="10">
        <v>0</v>
      </c>
      <c r="L82" s="10">
        <v>2.0000000000000001E-4</v>
      </c>
      <c r="M82" s="10">
        <f>J82/'סיכום נכסי ההשקעה'!$B$49</f>
        <v>1.3522948129121621E-5</v>
      </c>
    </row>
    <row r="83" spans="1:13">
      <c r="A83" s="8" t="s">
        <v>617</v>
      </c>
      <c r="B83" s="18">
        <v>382010</v>
      </c>
      <c r="C83" s="8" t="s">
        <v>155</v>
      </c>
      <c r="D83" s="22">
        <v>0</v>
      </c>
      <c r="E83" s="8">
        <v>382</v>
      </c>
      <c r="F83" s="8" t="s">
        <v>284</v>
      </c>
      <c r="G83" s="8" t="s">
        <v>93</v>
      </c>
      <c r="H83" s="9">
        <v>80008</v>
      </c>
      <c r="I83" s="9">
        <v>878.8</v>
      </c>
      <c r="J83" s="9">
        <v>703.11</v>
      </c>
      <c r="K83" s="10">
        <v>1.5E-3</v>
      </c>
      <c r="L83" s="10">
        <v>9.4000000000000004E-3</v>
      </c>
      <c r="M83" s="10">
        <f>J83/'סיכום נכסי ההשקעה'!$B$49</f>
        <v>7.0956119843781364E-4</v>
      </c>
    </row>
    <row r="84" spans="1:13">
      <c r="A84" s="8" t="s">
        <v>618</v>
      </c>
      <c r="B84" s="18">
        <v>382015</v>
      </c>
      <c r="C84" s="8" t="s">
        <v>155</v>
      </c>
      <c r="D84" s="22">
        <v>0</v>
      </c>
      <c r="E84" s="8">
        <v>382</v>
      </c>
      <c r="F84" s="8" t="s">
        <v>284</v>
      </c>
      <c r="G84" s="8" t="s">
        <v>93</v>
      </c>
      <c r="H84" s="9">
        <v>18401.84</v>
      </c>
      <c r="I84" s="9">
        <v>100</v>
      </c>
      <c r="J84" s="9">
        <v>18.399999999999999</v>
      </c>
      <c r="K84" s="10">
        <v>0</v>
      </c>
      <c r="L84" s="10">
        <v>2.0000000000000001E-4</v>
      </c>
      <c r="M84" s="10">
        <f>J84/'סיכום נכסי ההשקעה'!$B$49</f>
        <v>1.8568824296704315E-5</v>
      </c>
    </row>
    <row r="85" spans="1:13">
      <c r="A85" s="8" t="s">
        <v>619</v>
      </c>
      <c r="B85" s="18">
        <v>477018</v>
      </c>
      <c r="C85" s="8" t="s">
        <v>155</v>
      </c>
      <c r="D85" s="22">
        <v>0</v>
      </c>
      <c r="E85" s="8">
        <v>477</v>
      </c>
      <c r="F85" s="8" t="s">
        <v>284</v>
      </c>
      <c r="G85" s="8" t="s">
        <v>93</v>
      </c>
      <c r="H85" s="9">
        <v>12434</v>
      </c>
      <c r="I85" s="9">
        <v>1863</v>
      </c>
      <c r="J85" s="9">
        <v>231.65</v>
      </c>
      <c r="K85" s="10">
        <v>1.1000000000000001E-3</v>
      </c>
      <c r="L85" s="10">
        <v>3.0999999999999999E-3</v>
      </c>
      <c r="M85" s="10">
        <f>J85/'סיכום נכסי ההשקעה'!$B$49</f>
        <v>2.3377544284410622E-4</v>
      </c>
    </row>
    <row r="86" spans="1:13">
      <c r="A86" s="8" t="s">
        <v>620</v>
      </c>
      <c r="B86" s="18">
        <v>578013</v>
      </c>
      <c r="C86" s="8" t="s">
        <v>155</v>
      </c>
      <c r="D86" s="22">
        <v>0</v>
      </c>
      <c r="E86" s="8">
        <v>578</v>
      </c>
      <c r="F86" s="8" t="s">
        <v>621</v>
      </c>
      <c r="G86" s="8" t="s">
        <v>93</v>
      </c>
      <c r="H86" s="9">
        <v>7000</v>
      </c>
      <c r="I86" s="9">
        <v>10420</v>
      </c>
      <c r="J86" s="9">
        <v>729.4</v>
      </c>
      <c r="K86" s="10">
        <v>1.5E-3</v>
      </c>
      <c r="L86" s="10">
        <v>9.7999999999999997E-3</v>
      </c>
      <c r="M86" s="10">
        <f>J86/'סיכום נכסי ההשקעה'!$B$49</f>
        <v>7.360924153269634E-4</v>
      </c>
    </row>
    <row r="87" spans="1:13">
      <c r="A87" s="16" t="s">
        <v>622</v>
      </c>
      <c r="B87" s="17"/>
      <c r="C87" s="16"/>
      <c r="D87" s="16"/>
      <c r="E87" s="16"/>
      <c r="F87" s="16"/>
      <c r="G87" s="16"/>
      <c r="H87" s="19">
        <v>747130.5</v>
      </c>
      <c r="J87" s="19">
        <v>12005.19</v>
      </c>
      <c r="L87" s="20">
        <v>0.16120000000000001</v>
      </c>
      <c r="M87" s="20">
        <f>SUM(M62:M86)</f>
        <v>1.2115330329908082E-2</v>
      </c>
    </row>
    <row r="89" spans="1:13">
      <c r="A89" s="16" t="s">
        <v>623</v>
      </c>
      <c r="B89" s="17"/>
      <c r="C89" s="16"/>
      <c r="D89" s="16"/>
      <c r="E89" s="16"/>
      <c r="F89" s="16"/>
      <c r="G89" s="16"/>
    </row>
    <row r="90" spans="1:13">
      <c r="A90" s="16" t="s">
        <v>624</v>
      </c>
      <c r="B90" s="17"/>
      <c r="C90" s="16"/>
      <c r="D90" s="16"/>
      <c r="E90" s="16"/>
      <c r="F90" s="16"/>
      <c r="G90" s="16"/>
      <c r="H90" s="19">
        <v>0</v>
      </c>
      <c r="J90" s="19">
        <v>0</v>
      </c>
      <c r="L90" s="20">
        <v>0</v>
      </c>
      <c r="M90" s="20">
        <v>0</v>
      </c>
    </row>
    <row r="92" spans="1:13">
      <c r="A92" s="16" t="s">
        <v>625</v>
      </c>
      <c r="B92" s="17"/>
      <c r="C92" s="16"/>
      <c r="D92" s="16"/>
      <c r="E92" s="16"/>
      <c r="F92" s="16"/>
      <c r="G92" s="16"/>
    </row>
    <row r="93" spans="1:13">
      <c r="A93" s="16" t="s">
        <v>626</v>
      </c>
      <c r="B93" s="17"/>
      <c r="C93" s="16"/>
      <c r="D93" s="16"/>
      <c r="E93" s="16"/>
      <c r="F93" s="16"/>
      <c r="G93" s="16"/>
      <c r="H93" s="19">
        <v>0</v>
      </c>
      <c r="J93" s="19">
        <v>0</v>
      </c>
      <c r="L93" s="20">
        <v>0</v>
      </c>
      <c r="M93" s="20">
        <v>0</v>
      </c>
    </row>
    <row r="95" spans="1:13">
      <c r="A95" s="4" t="s">
        <v>627</v>
      </c>
      <c r="B95" s="15"/>
      <c r="C95" s="4"/>
      <c r="D95" s="4"/>
      <c r="E95" s="4"/>
      <c r="F95" s="4"/>
      <c r="G95" s="4"/>
      <c r="H95" s="12">
        <v>2691431.61</v>
      </c>
      <c r="J95" s="12">
        <v>58371.22</v>
      </c>
      <c r="L95" s="13">
        <v>0.78390000000000004</v>
      </c>
      <c r="M95" s="13">
        <f>+M93+M90+M87+M59+M35</f>
        <v>5.8906809757649933E-2</v>
      </c>
    </row>
    <row r="98" spans="1:13">
      <c r="A98" s="4" t="s">
        <v>628</v>
      </c>
      <c r="B98" s="15"/>
      <c r="C98" s="4"/>
      <c r="D98" s="4"/>
      <c r="E98" s="4"/>
      <c r="F98" s="4"/>
      <c r="G98" s="4"/>
    </row>
    <row r="99" spans="1:13">
      <c r="A99" s="16" t="s">
        <v>629</v>
      </c>
      <c r="B99" s="17"/>
      <c r="C99" s="16"/>
      <c r="D99" s="16"/>
      <c r="E99" s="16"/>
      <c r="F99" s="16"/>
      <c r="G99" s="16"/>
    </row>
    <row r="100" spans="1:13">
      <c r="A100" s="8" t="s">
        <v>630</v>
      </c>
      <c r="B100" s="18" t="s">
        <v>631</v>
      </c>
      <c r="C100" s="8" t="s">
        <v>427</v>
      </c>
      <c r="D100" s="8" t="s">
        <v>428</v>
      </c>
      <c r="E100" s="22">
        <v>0</v>
      </c>
      <c r="F100" s="8" t="s">
        <v>284</v>
      </c>
      <c r="G100" s="8" t="s">
        <v>42</v>
      </c>
      <c r="H100" s="9">
        <v>2610</v>
      </c>
      <c r="I100" s="9">
        <v>3104</v>
      </c>
      <c r="J100" s="9">
        <v>317.82</v>
      </c>
      <c r="K100" s="10">
        <v>0</v>
      </c>
      <c r="L100" s="10">
        <v>4.3E-3</v>
      </c>
      <c r="M100" s="10">
        <f>J100/'סיכום נכסי ההשקעה'!$B$49</f>
        <v>3.2073607271622639E-4</v>
      </c>
    </row>
    <row r="101" spans="1:13">
      <c r="A101" s="8" t="s">
        <v>632</v>
      </c>
      <c r="B101" s="18" t="s">
        <v>633</v>
      </c>
      <c r="C101" s="8" t="s">
        <v>284</v>
      </c>
      <c r="D101" s="8" t="s">
        <v>428</v>
      </c>
      <c r="E101" s="22">
        <v>0</v>
      </c>
      <c r="F101" s="8" t="s">
        <v>245</v>
      </c>
      <c r="G101" s="8" t="s">
        <v>44</v>
      </c>
      <c r="H101" s="9">
        <v>22609</v>
      </c>
      <c r="I101" s="9">
        <v>218.5</v>
      </c>
      <c r="J101" s="9">
        <v>294.04000000000002</v>
      </c>
      <c r="K101" s="10">
        <v>0</v>
      </c>
      <c r="L101" s="10">
        <v>3.8999999999999998E-3</v>
      </c>
      <c r="M101" s="10">
        <f>J101/'סיכום נכסי ההשקעה'!$B$49</f>
        <v>2.9673788566320308E-4</v>
      </c>
    </row>
    <row r="102" spans="1:13">
      <c r="A102" s="8" t="s">
        <v>634</v>
      </c>
      <c r="B102" s="18" t="s">
        <v>635</v>
      </c>
      <c r="C102" s="8" t="s">
        <v>427</v>
      </c>
      <c r="D102" s="8" t="s">
        <v>428</v>
      </c>
      <c r="E102" s="22">
        <v>0</v>
      </c>
      <c r="F102" s="8" t="s">
        <v>636</v>
      </c>
      <c r="G102" s="8" t="s">
        <v>42</v>
      </c>
      <c r="H102" s="9">
        <v>2058</v>
      </c>
      <c r="I102" s="9">
        <v>5204</v>
      </c>
      <c r="J102" s="9">
        <v>420.15</v>
      </c>
      <c r="K102" s="10">
        <v>0</v>
      </c>
      <c r="L102" s="10">
        <v>5.5999999999999999E-3</v>
      </c>
      <c r="M102" s="10">
        <f>J102/'סיכום נכסי ההשקעה'!$B$49</f>
        <v>4.2400497436197377E-4</v>
      </c>
    </row>
    <row r="103" spans="1:13">
      <c r="A103" s="8" t="s">
        <v>637</v>
      </c>
      <c r="B103" s="18" t="s">
        <v>638</v>
      </c>
      <c r="C103" s="8" t="s">
        <v>427</v>
      </c>
      <c r="D103" s="8" t="s">
        <v>428</v>
      </c>
      <c r="E103" s="22">
        <v>0</v>
      </c>
      <c r="F103" s="8" t="s">
        <v>636</v>
      </c>
      <c r="G103" s="8" t="s">
        <v>42</v>
      </c>
      <c r="H103" s="9">
        <v>1367</v>
      </c>
      <c r="I103" s="9">
        <v>3535</v>
      </c>
      <c r="J103" s="9">
        <v>189.57</v>
      </c>
      <c r="K103" s="10">
        <v>0</v>
      </c>
      <c r="L103" s="10">
        <v>2.5000000000000001E-3</v>
      </c>
      <c r="M103" s="10">
        <f>J103/'סיכום נכסי ההשקעה'!$B$49</f>
        <v>1.9130934901773027E-4</v>
      </c>
    </row>
    <row r="104" spans="1:13">
      <c r="A104" s="8" t="s">
        <v>639</v>
      </c>
      <c r="B104" s="18" t="s">
        <v>640</v>
      </c>
      <c r="C104" s="8" t="s">
        <v>427</v>
      </c>
      <c r="D104" s="8" t="s">
        <v>428</v>
      </c>
      <c r="E104" s="22">
        <v>0</v>
      </c>
      <c r="F104" s="8" t="s">
        <v>636</v>
      </c>
      <c r="G104" s="8" t="s">
        <v>42</v>
      </c>
      <c r="H104" s="9">
        <v>990</v>
      </c>
      <c r="I104" s="9">
        <v>6897</v>
      </c>
      <c r="J104" s="9">
        <v>267.86</v>
      </c>
      <c r="K104" s="10">
        <v>0</v>
      </c>
      <c r="L104" s="10">
        <v>3.5999999999999999E-3</v>
      </c>
      <c r="M104" s="10">
        <f>J104/'סיכום נכסי ההשקעה'!$B$49</f>
        <v>2.7031767804974011E-4</v>
      </c>
    </row>
    <row r="105" spans="1:13">
      <c r="A105" s="8" t="s">
        <v>641</v>
      </c>
      <c r="B105" s="18" t="s">
        <v>640</v>
      </c>
      <c r="C105" s="8" t="s">
        <v>427</v>
      </c>
      <c r="D105" s="8" t="s">
        <v>428</v>
      </c>
      <c r="E105" s="22">
        <v>0</v>
      </c>
      <c r="F105" s="8" t="s">
        <v>636</v>
      </c>
      <c r="G105" s="8" t="s">
        <v>42</v>
      </c>
      <c r="H105" s="9">
        <v>495</v>
      </c>
      <c r="I105" s="9">
        <v>1</v>
      </c>
      <c r="J105" s="9">
        <v>1.94</v>
      </c>
      <c r="K105" s="10">
        <v>0</v>
      </c>
      <c r="L105" s="10">
        <v>0</v>
      </c>
      <c r="M105" s="10">
        <f>J105/'סיכום נכסי ההשקעה'!$B$49</f>
        <v>1.9577999530220854E-6</v>
      </c>
    </row>
    <row r="106" spans="1:13">
      <c r="A106" s="8" t="s">
        <v>642</v>
      </c>
      <c r="B106" s="18" t="s">
        <v>643</v>
      </c>
      <c r="C106" s="8" t="s">
        <v>427</v>
      </c>
      <c r="D106" s="8" t="s">
        <v>428</v>
      </c>
      <c r="E106" s="22">
        <v>0</v>
      </c>
      <c r="F106" s="8" t="s">
        <v>644</v>
      </c>
      <c r="G106" s="8" t="s">
        <v>42</v>
      </c>
      <c r="H106" s="9">
        <v>15595</v>
      </c>
      <c r="I106" s="9">
        <v>512</v>
      </c>
      <c r="J106" s="9">
        <v>313.24</v>
      </c>
      <c r="K106" s="10">
        <v>0</v>
      </c>
      <c r="L106" s="10">
        <v>4.1999999999999997E-3</v>
      </c>
      <c r="M106" s="10">
        <f>J106/'סיכום נכסי ההשקעה'!$B$49</f>
        <v>3.1611405014672064E-4</v>
      </c>
    </row>
    <row r="107" spans="1:13">
      <c r="A107" s="8" t="s">
        <v>645</v>
      </c>
      <c r="B107" s="18" t="s">
        <v>646</v>
      </c>
      <c r="C107" s="8" t="s">
        <v>427</v>
      </c>
      <c r="D107" s="8" t="s">
        <v>428</v>
      </c>
      <c r="E107" s="22">
        <v>0</v>
      </c>
      <c r="F107" s="8" t="s">
        <v>644</v>
      </c>
      <c r="G107" s="8" t="s">
        <v>42</v>
      </c>
      <c r="H107" s="9">
        <v>230</v>
      </c>
      <c r="I107" s="9">
        <v>22278</v>
      </c>
      <c r="J107" s="9">
        <v>201.01</v>
      </c>
      <c r="K107" s="10">
        <v>0</v>
      </c>
      <c r="L107" s="10">
        <v>2.7000000000000001E-3</v>
      </c>
      <c r="M107" s="10">
        <f>J107/'סיכום נכסי ההשקעה'!$B$49</f>
        <v>2.0285431368915945E-4</v>
      </c>
    </row>
    <row r="108" spans="1:13">
      <c r="A108" s="8" t="s">
        <v>647</v>
      </c>
      <c r="B108" s="18" t="s">
        <v>648</v>
      </c>
      <c r="C108" s="8" t="s">
        <v>427</v>
      </c>
      <c r="D108" s="8" t="s">
        <v>428</v>
      </c>
      <c r="E108" s="22">
        <v>0</v>
      </c>
      <c r="F108" s="8" t="s">
        <v>501</v>
      </c>
      <c r="G108" s="8" t="s">
        <v>42</v>
      </c>
      <c r="H108" s="9">
        <v>546</v>
      </c>
      <c r="I108" s="9">
        <v>6005</v>
      </c>
      <c r="J108" s="9">
        <v>128.62</v>
      </c>
      <c r="K108" s="10">
        <v>0</v>
      </c>
      <c r="L108" s="10">
        <v>1.6999999999999999E-3</v>
      </c>
      <c r="M108" s="10">
        <f>J108/'סיכום נכסי ההשקעה'!$B$49</f>
        <v>1.2980011853489724E-4</v>
      </c>
    </row>
    <row r="109" spans="1:13">
      <c r="A109" s="8" t="s">
        <v>649</v>
      </c>
      <c r="B109" s="18" t="s">
        <v>650</v>
      </c>
      <c r="C109" s="8" t="s">
        <v>465</v>
      </c>
      <c r="D109" s="8" t="s">
        <v>428</v>
      </c>
      <c r="E109" s="22">
        <v>0</v>
      </c>
      <c r="F109" s="8" t="s">
        <v>651</v>
      </c>
      <c r="G109" s="8" t="s">
        <v>42</v>
      </c>
      <c r="H109" s="9">
        <v>506</v>
      </c>
      <c r="I109" s="9">
        <v>14398</v>
      </c>
      <c r="J109" s="9">
        <v>285.81</v>
      </c>
      <c r="K109" s="10">
        <v>2.9999999999999997E-4</v>
      </c>
      <c r="L109" s="10">
        <v>3.8E-3</v>
      </c>
      <c r="M109" s="10">
        <f>J109/'סיכום נכסי ההשקעה'!$B$49</f>
        <v>2.8843237349136195E-4</v>
      </c>
    </row>
    <row r="110" spans="1:13">
      <c r="A110" s="8" t="s">
        <v>652</v>
      </c>
      <c r="B110" s="18" t="s">
        <v>653</v>
      </c>
      <c r="C110" s="8" t="s">
        <v>427</v>
      </c>
      <c r="D110" s="8" t="s">
        <v>428</v>
      </c>
      <c r="E110" s="22">
        <v>0</v>
      </c>
      <c r="F110" s="8" t="s">
        <v>651</v>
      </c>
      <c r="G110" s="8" t="s">
        <v>42</v>
      </c>
      <c r="H110" s="9">
        <v>1821</v>
      </c>
      <c r="I110" s="9">
        <v>8841</v>
      </c>
      <c r="J110" s="9">
        <v>631.58000000000004</v>
      </c>
      <c r="K110" s="10">
        <v>0</v>
      </c>
      <c r="L110" s="10">
        <v>8.5000000000000006E-3</v>
      </c>
      <c r="M110" s="10">
        <f>J110/'סיכום נכסי ההשקעה'!$B$49</f>
        <v>6.3737489398437569E-4</v>
      </c>
    </row>
    <row r="111" spans="1:13">
      <c r="A111" s="8" t="s">
        <v>654</v>
      </c>
      <c r="B111" s="18" t="s">
        <v>655</v>
      </c>
      <c r="C111" s="8" t="s">
        <v>427</v>
      </c>
      <c r="D111" s="8" t="s">
        <v>428</v>
      </c>
      <c r="E111" s="22">
        <v>0</v>
      </c>
      <c r="F111" s="8" t="s">
        <v>448</v>
      </c>
      <c r="G111" s="8" t="s">
        <v>42</v>
      </c>
      <c r="H111" s="9">
        <v>1170</v>
      </c>
      <c r="I111" s="9">
        <v>4159</v>
      </c>
      <c r="J111" s="9">
        <v>190.89</v>
      </c>
      <c r="K111" s="10">
        <v>0</v>
      </c>
      <c r="L111" s="10">
        <v>2.5999999999999999E-3</v>
      </c>
      <c r="M111" s="10">
        <f>J111/'סיכום נכסי ההשקעה'!$B$49</f>
        <v>1.9264146032597207E-4</v>
      </c>
    </row>
    <row r="112" spans="1:13">
      <c r="A112" s="8" t="s">
        <v>656</v>
      </c>
      <c r="B112" s="18" t="s">
        <v>657</v>
      </c>
      <c r="C112" s="8" t="s">
        <v>427</v>
      </c>
      <c r="D112" s="8" t="s">
        <v>428</v>
      </c>
      <c r="E112" s="22">
        <v>0</v>
      </c>
      <c r="F112" s="8" t="s">
        <v>448</v>
      </c>
      <c r="G112" s="8" t="s">
        <v>42</v>
      </c>
      <c r="H112" s="9">
        <v>1396</v>
      </c>
      <c r="I112" s="9">
        <v>3002</v>
      </c>
      <c r="J112" s="9">
        <v>164.4</v>
      </c>
      <c r="K112" s="10">
        <v>0</v>
      </c>
      <c r="L112" s="10">
        <v>2.2000000000000001E-3</v>
      </c>
      <c r="M112" s="10">
        <f>J112/'סיכום נכסי ההשקעה'!$B$49</f>
        <v>1.6590840839011899E-4</v>
      </c>
    </row>
    <row r="113" spans="1:13">
      <c r="A113" s="8" t="s">
        <v>658</v>
      </c>
      <c r="B113" s="18" t="s">
        <v>659</v>
      </c>
      <c r="C113" s="8" t="s">
        <v>284</v>
      </c>
      <c r="D113" s="8" t="s">
        <v>428</v>
      </c>
      <c r="E113" s="22">
        <v>0</v>
      </c>
      <c r="F113" s="8" t="s">
        <v>495</v>
      </c>
      <c r="G113" s="8" t="s">
        <v>42</v>
      </c>
      <c r="H113" s="9">
        <v>198</v>
      </c>
      <c r="I113" s="9">
        <v>11987</v>
      </c>
      <c r="J113" s="9">
        <v>93.11</v>
      </c>
      <c r="K113" s="10">
        <v>0</v>
      </c>
      <c r="L113" s="10">
        <v>1.2999999999999999E-3</v>
      </c>
      <c r="M113" s="10">
        <f>J113/'סיכום נכסי ההשקעה'!$B$49</f>
        <v>9.396430599272493E-5</v>
      </c>
    </row>
    <row r="114" spans="1:13">
      <c r="A114" s="8" t="s">
        <v>660</v>
      </c>
      <c r="B114" s="18" t="s">
        <v>661</v>
      </c>
      <c r="C114" s="8" t="s">
        <v>284</v>
      </c>
      <c r="D114" s="8" t="s">
        <v>428</v>
      </c>
      <c r="E114" s="22">
        <v>0</v>
      </c>
      <c r="F114" s="8" t="s">
        <v>495</v>
      </c>
      <c r="G114" s="8" t="s">
        <v>42</v>
      </c>
      <c r="H114" s="9">
        <v>1001</v>
      </c>
      <c r="I114" s="9">
        <v>6821</v>
      </c>
      <c r="J114" s="9">
        <v>267.86</v>
      </c>
      <c r="K114" s="10">
        <v>0</v>
      </c>
      <c r="L114" s="10">
        <v>3.5999999999999999E-3</v>
      </c>
      <c r="M114" s="10">
        <f>J114/'סיכום נכסי ההשקעה'!$B$49</f>
        <v>2.7031767804974011E-4</v>
      </c>
    </row>
    <row r="115" spans="1:13">
      <c r="A115" s="8" t="s">
        <v>662</v>
      </c>
      <c r="B115" s="18" t="s">
        <v>663</v>
      </c>
      <c r="C115" s="8" t="s">
        <v>453</v>
      </c>
      <c r="D115" s="8" t="s">
        <v>428</v>
      </c>
      <c r="E115" s="22">
        <v>0</v>
      </c>
      <c r="F115" s="8" t="s">
        <v>664</v>
      </c>
      <c r="G115" s="8" t="s">
        <v>44</v>
      </c>
      <c r="H115" s="9">
        <v>92105</v>
      </c>
      <c r="I115" s="9">
        <v>165.25</v>
      </c>
      <c r="J115" s="9">
        <v>905.95</v>
      </c>
      <c r="K115" s="10">
        <v>2.9999999999999997E-4</v>
      </c>
      <c r="L115" s="10">
        <v>1.2200000000000001E-2</v>
      </c>
      <c r="M115" s="10">
        <f>J115/'סיכום נכסי ההשקעה'!$B$49</f>
        <v>9.1426230280430842E-4</v>
      </c>
    </row>
    <row r="116" spans="1:13">
      <c r="A116" s="8" t="s">
        <v>665</v>
      </c>
      <c r="B116" s="18" t="s">
        <v>666</v>
      </c>
      <c r="C116" s="8" t="s">
        <v>427</v>
      </c>
      <c r="D116" s="8" t="s">
        <v>428</v>
      </c>
      <c r="E116" s="22">
        <v>0</v>
      </c>
      <c r="F116" s="8" t="s">
        <v>664</v>
      </c>
      <c r="G116" s="8" t="s">
        <v>42</v>
      </c>
      <c r="H116" s="9">
        <v>1621</v>
      </c>
      <c r="I116" s="9">
        <v>3797</v>
      </c>
      <c r="J116" s="9">
        <v>241.46</v>
      </c>
      <c r="K116" s="10">
        <v>0</v>
      </c>
      <c r="L116" s="10">
        <v>3.2000000000000002E-3</v>
      </c>
      <c r="M116" s="10">
        <f>J116/'סיכום נכסי ההשקעה'!$B$49</f>
        <v>2.4367545188490347E-4</v>
      </c>
    </row>
    <row r="117" spans="1:13">
      <c r="A117" s="8" t="s">
        <v>667</v>
      </c>
      <c r="B117" s="18" t="s">
        <v>668</v>
      </c>
      <c r="C117" s="8" t="s">
        <v>465</v>
      </c>
      <c r="D117" s="8" t="s">
        <v>428</v>
      </c>
      <c r="E117" s="22">
        <v>0</v>
      </c>
      <c r="F117" s="8" t="s">
        <v>664</v>
      </c>
      <c r="G117" s="8" t="s">
        <v>42</v>
      </c>
      <c r="H117" s="9">
        <v>627</v>
      </c>
      <c r="I117" s="9">
        <v>5684</v>
      </c>
      <c r="J117" s="9">
        <v>139.81</v>
      </c>
      <c r="K117" s="10">
        <v>0</v>
      </c>
      <c r="L117" s="10">
        <v>1.9E-3</v>
      </c>
      <c r="M117" s="10">
        <f>J117/'סיכום נכסי ההשקעה'!$B$49</f>
        <v>1.4109278939794729E-4</v>
      </c>
    </row>
    <row r="118" spans="1:13">
      <c r="A118" s="8" t="s">
        <v>669</v>
      </c>
      <c r="B118" s="32" t="s">
        <v>1378</v>
      </c>
      <c r="C118" s="8" t="s">
        <v>284</v>
      </c>
      <c r="D118" s="8" t="s">
        <v>428</v>
      </c>
      <c r="E118" s="22">
        <v>0</v>
      </c>
      <c r="F118" s="8" t="s">
        <v>670</v>
      </c>
      <c r="G118" s="8" t="s">
        <v>42</v>
      </c>
      <c r="H118" s="9">
        <v>2119</v>
      </c>
      <c r="I118" s="9">
        <v>10220</v>
      </c>
      <c r="J118" s="9">
        <v>849.57</v>
      </c>
      <c r="K118" s="10">
        <v>0</v>
      </c>
      <c r="L118" s="10">
        <v>1.14E-2</v>
      </c>
      <c r="M118" s="10">
        <f>J118/'סיכום נכסי ההשקעה'!$B$49</f>
        <v>8.5736500313864593E-4</v>
      </c>
    </row>
    <row r="119" spans="1:13">
      <c r="A119" s="8" t="s">
        <v>671</v>
      </c>
      <c r="B119" s="18" t="s">
        <v>672</v>
      </c>
      <c r="C119" s="8" t="s">
        <v>465</v>
      </c>
      <c r="D119" s="8" t="s">
        <v>428</v>
      </c>
      <c r="E119" s="22">
        <v>0</v>
      </c>
      <c r="F119" s="8" t="s">
        <v>498</v>
      </c>
      <c r="G119" s="8" t="s">
        <v>42</v>
      </c>
      <c r="H119" s="9">
        <v>112</v>
      </c>
      <c r="I119" s="9">
        <v>123686</v>
      </c>
      <c r="J119" s="9">
        <v>543.45000000000005</v>
      </c>
      <c r="K119" s="10">
        <v>0</v>
      </c>
      <c r="L119" s="10">
        <v>7.3000000000000001E-3</v>
      </c>
      <c r="M119" s="10">
        <f>J119/'סיכום נכסי ההשקעה'!$B$49</f>
        <v>5.4843628065456309E-4</v>
      </c>
    </row>
    <row r="120" spans="1:13">
      <c r="A120" s="8" t="s">
        <v>673</v>
      </c>
      <c r="B120" s="18" t="s">
        <v>674</v>
      </c>
      <c r="C120" s="8" t="s">
        <v>427</v>
      </c>
      <c r="D120" s="8" t="s">
        <v>428</v>
      </c>
      <c r="E120" s="22">
        <v>0</v>
      </c>
      <c r="F120" s="8" t="s">
        <v>498</v>
      </c>
      <c r="G120" s="8" t="s">
        <v>42</v>
      </c>
      <c r="H120" s="9">
        <v>1057</v>
      </c>
      <c r="I120" s="9">
        <v>7142</v>
      </c>
      <c r="J120" s="9">
        <v>296.14999999999998</v>
      </c>
      <c r="K120" s="10">
        <v>0</v>
      </c>
      <c r="L120" s="10">
        <v>4.0000000000000001E-3</v>
      </c>
      <c r="M120" s="10">
        <f>J120/'סיכום נכסי ההשקעה'!$B$49</f>
        <v>2.9886724540592293E-4</v>
      </c>
    </row>
    <row r="121" spans="1:13">
      <c r="A121" s="8" t="s">
        <v>675</v>
      </c>
      <c r="B121" s="18" t="s">
        <v>676</v>
      </c>
      <c r="C121" s="8" t="s">
        <v>284</v>
      </c>
      <c r="D121" s="8" t="s">
        <v>428</v>
      </c>
      <c r="E121" s="22">
        <v>0</v>
      </c>
      <c r="F121" s="8" t="s">
        <v>677</v>
      </c>
      <c r="G121" s="8" t="s">
        <v>42</v>
      </c>
      <c r="H121" s="9">
        <v>901</v>
      </c>
      <c r="I121" s="9">
        <v>8096</v>
      </c>
      <c r="J121" s="9">
        <v>286.16000000000003</v>
      </c>
      <c r="K121" s="10">
        <v>0</v>
      </c>
      <c r="L121" s="10">
        <v>3.8E-3</v>
      </c>
      <c r="M121" s="10">
        <f>J121/'סיכום נכסי ההשקעה'!$B$49</f>
        <v>2.8878558482309279E-4</v>
      </c>
    </row>
    <row r="122" spans="1:13">
      <c r="A122" s="8" t="s">
        <v>678</v>
      </c>
      <c r="B122" s="18" t="s">
        <v>679</v>
      </c>
      <c r="C122" s="8" t="s">
        <v>427</v>
      </c>
      <c r="D122" s="8" t="s">
        <v>428</v>
      </c>
      <c r="E122" s="22">
        <v>0</v>
      </c>
      <c r="F122" s="8" t="s">
        <v>677</v>
      </c>
      <c r="G122" s="8" t="s">
        <v>42</v>
      </c>
      <c r="H122" s="9">
        <v>799</v>
      </c>
      <c r="I122" s="9">
        <v>8189</v>
      </c>
      <c r="J122" s="9">
        <v>256.68</v>
      </c>
      <c r="K122" s="10">
        <v>0</v>
      </c>
      <c r="L122" s="10">
        <v>3.3999999999999998E-3</v>
      </c>
      <c r="M122" s="10">
        <f>J122/'סיכום נכסי ההשקעה'!$B$49</f>
        <v>2.5903509893902517E-4</v>
      </c>
    </row>
    <row r="123" spans="1:13">
      <c r="A123" s="8" t="s">
        <v>680</v>
      </c>
      <c r="B123" s="18" t="s">
        <v>681</v>
      </c>
      <c r="C123" s="8" t="s">
        <v>427</v>
      </c>
      <c r="D123" s="8" t="s">
        <v>428</v>
      </c>
      <c r="E123" s="22">
        <v>0</v>
      </c>
      <c r="F123" s="8" t="s">
        <v>677</v>
      </c>
      <c r="G123" s="8" t="s">
        <v>42</v>
      </c>
      <c r="H123" s="9">
        <v>413</v>
      </c>
      <c r="I123" s="9">
        <v>18503</v>
      </c>
      <c r="J123" s="9">
        <v>299.79000000000002</v>
      </c>
      <c r="K123" s="10">
        <v>0</v>
      </c>
      <c r="L123" s="10">
        <v>4.0000000000000001E-3</v>
      </c>
      <c r="M123" s="10">
        <f>J123/'סיכום נכסי ההשקעה'!$B$49</f>
        <v>3.025406432559232E-4</v>
      </c>
    </row>
    <row r="124" spans="1:13">
      <c r="A124" s="8" t="s">
        <v>682</v>
      </c>
      <c r="B124" s="18" t="s">
        <v>681</v>
      </c>
      <c r="C124" s="8" t="s">
        <v>427</v>
      </c>
      <c r="D124" s="8" t="s">
        <v>428</v>
      </c>
      <c r="E124" s="22">
        <v>0</v>
      </c>
      <c r="F124" s="8" t="s">
        <v>677</v>
      </c>
      <c r="G124" s="8" t="s">
        <v>42</v>
      </c>
      <c r="H124" s="9">
        <v>86.73</v>
      </c>
      <c r="I124" s="9">
        <v>1</v>
      </c>
      <c r="J124" s="9">
        <v>0.34</v>
      </c>
      <c r="K124" s="10">
        <v>0</v>
      </c>
      <c r="L124" s="10">
        <v>0</v>
      </c>
      <c r="M124" s="10">
        <f>J124/'סיכום נכסי ההשקעה'!$B$49</f>
        <v>3.4311957939562323E-7</v>
      </c>
    </row>
    <row r="125" spans="1:13">
      <c r="A125" s="8" t="s">
        <v>683</v>
      </c>
      <c r="B125" s="18" t="s">
        <v>684</v>
      </c>
      <c r="C125" s="8" t="s">
        <v>427</v>
      </c>
      <c r="D125" s="8" t="s">
        <v>428</v>
      </c>
      <c r="E125" s="22">
        <v>0</v>
      </c>
      <c r="F125" s="8" t="s">
        <v>685</v>
      </c>
      <c r="G125" s="8" t="s">
        <v>42</v>
      </c>
      <c r="H125" s="9">
        <v>349</v>
      </c>
      <c r="I125" s="9">
        <v>27181</v>
      </c>
      <c r="J125" s="9">
        <v>372.14</v>
      </c>
      <c r="K125" s="10">
        <v>0</v>
      </c>
      <c r="L125" s="10">
        <v>5.0000000000000001E-3</v>
      </c>
      <c r="M125" s="10">
        <f>J125/'סיכום נכסי ההשקעה'!$B$49</f>
        <v>3.7555447140084474E-4</v>
      </c>
    </row>
    <row r="126" spans="1:13">
      <c r="A126" s="8" t="s">
        <v>686</v>
      </c>
      <c r="B126" s="18" t="s">
        <v>687</v>
      </c>
      <c r="C126" s="8" t="s">
        <v>284</v>
      </c>
      <c r="D126" s="8" t="s">
        <v>428</v>
      </c>
      <c r="E126" s="22">
        <v>0</v>
      </c>
      <c r="F126" s="8" t="s">
        <v>685</v>
      </c>
      <c r="G126" s="8" t="s">
        <v>42</v>
      </c>
      <c r="H126" s="9">
        <v>95</v>
      </c>
      <c r="I126" s="9">
        <v>29181</v>
      </c>
      <c r="J126" s="9">
        <v>108.75</v>
      </c>
      <c r="K126" s="10">
        <v>0</v>
      </c>
      <c r="L126" s="10">
        <v>1.5E-3</v>
      </c>
      <c r="M126" s="10">
        <f>J126/'סיכום נכסי ההשקעה'!$B$49</f>
        <v>1.097478066449236E-4</v>
      </c>
    </row>
    <row r="127" spans="1:13">
      <c r="A127" s="8" t="s">
        <v>688</v>
      </c>
      <c r="B127" s="18" t="s">
        <v>689</v>
      </c>
      <c r="C127" s="8" t="s">
        <v>465</v>
      </c>
      <c r="D127" s="8" t="s">
        <v>428</v>
      </c>
      <c r="E127" s="22">
        <v>0</v>
      </c>
      <c r="F127" s="8" t="s">
        <v>685</v>
      </c>
      <c r="G127" s="8" t="s">
        <v>42</v>
      </c>
      <c r="H127" s="9">
        <v>969</v>
      </c>
      <c r="I127" s="9">
        <v>10817</v>
      </c>
      <c r="J127" s="9">
        <v>411.2</v>
      </c>
      <c r="K127" s="10">
        <v>0</v>
      </c>
      <c r="L127" s="10">
        <v>5.4999999999999997E-3</v>
      </c>
      <c r="M127" s="10">
        <f>J127/'סיכום נכסי ההשקעה'!$B$49</f>
        <v>4.1497285602200073E-4</v>
      </c>
    </row>
    <row r="128" spans="1:13">
      <c r="A128" s="8" t="s">
        <v>690</v>
      </c>
      <c r="B128" s="18" t="s">
        <v>691</v>
      </c>
      <c r="C128" s="8" t="s">
        <v>465</v>
      </c>
      <c r="D128" s="8" t="s">
        <v>428</v>
      </c>
      <c r="E128" s="22">
        <v>0</v>
      </c>
      <c r="F128" s="8" t="s">
        <v>685</v>
      </c>
      <c r="G128" s="8" t="s">
        <v>42</v>
      </c>
      <c r="H128" s="9">
        <v>1499</v>
      </c>
      <c r="I128" s="9">
        <v>9819</v>
      </c>
      <c r="J128" s="9">
        <v>577.41</v>
      </c>
      <c r="K128" s="10">
        <v>0</v>
      </c>
      <c r="L128" s="10">
        <v>7.7999999999999996E-3</v>
      </c>
      <c r="M128" s="10">
        <f>J128/'סיכום נכסי ההשקעה'!$B$49</f>
        <v>5.8270787158478461E-4</v>
      </c>
    </row>
    <row r="129" spans="1:13">
      <c r="A129" s="8" t="s">
        <v>692</v>
      </c>
      <c r="B129" s="18" t="s">
        <v>693</v>
      </c>
      <c r="C129" s="8" t="s">
        <v>427</v>
      </c>
      <c r="D129" s="8" t="s">
        <v>428</v>
      </c>
      <c r="E129" s="22">
        <v>0</v>
      </c>
      <c r="F129" s="8" t="s">
        <v>685</v>
      </c>
      <c r="G129" s="8" t="s">
        <v>42</v>
      </c>
      <c r="H129" s="9">
        <v>918</v>
      </c>
      <c r="I129" s="9">
        <v>6957</v>
      </c>
      <c r="J129" s="9">
        <v>250.54</v>
      </c>
      <c r="K129" s="10">
        <v>0</v>
      </c>
      <c r="L129" s="10">
        <v>3.3999999999999998E-3</v>
      </c>
      <c r="M129" s="10">
        <f>J129/'סיכום נכסי ההשקעה'!$B$49</f>
        <v>2.5283876300523361E-4</v>
      </c>
    </row>
    <row r="130" spans="1:13">
      <c r="A130" s="8" t="s">
        <v>694</v>
      </c>
      <c r="B130" s="18" t="s">
        <v>695</v>
      </c>
      <c r="C130" s="8" t="s">
        <v>465</v>
      </c>
      <c r="D130" s="8" t="s">
        <v>428</v>
      </c>
      <c r="E130" s="22">
        <v>0</v>
      </c>
      <c r="F130" s="8" t="s">
        <v>685</v>
      </c>
      <c r="G130" s="8" t="s">
        <v>42</v>
      </c>
      <c r="H130" s="9">
        <v>20</v>
      </c>
      <c r="I130" s="9">
        <v>20523</v>
      </c>
      <c r="J130" s="9">
        <v>16.100000000000001</v>
      </c>
      <c r="K130" s="10">
        <v>0</v>
      </c>
      <c r="L130" s="10">
        <v>2.0000000000000001E-4</v>
      </c>
      <c r="M130" s="10">
        <f>J130/'סיכום נכסי ההשקעה'!$B$49</f>
        <v>1.6247721259616277E-5</v>
      </c>
    </row>
    <row r="131" spans="1:13">
      <c r="A131" s="8" t="s">
        <v>696</v>
      </c>
      <c r="B131" s="18" t="s">
        <v>695</v>
      </c>
      <c r="C131" s="8" t="s">
        <v>465</v>
      </c>
      <c r="D131" s="8" t="s">
        <v>428</v>
      </c>
      <c r="E131" s="22">
        <v>0</v>
      </c>
      <c r="F131" s="8" t="s">
        <v>685</v>
      </c>
      <c r="G131" s="8" t="s">
        <v>42</v>
      </c>
      <c r="H131" s="9">
        <v>2.5299999999999998</v>
      </c>
      <c r="I131" s="9">
        <v>1</v>
      </c>
      <c r="J131" s="9">
        <v>0.01</v>
      </c>
      <c r="K131" s="10">
        <v>0</v>
      </c>
      <c r="L131" s="10">
        <v>0</v>
      </c>
      <c r="M131" s="10">
        <f>J131/'סיכום נכסי ההשקעה'!$B$49</f>
        <v>1.0091752335165389E-8</v>
      </c>
    </row>
    <row r="132" spans="1:13">
      <c r="A132" s="8" t="s">
        <v>697</v>
      </c>
      <c r="B132" s="18" t="s">
        <v>698</v>
      </c>
      <c r="C132" s="8" t="s">
        <v>427</v>
      </c>
      <c r="D132" s="8" t="s">
        <v>428</v>
      </c>
      <c r="E132" s="22">
        <v>0</v>
      </c>
      <c r="F132" s="8" t="s">
        <v>443</v>
      </c>
      <c r="G132" s="8" t="s">
        <v>42</v>
      </c>
      <c r="H132" s="9">
        <v>1752</v>
      </c>
      <c r="I132" s="9">
        <v>4961</v>
      </c>
      <c r="J132" s="9">
        <v>340.97</v>
      </c>
      <c r="K132" s="10">
        <v>0</v>
      </c>
      <c r="L132" s="10">
        <v>4.5999999999999999E-3</v>
      </c>
      <c r="M132" s="10">
        <f>J132/'סיכום נכסי ההשקעה'!$B$49</f>
        <v>3.4409847937213426E-4</v>
      </c>
    </row>
    <row r="133" spans="1:13">
      <c r="A133" s="8" t="s">
        <v>699</v>
      </c>
      <c r="B133" s="18" t="s">
        <v>700</v>
      </c>
      <c r="C133" s="8" t="s">
        <v>427</v>
      </c>
      <c r="D133" s="8" t="s">
        <v>428</v>
      </c>
      <c r="E133" s="22">
        <v>0</v>
      </c>
      <c r="F133" s="8" t="s">
        <v>440</v>
      </c>
      <c r="G133" s="8" t="s">
        <v>42</v>
      </c>
      <c r="H133" s="9">
        <v>7142</v>
      </c>
      <c r="I133" s="9">
        <v>1558</v>
      </c>
      <c r="J133" s="9">
        <v>436.52</v>
      </c>
      <c r="K133" s="10">
        <v>0</v>
      </c>
      <c r="L133" s="10">
        <v>5.8999999999999999E-3</v>
      </c>
      <c r="M133" s="10">
        <f>J133/'סיכום נכסי ההשקעה'!$B$49</f>
        <v>4.4052517293463952E-4</v>
      </c>
    </row>
    <row r="134" spans="1:13">
      <c r="A134" s="8" t="s">
        <v>701</v>
      </c>
      <c r="B134" s="18" t="s">
        <v>702</v>
      </c>
      <c r="C134" s="8" t="s">
        <v>427</v>
      </c>
      <c r="D134" s="8" t="s">
        <v>428</v>
      </c>
      <c r="E134" s="22">
        <v>0</v>
      </c>
      <c r="F134" s="8" t="s">
        <v>454</v>
      </c>
      <c r="G134" s="8" t="s">
        <v>42</v>
      </c>
      <c r="H134" s="9">
        <v>875</v>
      </c>
      <c r="I134" s="9">
        <v>5682</v>
      </c>
      <c r="J134" s="9">
        <v>195.04</v>
      </c>
      <c r="K134" s="10">
        <v>0</v>
      </c>
      <c r="L134" s="10">
        <v>2.5999999999999999E-3</v>
      </c>
      <c r="M134" s="10">
        <f>J134/'סיכום נכסי ההשקעה'!$B$49</f>
        <v>1.9682953754506573E-4</v>
      </c>
    </row>
    <row r="135" spans="1:13">
      <c r="A135" s="8" t="s">
        <v>703</v>
      </c>
      <c r="B135" s="18" t="s">
        <v>704</v>
      </c>
      <c r="C135" s="8" t="s">
        <v>434</v>
      </c>
      <c r="D135" s="8" t="s">
        <v>428</v>
      </c>
      <c r="E135" s="22">
        <v>0</v>
      </c>
      <c r="F135" s="8" t="s">
        <v>539</v>
      </c>
      <c r="G135" s="8" t="s">
        <v>47</v>
      </c>
      <c r="H135" s="9">
        <v>11051</v>
      </c>
      <c r="I135" s="9">
        <v>1717.5</v>
      </c>
      <c r="J135" s="9">
        <v>835.85</v>
      </c>
      <c r="K135" s="10">
        <v>1E-4</v>
      </c>
      <c r="L135" s="10">
        <v>1.12E-2</v>
      </c>
      <c r="M135" s="10">
        <f>J135/'סיכום נכסי ההשקעה'!$B$49</f>
        <v>8.4351911893479901E-4</v>
      </c>
    </row>
    <row r="136" spans="1:13">
      <c r="A136" s="8" t="s">
        <v>705</v>
      </c>
      <c r="B136" s="18" t="s">
        <v>706</v>
      </c>
      <c r="C136" s="8" t="s">
        <v>465</v>
      </c>
      <c r="D136" s="8" t="s">
        <v>428</v>
      </c>
      <c r="E136" s="22">
        <v>0</v>
      </c>
      <c r="F136" s="8" t="s">
        <v>437</v>
      </c>
      <c r="G136" s="8" t="s">
        <v>42</v>
      </c>
      <c r="H136" s="9">
        <v>844</v>
      </c>
      <c r="I136" s="9">
        <v>13741</v>
      </c>
      <c r="J136" s="9">
        <v>454.97</v>
      </c>
      <c r="K136" s="10">
        <v>0</v>
      </c>
      <c r="L136" s="10">
        <v>6.1000000000000004E-3</v>
      </c>
      <c r="M136" s="10">
        <f>J136/'סיכום נכסי ההשקעה'!$B$49</f>
        <v>4.5914445599301969E-4</v>
      </c>
    </row>
    <row r="137" spans="1:13">
      <c r="A137" s="8" t="s">
        <v>707</v>
      </c>
      <c r="B137" s="18" t="s">
        <v>708</v>
      </c>
      <c r="C137" s="8" t="s">
        <v>284</v>
      </c>
      <c r="D137" s="8" t="s">
        <v>428</v>
      </c>
      <c r="E137" s="22">
        <v>0</v>
      </c>
      <c r="F137" s="8" t="s">
        <v>437</v>
      </c>
      <c r="G137" s="8" t="s">
        <v>42</v>
      </c>
      <c r="H137" s="9">
        <v>1092</v>
      </c>
      <c r="I137" s="9">
        <v>6261</v>
      </c>
      <c r="J137" s="9">
        <v>268.22000000000003</v>
      </c>
      <c r="K137" s="10">
        <v>0</v>
      </c>
      <c r="L137" s="10">
        <v>3.5999999999999999E-3</v>
      </c>
      <c r="M137" s="10">
        <f>J137/'סיכום נכסי ההשקעה'!$B$49</f>
        <v>2.7068098113380607E-4</v>
      </c>
    </row>
    <row r="138" spans="1:13">
      <c r="A138" s="8" t="s">
        <v>709</v>
      </c>
      <c r="B138" s="18" t="s">
        <v>710</v>
      </c>
      <c r="C138" s="8" t="s">
        <v>465</v>
      </c>
      <c r="D138" s="8" t="s">
        <v>428</v>
      </c>
      <c r="E138" s="22">
        <v>0</v>
      </c>
      <c r="F138" s="8" t="s">
        <v>437</v>
      </c>
      <c r="G138" s="8" t="s">
        <v>42</v>
      </c>
      <c r="H138" s="9">
        <v>1228</v>
      </c>
      <c r="I138" s="9">
        <v>8990</v>
      </c>
      <c r="J138" s="9">
        <v>433.09</v>
      </c>
      <c r="K138" s="10">
        <v>0</v>
      </c>
      <c r="L138" s="10">
        <v>5.7999999999999996E-3</v>
      </c>
      <c r="M138" s="10">
        <f>J138/'סיכום נכסי ההשקעה'!$B$49</f>
        <v>4.3706370188367776E-4</v>
      </c>
    </row>
    <row r="139" spans="1:13">
      <c r="A139" s="8" t="s">
        <v>711</v>
      </c>
      <c r="B139" s="18" t="s">
        <v>712</v>
      </c>
      <c r="C139" s="8" t="s">
        <v>465</v>
      </c>
      <c r="D139" s="8" t="s">
        <v>428</v>
      </c>
      <c r="E139" s="22">
        <v>0</v>
      </c>
      <c r="F139" s="8" t="s">
        <v>437</v>
      </c>
      <c r="G139" s="8" t="s">
        <v>42</v>
      </c>
      <c r="H139" s="9">
        <v>265.18</v>
      </c>
      <c r="I139" s="9">
        <v>60842</v>
      </c>
      <c r="J139" s="9">
        <v>632.94000000000005</v>
      </c>
      <c r="K139" s="10">
        <v>0</v>
      </c>
      <c r="L139" s="10">
        <v>8.5000000000000006E-3</v>
      </c>
      <c r="M139" s="10">
        <f>J139/'סיכום נכסי ההשקעה'!$B$49</f>
        <v>6.3874737230195809E-4</v>
      </c>
    </row>
    <row r="140" spans="1:13">
      <c r="A140" s="8" t="s">
        <v>711</v>
      </c>
      <c r="B140" s="18" t="s">
        <v>713</v>
      </c>
      <c r="C140" s="8" t="s">
        <v>465</v>
      </c>
      <c r="D140" s="8" t="s">
        <v>428</v>
      </c>
      <c r="E140" s="22">
        <v>0</v>
      </c>
      <c r="F140" s="8" t="s">
        <v>437</v>
      </c>
      <c r="G140" s="8" t="s">
        <v>42</v>
      </c>
      <c r="H140" s="9">
        <v>109</v>
      </c>
      <c r="I140" s="9">
        <v>63837</v>
      </c>
      <c r="J140" s="9">
        <v>272.97000000000003</v>
      </c>
      <c r="K140" s="10">
        <v>0</v>
      </c>
      <c r="L140" s="10">
        <v>3.7000000000000002E-3</v>
      </c>
      <c r="M140" s="10">
        <f>J140/'סיכום נכסי ההשקעה'!$B$49</f>
        <v>2.7547456349300963E-4</v>
      </c>
    </row>
    <row r="141" spans="1:13">
      <c r="A141" s="8" t="s">
        <v>714</v>
      </c>
      <c r="B141" s="18" t="s">
        <v>715</v>
      </c>
      <c r="C141" s="8" t="s">
        <v>427</v>
      </c>
      <c r="D141" s="8" t="s">
        <v>428</v>
      </c>
      <c r="E141" s="22">
        <v>0</v>
      </c>
      <c r="F141" s="8" t="s">
        <v>437</v>
      </c>
      <c r="G141" s="8" t="s">
        <v>42</v>
      </c>
      <c r="H141" s="9">
        <v>2543</v>
      </c>
      <c r="I141" s="9">
        <v>6966</v>
      </c>
      <c r="J141" s="9">
        <v>694.94</v>
      </c>
      <c r="K141" s="10">
        <v>0</v>
      </c>
      <c r="L141" s="10">
        <v>9.2999999999999992E-3</v>
      </c>
      <c r="M141" s="10">
        <f>J141/'סיכום נכסי ההשקעה'!$B$49</f>
        <v>7.0131623677998354E-4</v>
      </c>
    </row>
    <row r="142" spans="1:13">
      <c r="A142" s="8" t="s">
        <v>716</v>
      </c>
      <c r="B142" s="18" t="s">
        <v>717</v>
      </c>
      <c r="C142" s="8" t="s">
        <v>284</v>
      </c>
      <c r="D142" s="8" t="s">
        <v>428</v>
      </c>
      <c r="E142" s="22">
        <v>0</v>
      </c>
      <c r="F142" s="8" t="s">
        <v>437</v>
      </c>
      <c r="G142" s="8" t="s">
        <v>42</v>
      </c>
      <c r="H142" s="9">
        <v>3543</v>
      </c>
      <c r="I142" s="9">
        <v>2891</v>
      </c>
      <c r="J142" s="9">
        <v>401.83</v>
      </c>
      <c r="K142" s="10">
        <v>0</v>
      </c>
      <c r="L142" s="10">
        <v>5.4000000000000003E-3</v>
      </c>
      <c r="M142" s="10">
        <f>J142/'סיכום נכסי ההשקעה'!$B$49</f>
        <v>4.0551688408395077E-4</v>
      </c>
    </row>
    <row r="143" spans="1:13">
      <c r="A143" s="8" t="s">
        <v>718</v>
      </c>
      <c r="B143" s="18" t="s">
        <v>719</v>
      </c>
      <c r="C143" s="8" t="s">
        <v>465</v>
      </c>
      <c r="D143" s="8" t="s">
        <v>428</v>
      </c>
      <c r="E143" s="22">
        <v>0</v>
      </c>
      <c r="F143" s="8" t="s">
        <v>720</v>
      </c>
      <c r="G143" s="8" t="s">
        <v>42</v>
      </c>
      <c r="H143" s="9">
        <v>1515</v>
      </c>
      <c r="I143" s="9">
        <v>5373</v>
      </c>
      <c r="J143" s="9">
        <v>319.33999999999997</v>
      </c>
      <c r="K143" s="10">
        <v>0</v>
      </c>
      <c r="L143" s="10">
        <v>4.3E-3</v>
      </c>
      <c r="M143" s="10">
        <f>J143/'סיכום נכסי ההשקעה'!$B$49</f>
        <v>3.222700190711715E-4</v>
      </c>
    </row>
    <row r="144" spans="1:13">
      <c r="A144" s="8" t="s">
        <v>721</v>
      </c>
      <c r="B144" s="18" t="s">
        <v>722</v>
      </c>
      <c r="C144" s="8" t="s">
        <v>453</v>
      </c>
      <c r="D144" s="8" t="s">
        <v>428</v>
      </c>
      <c r="E144" s="22">
        <v>0</v>
      </c>
      <c r="F144" s="8" t="s">
        <v>468</v>
      </c>
      <c r="G144" s="8" t="s">
        <v>42</v>
      </c>
      <c r="H144" s="9">
        <v>148</v>
      </c>
      <c r="I144" s="9">
        <v>47250</v>
      </c>
      <c r="J144" s="9">
        <v>274.33999999999997</v>
      </c>
      <c r="K144" s="10">
        <v>0</v>
      </c>
      <c r="L144" s="10">
        <v>3.7000000000000002E-3</v>
      </c>
      <c r="M144" s="10">
        <f>J144/'סיכום נכסי ההשקעה'!$B$49</f>
        <v>2.7685713356292725E-4</v>
      </c>
    </row>
    <row r="145" spans="1:13">
      <c r="A145" s="8" t="s">
        <v>723</v>
      </c>
      <c r="B145" s="18" t="s">
        <v>724</v>
      </c>
      <c r="C145" s="8" t="s">
        <v>465</v>
      </c>
      <c r="D145" s="8" t="s">
        <v>428</v>
      </c>
      <c r="E145" s="22">
        <v>0</v>
      </c>
      <c r="F145" s="8" t="s">
        <v>527</v>
      </c>
      <c r="G145" s="8" t="s">
        <v>42</v>
      </c>
      <c r="H145" s="9">
        <v>4167</v>
      </c>
      <c r="I145" s="9">
        <v>1626</v>
      </c>
      <c r="J145" s="9">
        <v>265.8</v>
      </c>
      <c r="K145" s="10">
        <v>1E-4</v>
      </c>
      <c r="L145" s="10">
        <v>3.5999999999999999E-3</v>
      </c>
      <c r="M145" s="10">
        <f>J145/'סיכום נכסי ההשקעה'!$B$49</f>
        <v>2.6823877706869603E-4</v>
      </c>
    </row>
    <row r="146" spans="1:13">
      <c r="A146" s="8" t="s">
        <v>725</v>
      </c>
      <c r="B146" s="18" t="s">
        <v>726</v>
      </c>
      <c r="C146" s="8" t="s">
        <v>427</v>
      </c>
      <c r="D146" s="8" t="s">
        <v>428</v>
      </c>
      <c r="E146" s="22">
        <v>0</v>
      </c>
      <c r="F146" s="8" t="s">
        <v>677</v>
      </c>
      <c r="G146" s="8" t="s">
        <v>42</v>
      </c>
      <c r="H146" s="9">
        <v>1965</v>
      </c>
      <c r="I146" s="9">
        <v>5441</v>
      </c>
      <c r="J146" s="9">
        <v>419.43</v>
      </c>
      <c r="K146" s="10">
        <v>0</v>
      </c>
      <c r="L146" s="10">
        <v>5.5999999999999999E-3</v>
      </c>
      <c r="M146" s="10">
        <f>J146/'סיכום נכסי ההשקעה'!$B$49</f>
        <v>4.2327836819384187E-4</v>
      </c>
    </row>
    <row r="147" spans="1:13">
      <c r="A147" s="16" t="s">
        <v>727</v>
      </c>
      <c r="B147" s="17"/>
      <c r="C147" s="16"/>
      <c r="D147" s="16"/>
      <c r="E147" s="16"/>
      <c r="F147" s="16"/>
      <c r="G147" s="16"/>
      <c r="H147" s="19">
        <v>194524.44</v>
      </c>
      <c r="J147" s="19">
        <v>15569.67</v>
      </c>
      <c r="L147" s="20">
        <v>0.20910000000000001</v>
      </c>
      <c r="M147" s="20">
        <f>SUM(M100:M146)</f>
        <v>1.5712515266273114E-2</v>
      </c>
    </row>
    <row r="149" spans="1:13">
      <c r="A149" s="16" t="s">
        <v>728</v>
      </c>
      <c r="B149" s="17"/>
      <c r="C149" s="16"/>
      <c r="D149" s="16"/>
      <c r="E149" s="16"/>
      <c r="F149" s="16"/>
      <c r="G149" s="16"/>
    </row>
    <row r="150" spans="1:13">
      <c r="A150" s="8" t="s">
        <v>729</v>
      </c>
      <c r="B150" s="18" t="s">
        <v>730</v>
      </c>
      <c r="C150" s="8" t="s">
        <v>284</v>
      </c>
      <c r="D150" s="8" t="s">
        <v>428</v>
      </c>
      <c r="E150" s="8"/>
      <c r="F150" s="8" t="s">
        <v>343</v>
      </c>
      <c r="G150" s="8" t="s">
        <v>42</v>
      </c>
      <c r="H150" s="9">
        <v>56.34</v>
      </c>
      <c r="I150" s="9">
        <v>0</v>
      </c>
      <c r="J150" s="9">
        <v>0</v>
      </c>
      <c r="K150" s="10">
        <v>0</v>
      </c>
      <c r="L150" s="10">
        <v>0</v>
      </c>
      <c r="M150" s="10">
        <f>J150/'סיכום נכסי ההשקעה'!$B$49</f>
        <v>0</v>
      </c>
    </row>
    <row r="151" spans="1:13">
      <c r="A151" s="8" t="s">
        <v>731</v>
      </c>
      <c r="B151" s="18" t="s">
        <v>732</v>
      </c>
      <c r="C151" s="8" t="s">
        <v>427</v>
      </c>
      <c r="D151" s="8" t="s">
        <v>428</v>
      </c>
      <c r="E151" s="8"/>
      <c r="F151" s="8" t="s">
        <v>670</v>
      </c>
      <c r="G151" s="8" t="s">
        <v>42</v>
      </c>
      <c r="H151" s="9">
        <v>1516</v>
      </c>
      <c r="I151" s="9">
        <v>6875</v>
      </c>
      <c r="J151" s="9">
        <v>408.87</v>
      </c>
      <c r="K151" s="10">
        <v>0</v>
      </c>
      <c r="L151" s="10">
        <v>5.4999999999999997E-3</v>
      </c>
      <c r="M151" s="10">
        <f>J151/'סיכום נכסי ההשקעה'!$B$49</f>
        <v>4.1262147772790726E-4</v>
      </c>
    </row>
    <row r="152" spans="1:13">
      <c r="A152" s="8" t="s">
        <v>733</v>
      </c>
      <c r="B152" s="18" t="s">
        <v>734</v>
      </c>
      <c r="C152" s="8" t="s">
        <v>427</v>
      </c>
      <c r="D152" s="8" t="s">
        <v>428</v>
      </c>
      <c r="E152" s="8"/>
      <c r="F152" s="8" t="s">
        <v>685</v>
      </c>
      <c r="G152" s="8" t="s">
        <v>42</v>
      </c>
      <c r="H152" s="9">
        <v>560</v>
      </c>
      <c r="I152" s="9">
        <v>4939</v>
      </c>
      <c r="J152" s="9">
        <v>108.5</v>
      </c>
      <c r="K152" s="10">
        <v>0</v>
      </c>
      <c r="L152" s="10">
        <v>1.5E-3</v>
      </c>
      <c r="M152" s="10">
        <f>J152/'סיכום נכסי ההשקעה'!$B$49</f>
        <v>1.0949551283654447E-4</v>
      </c>
    </row>
    <row r="153" spans="1:13">
      <c r="A153" s="8" t="s">
        <v>735</v>
      </c>
      <c r="B153" s="18" t="s">
        <v>734</v>
      </c>
      <c r="C153" s="8" t="s">
        <v>427</v>
      </c>
      <c r="D153" s="8" t="s">
        <v>428</v>
      </c>
      <c r="E153" s="8"/>
      <c r="F153" s="8" t="s">
        <v>685</v>
      </c>
      <c r="G153" s="8" t="s">
        <v>42</v>
      </c>
      <c r="H153" s="9">
        <v>188.99</v>
      </c>
      <c r="I153" s="9">
        <v>1</v>
      </c>
      <c r="J153" s="9">
        <v>0.74</v>
      </c>
      <c r="K153" s="10">
        <v>0</v>
      </c>
      <c r="L153" s="10">
        <v>0</v>
      </c>
      <c r="M153" s="10">
        <f>J153/'סיכום נכסי ההשקעה'!$B$49</f>
        <v>7.4678967280223868E-7</v>
      </c>
    </row>
    <row r="154" spans="1:13">
      <c r="A154" s="16" t="s">
        <v>736</v>
      </c>
      <c r="B154" s="17"/>
      <c r="C154" s="16"/>
      <c r="D154" s="16"/>
      <c r="E154" s="16"/>
      <c r="F154" s="16"/>
      <c r="G154" s="16"/>
      <c r="H154" s="19">
        <v>2321.33</v>
      </c>
      <c r="J154" s="19">
        <v>518.12</v>
      </c>
      <c r="L154" s="20">
        <v>7.0000000000000001E-3</v>
      </c>
      <c r="M154" s="20">
        <f>SUM(M150:M153)</f>
        <v>5.2286378023725397E-4</v>
      </c>
    </row>
    <row r="156" spans="1:13">
      <c r="A156" s="4" t="s">
        <v>737</v>
      </c>
      <c r="B156" s="15"/>
      <c r="C156" s="4"/>
      <c r="D156" s="4"/>
      <c r="E156" s="4"/>
      <c r="F156" s="4"/>
      <c r="G156" s="4"/>
      <c r="H156" s="12">
        <v>196845.77</v>
      </c>
      <c r="J156" s="12">
        <v>16087.79</v>
      </c>
      <c r="L156" s="13">
        <v>0.21609999999999999</v>
      </c>
      <c r="M156" s="13">
        <f>+M147+M154</f>
        <v>1.623537904651037E-2</v>
      </c>
    </row>
    <row r="160" spans="1:13">
      <c r="A160" s="8" t="s">
        <v>139</v>
      </c>
      <c r="B160" s="18"/>
      <c r="C160" s="8"/>
      <c r="D160" s="8"/>
      <c r="E160" s="8"/>
      <c r="F160" s="8"/>
      <c r="G160" s="8"/>
    </row>
    <row r="164" spans="1:1">
      <c r="A164" s="2" t="s">
        <v>72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8"/>
  <sheetViews>
    <sheetView rightToLeft="1" topLeftCell="E1" workbookViewId="0">
      <selection activeCell="L22" sqref="L22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3.7109375" customWidth="1"/>
    <col min="7" max="7" width="15.7109375" customWidth="1"/>
    <col min="8" max="8" width="11.7109375" customWidth="1"/>
    <col min="9" max="9" width="13.7109375" customWidth="1"/>
    <col min="10" max="10" width="24.7109375" customWidth="1"/>
    <col min="11" max="11" width="27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492</v>
      </c>
    </row>
    <row r="6" spans="1:12">
      <c r="A6" s="2" t="s">
        <v>2</v>
      </c>
    </row>
    <row r="9" spans="1:12">
      <c r="A9" s="4" t="s">
        <v>74</v>
      </c>
      <c r="B9" s="4" t="s">
        <v>75</v>
      </c>
      <c r="C9" s="4" t="s">
        <v>141</v>
      </c>
      <c r="D9" s="4" t="s">
        <v>76</v>
      </c>
      <c r="E9" s="4" t="s">
        <v>204</v>
      </c>
      <c r="F9" s="4" t="s">
        <v>79</v>
      </c>
      <c r="G9" s="4" t="s">
        <v>144</v>
      </c>
      <c r="H9" s="4" t="s">
        <v>41</v>
      </c>
      <c r="I9" s="4" t="s">
        <v>82</v>
      </c>
      <c r="J9" s="4" t="s">
        <v>145</v>
      </c>
      <c r="K9" s="4" t="s">
        <v>146</v>
      </c>
      <c r="L9" s="4" t="s">
        <v>84</v>
      </c>
    </row>
    <row r="10" spans="1:12" ht="13.5" thickBot="1">
      <c r="A10" s="5"/>
      <c r="B10" s="5"/>
      <c r="C10" s="5"/>
      <c r="D10" s="5"/>
      <c r="E10" s="5"/>
      <c r="F10" s="5"/>
      <c r="G10" s="5" t="s">
        <v>149</v>
      </c>
      <c r="H10" s="5" t="s">
        <v>150</v>
      </c>
      <c r="I10" s="5" t="s">
        <v>86</v>
      </c>
      <c r="J10" s="5" t="s">
        <v>85</v>
      </c>
      <c r="K10" s="5" t="s">
        <v>85</v>
      </c>
      <c r="L10" s="5" t="s">
        <v>85</v>
      </c>
    </row>
    <row r="13" spans="1:12">
      <c r="A13" s="4" t="s">
        <v>738</v>
      </c>
      <c r="B13" s="15"/>
      <c r="C13" s="4"/>
      <c r="D13" s="4"/>
      <c r="E13" s="4"/>
      <c r="F13" s="4"/>
      <c r="G13" s="12">
        <v>7154324.4000000004</v>
      </c>
      <c r="I13" s="12">
        <v>182699.82</v>
      </c>
      <c r="K13" s="13">
        <v>1</v>
      </c>
      <c r="L13" s="13">
        <f>I13/'סיכום נכסי ההשקעה'!$B$49</f>
        <v>0.18437613351192961</v>
      </c>
    </row>
    <row r="16" spans="1:12">
      <c r="A16" s="4" t="s">
        <v>739</v>
      </c>
      <c r="B16" s="15"/>
      <c r="C16" s="4"/>
      <c r="D16" s="4"/>
      <c r="E16" s="4"/>
      <c r="F16" s="4"/>
    </row>
    <row r="17" spans="1:12">
      <c r="A17" s="16" t="s">
        <v>740</v>
      </c>
      <c r="B17" s="17"/>
      <c r="C17" s="16"/>
      <c r="D17" s="16"/>
      <c r="E17" s="16"/>
      <c r="F17" s="16"/>
    </row>
    <row r="18" spans="1:12">
      <c r="A18" s="8" t="s">
        <v>741</v>
      </c>
      <c r="B18" s="18">
        <v>1097815</v>
      </c>
      <c r="C18" s="8" t="s">
        <v>155</v>
      </c>
      <c r="D18" s="8">
        <v>1337</v>
      </c>
      <c r="E18" s="8" t="s">
        <v>742</v>
      </c>
      <c r="F18" s="8" t="s">
        <v>93</v>
      </c>
      <c r="G18" s="9">
        <v>223612</v>
      </c>
      <c r="H18" s="9">
        <v>1304</v>
      </c>
      <c r="I18" s="9">
        <v>2915.9</v>
      </c>
      <c r="J18" s="10">
        <v>1.9E-3</v>
      </c>
      <c r="K18" s="10">
        <v>1.6E-2</v>
      </c>
      <c r="L18" s="10">
        <f>I18/'סיכום נכסי ההשקעה'!$B$49</f>
        <v>2.9426540634108758E-3</v>
      </c>
    </row>
    <row r="19" spans="1:12">
      <c r="A19" s="8" t="s">
        <v>743</v>
      </c>
      <c r="B19" s="18">
        <v>1113752</v>
      </c>
      <c r="C19" s="8" t="s">
        <v>155</v>
      </c>
      <c r="D19" s="8">
        <v>1523</v>
      </c>
      <c r="E19" s="8" t="s">
        <v>742</v>
      </c>
      <c r="F19" s="8" t="s">
        <v>93</v>
      </c>
      <c r="G19" s="9">
        <v>8368</v>
      </c>
      <c r="H19" s="9">
        <v>1316</v>
      </c>
      <c r="I19" s="9">
        <v>110.12</v>
      </c>
      <c r="J19" s="10">
        <v>1E-4</v>
      </c>
      <c r="K19" s="10">
        <v>5.9999999999999995E-4</v>
      </c>
      <c r="L19" s="10">
        <f>I19/'סיכום נכסי ההשקעה'!$B$49</f>
        <v>1.1113037671484126E-4</v>
      </c>
    </row>
    <row r="20" spans="1:12">
      <c r="A20" s="8" t="s">
        <v>744</v>
      </c>
      <c r="B20" s="18">
        <v>1113703</v>
      </c>
      <c r="C20" s="8" t="s">
        <v>155</v>
      </c>
      <c r="D20" s="8">
        <v>1523</v>
      </c>
      <c r="E20" s="8" t="s">
        <v>742</v>
      </c>
      <c r="F20" s="8" t="s">
        <v>93</v>
      </c>
      <c r="G20" s="9">
        <v>20264</v>
      </c>
      <c r="H20" s="9">
        <v>1484</v>
      </c>
      <c r="I20" s="9">
        <v>300.72000000000003</v>
      </c>
      <c r="J20" s="10">
        <v>2.0000000000000001E-4</v>
      </c>
      <c r="K20" s="10">
        <v>1.6000000000000001E-3</v>
      </c>
      <c r="L20" s="10">
        <f>I20/'סיכום נכסי ההשקעה'!$B$49</f>
        <v>3.0347917622309357E-4</v>
      </c>
    </row>
    <row r="21" spans="1:12">
      <c r="A21" s="8" t="s">
        <v>745</v>
      </c>
      <c r="B21" s="18">
        <v>1113745</v>
      </c>
      <c r="C21" s="8" t="s">
        <v>155</v>
      </c>
      <c r="D21" s="8">
        <v>1523</v>
      </c>
      <c r="E21" s="8" t="s">
        <v>742</v>
      </c>
      <c r="F21" s="8" t="s">
        <v>93</v>
      </c>
      <c r="G21" s="9">
        <v>65000</v>
      </c>
      <c r="H21" s="9">
        <v>768</v>
      </c>
      <c r="I21" s="9">
        <v>499.2</v>
      </c>
      <c r="J21" s="10">
        <v>2.9999999999999997E-4</v>
      </c>
      <c r="K21" s="10">
        <v>2.7000000000000001E-3</v>
      </c>
      <c r="L21" s="10">
        <f>I21/'סיכום נכסי ההשקעה'!$B$49</f>
        <v>5.0378027657145617E-4</v>
      </c>
    </row>
    <row r="22" spans="1:12">
      <c r="A22" s="8" t="s">
        <v>746</v>
      </c>
      <c r="B22" s="18">
        <v>1113232</v>
      </c>
      <c r="C22" s="8" t="s">
        <v>155</v>
      </c>
      <c r="D22" s="8">
        <v>1523</v>
      </c>
      <c r="E22" s="8" t="s">
        <v>742</v>
      </c>
      <c r="F22" s="8" t="s">
        <v>93</v>
      </c>
      <c r="G22" s="9">
        <v>1441459</v>
      </c>
      <c r="H22" s="9">
        <v>1296</v>
      </c>
      <c r="I22" s="9">
        <v>18681.310000000001</v>
      </c>
      <c r="J22" s="10">
        <v>7.0000000000000001E-3</v>
      </c>
      <c r="K22" s="10">
        <v>0.1023</v>
      </c>
      <c r="L22" s="10">
        <f>I22/'סיכום נכסי ההשקעה'!$B$49</f>
        <v>1.8852715381644854E-2</v>
      </c>
    </row>
    <row r="23" spans="1:12">
      <c r="A23" s="8" t="s">
        <v>747</v>
      </c>
      <c r="B23" s="18">
        <v>1096486</v>
      </c>
      <c r="C23" s="8" t="s">
        <v>155</v>
      </c>
      <c r="D23" s="8">
        <v>1249</v>
      </c>
      <c r="E23" s="8" t="s">
        <v>742</v>
      </c>
      <c r="F23" s="8" t="s">
        <v>93</v>
      </c>
      <c r="G23" s="9">
        <v>940000</v>
      </c>
      <c r="H23" s="9">
        <v>762.4</v>
      </c>
      <c r="I23" s="9">
        <v>7166.56</v>
      </c>
      <c r="J23" s="10">
        <v>1.1999999999999999E-3</v>
      </c>
      <c r="K23" s="10">
        <v>3.9199999999999999E-2</v>
      </c>
      <c r="L23" s="10">
        <f>I23/'סיכום נכסי ההשקעה'!$B$49</f>
        <v>7.2323148615102868E-3</v>
      </c>
    </row>
    <row r="24" spans="1:12">
      <c r="A24" s="8" t="s">
        <v>748</v>
      </c>
      <c r="B24" s="18">
        <v>1125327</v>
      </c>
      <c r="C24" s="8" t="s">
        <v>155</v>
      </c>
      <c r="D24" s="8">
        <v>1249</v>
      </c>
      <c r="E24" s="8" t="s">
        <v>742</v>
      </c>
      <c r="F24" s="8" t="s">
        <v>93</v>
      </c>
      <c r="G24" s="9">
        <v>462591</v>
      </c>
      <c r="H24" s="9">
        <v>1292</v>
      </c>
      <c r="I24" s="9">
        <v>5976.68</v>
      </c>
      <c r="J24" s="10">
        <v>1.8E-3</v>
      </c>
      <c r="K24" s="10">
        <v>3.27E-2</v>
      </c>
      <c r="L24" s="10">
        <f>I24/'סיכום נכסי ההשקעה'!$B$49</f>
        <v>6.0315174346536275E-3</v>
      </c>
    </row>
    <row r="25" spans="1:12">
      <c r="A25" s="8" t="s">
        <v>749</v>
      </c>
      <c r="B25" s="18">
        <v>1125319</v>
      </c>
      <c r="C25" s="8" t="s">
        <v>155</v>
      </c>
      <c r="D25" s="8">
        <v>1249</v>
      </c>
      <c r="E25" s="8" t="s">
        <v>742</v>
      </c>
      <c r="F25" s="8" t="s">
        <v>93</v>
      </c>
      <c r="G25" s="9">
        <v>3114</v>
      </c>
      <c r="H25" s="9">
        <v>1485</v>
      </c>
      <c r="I25" s="9">
        <v>46.24</v>
      </c>
      <c r="J25" s="10">
        <v>0</v>
      </c>
      <c r="K25" s="10">
        <v>2.9999999999999997E-4</v>
      </c>
      <c r="L25" s="10">
        <f>I25/'סיכום נכסי ההשקעה'!$B$49</f>
        <v>4.6664262797804757E-5</v>
      </c>
    </row>
    <row r="26" spans="1:12">
      <c r="A26" s="8" t="s">
        <v>750</v>
      </c>
      <c r="B26" s="18">
        <v>1117266</v>
      </c>
      <c r="C26" s="8" t="s">
        <v>155</v>
      </c>
      <c r="D26" s="8">
        <v>1224</v>
      </c>
      <c r="E26" s="8" t="s">
        <v>742</v>
      </c>
      <c r="F26" s="8" t="s">
        <v>93</v>
      </c>
      <c r="G26" s="9">
        <v>15425</v>
      </c>
      <c r="H26" s="9">
        <v>12930</v>
      </c>
      <c r="I26" s="9">
        <v>1994.45</v>
      </c>
      <c r="J26" s="10">
        <v>2.0000000000000001E-4</v>
      </c>
      <c r="K26" s="10">
        <v>1.09E-2</v>
      </c>
      <c r="L26" s="10">
        <f>I26/'סיכום נכסי ההשקעה'!$B$49</f>
        <v>2.0127495444870608E-3</v>
      </c>
    </row>
    <row r="27" spans="1:12">
      <c r="A27" s="8" t="s">
        <v>751</v>
      </c>
      <c r="B27" s="18">
        <v>1095702</v>
      </c>
      <c r="C27" s="8" t="s">
        <v>155</v>
      </c>
      <c r="D27" s="8">
        <v>1223</v>
      </c>
      <c r="E27" s="8" t="s">
        <v>742</v>
      </c>
      <c r="F27" s="8" t="s">
        <v>93</v>
      </c>
      <c r="G27" s="9">
        <v>60640</v>
      </c>
      <c r="H27" s="9">
        <v>1297</v>
      </c>
      <c r="I27" s="9">
        <v>786.5</v>
      </c>
      <c r="J27" s="10">
        <v>5.0000000000000001E-4</v>
      </c>
      <c r="K27" s="10">
        <v>4.3E-3</v>
      </c>
      <c r="L27" s="10">
        <f>I27/'סיכום נכסי ההשקעה'!$B$49</f>
        <v>7.9371632116075779E-4</v>
      </c>
    </row>
    <row r="28" spans="1:12">
      <c r="A28" s="8" t="s">
        <v>752</v>
      </c>
      <c r="B28" s="18">
        <v>1091818</v>
      </c>
      <c r="C28" s="8" t="s">
        <v>155</v>
      </c>
      <c r="D28" s="8">
        <v>1223</v>
      </c>
      <c r="E28" s="8" t="s">
        <v>742</v>
      </c>
      <c r="F28" s="8" t="s">
        <v>93</v>
      </c>
      <c r="G28" s="9">
        <v>134576</v>
      </c>
      <c r="H28" s="9">
        <v>12940</v>
      </c>
      <c r="I28" s="9">
        <v>17414.13</v>
      </c>
      <c r="J28" s="10">
        <v>3.3E-3</v>
      </c>
      <c r="K28" s="10">
        <v>9.5299999999999996E-2</v>
      </c>
      <c r="L28" s="10">
        <f>I28/'סיכום נכסי ההשקעה'!$B$49</f>
        <v>1.7573908709237366E-2</v>
      </c>
    </row>
    <row r="29" spans="1:12">
      <c r="A29" s="8" t="s">
        <v>753</v>
      </c>
      <c r="B29" s="18">
        <v>1091826</v>
      </c>
      <c r="C29" s="8" t="s">
        <v>155</v>
      </c>
      <c r="D29" s="8">
        <v>1223</v>
      </c>
      <c r="E29" s="8" t="s">
        <v>742</v>
      </c>
      <c r="F29" s="8" t="s">
        <v>93</v>
      </c>
      <c r="G29" s="9">
        <v>1764</v>
      </c>
      <c r="H29" s="9">
        <v>1483</v>
      </c>
      <c r="I29" s="9">
        <v>26.16</v>
      </c>
      <c r="J29" s="10">
        <v>0</v>
      </c>
      <c r="K29" s="10">
        <v>1E-4</v>
      </c>
      <c r="L29" s="10">
        <f>I29/'סיכום נכסי ההשקעה'!$B$49</f>
        <v>2.6400024108792655E-5</v>
      </c>
    </row>
    <row r="30" spans="1:12">
      <c r="A30" s="16" t="s">
        <v>754</v>
      </c>
      <c r="B30" s="17"/>
      <c r="C30" s="16"/>
      <c r="D30" s="16"/>
      <c r="E30" s="16"/>
      <c r="F30" s="16"/>
      <c r="G30" s="19">
        <v>3376813</v>
      </c>
      <c r="I30" s="19">
        <v>55917.98</v>
      </c>
      <c r="K30" s="20">
        <v>0.30609999999999998</v>
      </c>
      <c r="L30" s="20">
        <f>SUM(L18:L29)</f>
        <v>5.6431030432520818E-2</v>
      </c>
    </row>
    <row r="32" spans="1:12">
      <c r="A32" s="16" t="s">
        <v>755</v>
      </c>
      <c r="B32" s="17"/>
      <c r="C32" s="16"/>
      <c r="D32" s="16"/>
      <c r="E32" s="16"/>
      <c r="F32" s="16"/>
    </row>
    <row r="33" spans="1:12">
      <c r="A33" s="8" t="s">
        <v>756</v>
      </c>
      <c r="B33" s="18">
        <v>1107556</v>
      </c>
      <c r="C33" s="8" t="s">
        <v>155</v>
      </c>
      <c r="D33" s="8">
        <v>1337</v>
      </c>
      <c r="E33" s="8" t="s">
        <v>757</v>
      </c>
      <c r="F33" s="8" t="s">
        <v>93</v>
      </c>
      <c r="G33" s="9">
        <v>2285</v>
      </c>
      <c r="H33" s="9">
        <v>1906</v>
      </c>
      <c r="I33" s="9">
        <v>43.55</v>
      </c>
      <c r="J33" s="10">
        <v>1E-4</v>
      </c>
      <c r="K33" s="10">
        <v>2.0000000000000001E-4</v>
      </c>
      <c r="L33" s="10">
        <f>I33/'סיכום נכסי ההשקעה'!$B$49</f>
        <v>4.394958141964526E-5</v>
      </c>
    </row>
    <row r="34" spans="1:12">
      <c r="A34" s="8" t="s">
        <v>758</v>
      </c>
      <c r="B34" s="18">
        <v>1132620</v>
      </c>
      <c r="C34" s="8" t="s">
        <v>155</v>
      </c>
      <c r="D34" s="8">
        <v>1523</v>
      </c>
      <c r="E34" s="8" t="s">
        <v>757</v>
      </c>
      <c r="F34" s="8" t="s">
        <v>93</v>
      </c>
      <c r="G34" s="9">
        <v>1466</v>
      </c>
      <c r="H34" s="9">
        <v>3503</v>
      </c>
      <c r="I34" s="9">
        <v>51.35</v>
      </c>
      <c r="J34" s="10">
        <v>4.0000000000000002E-4</v>
      </c>
      <c r="K34" s="10">
        <v>2.9999999999999997E-4</v>
      </c>
      <c r="L34" s="10">
        <f>I34/'סיכום נכסי ההשקעה'!$B$49</f>
        <v>5.1821148241074273E-5</v>
      </c>
    </row>
    <row r="35" spans="1:12">
      <c r="A35" s="8" t="s">
        <v>759</v>
      </c>
      <c r="B35" s="18">
        <v>1116441</v>
      </c>
      <c r="C35" s="8" t="s">
        <v>155</v>
      </c>
      <c r="D35" s="8">
        <v>1523</v>
      </c>
      <c r="E35" s="8" t="s">
        <v>757</v>
      </c>
      <c r="F35" s="8" t="s">
        <v>93</v>
      </c>
      <c r="G35" s="9">
        <v>479</v>
      </c>
      <c r="H35" s="9">
        <v>789.6</v>
      </c>
      <c r="I35" s="9">
        <v>3.78</v>
      </c>
      <c r="J35" s="10">
        <v>0</v>
      </c>
      <c r="K35" s="10">
        <v>0</v>
      </c>
      <c r="L35" s="10">
        <f>I35/'סיכום נכסי ההשקעה'!$B$49</f>
        <v>3.8146823826925167E-6</v>
      </c>
    </row>
    <row r="36" spans="1:12">
      <c r="A36" s="8" t="s">
        <v>760</v>
      </c>
      <c r="B36" s="18">
        <v>1133255</v>
      </c>
      <c r="C36" s="8" t="s">
        <v>155</v>
      </c>
      <c r="D36" s="8">
        <v>1446</v>
      </c>
      <c r="E36" s="8" t="s">
        <v>757</v>
      </c>
      <c r="F36" s="8" t="s">
        <v>93</v>
      </c>
      <c r="G36" s="9">
        <v>7140</v>
      </c>
      <c r="H36" s="9">
        <v>5092</v>
      </c>
      <c r="I36" s="9">
        <v>363.57</v>
      </c>
      <c r="J36" s="10">
        <v>5.9999999999999995E-4</v>
      </c>
      <c r="K36" s="10">
        <v>2E-3</v>
      </c>
      <c r="L36" s="10">
        <f>I36/'סיכום נכסי ההשקעה'!$B$49</f>
        <v>3.6690583964960803E-4</v>
      </c>
    </row>
    <row r="37" spans="1:12">
      <c r="A37" s="8" t="s">
        <v>761</v>
      </c>
      <c r="B37" s="18">
        <v>1117399</v>
      </c>
      <c r="C37" s="8" t="s">
        <v>155</v>
      </c>
      <c r="D37" s="8">
        <v>1446</v>
      </c>
      <c r="E37" s="8" t="s">
        <v>757</v>
      </c>
      <c r="F37" s="8" t="s">
        <v>93</v>
      </c>
      <c r="G37" s="9">
        <v>83880</v>
      </c>
      <c r="H37" s="9">
        <v>8067</v>
      </c>
      <c r="I37" s="9">
        <v>6766.6</v>
      </c>
      <c r="J37" s="10">
        <v>2.5000000000000001E-3</v>
      </c>
      <c r="K37" s="10">
        <v>3.6999999999999998E-2</v>
      </c>
      <c r="L37" s="10">
        <f>I37/'סיכום נכסי ההשקעה'!$B$49</f>
        <v>6.8286851351130121E-3</v>
      </c>
    </row>
    <row r="38" spans="1:12">
      <c r="A38" s="8" t="s">
        <v>762</v>
      </c>
      <c r="B38" s="18">
        <v>1129964</v>
      </c>
      <c r="C38" s="8" t="s">
        <v>155</v>
      </c>
      <c r="D38" s="8">
        <v>1446</v>
      </c>
      <c r="E38" s="8" t="s">
        <v>757</v>
      </c>
      <c r="F38" s="8" t="s">
        <v>93</v>
      </c>
      <c r="G38" s="9">
        <v>47813</v>
      </c>
      <c r="H38" s="9">
        <v>3601</v>
      </c>
      <c r="I38" s="9">
        <v>1721.75</v>
      </c>
      <c r="J38" s="10">
        <v>1.5E-3</v>
      </c>
      <c r="K38" s="10">
        <v>9.4000000000000004E-3</v>
      </c>
      <c r="L38" s="10">
        <f>I38/'סיכום נכסי ההשקעה'!$B$49</f>
        <v>1.7375474583071007E-3</v>
      </c>
    </row>
    <row r="39" spans="1:12">
      <c r="A39" s="8" t="s">
        <v>763</v>
      </c>
      <c r="B39" s="18">
        <v>1130004</v>
      </c>
      <c r="C39" s="8" t="s">
        <v>155</v>
      </c>
      <c r="D39" s="8">
        <v>1446</v>
      </c>
      <c r="E39" s="8" t="s">
        <v>757</v>
      </c>
      <c r="F39" s="8" t="s">
        <v>93</v>
      </c>
      <c r="G39" s="9">
        <v>7820</v>
      </c>
      <c r="H39" s="9">
        <v>17880</v>
      </c>
      <c r="I39" s="9">
        <v>1398.22</v>
      </c>
      <c r="J39" s="10">
        <v>3.5999999999999999E-3</v>
      </c>
      <c r="K39" s="10">
        <v>7.7000000000000002E-3</v>
      </c>
      <c r="L39" s="10">
        <f>I39/'סיכום נכסי ההשקעה'!$B$49</f>
        <v>1.4110489950074951E-3</v>
      </c>
    </row>
    <row r="40" spans="1:12">
      <c r="A40" s="8" t="s">
        <v>764</v>
      </c>
      <c r="B40" s="18">
        <v>1129972</v>
      </c>
      <c r="C40" s="8" t="s">
        <v>155</v>
      </c>
      <c r="D40" s="8">
        <v>1446</v>
      </c>
      <c r="E40" s="8" t="s">
        <v>757</v>
      </c>
      <c r="F40" s="8" t="s">
        <v>93</v>
      </c>
      <c r="G40" s="9">
        <v>8797</v>
      </c>
      <c r="H40" s="9">
        <v>8200</v>
      </c>
      <c r="I40" s="9">
        <v>721.35</v>
      </c>
      <c r="J40" s="10">
        <v>1.2999999999999999E-3</v>
      </c>
      <c r="K40" s="10">
        <v>3.8999999999999998E-3</v>
      </c>
      <c r="L40" s="10">
        <f>I40/'סיכום נכסי ההשקעה'!$B$49</f>
        <v>7.2796855469715535E-4</v>
      </c>
    </row>
    <row r="41" spans="1:12">
      <c r="A41" s="8" t="s">
        <v>765</v>
      </c>
      <c r="B41" s="18">
        <v>1131291</v>
      </c>
      <c r="C41" s="8" t="s">
        <v>155</v>
      </c>
      <c r="D41" s="8">
        <v>1446</v>
      </c>
      <c r="E41" s="8" t="s">
        <v>757</v>
      </c>
      <c r="F41" s="8" t="s">
        <v>93</v>
      </c>
      <c r="G41" s="9">
        <v>15674</v>
      </c>
      <c r="H41" s="9">
        <v>2400</v>
      </c>
      <c r="I41" s="9">
        <v>376.18</v>
      </c>
      <c r="J41" s="10">
        <v>5.0000000000000001E-4</v>
      </c>
      <c r="K41" s="10">
        <v>2.0999999999999999E-3</v>
      </c>
      <c r="L41" s="10">
        <f>I41/'סיכום נכסי ההשקעה'!$B$49</f>
        <v>3.7963153934425156E-4</v>
      </c>
    </row>
    <row r="42" spans="1:12">
      <c r="A42" s="8" t="s">
        <v>766</v>
      </c>
      <c r="B42" s="18">
        <v>1120187</v>
      </c>
      <c r="C42" s="8" t="s">
        <v>155</v>
      </c>
      <c r="D42" s="8">
        <v>1446</v>
      </c>
      <c r="E42" s="8" t="s">
        <v>757</v>
      </c>
      <c r="F42" s="8" t="s">
        <v>93</v>
      </c>
      <c r="G42" s="9">
        <v>4568</v>
      </c>
      <c r="H42" s="9">
        <v>4461</v>
      </c>
      <c r="I42" s="9">
        <v>203.78</v>
      </c>
      <c r="J42" s="10">
        <v>2.0000000000000001E-4</v>
      </c>
      <c r="K42" s="10">
        <v>1.1000000000000001E-3</v>
      </c>
      <c r="L42" s="10">
        <f>I42/'סיכום נכסי ההשקעה'!$B$49</f>
        <v>2.0564972908600028E-4</v>
      </c>
    </row>
    <row r="43" spans="1:12">
      <c r="A43" s="8" t="s">
        <v>767</v>
      </c>
      <c r="B43" s="18">
        <v>1116060</v>
      </c>
      <c r="C43" s="8" t="s">
        <v>155</v>
      </c>
      <c r="D43" s="8">
        <v>1446</v>
      </c>
      <c r="E43" s="8" t="s">
        <v>757</v>
      </c>
      <c r="F43" s="8" t="s">
        <v>93</v>
      </c>
      <c r="G43" s="9">
        <v>1744</v>
      </c>
      <c r="H43" s="9">
        <v>21170</v>
      </c>
      <c r="I43" s="9">
        <v>369.2</v>
      </c>
      <c r="J43" s="10">
        <v>2.9999999999999997E-4</v>
      </c>
      <c r="K43" s="10">
        <v>2E-3</v>
      </c>
      <c r="L43" s="10">
        <f>I43/'סיכום נכסי ההשקעה'!$B$49</f>
        <v>3.7258749621430615E-4</v>
      </c>
    </row>
    <row r="44" spans="1:12">
      <c r="A44" s="8" t="s">
        <v>768</v>
      </c>
      <c r="B44" s="18">
        <v>1097625</v>
      </c>
      <c r="C44" s="8" t="s">
        <v>155</v>
      </c>
      <c r="D44" s="8">
        <v>1224</v>
      </c>
      <c r="E44" s="8" t="s">
        <v>757</v>
      </c>
      <c r="F44" s="8" t="s">
        <v>93</v>
      </c>
      <c r="G44" s="9">
        <v>3751</v>
      </c>
      <c r="H44" s="9">
        <v>2254</v>
      </c>
      <c r="I44" s="9">
        <v>84.55</v>
      </c>
      <c r="J44" s="10">
        <v>1E-4</v>
      </c>
      <c r="K44" s="10">
        <v>5.0000000000000001E-4</v>
      </c>
      <c r="L44" s="10">
        <f>I44/'סיכום נכסי ההשקעה'!$B$49</f>
        <v>8.5325765993823357E-5</v>
      </c>
    </row>
    <row r="45" spans="1:12">
      <c r="A45" s="8" t="s">
        <v>769</v>
      </c>
      <c r="B45" s="18">
        <v>1116904</v>
      </c>
      <c r="C45" s="8" t="s">
        <v>155</v>
      </c>
      <c r="D45" s="8">
        <v>1224</v>
      </c>
      <c r="E45" s="8" t="s">
        <v>757</v>
      </c>
      <c r="F45" s="8" t="s">
        <v>93</v>
      </c>
      <c r="G45" s="9">
        <v>335</v>
      </c>
      <c r="H45" s="9">
        <v>15540</v>
      </c>
      <c r="I45" s="9">
        <v>52.06</v>
      </c>
      <c r="J45" s="10">
        <v>0</v>
      </c>
      <c r="K45" s="10">
        <v>2.9999999999999997E-4</v>
      </c>
      <c r="L45" s="10">
        <f>I45/'סיכום נכסי ההשקעה'!$B$49</f>
        <v>5.2537662656871014E-5</v>
      </c>
    </row>
    <row r="46" spans="1:12">
      <c r="A46" s="8" t="s">
        <v>770</v>
      </c>
      <c r="B46" s="18">
        <v>1095728</v>
      </c>
      <c r="C46" s="8" t="s">
        <v>155</v>
      </c>
      <c r="D46" s="8">
        <v>1223</v>
      </c>
      <c r="E46" s="8" t="s">
        <v>757</v>
      </c>
      <c r="F46" s="8" t="s">
        <v>93</v>
      </c>
      <c r="G46" s="9">
        <v>35000</v>
      </c>
      <c r="H46" s="9">
        <v>8210</v>
      </c>
      <c r="I46" s="9">
        <v>2873.5</v>
      </c>
      <c r="J46" s="10">
        <v>2.0999999999999999E-3</v>
      </c>
      <c r="K46" s="10">
        <v>1.5699999999999999E-2</v>
      </c>
      <c r="L46" s="10">
        <f>I46/'סיכום נכסי ההשקעה'!$B$49</f>
        <v>2.8998650335097746E-3</v>
      </c>
    </row>
    <row r="47" spans="1:12">
      <c r="A47" s="8" t="s">
        <v>771</v>
      </c>
      <c r="B47" s="18">
        <v>1135649</v>
      </c>
      <c r="C47" s="8" t="s">
        <v>155</v>
      </c>
      <c r="D47" s="8">
        <v>1336</v>
      </c>
      <c r="E47" s="8" t="s">
        <v>757</v>
      </c>
      <c r="F47" s="8" t="s">
        <v>93</v>
      </c>
      <c r="G47" s="9">
        <v>11990</v>
      </c>
      <c r="H47" s="9">
        <v>8271</v>
      </c>
      <c r="I47" s="9">
        <v>991.69</v>
      </c>
      <c r="J47" s="10">
        <v>3.3E-3</v>
      </c>
      <c r="K47" s="10">
        <v>5.4000000000000003E-3</v>
      </c>
      <c r="L47" s="10">
        <f>I47/'סיכום נכסי ההשקעה'!$B$49</f>
        <v>1.0007889873260164E-3</v>
      </c>
    </row>
    <row r="48" spans="1:12">
      <c r="A48" s="8" t="s">
        <v>772</v>
      </c>
      <c r="B48" s="18">
        <v>1118785</v>
      </c>
      <c r="C48" s="8" t="s">
        <v>155</v>
      </c>
      <c r="D48" s="8">
        <v>1475</v>
      </c>
      <c r="E48" s="8" t="s">
        <v>757</v>
      </c>
      <c r="F48" s="8" t="s">
        <v>93</v>
      </c>
      <c r="G48" s="9">
        <v>1204</v>
      </c>
      <c r="H48" s="9">
        <v>2094</v>
      </c>
      <c r="I48" s="9">
        <v>25.21</v>
      </c>
      <c r="J48" s="10">
        <v>0</v>
      </c>
      <c r="K48" s="10">
        <v>1E-4</v>
      </c>
      <c r="L48" s="10">
        <f>I48/'סיכום נכסי ההשקעה'!$B$49</f>
        <v>2.5441307636951946E-5</v>
      </c>
    </row>
    <row r="49" spans="1:12">
      <c r="A49" s="16" t="s">
        <v>773</v>
      </c>
      <c r="B49" s="17"/>
      <c r="C49" s="16"/>
      <c r="D49" s="16"/>
      <c r="E49" s="16"/>
      <c r="F49" s="16"/>
      <c r="G49" s="19">
        <v>233946</v>
      </c>
      <c r="I49" s="19">
        <v>16046.34</v>
      </c>
      <c r="K49" s="20">
        <v>8.7800000000000003E-2</v>
      </c>
      <c r="L49" s="20">
        <f>SUM(L33:L48)</f>
        <v>1.6193568916585778E-2</v>
      </c>
    </row>
    <row r="51" spans="1:12">
      <c r="A51" s="16" t="s">
        <v>774</v>
      </c>
      <c r="B51" s="17"/>
      <c r="C51" s="16"/>
      <c r="D51" s="16"/>
      <c r="E51" s="16"/>
      <c r="F51" s="16"/>
    </row>
    <row r="52" spans="1:12">
      <c r="A52" s="8" t="s">
        <v>775</v>
      </c>
      <c r="B52" s="18">
        <v>1113760</v>
      </c>
      <c r="C52" s="8" t="s">
        <v>155</v>
      </c>
      <c r="D52" s="8">
        <v>1523</v>
      </c>
      <c r="E52" s="8" t="s">
        <v>776</v>
      </c>
      <c r="F52" s="8" t="s">
        <v>93</v>
      </c>
      <c r="G52" s="9">
        <v>265474</v>
      </c>
      <c r="H52" s="9">
        <v>296.60000000000002</v>
      </c>
      <c r="I52" s="9">
        <v>787.4</v>
      </c>
      <c r="J52" s="10">
        <v>1.8E-3</v>
      </c>
      <c r="K52" s="10">
        <v>4.3E-3</v>
      </c>
      <c r="L52" s="10">
        <f>I52/'סיכום נכסי ההשקעה'!$B$49</f>
        <v>7.9462457887092262E-4</v>
      </c>
    </row>
    <row r="53" spans="1:12">
      <c r="A53" s="8" t="s">
        <v>777</v>
      </c>
      <c r="B53" s="18">
        <v>1116292</v>
      </c>
      <c r="C53" s="8" t="s">
        <v>155</v>
      </c>
      <c r="D53" s="8">
        <v>1523</v>
      </c>
      <c r="E53" s="8" t="s">
        <v>776</v>
      </c>
      <c r="F53" s="8" t="s">
        <v>93</v>
      </c>
      <c r="G53" s="9">
        <v>113284</v>
      </c>
      <c r="H53" s="9">
        <v>331.12</v>
      </c>
      <c r="I53" s="9">
        <v>375.11</v>
      </c>
      <c r="J53" s="10">
        <v>8.9999999999999998E-4</v>
      </c>
      <c r="K53" s="10">
        <v>2.0999999999999999E-3</v>
      </c>
      <c r="L53" s="10">
        <f>I53/'סיכום נכסי ההשקעה'!$B$49</f>
        <v>3.7855172184438887E-4</v>
      </c>
    </row>
    <row r="54" spans="1:12">
      <c r="A54" s="8" t="s">
        <v>778</v>
      </c>
      <c r="B54" s="18">
        <v>1101443</v>
      </c>
      <c r="C54" s="8" t="s">
        <v>155</v>
      </c>
      <c r="D54" s="8">
        <v>1249</v>
      </c>
      <c r="E54" s="8" t="s">
        <v>776</v>
      </c>
      <c r="F54" s="8" t="s">
        <v>93</v>
      </c>
      <c r="G54" s="9">
        <v>158995</v>
      </c>
      <c r="H54" s="9">
        <v>307.19</v>
      </c>
      <c r="I54" s="9">
        <v>488.42</v>
      </c>
      <c r="J54" s="10">
        <v>1E-4</v>
      </c>
      <c r="K54" s="10">
        <v>2.7000000000000001E-3</v>
      </c>
      <c r="L54" s="10">
        <f>I54/'סיכום נכסי ההשקעה'!$B$49</f>
        <v>4.9290136755414794E-4</v>
      </c>
    </row>
    <row r="55" spans="1:12">
      <c r="A55" s="8" t="s">
        <v>779</v>
      </c>
      <c r="B55" s="18">
        <v>1116581</v>
      </c>
      <c r="C55" s="8" t="s">
        <v>155</v>
      </c>
      <c r="D55" s="8">
        <v>1249</v>
      </c>
      <c r="E55" s="8" t="s">
        <v>776</v>
      </c>
      <c r="F55" s="8" t="s">
        <v>93</v>
      </c>
      <c r="G55" s="9">
        <v>82449</v>
      </c>
      <c r="H55" s="9">
        <v>330.36</v>
      </c>
      <c r="I55" s="9">
        <v>272.38</v>
      </c>
      <c r="J55" s="10">
        <v>5.9999999999999995E-4</v>
      </c>
      <c r="K55" s="10">
        <v>1.5E-3</v>
      </c>
      <c r="L55" s="10">
        <f>I55/'סיכום נכסי ההשקעה'!$B$49</f>
        <v>2.7487915010523484E-4</v>
      </c>
    </row>
    <row r="56" spans="1:12">
      <c r="A56" s="8" t="s">
        <v>780</v>
      </c>
      <c r="B56" s="18">
        <v>1109420</v>
      </c>
      <c r="C56" s="8" t="s">
        <v>155</v>
      </c>
      <c r="D56" s="8">
        <v>1446</v>
      </c>
      <c r="E56" s="8" t="s">
        <v>776</v>
      </c>
      <c r="F56" s="8" t="s">
        <v>93</v>
      </c>
      <c r="G56" s="9">
        <v>96509</v>
      </c>
      <c r="H56" s="9">
        <v>3011.57</v>
      </c>
      <c r="I56" s="9">
        <v>2906.44</v>
      </c>
      <c r="J56" s="10">
        <v>1.6000000000000001E-3</v>
      </c>
      <c r="K56" s="10">
        <v>1.5900000000000001E-2</v>
      </c>
      <c r="L56" s="10">
        <f>I56/'סיכום נכסי ההשקעה'!$B$49</f>
        <v>2.933107265701809E-3</v>
      </c>
    </row>
    <row r="57" spans="1:12">
      <c r="A57" s="8" t="s">
        <v>781</v>
      </c>
      <c r="B57" s="18">
        <v>1116326</v>
      </c>
      <c r="C57" s="8" t="s">
        <v>155</v>
      </c>
      <c r="D57" s="8">
        <v>1446</v>
      </c>
      <c r="E57" s="8" t="s">
        <v>776</v>
      </c>
      <c r="F57" s="8" t="s">
        <v>93</v>
      </c>
      <c r="G57" s="9">
        <v>1770000</v>
      </c>
      <c r="H57" s="9">
        <v>330.88</v>
      </c>
      <c r="I57" s="9">
        <v>5856.58</v>
      </c>
      <c r="J57" s="10">
        <v>3.8E-3</v>
      </c>
      <c r="K57" s="10">
        <v>3.2099999999999997E-2</v>
      </c>
      <c r="L57" s="10">
        <f>I57/'סיכום נכסי ההשקעה'!$B$49</f>
        <v>5.9103154891082905E-3</v>
      </c>
    </row>
    <row r="58" spans="1:12">
      <c r="A58" s="8" t="s">
        <v>782</v>
      </c>
      <c r="B58" s="18">
        <v>1128529</v>
      </c>
      <c r="C58" s="8" t="s">
        <v>155</v>
      </c>
      <c r="D58" s="8">
        <v>1446</v>
      </c>
      <c r="E58" s="8" t="s">
        <v>776</v>
      </c>
      <c r="F58" s="8" t="s">
        <v>93</v>
      </c>
      <c r="G58" s="9">
        <v>89997</v>
      </c>
      <c r="H58" s="9">
        <v>3098.27</v>
      </c>
      <c r="I58" s="9">
        <v>2788.35</v>
      </c>
      <c r="J58" s="10">
        <v>2.7000000000000001E-3</v>
      </c>
      <c r="K58" s="10">
        <v>1.5299999999999999E-2</v>
      </c>
      <c r="L58" s="10">
        <f>I58/'סיכום נכסי ההשקעה'!$B$49</f>
        <v>2.8139337623758411E-3</v>
      </c>
    </row>
    <row r="59" spans="1:12">
      <c r="A59" s="8" t="s">
        <v>783</v>
      </c>
      <c r="B59" s="18">
        <v>1101633</v>
      </c>
      <c r="C59" s="8" t="s">
        <v>155</v>
      </c>
      <c r="D59" s="8">
        <v>1224</v>
      </c>
      <c r="E59" s="8" t="s">
        <v>776</v>
      </c>
      <c r="F59" s="8" t="s">
        <v>93</v>
      </c>
      <c r="G59" s="9">
        <v>256</v>
      </c>
      <c r="H59" s="9">
        <v>3052.22</v>
      </c>
      <c r="I59" s="9">
        <v>7.81</v>
      </c>
      <c r="J59" s="10">
        <v>0</v>
      </c>
      <c r="K59" s="10">
        <v>0</v>
      </c>
      <c r="L59" s="10">
        <f>I59/'סיכום נכסי ההשקעה'!$B$49</f>
        <v>7.8816585737641684E-6</v>
      </c>
    </row>
    <row r="60" spans="1:12">
      <c r="A60" s="8" t="s">
        <v>784</v>
      </c>
      <c r="B60" s="18">
        <v>1109248</v>
      </c>
      <c r="C60" s="8" t="s">
        <v>155</v>
      </c>
      <c r="D60" s="8">
        <v>1224</v>
      </c>
      <c r="E60" s="8" t="s">
        <v>776</v>
      </c>
      <c r="F60" s="8" t="s">
        <v>93</v>
      </c>
      <c r="G60" s="9">
        <v>230932</v>
      </c>
      <c r="H60" s="9">
        <v>3017.1</v>
      </c>
      <c r="I60" s="9">
        <v>6967.45</v>
      </c>
      <c r="J60" s="10">
        <v>1.6000000000000001E-3</v>
      </c>
      <c r="K60" s="10">
        <v>3.8100000000000002E-2</v>
      </c>
      <c r="L60" s="10">
        <f>I60/'סיכום נכסי ההשקעה'!$B$49</f>
        <v>7.031377980764808E-3</v>
      </c>
    </row>
    <row r="61" spans="1:12">
      <c r="A61" s="8" t="s">
        <v>785</v>
      </c>
      <c r="B61" s="18">
        <v>1109412</v>
      </c>
      <c r="C61" s="8" t="s">
        <v>155</v>
      </c>
      <c r="D61" s="8">
        <v>1446</v>
      </c>
      <c r="E61" s="8" t="s">
        <v>776</v>
      </c>
      <c r="F61" s="8" t="s">
        <v>93</v>
      </c>
      <c r="G61" s="9">
        <v>247100</v>
      </c>
      <c r="H61" s="9">
        <v>2953.99</v>
      </c>
      <c r="I61" s="9">
        <v>7299.31</v>
      </c>
      <c r="J61" s="10">
        <v>6.6E-3</v>
      </c>
      <c r="K61" s="10">
        <v>0.04</v>
      </c>
      <c r="L61" s="10">
        <f>I61/'סיכום נכסי ההשקעה'!$B$49</f>
        <v>7.3662828737596072E-3</v>
      </c>
    </row>
    <row r="62" spans="1:12">
      <c r="A62" s="8" t="s">
        <v>786</v>
      </c>
      <c r="B62" s="18">
        <v>1109370</v>
      </c>
      <c r="C62" s="8" t="s">
        <v>155</v>
      </c>
      <c r="D62" s="8">
        <v>1475</v>
      </c>
      <c r="E62" s="8" t="s">
        <v>776</v>
      </c>
      <c r="F62" s="8" t="s">
        <v>93</v>
      </c>
      <c r="G62" s="9">
        <v>26762</v>
      </c>
      <c r="H62" s="9">
        <v>3089.5</v>
      </c>
      <c r="I62" s="9">
        <v>826.81</v>
      </c>
      <c r="J62" s="10">
        <v>2.0000000000000001E-4</v>
      </c>
      <c r="K62" s="10">
        <v>4.4999999999999997E-3</v>
      </c>
      <c r="L62" s="10">
        <f>I62/'סיכום נכסי ההשקעה'!$B$49</f>
        <v>8.3439617482380945E-4</v>
      </c>
    </row>
    <row r="63" spans="1:12">
      <c r="A63" s="8" t="s">
        <v>787</v>
      </c>
      <c r="B63" s="18">
        <v>1109354</v>
      </c>
      <c r="C63" s="8" t="s">
        <v>155</v>
      </c>
      <c r="D63" s="8">
        <v>1475</v>
      </c>
      <c r="E63" s="8" t="s">
        <v>776</v>
      </c>
      <c r="F63" s="8" t="s">
        <v>93</v>
      </c>
      <c r="G63" s="9">
        <v>7443</v>
      </c>
      <c r="H63" s="9">
        <v>2985.67</v>
      </c>
      <c r="I63" s="9">
        <v>222.22</v>
      </c>
      <c r="J63" s="10">
        <v>0</v>
      </c>
      <c r="K63" s="10">
        <v>1.1999999999999999E-3</v>
      </c>
      <c r="L63" s="10">
        <f>I63/'סיכום נכסי ההשקעה'!$B$49</f>
        <v>2.2425892039204526E-4</v>
      </c>
    </row>
    <row r="64" spans="1:12">
      <c r="A64" s="8" t="s">
        <v>788</v>
      </c>
      <c r="B64" s="18">
        <v>1116250</v>
      </c>
      <c r="C64" s="8" t="s">
        <v>155</v>
      </c>
      <c r="D64" s="8">
        <v>1336</v>
      </c>
      <c r="E64" s="8" t="s">
        <v>776</v>
      </c>
      <c r="F64" s="8" t="s">
        <v>93</v>
      </c>
      <c r="G64" s="9">
        <v>2774</v>
      </c>
      <c r="H64" s="9">
        <v>3312.09</v>
      </c>
      <c r="I64" s="9">
        <v>91.88</v>
      </c>
      <c r="J64" s="10">
        <v>1E-4</v>
      </c>
      <c r="K64" s="10">
        <v>5.0000000000000001E-4</v>
      </c>
      <c r="L64" s="10">
        <f>I64/'סיכום נכסי ההשקעה'!$B$49</f>
        <v>9.2723020455499585E-5</v>
      </c>
    </row>
    <row r="65" spans="1:12">
      <c r="A65" s="8" t="s">
        <v>789</v>
      </c>
      <c r="B65" s="18">
        <v>1128453</v>
      </c>
      <c r="C65" s="8" t="s">
        <v>155</v>
      </c>
      <c r="D65" s="8">
        <v>1337</v>
      </c>
      <c r="E65" s="8" t="s">
        <v>776</v>
      </c>
      <c r="F65" s="8" t="s">
        <v>93</v>
      </c>
      <c r="G65" s="9">
        <v>15895</v>
      </c>
      <c r="H65" s="9">
        <v>3102.29</v>
      </c>
      <c r="I65" s="9">
        <v>493.11</v>
      </c>
      <c r="J65" s="10">
        <v>4.0000000000000002E-4</v>
      </c>
      <c r="K65" s="10">
        <v>2.7000000000000001E-3</v>
      </c>
      <c r="L65" s="10">
        <f>I65/'סיכום נכסי ההשקעה'!$B$49</f>
        <v>4.9763439939934048E-4</v>
      </c>
    </row>
    <row r="66" spans="1:12">
      <c r="A66" s="16" t="s">
        <v>790</v>
      </c>
      <c r="B66" s="17"/>
      <c r="C66" s="16"/>
      <c r="D66" s="16"/>
      <c r="E66" s="16"/>
      <c r="F66" s="16"/>
      <c r="G66" s="19">
        <v>3107870</v>
      </c>
      <c r="I66" s="19">
        <v>29383.25</v>
      </c>
      <c r="K66" s="20">
        <v>0.1608</v>
      </c>
      <c r="L66" s="20">
        <f>SUM(L52:L65)</f>
        <v>2.9652868363729514E-2</v>
      </c>
    </row>
    <row r="68" spans="1:12">
      <c r="A68" s="16" t="s">
        <v>791</v>
      </c>
      <c r="B68" s="17"/>
      <c r="C68" s="16"/>
      <c r="D68" s="16"/>
      <c r="E68" s="16"/>
      <c r="F68" s="16"/>
    </row>
    <row r="69" spans="1:12">
      <c r="A69" s="16" t="s">
        <v>792</v>
      </c>
      <c r="B69" s="17"/>
      <c r="C69" s="16"/>
      <c r="D69" s="16"/>
      <c r="E69" s="16"/>
      <c r="F69" s="16"/>
      <c r="G69" s="19">
        <v>0</v>
      </c>
      <c r="I69" s="19">
        <v>0</v>
      </c>
      <c r="K69" s="20">
        <v>0</v>
      </c>
      <c r="L69" s="20">
        <v>0</v>
      </c>
    </row>
    <row r="71" spans="1:12">
      <c r="A71" s="16" t="s">
        <v>793</v>
      </c>
      <c r="B71" s="17"/>
      <c r="C71" s="16"/>
      <c r="D71" s="16"/>
      <c r="E71" s="16"/>
      <c r="F71" s="16"/>
    </row>
    <row r="72" spans="1:12">
      <c r="A72" s="16" t="s">
        <v>794</v>
      </c>
      <c r="B72" s="17"/>
      <c r="C72" s="16"/>
      <c r="D72" s="16"/>
      <c r="E72" s="16"/>
      <c r="F72" s="16"/>
      <c r="G72" s="19">
        <v>0</v>
      </c>
      <c r="I72" s="19">
        <v>0</v>
      </c>
      <c r="K72" s="20">
        <v>0</v>
      </c>
      <c r="L72" s="20">
        <v>0</v>
      </c>
    </row>
    <row r="74" spans="1:12">
      <c r="A74" s="16" t="s">
        <v>795</v>
      </c>
      <c r="B74" s="17"/>
      <c r="C74" s="16"/>
      <c r="D74" s="16"/>
      <c r="E74" s="16"/>
      <c r="F74" s="16"/>
    </row>
    <row r="75" spans="1:12">
      <c r="A75" s="16" t="s">
        <v>796</v>
      </c>
      <c r="B75" s="17"/>
      <c r="C75" s="16"/>
      <c r="D75" s="16"/>
      <c r="E75" s="16"/>
      <c r="F75" s="16"/>
      <c r="G75" s="19">
        <v>0</v>
      </c>
      <c r="I75" s="19">
        <v>0</v>
      </c>
      <c r="K75" s="20">
        <v>0</v>
      </c>
      <c r="L75" s="20">
        <v>0</v>
      </c>
    </row>
    <row r="77" spans="1:12">
      <c r="A77" s="4" t="s">
        <v>797</v>
      </c>
      <c r="B77" s="15"/>
      <c r="C77" s="4"/>
      <c r="D77" s="4"/>
      <c r="E77" s="4"/>
      <c r="F77" s="4"/>
      <c r="G77" s="12">
        <v>6718629</v>
      </c>
      <c r="I77" s="12">
        <v>101347.57</v>
      </c>
      <c r="K77" s="13">
        <v>0.55469999999999997</v>
      </c>
      <c r="L77" s="13">
        <f>+L30+L49+L66+L69+L72+L75</f>
        <v>0.10227746771283611</v>
      </c>
    </row>
    <row r="80" spans="1:12">
      <c r="A80" s="4" t="s">
        <v>798</v>
      </c>
      <c r="B80" s="15"/>
      <c r="C80" s="4"/>
      <c r="D80" s="4"/>
      <c r="E80" s="4"/>
      <c r="F80" s="4"/>
    </row>
    <row r="81" spans="1:12">
      <c r="A81" s="16" t="s">
        <v>799</v>
      </c>
      <c r="B81" s="17"/>
      <c r="C81" s="16"/>
      <c r="D81" s="16"/>
      <c r="E81" s="16"/>
      <c r="F81" s="16"/>
    </row>
    <row r="82" spans="1:12">
      <c r="A82" s="8" t="s">
        <v>800</v>
      </c>
      <c r="B82" s="18" t="s">
        <v>801</v>
      </c>
      <c r="C82" s="8" t="s">
        <v>427</v>
      </c>
      <c r="D82" s="22">
        <v>0</v>
      </c>
      <c r="E82" s="8" t="s">
        <v>757</v>
      </c>
      <c r="F82" s="8" t="s">
        <v>42</v>
      </c>
      <c r="G82" s="9">
        <v>1049</v>
      </c>
      <c r="H82" s="9">
        <v>7426</v>
      </c>
      <c r="I82" s="9">
        <v>305.60000000000002</v>
      </c>
      <c r="J82" s="10">
        <v>0</v>
      </c>
      <c r="K82" s="10">
        <v>1.6999999999999999E-3</v>
      </c>
      <c r="L82" s="10">
        <f>I82/'סיכום נכסי ההשקעה'!$B$49</f>
        <v>3.084039513626543E-4</v>
      </c>
    </row>
    <row r="83" spans="1:12">
      <c r="A83" s="8" t="s">
        <v>802</v>
      </c>
      <c r="B83" s="18" t="s">
        <v>803</v>
      </c>
      <c r="C83" s="8" t="s">
        <v>434</v>
      </c>
      <c r="D83" s="22">
        <v>0</v>
      </c>
      <c r="E83" s="8" t="s">
        <v>757</v>
      </c>
      <c r="F83" s="8" t="s">
        <v>47</v>
      </c>
      <c r="G83" s="9">
        <v>10962</v>
      </c>
      <c r="H83" s="9">
        <v>8530</v>
      </c>
      <c r="I83" s="9">
        <v>4117.8100000000004</v>
      </c>
      <c r="J83" s="10">
        <v>2.0000000000000001E-4</v>
      </c>
      <c r="K83" s="10">
        <v>2.2499999999999999E-2</v>
      </c>
      <c r="L83" s="10">
        <f>I83/'סיכום נכסי ההשקעה'!$B$49</f>
        <v>4.1555918683267388E-3</v>
      </c>
    </row>
    <row r="84" spans="1:12">
      <c r="A84" s="8" t="s">
        <v>804</v>
      </c>
      <c r="B84" s="18" t="s">
        <v>805</v>
      </c>
      <c r="C84" s="8" t="s">
        <v>427</v>
      </c>
      <c r="D84" s="22">
        <v>0</v>
      </c>
      <c r="E84" s="8" t="s">
        <v>757</v>
      </c>
      <c r="F84" s="8" t="s">
        <v>42</v>
      </c>
      <c r="G84" s="9">
        <v>16466</v>
      </c>
      <c r="H84" s="9">
        <v>2172</v>
      </c>
      <c r="I84" s="9">
        <v>1403.03</v>
      </c>
      <c r="J84" s="10">
        <v>2.9999999999999997E-4</v>
      </c>
      <c r="K84" s="10">
        <v>7.7000000000000002E-3</v>
      </c>
      <c r="L84" s="10">
        <f>I84/'סיכום נכסי ההשקעה'!$B$49</f>
        <v>1.4159031278807095E-3</v>
      </c>
    </row>
    <row r="85" spans="1:12">
      <c r="A85" s="8" t="s">
        <v>806</v>
      </c>
      <c r="B85" s="18" t="s">
        <v>807</v>
      </c>
      <c r="C85" s="8" t="s">
        <v>427</v>
      </c>
      <c r="D85" s="22">
        <v>0</v>
      </c>
      <c r="E85" s="8" t="s">
        <v>757</v>
      </c>
      <c r="F85" s="8" t="s">
        <v>42</v>
      </c>
      <c r="G85" s="9">
        <v>10978</v>
      </c>
      <c r="H85" s="9">
        <v>6120</v>
      </c>
      <c r="I85" s="9">
        <v>2635.68</v>
      </c>
      <c r="J85" s="10">
        <v>1E-4</v>
      </c>
      <c r="K85" s="10">
        <v>1.44E-2</v>
      </c>
      <c r="L85" s="10">
        <f>I85/'סיכום נכסי ההשקעה'!$B$49</f>
        <v>2.6598629794748708E-3</v>
      </c>
    </row>
    <row r="86" spans="1:12">
      <c r="A86" s="8" t="s">
        <v>808</v>
      </c>
      <c r="B86" s="18" t="s">
        <v>809</v>
      </c>
      <c r="C86" s="8" t="s">
        <v>427</v>
      </c>
      <c r="D86" s="22">
        <v>0</v>
      </c>
      <c r="E86" s="8" t="s">
        <v>757</v>
      </c>
      <c r="F86" s="8" t="s">
        <v>42</v>
      </c>
      <c r="G86" s="9">
        <v>25894</v>
      </c>
      <c r="H86" s="9">
        <v>2266</v>
      </c>
      <c r="I86" s="9">
        <v>2301.85</v>
      </c>
      <c r="J86" s="10">
        <v>0</v>
      </c>
      <c r="K86" s="10">
        <v>1.26E-2</v>
      </c>
      <c r="L86" s="10">
        <f>I86/'סיכום נכסי ההשקעה'!$B$49</f>
        <v>2.3229700112700449E-3</v>
      </c>
    </row>
    <row r="87" spans="1:12">
      <c r="A87" s="8" t="s">
        <v>810</v>
      </c>
      <c r="B87" s="18" t="s">
        <v>811</v>
      </c>
      <c r="C87" s="8" t="s">
        <v>427</v>
      </c>
      <c r="D87" s="22">
        <v>0</v>
      </c>
      <c r="E87" s="8" t="s">
        <v>757</v>
      </c>
      <c r="F87" s="8" t="s">
        <v>42</v>
      </c>
      <c r="G87" s="9">
        <v>4505</v>
      </c>
      <c r="H87" s="9">
        <v>7356</v>
      </c>
      <c r="I87" s="9">
        <v>1300.03</v>
      </c>
      <c r="J87" s="10">
        <v>0</v>
      </c>
      <c r="K87" s="10">
        <v>7.1000000000000004E-3</v>
      </c>
      <c r="L87" s="10">
        <f>I87/'סיכום נכסי ההשקעה'!$B$49</f>
        <v>1.311958078828506E-3</v>
      </c>
    </row>
    <row r="88" spans="1:12">
      <c r="A88" s="8" t="s">
        <v>812</v>
      </c>
      <c r="B88" s="18" t="s">
        <v>813</v>
      </c>
      <c r="C88" s="8" t="s">
        <v>427</v>
      </c>
      <c r="D88" s="22">
        <v>0</v>
      </c>
      <c r="E88" s="8" t="s">
        <v>757</v>
      </c>
      <c r="F88" s="8" t="s">
        <v>42</v>
      </c>
      <c r="G88" s="9">
        <v>4886</v>
      </c>
      <c r="H88" s="9">
        <v>6623</v>
      </c>
      <c r="I88" s="9">
        <v>1269.48</v>
      </c>
      <c r="J88" s="10">
        <v>0</v>
      </c>
      <c r="K88" s="10">
        <v>6.8999999999999999E-3</v>
      </c>
      <c r="L88" s="10">
        <f>I88/'סיכום נכסי ההשקעה'!$B$49</f>
        <v>1.2811277754445757E-3</v>
      </c>
    </row>
    <row r="89" spans="1:12">
      <c r="A89" s="8" t="s">
        <v>814</v>
      </c>
      <c r="B89" s="18" t="s">
        <v>815</v>
      </c>
      <c r="C89" s="8" t="s">
        <v>465</v>
      </c>
      <c r="D89" s="22">
        <v>0</v>
      </c>
      <c r="E89" s="8" t="s">
        <v>757</v>
      </c>
      <c r="F89" s="8" t="s">
        <v>42</v>
      </c>
      <c r="G89" s="9">
        <v>13508</v>
      </c>
      <c r="H89" s="9">
        <v>2790</v>
      </c>
      <c r="I89" s="9">
        <v>1478.47</v>
      </c>
      <c r="J89" s="10">
        <v>5.0000000000000001E-4</v>
      </c>
      <c r="K89" s="10">
        <v>8.0999999999999996E-3</v>
      </c>
      <c r="L89" s="10">
        <f>I89/'סיכום נכסי ההשקעה'!$B$49</f>
        <v>1.4920353074971973E-3</v>
      </c>
    </row>
    <row r="90" spans="1:12">
      <c r="A90" s="8" t="s">
        <v>816</v>
      </c>
      <c r="B90" s="18" t="s">
        <v>817</v>
      </c>
      <c r="C90" s="8" t="s">
        <v>465</v>
      </c>
      <c r="D90" s="22">
        <v>0</v>
      </c>
      <c r="E90" s="8" t="s">
        <v>757</v>
      </c>
      <c r="F90" s="8" t="s">
        <v>42</v>
      </c>
      <c r="G90" s="9">
        <v>41676</v>
      </c>
      <c r="H90" s="9">
        <v>1143</v>
      </c>
      <c r="I90" s="9">
        <v>1868.75</v>
      </c>
      <c r="J90" s="10">
        <v>1E-4</v>
      </c>
      <c r="K90" s="10">
        <v>1.0200000000000001E-2</v>
      </c>
      <c r="L90" s="10">
        <f>I90/'סיכום נכסי ההשקעה'!$B$49</f>
        <v>1.8858962176340319E-3</v>
      </c>
    </row>
    <row r="91" spans="1:12">
      <c r="A91" s="8" t="s">
        <v>818</v>
      </c>
      <c r="B91" s="18" t="s">
        <v>819</v>
      </c>
      <c r="C91" s="8" t="s">
        <v>465</v>
      </c>
      <c r="D91" s="22">
        <v>0</v>
      </c>
      <c r="E91" s="8" t="s">
        <v>757</v>
      </c>
      <c r="F91" s="8" t="s">
        <v>42</v>
      </c>
      <c r="G91" s="9">
        <v>4850</v>
      </c>
      <c r="H91" s="9">
        <v>5275</v>
      </c>
      <c r="I91" s="9">
        <v>1003.65</v>
      </c>
      <c r="J91" s="10">
        <v>1E-4</v>
      </c>
      <c r="K91" s="10">
        <v>5.4999999999999997E-3</v>
      </c>
      <c r="L91" s="10">
        <f>I91/'סיכום נכסי ההשקעה'!$B$49</f>
        <v>1.0128587231188742E-3</v>
      </c>
    </row>
    <row r="92" spans="1:12">
      <c r="A92" s="8" t="s">
        <v>820</v>
      </c>
      <c r="B92" s="18" t="s">
        <v>821</v>
      </c>
      <c r="C92" s="8" t="s">
        <v>427</v>
      </c>
      <c r="D92" s="22">
        <v>0</v>
      </c>
      <c r="E92" s="8" t="s">
        <v>757</v>
      </c>
      <c r="F92" s="8" t="s">
        <v>42</v>
      </c>
      <c r="G92" s="9">
        <v>786</v>
      </c>
      <c r="H92" s="9">
        <v>2340</v>
      </c>
      <c r="I92" s="9">
        <v>72.150000000000006</v>
      </c>
      <c r="J92" s="10">
        <v>1E-4</v>
      </c>
      <c r="K92" s="10">
        <v>4.0000000000000002E-4</v>
      </c>
      <c r="L92" s="10">
        <f>I92/'סיכום נכסי ההשקעה'!$B$49</f>
        <v>7.2811993098218289E-5</v>
      </c>
    </row>
    <row r="93" spans="1:12">
      <c r="A93" s="8" t="s">
        <v>822</v>
      </c>
      <c r="B93" s="18" t="s">
        <v>823</v>
      </c>
      <c r="C93" s="8" t="s">
        <v>427</v>
      </c>
      <c r="D93" s="22">
        <v>0</v>
      </c>
      <c r="E93" s="8" t="s">
        <v>757</v>
      </c>
      <c r="F93" s="8" t="s">
        <v>42</v>
      </c>
      <c r="G93" s="9">
        <v>7606</v>
      </c>
      <c r="H93" s="9">
        <v>3059</v>
      </c>
      <c r="I93" s="9">
        <v>912.75</v>
      </c>
      <c r="J93" s="10">
        <v>2.0000000000000001E-4</v>
      </c>
      <c r="K93" s="10">
        <v>5.0000000000000001E-3</v>
      </c>
      <c r="L93" s="10">
        <f>I93/'סיכום נכסי ההשקעה'!$B$49</f>
        <v>9.2112469439222086E-4</v>
      </c>
    </row>
    <row r="94" spans="1:12">
      <c r="A94" s="8" t="s">
        <v>824</v>
      </c>
      <c r="B94" s="18" t="s">
        <v>825</v>
      </c>
      <c r="C94" s="8" t="s">
        <v>427</v>
      </c>
      <c r="D94" s="22">
        <v>0</v>
      </c>
      <c r="E94" s="8" t="s">
        <v>757</v>
      </c>
      <c r="F94" s="8" t="s">
        <v>42</v>
      </c>
      <c r="G94" s="9">
        <v>4392</v>
      </c>
      <c r="H94" s="9">
        <v>9010</v>
      </c>
      <c r="I94" s="9">
        <v>1552.41</v>
      </c>
      <c r="J94" s="10">
        <v>1E-4</v>
      </c>
      <c r="K94" s="10">
        <v>8.5000000000000006E-3</v>
      </c>
      <c r="L94" s="10">
        <f>I94/'סיכום נכסי ההשקעה'!$B$49</f>
        <v>1.5666537242634102E-3</v>
      </c>
    </row>
    <row r="95" spans="1:12">
      <c r="A95" s="8" t="s">
        <v>826</v>
      </c>
      <c r="B95" s="18" t="s">
        <v>825</v>
      </c>
      <c r="C95" s="8" t="s">
        <v>427</v>
      </c>
      <c r="D95" s="22">
        <v>0</v>
      </c>
      <c r="E95" s="8" t="s">
        <v>757</v>
      </c>
      <c r="F95" s="8" t="s">
        <v>42</v>
      </c>
      <c r="G95" s="9">
        <v>1117.03</v>
      </c>
      <c r="H95" s="9">
        <v>392.3</v>
      </c>
      <c r="I95" s="9">
        <v>4.38</v>
      </c>
      <c r="J95" s="10">
        <v>0</v>
      </c>
      <c r="K95" s="10">
        <v>0</v>
      </c>
      <c r="L95" s="10">
        <f>I95/'סיכום נכסי ההשקעה'!$B$49</f>
        <v>4.4201875228024399E-6</v>
      </c>
    </row>
    <row r="96" spans="1:12">
      <c r="A96" s="8" t="s">
        <v>827</v>
      </c>
      <c r="B96" s="18" t="s">
        <v>828</v>
      </c>
      <c r="C96" s="8" t="s">
        <v>427</v>
      </c>
      <c r="D96" s="22">
        <v>0</v>
      </c>
      <c r="E96" s="8" t="s">
        <v>757</v>
      </c>
      <c r="F96" s="8" t="s">
        <v>42</v>
      </c>
      <c r="G96" s="9">
        <v>14904</v>
      </c>
      <c r="H96" s="9">
        <v>2407</v>
      </c>
      <c r="I96" s="9">
        <v>1407.33</v>
      </c>
      <c r="J96" s="10">
        <v>1.4E-3</v>
      </c>
      <c r="K96" s="10">
        <v>7.7000000000000002E-3</v>
      </c>
      <c r="L96" s="10">
        <f>I96/'סיכום נכסי ההשקעה'!$B$49</f>
        <v>1.4202425813848304E-3</v>
      </c>
    </row>
    <row r="97" spans="1:12">
      <c r="A97" s="8" t="s">
        <v>829</v>
      </c>
      <c r="B97" s="18" t="s">
        <v>830</v>
      </c>
      <c r="C97" s="8" t="s">
        <v>427</v>
      </c>
      <c r="D97" s="22">
        <v>0</v>
      </c>
      <c r="E97" s="8" t="s">
        <v>757</v>
      </c>
      <c r="F97" s="8" t="s">
        <v>42</v>
      </c>
      <c r="G97" s="9">
        <v>36018</v>
      </c>
      <c r="H97" s="9">
        <v>2474</v>
      </c>
      <c r="I97" s="9">
        <v>3495.73</v>
      </c>
      <c r="J97" s="10">
        <v>5.0000000000000001E-4</v>
      </c>
      <c r="K97" s="10">
        <v>1.9099999999999999E-2</v>
      </c>
      <c r="L97" s="10">
        <f>I97/'סיכום נכסי ההשקעה'!$B$49</f>
        <v>3.5278041390607701E-3</v>
      </c>
    </row>
    <row r="98" spans="1:12">
      <c r="A98" s="8" t="s">
        <v>831</v>
      </c>
      <c r="B98" s="18" t="s">
        <v>832</v>
      </c>
      <c r="C98" s="8" t="s">
        <v>427</v>
      </c>
      <c r="D98" s="22">
        <v>0</v>
      </c>
      <c r="E98" s="8" t="s">
        <v>757</v>
      </c>
      <c r="F98" s="8" t="s">
        <v>42</v>
      </c>
      <c r="G98" s="9">
        <v>6484</v>
      </c>
      <c r="H98" s="9">
        <v>1017</v>
      </c>
      <c r="I98" s="9">
        <v>258.69</v>
      </c>
      <c r="J98" s="10">
        <v>0</v>
      </c>
      <c r="K98" s="10">
        <v>1.4E-3</v>
      </c>
      <c r="L98" s="10">
        <f>I98/'סיכום נכסי ההשקעה'!$B$49</f>
        <v>2.6106354115839345E-4</v>
      </c>
    </row>
    <row r="99" spans="1:12">
      <c r="A99" s="8" t="s">
        <v>465</v>
      </c>
      <c r="B99" s="18" t="s">
        <v>833</v>
      </c>
      <c r="C99" s="8" t="s">
        <v>465</v>
      </c>
      <c r="D99" s="22">
        <v>0</v>
      </c>
      <c r="E99" s="8" t="s">
        <v>757</v>
      </c>
      <c r="F99" s="8" t="s">
        <v>42</v>
      </c>
      <c r="G99" s="9">
        <v>14893</v>
      </c>
      <c r="H99" s="9">
        <v>10176</v>
      </c>
      <c r="I99" s="9">
        <v>5945.35</v>
      </c>
      <c r="J99" s="10">
        <v>0</v>
      </c>
      <c r="K99" s="10">
        <v>3.2500000000000001E-2</v>
      </c>
      <c r="L99" s="10">
        <f>I99/'סיכום נכסי ההשקעה'!$B$49</f>
        <v>5.9998999745875543E-3</v>
      </c>
    </row>
    <row r="100" spans="1:12">
      <c r="A100" s="8" t="s">
        <v>834</v>
      </c>
      <c r="B100" s="18" t="s">
        <v>835</v>
      </c>
      <c r="C100" s="8" t="s">
        <v>465</v>
      </c>
      <c r="D100" s="22">
        <v>0</v>
      </c>
      <c r="E100" s="8" t="s">
        <v>757</v>
      </c>
      <c r="F100" s="8" t="s">
        <v>42</v>
      </c>
      <c r="G100" s="9">
        <v>9260</v>
      </c>
      <c r="H100" s="9">
        <v>3596</v>
      </c>
      <c r="I100" s="9">
        <v>1306.32</v>
      </c>
      <c r="J100" s="10">
        <v>8.0000000000000004E-4</v>
      </c>
      <c r="K100" s="10">
        <v>7.1999999999999998E-3</v>
      </c>
      <c r="L100" s="10">
        <f>I100/'סיכום נכסי ההשקעה'!$B$49</f>
        <v>1.318305791047325E-3</v>
      </c>
    </row>
    <row r="101" spans="1:12">
      <c r="A101" s="8" t="s">
        <v>836</v>
      </c>
      <c r="B101" s="18" t="s">
        <v>837</v>
      </c>
      <c r="C101" s="8" t="s">
        <v>427</v>
      </c>
      <c r="D101" s="22">
        <v>0</v>
      </c>
      <c r="E101" s="8" t="s">
        <v>757</v>
      </c>
      <c r="F101" s="8" t="s">
        <v>42</v>
      </c>
      <c r="G101" s="9">
        <v>19501</v>
      </c>
      <c r="H101" s="9">
        <v>3149</v>
      </c>
      <c r="I101" s="9">
        <v>2409.06</v>
      </c>
      <c r="J101" s="10">
        <v>2.2000000000000001E-3</v>
      </c>
      <c r="K101" s="10">
        <v>1.32E-2</v>
      </c>
      <c r="L101" s="10">
        <f>I101/'סיכום נכסי ההשקעה'!$B$49</f>
        <v>2.4311636880553528E-3</v>
      </c>
    </row>
    <row r="102" spans="1:12">
      <c r="A102" s="8" t="s">
        <v>838</v>
      </c>
      <c r="B102" s="18" t="s">
        <v>839</v>
      </c>
      <c r="C102" s="8" t="s">
        <v>284</v>
      </c>
      <c r="D102" s="22">
        <v>0</v>
      </c>
      <c r="E102" s="8" t="s">
        <v>757</v>
      </c>
      <c r="F102" s="8" t="s">
        <v>47</v>
      </c>
      <c r="G102" s="9">
        <v>10706</v>
      </c>
      <c r="H102" s="9">
        <v>5945</v>
      </c>
      <c r="I102" s="9">
        <v>2802.89</v>
      </c>
      <c r="J102" s="10">
        <v>1.5E-3</v>
      </c>
      <c r="K102" s="10">
        <v>1.5299999999999999E-2</v>
      </c>
      <c r="L102" s="10">
        <f>I102/'סיכום נכסי ההשקעה'!$B$49</f>
        <v>2.8286071702711712E-3</v>
      </c>
    </row>
    <row r="103" spans="1:12">
      <c r="A103" s="8" t="s">
        <v>840</v>
      </c>
      <c r="B103" s="18" t="s">
        <v>841</v>
      </c>
      <c r="C103" s="8" t="s">
        <v>434</v>
      </c>
      <c r="D103" s="22">
        <v>0</v>
      </c>
      <c r="E103" s="8" t="s">
        <v>757</v>
      </c>
      <c r="F103" s="8" t="s">
        <v>47</v>
      </c>
      <c r="G103" s="9">
        <v>15041</v>
      </c>
      <c r="H103" s="9">
        <v>6625</v>
      </c>
      <c r="I103" s="9">
        <v>4388.24</v>
      </c>
      <c r="J103" s="10">
        <v>4.8999999999999998E-3</v>
      </c>
      <c r="K103" s="10">
        <v>2.4E-2</v>
      </c>
      <c r="L103" s="10">
        <f>I103/'סיכום נכסי ההשקעה'!$B$49</f>
        <v>4.4285031267266165E-3</v>
      </c>
    </row>
    <row r="104" spans="1:12">
      <c r="A104" s="8" t="s">
        <v>840</v>
      </c>
      <c r="B104" s="18" t="s">
        <v>842</v>
      </c>
      <c r="C104" s="8" t="s">
        <v>434</v>
      </c>
      <c r="D104" s="22">
        <v>0</v>
      </c>
      <c r="E104" s="8" t="s">
        <v>757</v>
      </c>
      <c r="F104" s="8" t="s">
        <v>47</v>
      </c>
      <c r="G104" s="9">
        <v>1301</v>
      </c>
      <c r="H104" s="9">
        <v>8248</v>
      </c>
      <c r="I104" s="9">
        <v>472.56</v>
      </c>
      <c r="J104" s="10">
        <v>6.9999999999999999E-4</v>
      </c>
      <c r="K104" s="10">
        <v>2.5999999999999999E-3</v>
      </c>
      <c r="L104" s="10">
        <f>I104/'סיכום נכסי ההשקעה'!$B$49</f>
        <v>4.7689584835057557E-4</v>
      </c>
    </row>
    <row r="105" spans="1:12">
      <c r="A105" s="8" t="s">
        <v>843</v>
      </c>
      <c r="B105" s="18" t="s">
        <v>844</v>
      </c>
      <c r="C105" s="8" t="s">
        <v>427</v>
      </c>
      <c r="D105" s="22">
        <v>0</v>
      </c>
      <c r="E105" s="8" t="s">
        <v>757</v>
      </c>
      <c r="F105" s="8" t="s">
        <v>42</v>
      </c>
      <c r="G105" s="9">
        <v>3055</v>
      </c>
      <c r="H105" s="9">
        <v>7216</v>
      </c>
      <c r="I105" s="9">
        <v>864.82</v>
      </c>
      <c r="J105" s="10">
        <v>0</v>
      </c>
      <c r="K105" s="10">
        <v>4.7000000000000002E-3</v>
      </c>
      <c r="L105" s="10">
        <f>I105/'סיכום נכסי ההשקעה'!$B$49</f>
        <v>8.7275492544977313E-4</v>
      </c>
    </row>
    <row r="106" spans="1:12">
      <c r="A106" s="8" t="s">
        <v>845</v>
      </c>
      <c r="B106" s="18" t="s">
        <v>846</v>
      </c>
      <c r="C106" s="8" t="s">
        <v>427</v>
      </c>
      <c r="D106" s="22">
        <v>0</v>
      </c>
      <c r="E106" s="8" t="s">
        <v>757</v>
      </c>
      <c r="F106" s="8" t="s">
        <v>42</v>
      </c>
      <c r="G106" s="9">
        <v>7253</v>
      </c>
      <c r="H106" s="9">
        <v>24889</v>
      </c>
      <c r="I106" s="9">
        <v>7081.8</v>
      </c>
      <c r="J106" s="10">
        <v>1E-4</v>
      </c>
      <c r="K106" s="10">
        <v>3.8800000000000001E-2</v>
      </c>
      <c r="L106" s="10">
        <f>I106/'סיכום נכסי ההשקעה'!$B$49</f>
        <v>7.1467771687174246E-3</v>
      </c>
    </row>
    <row r="107" spans="1:12">
      <c r="A107" s="8" t="s">
        <v>847</v>
      </c>
      <c r="B107" s="18" t="s">
        <v>846</v>
      </c>
      <c r="C107" s="8" t="s">
        <v>427</v>
      </c>
      <c r="D107" s="22">
        <v>0</v>
      </c>
      <c r="E107" s="8" t="s">
        <v>757</v>
      </c>
      <c r="F107" s="8" t="s">
        <v>42</v>
      </c>
      <c r="G107" s="9">
        <v>4901.2700000000004</v>
      </c>
      <c r="H107" s="9">
        <v>392.3</v>
      </c>
      <c r="I107" s="9">
        <v>19.23</v>
      </c>
      <c r="J107" s="10">
        <v>0</v>
      </c>
      <c r="K107" s="10">
        <v>1E-4</v>
      </c>
      <c r="L107" s="10">
        <f>I107/'סיכום נכסי ההשקעה'!$B$49</f>
        <v>1.9406439740523041E-5</v>
      </c>
    </row>
    <row r="108" spans="1:12">
      <c r="A108" s="8" t="s">
        <v>848</v>
      </c>
      <c r="B108" s="18" t="s">
        <v>849</v>
      </c>
      <c r="C108" s="8" t="s">
        <v>427</v>
      </c>
      <c r="D108" s="22">
        <v>0</v>
      </c>
      <c r="E108" s="8" t="s">
        <v>757</v>
      </c>
      <c r="F108" s="8" t="s">
        <v>42</v>
      </c>
      <c r="G108" s="9">
        <v>4296</v>
      </c>
      <c r="H108" s="9">
        <v>4442</v>
      </c>
      <c r="I108" s="9">
        <v>748.62</v>
      </c>
      <c r="J108" s="10">
        <v>5.0000000000000001E-4</v>
      </c>
      <c r="K108" s="10">
        <v>4.1000000000000003E-3</v>
      </c>
      <c r="L108" s="10">
        <f>I108/'סיכום נכסי ההשקעה'!$B$49</f>
        <v>7.5548876331515134E-4</v>
      </c>
    </row>
    <row r="109" spans="1:12">
      <c r="A109" s="8" t="s">
        <v>850</v>
      </c>
      <c r="B109" s="18" t="s">
        <v>851</v>
      </c>
      <c r="C109" s="8" t="s">
        <v>427</v>
      </c>
      <c r="D109" s="22">
        <v>0</v>
      </c>
      <c r="E109" s="8" t="s">
        <v>757</v>
      </c>
      <c r="F109" s="8" t="s">
        <v>42</v>
      </c>
      <c r="G109" s="9">
        <v>11223</v>
      </c>
      <c r="H109" s="9">
        <v>19163</v>
      </c>
      <c r="I109" s="9">
        <v>8437.0499999999993</v>
      </c>
      <c r="J109" s="10">
        <v>0</v>
      </c>
      <c r="K109" s="10">
        <v>4.6199999999999998E-2</v>
      </c>
      <c r="L109" s="10">
        <f>I109/'סיכום נכסי ההשקעה'!$B$49</f>
        <v>8.5144619039407132E-3</v>
      </c>
    </row>
    <row r="110" spans="1:12">
      <c r="A110" s="8" t="s">
        <v>852</v>
      </c>
      <c r="B110" s="18" t="s">
        <v>851</v>
      </c>
      <c r="C110" s="8" t="s">
        <v>427</v>
      </c>
      <c r="D110" s="22">
        <v>0</v>
      </c>
      <c r="E110" s="8" t="s">
        <v>757</v>
      </c>
      <c r="F110" s="8" t="s">
        <v>42</v>
      </c>
      <c r="G110" s="9">
        <v>8698.6299999999992</v>
      </c>
      <c r="H110" s="9">
        <v>392.3</v>
      </c>
      <c r="I110" s="9">
        <v>34.119999999999997</v>
      </c>
      <c r="J110" s="10">
        <v>0</v>
      </c>
      <c r="K110" s="10">
        <v>2.0000000000000001E-4</v>
      </c>
      <c r="L110" s="10">
        <f>I110/'סיכום נכסי ההשקעה'!$B$49</f>
        <v>3.4433058967584302E-5</v>
      </c>
    </row>
    <row r="111" spans="1:12">
      <c r="A111" s="8" t="s">
        <v>853</v>
      </c>
      <c r="B111" s="18" t="s">
        <v>854</v>
      </c>
      <c r="C111" s="8" t="s">
        <v>427</v>
      </c>
      <c r="D111" s="22">
        <v>0</v>
      </c>
      <c r="E111" s="8" t="s">
        <v>757</v>
      </c>
      <c r="F111" s="8" t="s">
        <v>42</v>
      </c>
      <c r="G111" s="9">
        <v>4153</v>
      </c>
      <c r="H111" s="9">
        <v>4719</v>
      </c>
      <c r="I111" s="9">
        <v>768.83</v>
      </c>
      <c r="J111" s="10">
        <v>0</v>
      </c>
      <c r="K111" s="10">
        <v>4.1999999999999997E-3</v>
      </c>
      <c r="L111" s="10">
        <f>I111/'סיכום נכסי ההשקעה'!$B$49</f>
        <v>7.7588419478452056E-4</v>
      </c>
    </row>
    <row r="112" spans="1:12">
      <c r="A112" s="8" t="s">
        <v>855</v>
      </c>
      <c r="B112" s="18" t="s">
        <v>856</v>
      </c>
      <c r="C112" s="8" t="s">
        <v>427</v>
      </c>
      <c r="D112" s="22">
        <v>0</v>
      </c>
      <c r="E112" s="8" t="s">
        <v>757</v>
      </c>
      <c r="F112" s="8" t="s">
        <v>42</v>
      </c>
      <c r="G112" s="9">
        <v>18598</v>
      </c>
      <c r="H112" s="9">
        <v>3950</v>
      </c>
      <c r="I112" s="9">
        <v>2881.92</v>
      </c>
      <c r="J112" s="10">
        <v>1E-4</v>
      </c>
      <c r="K112" s="10">
        <v>1.5800000000000002E-2</v>
      </c>
      <c r="L112" s="10">
        <f>I112/'סיכום נכסי ההשקעה'!$B$49</f>
        <v>2.9083622889759836E-3</v>
      </c>
    </row>
    <row r="113" spans="1:12">
      <c r="A113" s="8" t="s">
        <v>857</v>
      </c>
      <c r="B113" s="18" t="s">
        <v>858</v>
      </c>
      <c r="C113" s="8" t="s">
        <v>427</v>
      </c>
      <c r="D113" s="22">
        <v>0</v>
      </c>
      <c r="E113" s="8" t="s">
        <v>757</v>
      </c>
      <c r="F113" s="8" t="s">
        <v>42</v>
      </c>
      <c r="G113" s="9">
        <v>36945</v>
      </c>
      <c r="H113" s="9">
        <v>4918</v>
      </c>
      <c r="I113" s="9">
        <v>7127.91</v>
      </c>
      <c r="J113" s="10">
        <v>2.0000000000000001E-4</v>
      </c>
      <c r="K113" s="10">
        <v>3.9E-2</v>
      </c>
      <c r="L113" s="10">
        <f>I113/'סיכום נכסי ההשקעה'!$B$49</f>
        <v>7.1933102387348718E-3</v>
      </c>
    </row>
    <row r="114" spans="1:12">
      <c r="A114" s="8" t="s">
        <v>859</v>
      </c>
      <c r="B114" s="18" t="s">
        <v>858</v>
      </c>
      <c r="C114" s="8" t="s">
        <v>427</v>
      </c>
      <c r="D114" s="22">
        <v>0</v>
      </c>
      <c r="E114" s="8" t="s">
        <v>757</v>
      </c>
      <c r="F114" s="8" t="s">
        <v>42</v>
      </c>
      <c r="G114" s="9">
        <v>6234.47</v>
      </c>
      <c r="H114" s="9">
        <v>392.3</v>
      </c>
      <c r="I114" s="9">
        <v>24.46</v>
      </c>
      <c r="J114" s="10">
        <v>0</v>
      </c>
      <c r="K114" s="10">
        <v>1E-4</v>
      </c>
      <c r="L114" s="10">
        <f>I114/'סיכום נכסי ההשקעה'!$B$49</f>
        <v>2.4684426211814542E-5</v>
      </c>
    </row>
    <row r="115" spans="1:12">
      <c r="A115" s="8" t="s">
        <v>860</v>
      </c>
      <c r="B115" s="18" t="s">
        <v>861</v>
      </c>
      <c r="C115" s="8" t="s">
        <v>427</v>
      </c>
      <c r="D115" s="22">
        <v>0</v>
      </c>
      <c r="E115" s="8" t="s">
        <v>757</v>
      </c>
      <c r="F115" s="8" t="s">
        <v>42</v>
      </c>
      <c r="G115" s="9">
        <v>24854</v>
      </c>
      <c r="H115" s="9">
        <v>5465</v>
      </c>
      <c r="I115" s="9">
        <v>5328.5</v>
      </c>
      <c r="J115" s="10">
        <v>2.0000000000000001E-4</v>
      </c>
      <c r="K115" s="10">
        <v>2.92E-2</v>
      </c>
      <c r="L115" s="10">
        <f>I115/'סיכום נכסי ההשקעה'!$B$49</f>
        <v>5.3773902317928775E-3</v>
      </c>
    </row>
    <row r="116" spans="1:12">
      <c r="A116" s="8" t="s">
        <v>862</v>
      </c>
      <c r="B116" s="18" t="s">
        <v>863</v>
      </c>
      <c r="C116" s="8" t="s">
        <v>427</v>
      </c>
      <c r="D116" s="22">
        <v>0</v>
      </c>
      <c r="E116" s="8" t="s">
        <v>757</v>
      </c>
      <c r="F116" s="8" t="s">
        <v>42</v>
      </c>
      <c r="G116" s="9">
        <v>27323</v>
      </c>
      <c r="H116" s="9">
        <v>4866</v>
      </c>
      <c r="I116" s="9">
        <v>5215.7700000000004</v>
      </c>
      <c r="J116" s="10">
        <v>1E-4</v>
      </c>
      <c r="K116" s="10">
        <v>2.8500000000000001E-2</v>
      </c>
      <c r="L116" s="10">
        <f>I116/'סיכום נכסי ההשקעה'!$B$49</f>
        <v>5.2636259077185584E-3</v>
      </c>
    </row>
    <row r="117" spans="1:12">
      <c r="A117" s="8" t="s">
        <v>864</v>
      </c>
      <c r="B117" s="18" t="s">
        <v>865</v>
      </c>
      <c r="C117" s="8" t="s">
        <v>453</v>
      </c>
      <c r="D117" s="22">
        <v>0</v>
      </c>
      <c r="E117" s="8" t="s">
        <v>757</v>
      </c>
      <c r="F117" s="8" t="s">
        <v>44</v>
      </c>
      <c r="G117" s="9">
        <v>490</v>
      </c>
      <c r="H117" s="9">
        <v>606.9</v>
      </c>
      <c r="I117" s="9">
        <v>17.7</v>
      </c>
      <c r="J117" s="10">
        <v>0</v>
      </c>
      <c r="K117" s="10">
        <v>1E-4</v>
      </c>
      <c r="L117" s="10">
        <f>I117/'סיכום נכסי ההשקעה'!$B$49</f>
        <v>1.7862401633242736E-5</v>
      </c>
    </row>
    <row r="118" spans="1:12">
      <c r="A118" s="16" t="s">
        <v>866</v>
      </c>
      <c r="B118" s="17"/>
      <c r="C118" s="16"/>
      <c r="D118" s="16"/>
      <c r="E118" s="16"/>
      <c r="F118" s="16"/>
      <c r="G118" s="19">
        <v>434807.4</v>
      </c>
      <c r="I118" s="19">
        <v>81262.960000000006</v>
      </c>
      <c r="K118" s="20">
        <v>0.44479999999999997</v>
      </c>
      <c r="L118" s="20">
        <f>SUM(L82:L117)</f>
        <v>8.2008546450740474E-2</v>
      </c>
    </row>
    <row r="120" spans="1:12">
      <c r="A120" s="16" t="s">
        <v>867</v>
      </c>
      <c r="B120" s="17"/>
      <c r="C120" s="16"/>
      <c r="D120" s="16"/>
      <c r="E120" s="16"/>
      <c r="F120" s="16"/>
    </row>
    <row r="121" spans="1:12">
      <c r="A121" s="16" t="s">
        <v>868</v>
      </c>
      <c r="B121" s="17"/>
      <c r="C121" s="16"/>
      <c r="D121" s="16"/>
      <c r="E121" s="16"/>
      <c r="F121" s="16"/>
      <c r="G121" s="19">
        <v>0</v>
      </c>
      <c r="I121" s="19">
        <v>0</v>
      </c>
      <c r="K121" s="20">
        <v>0</v>
      </c>
      <c r="L121" s="20">
        <v>0</v>
      </c>
    </row>
    <row r="123" spans="1:12">
      <c r="A123" s="16" t="s">
        <v>793</v>
      </c>
      <c r="B123" s="17"/>
      <c r="C123" s="16"/>
      <c r="D123" s="16"/>
      <c r="E123" s="16"/>
      <c r="F123" s="16"/>
    </row>
    <row r="124" spans="1:12">
      <c r="A124" s="8" t="s">
        <v>869</v>
      </c>
      <c r="B124" s="18" t="s">
        <v>870</v>
      </c>
      <c r="C124" s="8" t="s">
        <v>427</v>
      </c>
      <c r="D124" s="22">
        <v>0</v>
      </c>
      <c r="E124" s="8" t="s">
        <v>284</v>
      </c>
      <c r="F124" s="8" t="s">
        <v>42</v>
      </c>
      <c r="G124" s="9">
        <v>888</v>
      </c>
      <c r="H124" s="9">
        <v>2563</v>
      </c>
      <c r="I124" s="9">
        <v>89.29</v>
      </c>
      <c r="J124" s="10">
        <v>0</v>
      </c>
      <c r="K124" s="10">
        <v>5.0000000000000001E-4</v>
      </c>
      <c r="L124" s="10">
        <f>I124/'סיכום נכסי ההשקעה'!$B$49</f>
        <v>9.0109256600691759E-5</v>
      </c>
    </row>
    <row r="125" spans="1:12">
      <c r="A125" s="16" t="s">
        <v>794</v>
      </c>
      <c r="B125" s="17"/>
      <c r="C125" s="16"/>
      <c r="D125" s="16"/>
      <c r="E125" s="16"/>
      <c r="F125" s="16"/>
      <c r="G125" s="19">
        <v>888</v>
      </c>
      <c r="I125" s="19">
        <v>89.29</v>
      </c>
      <c r="K125" s="20">
        <v>5.0000000000000001E-4</v>
      </c>
      <c r="L125" s="20">
        <f>+L124</f>
        <v>9.0109256600691759E-5</v>
      </c>
    </row>
    <row r="127" spans="1:12">
      <c r="A127" s="16" t="s">
        <v>795</v>
      </c>
      <c r="B127" s="17"/>
      <c r="C127" s="16"/>
      <c r="D127" s="16"/>
      <c r="E127" s="16"/>
      <c r="F127" s="16"/>
    </row>
    <row r="128" spans="1:12">
      <c r="A128" s="16" t="s">
        <v>796</v>
      </c>
      <c r="B128" s="17"/>
      <c r="C128" s="16"/>
      <c r="D128" s="16"/>
      <c r="E128" s="16"/>
      <c r="F128" s="16"/>
      <c r="G128" s="19">
        <v>0</v>
      </c>
      <c r="I128" s="19">
        <v>0</v>
      </c>
      <c r="K128" s="20">
        <v>0</v>
      </c>
      <c r="L128" s="20">
        <v>0</v>
      </c>
    </row>
    <row r="130" spans="1:12">
      <c r="A130" s="4" t="s">
        <v>871</v>
      </c>
      <c r="B130" s="15"/>
      <c r="C130" s="4"/>
      <c r="D130" s="4"/>
      <c r="E130" s="4"/>
      <c r="F130" s="4"/>
      <c r="G130" s="12">
        <v>435695.4</v>
      </c>
      <c r="I130" s="12">
        <v>81352.25</v>
      </c>
      <c r="K130" s="13">
        <v>0.44529999999999997</v>
      </c>
      <c r="L130" s="13">
        <f>+L118+L121+L125+L128</f>
        <v>8.2098655707341164E-2</v>
      </c>
    </row>
    <row r="134" spans="1:12">
      <c r="A134" s="8" t="s">
        <v>139</v>
      </c>
      <c r="B134" s="18"/>
      <c r="C134" s="8"/>
      <c r="D134" s="8"/>
      <c r="E134" s="8"/>
      <c r="F134" s="8"/>
    </row>
    <row r="138" spans="1:12">
      <c r="A138" s="2" t="s">
        <v>72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rightToLeft="1" workbookViewId="0">
      <selection activeCell="A28" sqref="A28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9" width="13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872</v>
      </c>
    </row>
    <row r="6" spans="1:14">
      <c r="A6" s="2" t="s">
        <v>2</v>
      </c>
    </row>
    <row r="9" spans="1:14">
      <c r="A9" s="4" t="s">
        <v>74</v>
      </c>
      <c r="B9" s="4" t="s">
        <v>75</v>
      </c>
      <c r="C9" s="4" t="s">
        <v>141</v>
      </c>
      <c r="D9" s="4" t="s">
        <v>76</v>
      </c>
      <c r="E9" s="4" t="s">
        <v>204</v>
      </c>
      <c r="F9" s="4" t="s">
        <v>77</v>
      </c>
      <c r="G9" s="4" t="s">
        <v>78</v>
      </c>
      <c r="H9" s="4" t="s">
        <v>79</v>
      </c>
      <c r="I9" s="4" t="s">
        <v>144</v>
      </c>
      <c r="J9" s="4" t="s">
        <v>41</v>
      </c>
      <c r="K9" s="4" t="s">
        <v>82</v>
      </c>
      <c r="L9" s="4" t="s">
        <v>145</v>
      </c>
      <c r="M9" s="4" t="s">
        <v>146</v>
      </c>
      <c r="N9" s="4" t="s">
        <v>84</v>
      </c>
    </row>
    <row r="10" spans="1:14" ht="13.5" thickBot="1">
      <c r="A10" s="5"/>
      <c r="B10" s="5"/>
      <c r="C10" s="5"/>
      <c r="D10" s="5"/>
      <c r="E10" s="5"/>
      <c r="F10" s="5"/>
      <c r="G10" s="5"/>
      <c r="H10" s="5"/>
      <c r="I10" s="5" t="s">
        <v>149</v>
      </c>
      <c r="J10" s="5" t="s">
        <v>150</v>
      </c>
      <c r="K10" s="5" t="s">
        <v>86</v>
      </c>
      <c r="L10" s="5" t="s">
        <v>85</v>
      </c>
      <c r="M10" s="5" t="s">
        <v>85</v>
      </c>
      <c r="N10" s="5" t="s">
        <v>85</v>
      </c>
    </row>
    <row r="13" spans="1:14">
      <c r="A13" s="4" t="s">
        <v>873</v>
      </c>
      <c r="B13" s="15"/>
      <c r="C13" s="4"/>
      <c r="D13" s="4"/>
      <c r="E13" s="4"/>
      <c r="F13" s="4"/>
      <c r="G13" s="4"/>
      <c r="H13" s="4"/>
      <c r="I13" s="12">
        <v>189998.84</v>
      </c>
      <c r="K13" s="12">
        <v>19596.259999999998</v>
      </c>
      <c r="M13" s="13">
        <v>1</v>
      </c>
      <c r="N13" s="13">
        <f>K13/'סיכום נכסי ההשקעה'!B49</f>
        <v>1.9776060261550807E-2</v>
      </c>
    </row>
    <row r="16" spans="1:14">
      <c r="A16" s="4" t="s">
        <v>874</v>
      </c>
      <c r="B16" s="15"/>
      <c r="C16" s="4"/>
      <c r="D16" s="4"/>
      <c r="E16" s="4"/>
      <c r="F16" s="4"/>
      <c r="G16" s="4"/>
      <c r="H16" s="4"/>
    </row>
    <row r="17" spans="1:14">
      <c r="A17" s="16" t="s">
        <v>875</v>
      </c>
      <c r="B17" s="17"/>
      <c r="C17" s="16"/>
      <c r="D17" s="16"/>
      <c r="E17" s="16"/>
      <c r="F17" s="16"/>
      <c r="G17" s="16"/>
      <c r="H17" s="16"/>
    </row>
    <row r="18" spans="1:14">
      <c r="A18" s="16" t="s">
        <v>876</v>
      </c>
      <c r="B18" s="17"/>
      <c r="C18" s="16"/>
      <c r="D18" s="16"/>
      <c r="E18" s="16"/>
      <c r="F18" s="16"/>
      <c r="G18" s="16"/>
      <c r="H18" s="16"/>
      <c r="I18" s="19">
        <v>0</v>
      </c>
      <c r="K18" s="19">
        <v>0</v>
      </c>
      <c r="M18" s="20">
        <v>0</v>
      </c>
      <c r="N18" s="20">
        <v>0</v>
      </c>
    </row>
    <row r="20" spans="1:14">
      <c r="A20" s="4" t="s">
        <v>877</v>
      </c>
      <c r="B20" s="15"/>
      <c r="C20" s="4"/>
      <c r="D20" s="4"/>
      <c r="E20" s="4"/>
      <c r="F20" s="4"/>
      <c r="G20" s="4"/>
      <c r="H20" s="4"/>
      <c r="I20" s="12">
        <v>0</v>
      </c>
      <c r="K20" s="12">
        <v>0</v>
      </c>
      <c r="M20" s="13">
        <v>0</v>
      </c>
      <c r="N20" s="13">
        <v>0</v>
      </c>
    </row>
    <row r="23" spans="1:14">
      <c r="A23" s="4" t="s">
        <v>878</v>
      </c>
      <c r="B23" s="15"/>
      <c r="C23" s="4"/>
      <c r="D23" s="4"/>
      <c r="E23" s="4"/>
      <c r="F23" s="4"/>
      <c r="G23" s="4"/>
      <c r="H23" s="4"/>
    </row>
    <row r="24" spans="1:14">
      <c r="A24" s="16" t="s">
        <v>879</v>
      </c>
      <c r="B24" s="17"/>
      <c r="C24" s="16"/>
      <c r="D24" s="16"/>
      <c r="E24" s="16"/>
      <c r="F24" s="16"/>
      <c r="G24" s="16"/>
      <c r="H24" s="16"/>
    </row>
    <row r="25" spans="1:14">
      <c r="A25" s="8" t="s">
        <v>880</v>
      </c>
      <c r="B25" s="18" t="s">
        <v>881</v>
      </c>
      <c r="C25" s="8" t="s">
        <v>465</v>
      </c>
      <c r="D25" s="22">
        <v>0</v>
      </c>
      <c r="E25" s="8" t="s">
        <v>544</v>
      </c>
      <c r="F25" s="22">
        <v>0</v>
      </c>
      <c r="G25" s="22">
        <v>0</v>
      </c>
      <c r="H25" s="8" t="s">
        <v>47</v>
      </c>
      <c r="I25" s="9">
        <v>488.54</v>
      </c>
      <c r="J25" s="9">
        <v>106543</v>
      </c>
      <c r="K25" s="9">
        <v>2292.1999999999998</v>
      </c>
      <c r="L25" s="10">
        <v>0</v>
      </c>
      <c r="M25" s="10">
        <v>0.11700000000000001</v>
      </c>
      <c r="N25" s="10">
        <f>K25/'סיכום נכסי ההשקעה'!$B$49</f>
        <v>2.3132314702666102E-3</v>
      </c>
    </row>
    <row r="26" spans="1:14">
      <c r="A26" s="8" t="s">
        <v>882</v>
      </c>
      <c r="B26" s="18" t="s">
        <v>883</v>
      </c>
      <c r="C26" s="8" t="s">
        <v>427</v>
      </c>
      <c r="D26" s="22">
        <v>0</v>
      </c>
      <c r="E26" s="8" t="s">
        <v>222</v>
      </c>
      <c r="F26" s="22">
        <v>0</v>
      </c>
      <c r="G26" s="22">
        <v>0</v>
      </c>
      <c r="H26" s="8" t="s">
        <v>42</v>
      </c>
      <c r="I26" s="9">
        <v>415</v>
      </c>
      <c r="J26" s="9">
        <v>97283</v>
      </c>
      <c r="K26" s="9">
        <v>1583.81</v>
      </c>
      <c r="L26" s="10">
        <v>0</v>
      </c>
      <c r="M26" s="10">
        <v>8.0799999999999997E-2</v>
      </c>
      <c r="N26" s="10">
        <f>K26/'סיכום נכסי ההשקעה'!$B$49</f>
        <v>1.5983418265958294E-3</v>
      </c>
    </row>
    <row r="27" spans="1:14">
      <c r="A27" s="8" t="s">
        <v>884</v>
      </c>
      <c r="B27" s="18" t="s">
        <v>885</v>
      </c>
      <c r="C27" s="8" t="s">
        <v>284</v>
      </c>
      <c r="D27" s="22">
        <v>0</v>
      </c>
      <c r="E27" s="8" t="s">
        <v>544</v>
      </c>
      <c r="F27" s="22">
        <v>0</v>
      </c>
      <c r="G27" s="22">
        <v>0</v>
      </c>
      <c r="H27" s="8" t="s">
        <v>47</v>
      </c>
      <c r="I27" s="9">
        <v>1800</v>
      </c>
      <c r="J27" s="9">
        <v>21107.47</v>
      </c>
      <c r="K27" s="9">
        <v>1673.16</v>
      </c>
      <c r="L27" s="10">
        <v>0</v>
      </c>
      <c r="M27" s="10">
        <v>8.5400000000000004E-2</v>
      </c>
      <c r="N27" s="10">
        <f>K27/'סיכום נכסי ההשקעה'!$B$49</f>
        <v>1.6885116337105321E-3</v>
      </c>
    </row>
    <row r="28" spans="1:14">
      <c r="A28" s="8" t="s">
        <v>886</v>
      </c>
      <c r="B28" s="18" t="s">
        <v>887</v>
      </c>
      <c r="C28" s="8" t="s">
        <v>434</v>
      </c>
      <c r="D28" s="22">
        <v>0</v>
      </c>
      <c r="E28" s="8" t="s">
        <v>222</v>
      </c>
      <c r="F28" s="22">
        <v>0</v>
      </c>
      <c r="G28" s="22">
        <v>0</v>
      </c>
      <c r="H28" s="8" t="s">
        <v>42</v>
      </c>
      <c r="I28" s="9">
        <v>572.96</v>
      </c>
      <c r="J28" s="9">
        <v>110399</v>
      </c>
      <c r="K28" s="9">
        <v>2481.46</v>
      </c>
      <c r="L28" s="10">
        <v>5.9999999999999995E-4</v>
      </c>
      <c r="M28" s="10">
        <v>0.12659999999999999</v>
      </c>
      <c r="N28" s="10">
        <f>K28/'סיכום נכסי ההשקעה'!$B$49</f>
        <v>2.5042279749619505E-3</v>
      </c>
    </row>
    <row r="29" spans="1:14">
      <c r="A29" s="8" t="s">
        <v>888</v>
      </c>
      <c r="B29" s="18" t="s">
        <v>889</v>
      </c>
      <c r="C29" s="8" t="s">
        <v>284</v>
      </c>
      <c r="D29" s="22">
        <v>0</v>
      </c>
      <c r="E29" s="8" t="s">
        <v>222</v>
      </c>
      <c r="F29" s="22">
        <v>0</v>
      </c>
      <c r="G29" s="22">
        <v>0</v>
      </c>
      <c r="H29" s="8" t="s">
        <v>42</v>
      </c>
      <c r="I29" s="9">
        <v>6035</v>
      </c>
      <c r="J29" s="9">
        <v>2549</v>
      </c>
      <c r="K29" s="9">
        <v>603.48</v>
      </c>
      <c r="L29" s="10">
        <v>0</v>
      </c>
      <c r="M29" s="10">
        <v>3.0800000000000001E-2</v>
      </c>
      <c r="N29" s="10">
        <f>K29/'סיכום נכסי ההשקעה'!$B$49</f>
        <v>6.0901706992256091E-4</v>
      </c>
    </row>
    <row r="30" spans="1:14">
      <c r="A30" s="8" t="s">
        <v>890</v>
      </c>
      <c r="B30" s="18" t="s">
        <v>891</v>
      </c>
      <c r="C30" s="8" t="s">
        <v>434</v>
      </c>
      <c r="D30" s="22">
        <v>0</v>
      </c>
      <c r="E30" s="8" t="s">
        <v>544</v>
      </c>
      <c r="F30" s="22">
        <v>0</v>
      </c>
      <c r="G30" s="22">
        <v>0</v>
      </c>
      <c r="H30" s="8" t="s">
        <v>42</v>
      </c>
      <c r="I30" s="9">
        <v>1756.06</v>
      </c>
      <c r="J30" s="9">
        <v>9532.7900000000009</v>
      </c>
      <c r="K30" s="9">
        <v>656.72</v>
      </c>
      <c r="L30" s="10">
        <v>6.9999999999999999E-4</v>
      </c>
      <c r="M30" s="10">
        <v>3.3500000000000002E-2</v>
      </c>
      <c r="N30" s="10">
        <f>K30/'סיכום נכסי ההשקעה'!$B$49</f>
        <v>6.6274555935498145E-4</v>
      </c>
    </row>
    <row r="31" spans="1:14">
      <c r="A31" s="8" t="s">
        <v>892</v>
      </c>
      <c r="B31" s="18" t="s">
        <v>893</v>
      </c>
      <c r="C31" s="8" t="s">
        <v>427</v>
      </c>
      <c r="D31" s="22">
        <v>0</v>
      </c>
      <c r="E31" s="8" t="s">
        <v>872</v>
      </c>
      <c r="F31" s="22">
        <v>0</v>
      </c>
      <c r="G31" s="22">
        <v>0</v>
      </c>
      <c r="H31" s="8" t="s">
        <v>42</v>
      </c>
      <c r="I31" s="9">
        <v>6317.29</v>
      </c>
      <c r="J31" s="9">
        <v>11905</v>
      </c>
      <c r="K31" s="9">
        <v>2950.38</v>
      </c>
      <c r="L31" s="10">
        <v>1E-4</v>
      </c>
      <c r="M31" s="10">
        <v>0.15060000000000001</v>
      </c>
      <c r="N31" s="10">
        <f>K31/'סיכום נכסי ההשקעה'!$B$49</f>
        <v>2.9774504254625259E-3</v>
      </c>
    </row>
    <row r="32" spans="1:14">
      <c r="A32" s="8" t="s">
        <v>894</v>
      </c>
      <c r="B32" s="18" t="s">
        <v>895</v>
      </c>
      <c r="C32" s="8" t="s">
        <v>284</v>
      </c>
      <c r="D32" s="22">
        <v>0</v>
      </c>
      <c r="E32" s="8" t="s">
        <v>544</v>
      </c>
      <c r="F32" s="22">
        <v>0</v>
      </c>
      <c r="G32" s="22">
        <v>0</v>
      </c>
      <c r="H32" s="8" t="s">
        <v>42</v>
      </c>
      <c r="I32" s="9">
        <v>14597</v>
      </c>
      <c r="J32" s="9">
        <v>1215.76</v>
      </c>
      <c r="K32" s="9">
        <v>696.19</v>
      </c>
      <c r="L32" s="10">
        <v>1.1999999999999999E-3</v>
      </c>
      <c r="M32" s="10">
        <v>3.5499999999999997E-2</v>
      </c>
      <c r="N32" s="10">
        <f>K32/'סיכום נכסי ההשקעה'!$B$49</f>
        <v>7.0257770582187926E-4</v>
      </c>
    </row>
    <row r="33" spans="1:14">
      <c r="A33" s="8" t="s">
        <v>896</v>
      </c>
      <c r="B33" s="18" t="s">
        <v>897</v>
      </c>
      <c r="C33" s="8" t="s">
        <v>427</v>
      </c>
      <c r="D33" s="22">
        <v>0</v>
      </c>
      <c r="E33" s="8" t="s">
        <v>544</v>
      </c>
      <c r="F33" s="22">
        <v>0</v>
      </c>
      <c r="G33" s="22">
        <v>0</v>
      </c>
      <c r="H33" s="8" t="s">
        <v>43</v>
      </c>
      <c r="I33" s="9">
        <v>983</v>
      </c>
      <c r="J33" s="9">
        <v>877284</v>
      </c>
      <c r="K33" s="9">
        <v>281.37</v>
      </c>
      <c r="L33" s="10">
        <v>0</v>
      </c>
      <c r="M33" s="10">
        <v>1.44E-2</v>
      </c>
      <c r="N33" s="10">
        <f>K33/'סיכום נכסי ההשקעה'!$B$49</f>
        <v>2.8395163545454852E-4</v>
      </c>
    </row>
    <row r="34" spans="1:14">
      <c r="A34" s="8" t="s">
        <v>898</v>
      </c>
      <c r="B34" s="18" t="s">
        <v>899</v>
      </c>
      <c r="C34" s="8" t="s">
        <v>284</v>
      </c>
      <c r="D34" s="22">
        <v>0</v>
      </c>
      <c r="E34" s="8" t="s">
        <v>544</v>
      </c>
      <c r="F34" s="22">
        <v>0</v>
      </c>
      <c r="G34" s="22">
        <v>0</v>
      </c>
      <c r="H34" s="8" t="s">
        <v>42</v>
      </c>
      <c r="I34" s="9">
        <v>152269.60999999999</v>
      </c>
      <c r="J34" s="9">
        <v>1377</v>
      </c>
      <c r="K34" s="9">
        <v>2096.75</v>
      </c>
      <c r="L34" s="10">
        <v>2.0000000000000001E-4</v>
      </c>
      <c r="M34" s="10">
        <v>0.107</v>
      </c>
      <c r="N34" s="10">
        <f>K34/'סיכום נכסי ההשקעה'!$B$49</f>
        <v>2.1159881708758027E-3</v>
      </c>
    </row>
    <row r="35" spans="1:14">
      <c r="A35" s="8" t="s">
        <v>900</v>
      </c>
      <c r="B35" s="18" t="s">
        <v>901</v>
      </c>
      <c r="C35" s="8" t="s">
        <v>284</v>
      </c>
      <c r="D35" s="22">
        <v>0</v>
      </c>
      <c r="E35" s="8" t="s">
        <v>222</v>
      </c>
      <c r="F35" s="22">
        <v>0</v>
      </c>
      <c r="G35" s="22">
        <v>0</v>
      </c>
      <c r="H35" s="8" t="s">
        <v>42</v>
      </c>
      <c r="I35" s="9">
        <v>1329.38</v>
      </c>
      <c r="J35" s="9">
        <v>21523</v>
      </c>
      <c r="K35" s="9">
        <v>1122.46</v>
      </c>
      <c r="L35" s="10">
        <v>0</v>
      </c>
      <c r="M35" s="10">
        <v>5.7299999999999997E-2</v>
      </c>
      <c r="N35" s="10">
        <f>K35/'סיכום נכסי ההשקעה'!$B$49</f>
        <v>1.1327588326129742E-3</v>
      </c>
    </row>
    <row r="36" spans="1:14">
      <c r="A36" s="8" t="s">
        <v>902</v>
      </c>
      <c r="B36" s="18" t="s">
        <v>903</v>
      </c>
      <c r="C36" s="8" t="s">
        <v>284</v>
      </c>
      <c r="D36" s="22">
        <v>0</v>
      </c>
      <c r="E36" s="8" t="s">
        <v>544</v>
      </c>
      <c r="F36" s="22">
        <v>0</v>
      </c>
      <c r="G36" s="22">
        <v>0</v>
      </c>
      <c r="H36" s="8" t="s">
        <v>42</v>
      </c>
      <c r="I36" s="9">
        <v>762</v>
      </c>
      <c r="J36" s="9">
        <v>11052.86</v>
      </c>
      <c r="K36" s="9">
        <v>330.41</v>
      </c>
      <c r="L36" s="10">
        <v>0</v>
      </c>
      <c r="M36" s="10">
        <v>1.6899999999999998E-2</v>
      </c>
      <c r="N36" s="10">
        <f>K36/'סיכום נכסי ההשקעה'!$B$49</f>
        <v>3.334415889061996E-4</v>
      </c>
    </row>
    <row r="37" spans="1:14">
      <c r="A37" s="8" t="s">
        <v>904</v>
      </c>
      <c r="B37" s="18" t="s">
        <v>905</v>
      </c>
      <c r="C37" s="8" t="s">
        <v>427</v>
      </c>
      <c r="D37" s="22">
        <v>0</v>
      </c>
      <c r="E37" s="8" t="s">
        <v>872</v>
      </c>
      <c r="F37" s="22">
        <v>0</v>
      </c>
      <c r="G37" s="22">
        <v>0</v>
      </c>
      <c r="H37" s="8" t="s">
        <v>42</v>
      </c>
      <c r="I37" s="9">
        <v>349</v>
      </c>
      <c r="J37" s="9">
        <v>112399.7</v>
      </c>
      <c r="K37" s="9">
        <v>1538.89</v>
      </c>
      <c r="L37" s="10">
        <v>0</v>
      </c>
      <c r="M37" s="10">
        <v>7.85E-2</v>
      </c>
      <c r="N37" s="10">
        <f>K37/'סיכום נכסי ההשקעה'!$B$49</f>
        <v>1.5530096751062666E-3</v>
      </c>
    </row>
    <row r="38" spans="1:14">
      <c r="A38" s="8" t="s">
        <v>906</v>
      </c>
      <c r="B38" s="18" t="s">
        <v>907</v>
      </c>
      <c r="C38" s="8" t="s">
        <v>284</v>
      </c>
      <c r="D38" s="22">
        <v>0</v>
      </c>
      <c r="E38" s="8" t="s">
        <v>544</v>
      </c>
      <c r="F38" s="22">
        <v>0</v>
      </c>
      <c r="G38" s="22">
        <v>0</v>
      </c>
      <c r="H38" s="8" t="s">
        <v>42</v>
      </c>
      <c r="I38" s="9">
        <v>2324</v>
      </c>
      <c r="J38" s="9">
        <v>14138</v>
      </c>
      <c r="K38" s="9">
        <v>1288.97</v>
      </c>
      <c r="L38" s="10">
        <v>0</v>
      </c>
      <c r="M38" s="10">
        <v>6.5799999999999997E-2</v>
      </c>
      <c r="N38" s="10">
        <f>K38/'סיכום נכסי ההשקעה'!$B$49</f>
        <v>1.300796600745813E-3</v>
      </c>
    </row>
    <row r="39" spans="1:14">
      <c r="A39" s="16" t="s">
        <v>908</v>
      </c>
      <c r="B39" s="17"/>
      <c r="C39" s="16"/>
      <c r="D39" s="16"/>
      <c r="E39" s="16"/>
      <c r="F39" s="16"/>
      <c r="G39" s="16"/>
      <c r="H39" s="16"/>
      <c r="I39" s="19">
        <v>189998.84</v>
      </c>
      <c r="K39" s="19">
        <v>19596.259999999998</v>
      </c>
      <c r="M39" s="20">
        <v>1</v>
      </c>
      <c r="N39" s="20">
        <f>SUM(N25:N38)</f>
        <v>1.9776050169798474E-2</v>
      </c>
    </row>
    <row r="41" spans="1:14">
      <c r="A41" s="4" t="s">
        <v>909</v>
      </c>
      <c r="B41" s="15"/>
      <c r="C41" s="4"/>
      <c r="D41" s="4"/>
      <c r="E41" s="4"/>
      <c r="F41" s="4"/>
      <c r="G41" s="4"/>
      <c r="H41" s="4"/>
      <c r="I41" s="12">
        <v>189998.84</v>
      </c>
      <c r="K41" s="12">
        <v>19596.259999999998</v>
      </c>
      <c r="M41" s="13">
        <v>1</v>
      </c>
      <c r="N41" s="13">
        <f>+N18+N20+N39</f>
        <v>1.9776050169798474E-2</v>
      </c>
    </row>
    <row r="45" spans="1:14">
      <c r="A45" s="8" t="s">
        <v>139</v>
      </c>
      <c r="B45" s="18"/>
      <c r="C45" s="8"/>
      <c r="D45" s="8"/>
      <c r="E45" s="8"/>
      <c r="F45" s="8"/>
      <c r="G45" s="8"/>
      <c r="H45" s="8"/>
    </row>
    <row r="49" spans="1:1">
      <c r="A4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rightToLeft="1" workbookViewId="0">
      <selection activeCell="B28" sqref="B28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910</v>
      </c>
    </row>
    <row r="6" spans="1:11">
      <c r="A6" s="2" t="s">
        <v>2</v>
      </c>
    </row>
    <row r="9" spans="1:11">
      <c r="A9" s="4" t="s">
        <v>74</v>
      </c>
      <c r="B9" s="4" t="s">
        <v>75</v>
      </c>
      <c r="C9" s="4" t="s">
        <v>141</v>
      </c>
      <c r="D9" s="4" t="s">
        <v>204</v>
      </c>
      <c r="E9" s="4" t="s">
        <v>79</v>
      </c>
      <c r="F9" s="4" t="s">
        <v>144</v>
      </c>
      <c r="G9" s="4" t="s">
        <v>41</v>
      </c>
      <c r="H9" s="4" t="s">
        <v>82</v>
      </c>
      <c r="I9" s="4" t="s">
        <v>145</v>
      </c>
      <c r="J9" s="4" t="s">
        <v>146</v>
      </c>
      <c r="K9" s="4" t="s">
        <v>84</v>
      </c>
    </row>
    <row r="10" spans="1:11" ht="13.5" thickBot="1">
      <c r="A10" s="5"/>
      <c r="B10" s="5"/>
      <c r="C10" s="5"/>
      <c r="D10" s="5"/>
      <c r="E10" s="5"/>
      <c r="F10" s="5" t="s">
        <v>149</v>
      </c>
      <c r="G10" s="5" t="s">
        <v>150</v>
      </c>
      <c r="H10" s="5" t="s">
        <v>86</v>
      </c>
      <c r="I10" s="5" t="s">
        <v>85</v>
      </c>
      <c r="J10" s="5" t="s">
        <v>85</v>
      </c>
      <c r="K10" s="5" t="s">
        <v>85</v>
      </c>
    </row>
    <row r="13" spans="1:11">
      <c r="A13" s="4" t="s">
        <v>911</v>
      </c>
      <c r="B13" s="15"/>
      <c r="C13" s="4"/>
      <c r="D13" s="4"/>
      <c r="E13" s="4"/>
      <c r="F13" s="12">
        <v>136400</v>
      </c>
      <c r="H13" s="12">
        <v>49.65</v>
      </c>
      <c r="J13" s="13">
        <v>1</v>
      </c>
      <c r="K13" s="13">
        <f>H13/'סיכום נכסי ההשקעה'!B49</f>
        <v>5.0105550344096151E-5</v>
      </c>
    </row>
    <row r="16" spans="1:11">
      <c r="A16" s="4" t="s">
        <v>912</v>
      </c>
      <c r="B16" s="15"/>
      <c r="C16" s="4"/>
      <c r="D16" s="4"/>
      <c r="E16" s="4"/>
    </row>
    <row r="17" spans="1:11">
      <c r="A17" s="16" t="s">
        <v>912</v>
      </c>
      <c r="B17" s="17"/>
      <c r="C17" s="16"/>
      <c r="D17" s="16"/>
      <c r="E17" s="16"/>
    </row>
    <row r="18" spans="1:11">
      <c r="A18" s="8" t="s">
        <v>913</v>
      </c>
      <c r="B18" s="18">
        <v>1135565</v>
      </c>
      <c r="C18" s="8" t="s">
        <v>155</v>
      </c>
      <c r="D18" s="8" t="s">
        <v>245</v>
      </c>
      <c r="E18" s="8" t="s">
        <v>93</v>
      </c>
      <c r="F18" s="9">
        <v>136400</v>
      </c>
      <c r="G18" s="9">
        <v>36.4</v>
      </c>
      <c r="H18" s="9">
        <v>49.65</v>
      </c>
      <c r="I18" s="10">
        <v>5.7000000000000002E-3</v>
      </c>
      <c r="J18" s="10">
        <v>1</v>
      </c>
      <c r="K18" s="10">
        <f>+H18/'סיכום נכסי ההשקעה'!B49</f>
        <v>5.0105550344096151E-5</v>
      </c>
    </row>
    <row r="19" spans="1:11">
      <c r="A19" s="16" t="s">
        <v>914</v>
      </c>
      <c r="B19" s="17"/>
      <c r="C19" s="16"/>
      <c r="D19" s="16"/>
      <c r="E19" s="16"/>
      <c r="F19" s="19">
        <v>136400</v>
      </c>
      <c r="H19" s="19">
        <v>49.65</v>
      </c>
      <c r="J19" s="20">
        <v>1</v>
      </c>
      <c r="K19" s="20">
        <f>+K18</f>
        <v>5.0105550344096151E-5</v>
      </c>
    </row>
    <row r="21" spans="1:11">
      <c r="A21" s="4" t="s">
        <v>914</v>
      </c>
      <c r="B21" s="15"/>
      <c r="C21" s="4"/>
      <c r="D21" s="4"/>
      <c r="E21" s="4"/>
      <c r="F21" s="12">
        <v>136400</v>
      </c>
      <c r="H21" s="12">
        <v>49.65</v>
      </c>
      <c r="J21" s="13">
        <v>1</v>
      </c>
      <c r="K21" s="13">
        <f>+K19</f>
        <v>5.0105550344096151E-5</v>
      </c>
    </row>
    <row r="24" spans="1:11">
      <c r="A24" s="4" t="s">
        <v>915</v>
      </c>
      <c r="B24" s="15"/>
      <c r="C24" s="4"/>
      <c r="D24" s="4"/>
      <c r="E24" s="4"/>
    </row>
    <row r="25" spans="1:11">
      <c r="A25" s="16" t="s">
        <v>915</v>
      </c>
      <c r="B25" s="17"/>
      <c r="C25" s="16"/>
      <c r="D25" s="16"/>
      <c r="E25" s="16"/>
    </row>
    <row r="26" spans="1:11">
      <c r="A26" s="16" t="s">
        <v>916</v>
      </c>
      <c r="B26" s="17"/>
      <c r="C26" s="16"/>
      <c r="D26" s="16"/>
      <c r="E26" s="16"/>
      <c r="F26" s="19">
        <v>0</v>
      </c>
      <c r="H26" s="19">
        <v>0</v>
      </c>
      <c r="J26" s="20">
        <v>0</v>
      </c>
      <c r="K26" s="20">
        <v>0</v>
      </c>
    </row>
    <row r="28" spans="1:11">
      <c r="A28" s="4" t="s">
        <v>916</v>
      </c>
      <c r="B28" s="15"/>
      <c r="C28" s="4"/>
      <c r="D28" s="4"/>
      <c r="E28" s="4"/>
      <c r="F28" s="12">
        <v>0</v>
      </c>
      <c r="H28" s="12">
        <v>0</v>
      </c>
      <c r="J28" s="13">
        <v>0</v>
      </c>
      <c r="K28" s="13">
        <v>0</v>
      </c>
    </row>
    <row r="32" spans="1:11">
      <c r="A32" s="8" t="s">
        <v>139</v>
      </c>
      <c r="B32" s="18"/>
      <c r="C32" s="8"/>
      <c r="D32" s="8"/>
      <c r="E32" s="8"/>
    </row>
    <row r="36" spans="1:1">
      <c r="A36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5762E5-7966-4650-BD12-2E77C7BCB0B1}"/>
</file>

<file path=customXml/itemProps2.xml><?xml version="1.0" encoding="utf-8"?>
<ds:datastoreItem xmlns:ds="http://schemas.openxmlformats.org/officeDocument/2006/customXml" ds:itemID="{C49F3904-56A7-4D76-AB7B-80CABA29E540}"/>
</file>

<file path=customXml/itemProps3.xml><?xml version="1.0" encoding="utf-8"?>
<ds:datastoreItem xmlns:ds="http://schemas.openxmlformats.org/officeDocument/2006/customXml" ds:itemID="{6D15F8DA-F34C-4220-A0A9-F814428B00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סיכום נכסי ההשקעה</vt:lpstr>
      <vt:lpstr>מזומנים</vt:lpstr>
      <vt:lpstr>התחייבות ממשלתיות</vt:lpstr>
      <vt:lpstr>תעודות חוב מסחריות</vt:lpstr>
      <vt:lpstr>אגח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השקעה בחברות מוחזקות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 - מסגרות אשראי מנוצ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 Lavi</dc:creator>
  <cp:lastModifiedBy>Yaniv Lavi</cp:lastModifiedBy>
  <dcterms:created xsi:type="dcterms:W3CDTF">2015-10-15T05:30:06Z</dcterms:created>
  <dcterms:modified xsi:type="dcterms:W3CDTF">2015-10-20T06:25:48Z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