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873"/>
  </bookViews>
  <sheets>
    <sheet name="סיכום נכסי ההשקעה" sheetId="1" r:id="rId1"/>
    <sheet name="מזומנים" sheetId="2" r:id="rId2"/>
    <sheet name="התחייבות ממשלתיות" sheetId="3" r:id="rId3"/>
    <sheet name="תעודות חוב מסחריות" sheetId="4" r:id="rId4"/>
    <sheet name="אג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ה" sheetId="13" r:id="rId13"/>
    <sheet name="לא סחיר - תעודות חוב מסחריות" sheetId="14" r:id="rId14"/>
    <sheet name="לא סחיר - אג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" sheetId="23" r:id="rId23"/>
    <sheet name="זכויות מקרקעין" sheetId="24" r:id="rId24"/>
    <sheet name="השקעה בחברות מוחזקות" sheetId="25" r:id="rId25"/>
    <sheet name="השקעות אחרות" sheetId="26" r:id="rId26"/>
    <sheet name="התחייבויות להשקעה" sheetId="27" r:id="rId27"/>
    <sheet name="עלות מתואמת - אגח קונצרני סחיר" sheetId="28" r:id="rId28"/>
    <sheet name="עלות מתואמת - אגח קונצרני לס" sheetId="29" r:id="rId29"/>
    <sheet name="עלות מתואמת - מסגרות אשראי מנוצ" sheetId="30" r:id="rId30"/>
  </sheets>
  <calcPr calcId="145621"/>
</workbook>
</file>

<file path=xl/calcChain.xml><?xml version="1.0" encoding="utf-8"?>
<calcChain xmlns="http://schemas.openxmlformats.org/spreadsheetml/2006/main">
  <c r="I20" i="26" l="1"/>
  <c r="I19" i="26"/>
  <c r="I18" i="26"/>
  <c r="J22" i="26" l="1"/>
  <c r="H22" i="26"/>
  <c r="J19" i="26"/>
  <c r="J20" i="26"/>
  <c r="J18" i="26"/>
  <c r="J13" i="26"/>
  <c r="B46" i="1" l="1"/>
  <c r="B45" i="1"/>
  <c r="B44" i="1"/>
  <c r="B47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7" i="1"/>
  <c r="B26" i="1"/>
  <c r="B25" i="1"/>
  <c r="B24" i="1"/>
  <c r="B23" i="1"/>
  <c r="B22" i="1"/>
  <c r="B21" i="1"/>
  <c r="B20" i="1"/>
  <c r="B19" i="1"/>
  <c r="B18" i="1"/>
  <c r="B16" i="1"/>
  <c r="H20" i="26"/>
  <c r="H13" i="26" s="1"/>
  <c r="I22" i="26"/>
  <c r="B28" i="1" l="1"/>
  <c r="B17" i="1"/>
  <c r="B49" i="1" l="1"/>
  <c r="L50" i="7" s="1"/>
  <c r="L24" i="7"/>
  <c r="L75" i="7"/>
  <c r="L83" i="7"/>
  <c r="N37" i="8"/>
  <c r="L86" i="7"/>
  <c r="L102" i="7"/>
  <c r="L35" i="7"/>
  <c r="L91" i="7"/>
  <c r="L103" i="7"/>
  <c r="N13" i="8"/>
  <c r="L76" i="7"/>
  <c r="L88" i="7"/>
  <c r="L33" i="7"/>
  <c r="L37" i="7"/>
  <c r="L27" i="7"/>
  <c r="L18" i="7"/>
  <c r="L79" i="7"/>
  <c r="L87" i="7"/>
  <c r="M65" i="6"/>
  <c r="M73" i="6"/>
  <c r="M81" i="6"/>
  <c r="M97" i="6"/>
  <c r="M101" i="6"/>
  <c r="M37" i="6"/>
  <c r="M13" i="6"/>
  <c r="M70" i="6"/>
  <c r="M78" i="6"/>
  <c r="M94" i="6"/>
  <c r="M98" i="6"/>
  <c r="M102" i="6"/>
  <c r="M38" i="6"/>
  <c r="M20" i="6"/>
  <c r="M63" i="6"/>
  <c r="M75" i="6"/>
  <c r="M79" i="6"/>
  <c r="M87" i="6"/>
  <c r="M95" i="6"/>
  <c r="M62" i="6"/>
  <c r="M45" i="6"/>
  <c r="M39" i="6"/>
  <c r="M27" i="6"/>
  <c r="M23" i="6"/>
  <c r="M64" i="6"/>
  <c r="M68" i="6"/>
  <c r="M76" i="6"/>
  <c r="M84" i="6"/>
  <c r="M92" i="6"/>
  <c r="M96" i="6"/>
  <c r="M36" i="6"/>
  <c r="M32" i="6"/>
  <c r="M26" i="6"/>
  <c r="M24" i="6"/>
  <c r="S112" i="5"/>
  <c r="S120" i="5"/>
  <c r="S128" i="5"/>
  <c r="S26" i="5"/>
  <c r="S30" i="5"/>
  <c r="S42" i="5"/>
  <c r="S46" i="5"/>
  <c r="S50" i="5"/>
  <c r="S62" i="5"/>
  <c r="S66" i="5"/>
  <c r="S74" i="5"/>
  <c r="S82" i="5"/>
  <c r="S90" i="5"/>
  <c r="S94" i="5"/>
  <c r="S24" i="5"/>
  <c r="S36" i="5"/>
  <c r="S44" i="5"/>
  <c r="S68" i="5"/>
  <c r="S76" i="5"/>
  <c r="S92" i="5"/>
  <c r="S123" i="5"/>
  <c r="S21" i="5"/>
  <c r="S29" i="5"/>
  <c r="S53" i="5"/>
  <c r="S57" i="5"/>
  <c r="S65" i="5"/>
  <c r="S81" i="5"/>
  <c r="S85" i="5"/>
  <c r="S93" i="5"/>
  <c r="S109" i="5"/>
  <c r="S113" i="5"/>
  <c r="S117" i="5"/>
  <c r="S125" i="5"/>
  <c r="S129" i="5"/>
  <c r="S19" i="5"/>
  <c r="S27" i="5"/>
  <c r="S31" i="5"/>
  <c r="S35" i="5"/>
  <c r="S43" i="5"/>
  <c r="S47" i="5"/>
  <c r="S51" i="5"/>
  <c r="S59" i="5"/>
  <c r="S63" i="5"/>
  <c r="S67" i="5"/>
  <c r="S75" i="5"/>
  <c r="S79" i="5"/>
  <c r="S83" i="5"/>
  <c r="S91" i="5"/>
  <c r="S95" i="5"/>
  <c r="S99" i="5"/>
  <c r="S110" i="5"/>
  <c r="S114" i="5"/>
  <c r="S118" i="5"/>
  <c r="S126" i="5"/>
  <c r="S130" i="5"/>
  <c r="S20" i="5"/>
  <c r="S32" i="5"/>
  <c r="S40" i="5"/>
  <c r="S48" i="5"/>
  <c r="S64" i="5"/>
  <c r="S72" i="5"/>
  <c r="S80" i="5"/>
  <c r="S96" i="5"/>
  <c r="S104" i="5"/>
  <c r="S111" i="5"/>
  <c r="S119" i="5"/>
  <c r="S108" i="5"/>
  <c r="S25" i="5"/>
  <c r="S41" i="5"/>
  <c r="S49" i="5"/>
  <c r="S61" i="5"/>
  <c r="S77" i="5"/>
  <c r="S89" i="5"/>
  <c r="S97" i="5"/>
  <c r="S13" i="5"/>
  <c r="P35" i="3"/>
  <c r="P39" i="3"/>
  <c r="P47" i="3"/>
  <c r="P51" i="3"/>
  <c r="P32" i="3"/>
  <c r="P25" i="3"/>
  <c r="P18" i="3"/>
  <c r="P40" i="3"/>
  <c r="P22" i="3"/>
  <c r="P26" i="3"/>
  <c r="P33" i="3"/>
  <c r="P41" i="3"/>
  <c r="P45" i="3"/>
  <c r="P49" i="3"/>
  <c r="P19" i="3"/>
  <c r="P23" i="3"/>
  <c r="P27" i="3"/>
  <c r="P38" i="3"/>
  <c r="P42" i="3"/>
  <c r="P46" i="3"/>
  <c r="P54" i="3"/>
  <c r="P20" i="3"/>
  <c r="P24" i="3"/>
  <c r="P36" i="3"/>
  <c r="P44" i="3"/>
  <c r="P48" i="3"/>
  <c r="K35" i="2"/>
  <c r="K27" i="2"/>
  <c r="K23" i="2"/>
  <c r="K26" i="2"/>
  <c r="K22" i="2"/>
  <c r="K33" i="2"/>
  <c r="K18" i="2"/>
  <c r="K19" i="2" s="1"/>
  <c r="K34" i="2"/>
  <c r="K28" i="2"/>
  <c r="K13" i="2"/>
  <c r="C32" i="1"/>
  <c r="C26" i="1"/>
  <c r="C25" i="1"/>
  <c r="C41" i="1"/>
  <c r="C19" i="1"/>
  <c r="C28" i="1"/>
  <c r="C18" i="1"/>
  <c r="C23" i="1"/>
  <c r="C37" i="1"/>
  <c r="C42" i="1"/>
  <c r="C20" i="1"/>
  <c r="C30" i="1"/>
  <c r="C39" i="1"/>
  <c r="C29" i="1"/>
  <c r="C27" i="1"/>
  <c r="C24" i="1"/>
  <c r="C40" i="1"/>
  <c r="C33" i="1"/>
  <c r="C34" i="1"/>
  <c r="C35" i="1"/>
  <c r="C17" i="1"/>
  <c r="S37" i="5" l="1"/>
  <c r="S100" i="5"/>
  <c r="S60" i="5"/>
  <c r="S98" i="5"/>
  <c r="S78" i="5"/>
  <c r="S58" i="5"/>
  <c r="S34" i="5"/>
  <c r="S124" i="5"/>
  <c r="M18" i="6"/>
  <c r="M100" i="6"/>
  <c r="M80" i="6"/>
  <c r="M108" i="6"/>
  <c r="M43" i="6"/>
  <c r="M91" i="6"/>
  <c r="M71" i="6"/>
  <c r="M34" i="6"/>
  <c r="M82" i="6"/>
  <c r="M25" i="6"/>
  <c r="M93" i="6"/>
  <c r="L48" i="7"/>
  <c r="L20" i="7"/>
  <c r="L104" i="7"/>
  <c r="L52" i="7"/>
  <c r="L47" i="7"/>
  <c r="N33" i="8"/>
  <c r="L97" i="7"/>
  <c r="M107" i="6"/>
  <c r="M48" i="6"/>
  <c r="M86" i="6"/>
  <c r="M66" i="6"/>
  <c r="M33" i="6"/>
  <c r="M85" i="6"/>
  <c r="L36" i="7"/>
  <c r="N25" i="8"/>
  <c r="L19" i="7"/>
  <c r="L100" i="7"/>
  <c r="N31" i="8"/>
  <c r="L31" i="7"/>
  <c r="L90" i="7"/>
  <c r="L26" i="7"/>
  <c r="L89" i="7"/>
  <c r="N13" i="22"/>
  <c r="N18" i="22"/>
  <c r="N19" i="22" s="1"/>
  <c r="C16" i="1"/>
  <c r="C49" i="1" s="1"/>
  <c r="C38" i="1"/>
  <c r="C22" i="1"/>
  <c r="C36" i="1"/>
  <c r="C21" i="1"/>
  <c r="C31" i="1"/>
  <c r="K24" i="2"/>
  <c r="K29" i="2" s="1"/>
  <c r="K25" i="2"/>
  <c r="K32" i="2"/>
  <c r="K36" i="2" s="1"/>
  <c r="P13" i="3"/>
  <c r="P28" i="3"/>
  <c r="P50" i="3"/>
  <c r="P34" i="3"/>
  <c r="P53" i="3"/>
  <c r="P37" i="3"/>
  <c r="P52" i="3"/>
  <c r="P21" i="3"/>
  <c r="P43" i="3"/>
  <c r="S18" i="5"/>
  <c r="S69" i="5"/>
  <c r="S33" i="5"/>
  <c r="S115" i="5"/>
  <c r="S88" i="5"/>
  <c r="S56" i="5"/>
  <c r="S28" i="5"/>
  <c r="S122" i="5"/>
  <c r="S103" i="5"/>
  <c r="S87" i="5"/>
  <c r="S71" i="5"/>
  <c r="S55" i="5"/>
  <c r="S39" i="5"/>
  <c r="S23" i="5"/>
  <c r="S121" i="5"/>
  <c r="S101" i="5"/>
  <c r="S73" i="5"/>
  <c r="S45" i="5"/>
  <c r="S127" i="5"/>
  <c r="S84" i="5"/>
  <c r="S52" i="5"/>
  <c r="S102" i="5"/>
  <c r="S86" i="5"/>
  <c r="S70" i="5"/>
  <c r="S54" i="5"/>
  <c r="S38" i="5"/>
  <c r="S22" i="5"/>
  <c r="S116" i="5"/>
  <c r="M22" i="6"/>
  <c r="M46" i="6"/>
  <c r="M88" i="6"/>
  <c r="M72" i="6"/>
  <c r="M19" i="6"/>
  <c r="M35" i="6"/>
  <c r="M99" i="6"/>
  <c r="M83" i="6"/>
  <c r="M67" i="6"/>
  <c r="M28" i="6"/>
  <c r="M44" i="6"/>
  <c r="M90" i="6"/>
  <c r="M74" i="6"/>
  <c r="M21" i="6"/>
  <c r="M47" i="6"/>
  <c r="M89" i="6"/>
  <c r="M69" i="6"/>
  <c r="L107" i="7"/>
  <c r="L25" i="7"/>
  <c r="L23" i="7"/>
  <c r="L108" i="7"/>
  <c r="L84" i="7"/>
  <c r="N27" i="8"/>
  <c r="L21" i="7"/>
  <c r="L106" i="7"/>
  <c r="L82" i="7"/>
  <c r="L70" i="7"/>
  <c r="L34" i="7"/>
  <c r="L93" i="7"/>
  <c r="P40" i="12"/>
  <c r="P41" i="12" s="1"/>
  <c r="P13" i="12"/>
  <c r="N28" i="8"/>
  <c r="J24" i="20"/>
  <c r="J28" i="20"/>
  <c r="J27" i="20"/>
  <c r="J25" i="20"/>
  <c r="J21" i="20"/>
  <c r="J22" i="20"/>
  <c r="J26" i="20"/>
  <c r="J13" i="20"/>
  <c r="J23" i="20"/>
  <c r="L53" i="7"/>
  <c r="L92" i="7"/>
  <c r="L72" i="7"/>
  <c r="L22" i="7"/>
  <c r="L13" i="7"/>
  <c r="L51" i="7"/>
  <c r="L98" i="7"/>
  <c r="L74" i="7"/>
  <c r="L32" i="7"/>
  <c r="N34" i="8"/>
  <c r="L109" i="7"/>
  <c r="L77" i="7"/>
  <c r="L38" i="7"/>
  <c r="L105" i="7"/>
  <c r="L81" i="7"/>
  <c r="L73" i="7"/>
  <c r="N32" i="8"/>
  <c r="M77" i="6"/>
  <c r="M106" i="6"/>
  <c r="L95" i="7"/>
  <c r="N30" i="8"/>
  <c r="L42" i="7"/>
  <c r="L41" i="7"/>
  <c r="L49" i="7"/>
  <c r="L96" i="7"/>
  <c r="L80" i="7"/>
  <c r="N35" i="8"/>
  <c r="L40" i="7"/>
  <c r="L71" i="7"/>
  <c r="L39" i="7"/>
  <c r="L110" i="7"/>
  <c r="L94" i="7"/>
  <c r="L78" i="7"/>
  <c r="N29" i="8"/>
  <c r="L99" i="7"/>
  <c r="N26" i="8"/>
  <c r="L46" i="7"/>
  <c r="L101" i="7"/>
  <c r="L85" i="7"/>
  <c r="N36" i="8"/>
  <c r="M40" i="6"/>
  <c r="M29" i="6" l="1"/>
  <c r="M109" i="6"/>
  <c r="P29" i="3"/>
  <c r="M49" i="6"/>
  <c r="S131" i="5"/>
  <c r="P55" i="3"/>
  <c r="M103" i="6"/>
  <c r="S105" i="5"/>
  <c r="S139" i="5" s="1"/>
  <c r="L28" i="7"/>
  <c r="J29" i="20"/>
  <c r="J40" i="20" s="1"/>
  <c r="N38" i="8"/>
  <c r="N40" i="8" s="1"/>
  <c r="L111" i="7"/>
  <c r="L122" i="7" s="1"/>
  <c r="L43" i="7"/>
  <c r="L54" i="7"/>
  <c r="M111" i="6"/>
  <c r="M57" i="6"/>
  <c r="K50" i="2"/>
  <c r="P60" i="3" l="1"/>
  <c r="L65" i="7"/>
</calcChain>
</file>

<file path=xl/sharedStrings.xml><?xml version="1.0" encoding="utf-8"?>
<sst xmlns="http://schemas.openxmlformats.org/spreadsheetml/2006/main" count="3250" uniqueCount="1063">
  <si>
    <t>רשימת נכסים ליום ל-30/09/2015 בחברה פסגות פנסיה -כללית</t>
  </si>
  <si>
    <t>סיכום נכסי ההשקעה</t>
  </si>
  <si>
    <t>הופק ב 11:29 15/10/2015</t>
  </si>
  <si>
    <t>שם קופה: פסגות פנסיה -כללית, מספר אישור: 1532, קידוד: 513765347-00000000001532, תאריך הפקת דוח: 15/10/2015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</si>
  <si>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</si>
  <si>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</si>
  <si>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</si>
  <si>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</si>
  <si>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</si>
  <si>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</si>
  <si>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</si>
  <si>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</si>
  <si>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</si>
  <si>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</si>
  <si>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</si>
  <si>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</si>
  <si>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</si>
  <si>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</si>
  <si>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</si>
  <si>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</si>
  <si>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</si>
  <si>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</si>
  <si>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</si>
  <si>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</si>
  <si>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</si>
  <si>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</si>
  <si>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</si>
  <si>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</si>
  <si>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</si>
  <si>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</si>
  <si>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</si>
  <si>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</si>
  <si>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</si>
  <si>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</si>
  <si>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ט. התחייבות להשקעה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</si>
  <si>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</si>
  <si>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</si>
  <si>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</si>
  <si>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</si>
  <si>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</si>
  <si>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מטבע</t>
  </si>
  <si>
    <t>שער</t>
  </si>
  <si>
    <t>דולר ארה"ב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</si>
  <si>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</si>
  <si>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</si>
  <si>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</si>
  <si>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</si>
  <si>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</si>
  <si>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</si>
  <si>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</si>
  <si>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</si>
  <si>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</si>
  <si>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</si>
  <si>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</si>
  <si>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</si>
  <si>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</si>
  <si>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</si>
  <si>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</si>
  <si>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</si>
  <si>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</si>
  <si>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</si>
  <si>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</si>
  <si>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</si>
  <si>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</si>
  <si>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</si>
  <si>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</si>
  <si>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</si>
  <si>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</si>
  <si>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</si>
  <si>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</si>
  <si>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</si>
  <si>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</si>
  <si>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</si>
  <si>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</si>
  <si>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</si>
  <si>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</si>
  <si>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</si>
  <si>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</si>
  <si>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</si>
  <si>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</si>
  <si>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</si>
  <si>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</si>
  <si>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</si>
  <si>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</si>
  <si>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</si>
  <si>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</si>
  <si>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</si>
  <si>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</si>
  <si>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מזומנים בישראל</t>
  </si>
  <si>
    <t>יתרות מזומנים ועו"ש בש"ח</t>
  </si>
  <si>
    <t>מזומן (פועלים)</t>
  </si>
  <si>
    <t>12-00000004</t>
  </si>
  <si>
    <t>AAA</t>
  </si>
  <si>
    <t>שקל חדש</t>
  </si>
  <si>
    <t>סה"כ יתרות מזומנים ועו"ש בש"ח</t>
  </si>
  <si>
    <t>יתרות מזומנים ועו"ש נקובים במט"ח</t>
  </si>
  <si>
    <t>דולר אוסטרלי (גמול)</t>
  </si>
  <si>
    <t>12-01000470</t>
  </si>
  <si>
    <t>דולר ניו זילנד (גמול)</t>
  </si>
  <si>
    <t>12-01000587</t>
  </si>
  <si>
    <t>דולר פת"ז (גמול)</t>
  </si>
  <si>
    <t>12-01000280</t>
  </si>
  <si>
    <t>יורו פת"ז (גמול)</t>
  </si>
  <si>
    <t>12-01000298</t>
  </si>
  <si>
    <t>ליש"ט פת"ז (גמול)</t>
  </si>
  <si>
    <t>12-01000306</t>
  </si>
  <si>
    <t>פזו מקסיקני-מזו (גמול)</t>
  </si>
  <si>
    <t>12-01000868</t>
  </si>
  <si>
    <t>סה"כ יתרות מזומנים ועו"ש נקובים במט"ח</t>
  </si>
  <si>
    <t>פח"ק/פר"י</t>
  </si>
  <si>
    <t>פר"י - 21894 (גמול)</t>
  </si>
  <si>
    <t>12-00010260</t>
  </si>
  <si>
    <t>פר"י - 21908 (גמול)</t>
  </si>
  <si>
    <t>12-00010340</t>
  </si>
  <si>
    <t>פר"י - 21924 (גמול)</t>
  </si>
  <si>
    <t>12-00010230</t>
  </si>
  <si>
    <t>פר"י - 22424 (גמול)</t>
  </si>
  <si>
    <t>12-00010780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</si>
  <si>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</si>
  <si>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</si>
  <si>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</si>
  <si>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</si>
  <si>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</si>
  <si>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</si>
  <si>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</si>
  <si>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</si>
  <si>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</si>
  <si>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</si>
  <si>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</si>
  <si>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סה"כ מזומנים בחו"ל</t>
  </si>
  <si>
    <t>* בעל ענין/צד קשור</t>
  </si>
  <si>
    <t>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</si>
  <si>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</si>
  <si>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</si>
  <si>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</si>
  <si>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</si>
  <si>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</si>
  <si>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</si>
  <si>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</si>
  <si>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</si>
  <si>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</si>
  <si>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</si>
  <si>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</si>
  <si>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אג"ח ממשלתי בישראל</t>
  </si>
  <si>
    <t>ממשלתי צמוד מדד</t>
  </si>
  <si>
    <t>גליל 5903</t>
  </si>
  <si>
    <t>TASE</t>
  </si>
  <si>
    <t>גליל 5904</t>
  </si>
  <si>
    <t>ממשל צמודה 0922</t>
  </si>
  <si>
    <t>ממשל צמודה 1025</t>
  </si>
  <si>
    <t>ממשלתי צמוד 0418</t>
  </si>
  <si>
    <t>ממשלתי צמוד 0517</t>
  </si>
  <si>
    <t>ממשלתי צמוד 0536</t>
  </si>
  <si>
    <t>ממשלתי צמוד 0841</t>
  </si>
  <si>
    <t>ממשלתי צמוד 0923</t>
  </si>
  <si>
    <t>ממשלתי צמוד 1016</t>
  </si>
  <si>
    <t>ממשלתי צמוד 1019</t>
  </si>
  <si>
    <t>סה"כ ממשלתי צמוד מדד</t>
  </si>
  <si>
    <t>ממשלתי לא צמוד</t>
  </si>
  <si>
    <t>מ.ק.מ 1015</t>
  </si>
  <si>
    <t>מ.ק.מ 1115</t>
  </si>
  <si>
    <t>מ.ק.מ 116</t>
  </si>
  <si>
    <t>מ.ק.מ 1215</t>
  </si>
  <si>
    <t>מ.ק.מ 216</t>
  </si>
  <si>
    <t>מ.ק.מ 316</t>
  </si>
  <si>
    <t>מ.ק.מ 416</t>
  </si>
  <si>
    <t>מ.ק.מ 516</t>
  </si>
  <si>
    <t>מ.ק.מ 626</t>
  </si>
  <si>
    <t>מ.ק.מ 716</t>
  </si>
  <si>
    <t>מ.ק.מ 816</t>
  </si>
  <si>
    <t>מ.ק.מ 916</t>
  </si>
  <si>
    <t>ממשל שקלית 1017</t>
  </si>
  <si>
    <t>ממשלתי שקלי 0118</t>
  </si>
  <si>
    <t>ממשלתי שקלי 0120</t>
  </si>
  <si>
    <t>ממשלתי שקלי 0122</t>
  </si>
  <si>
    <t>ממשלתי שקלי 0142</t>
  </si>
  <si>
    <t>ממשלתי שקלי 0217</t>
  </si>
  <si>
    <t>ממשלתי שקלי 0219</t>
  </si>
  <si>
    <t>ממשלתי שקלי 0323</t>
  </si>
  <si>
    <t>ממשלתי שקלי 0324</t>
  </si>
  <si>
    <t>ממשלתי שקלי 1026</t>
  </si>
  <si>
    <t>ממשק0816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</si>
  <si>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</si>
  <si>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</si>
  <si>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</si>
  <si>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</si>
  <si>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</si>
  <si>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</si>
  <si>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</si>
  <si>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</si>
  <si>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</si>
  <si>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</si>
  <si>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תעודות חוב מסחריות</t>
  </si>
  <si>
    <t>ספק מידע</t>
  </si>
  <si>
    <t>ענף מסחר</t>
  </si>
  <si>
    <t>סה"כ 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</si>
  <si>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</si>
  <si>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</si>
  <si>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</si>
  <si>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</si>
  <si>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</si>
  <si>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</si>
  <si>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</si>
  <si>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</si>
  <si>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</si>
  <si>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</si>
  <si>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</si>
  <si>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</si>
  <si>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</si>
  <si>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</si>
  <si>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</si>
  <si>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</si>
  <si>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אג"ח קונצרני</t>
  </si>
  <si>
    <t>סה"כ אג"ח קונצרני</t>
  </si>
  <si>
    <t>אג"ח קונצרני בישראל</t>
  </si>
  <si>
    <t>אגרות חוב קונצרניות צמודות</t>
  </si>
  <si>
    <t>לאומי אג'ח 177</t>
  </si>
  <si>
    <t>בנקים</t>
  </si>
  <si>
    <t>מעלות/מידרוג</t>
  </si>
  <si>
    <t>מזרחי הנפקות אג33</t>
  </si>
  <si>
    <t>מעלות</t>
  </si>
  <si>
    <t>מזרחי טפחות הפ 35</t>
  </si>
  <si>
    <t>מזרחי טפחות סד'</t>
  </si>
  <si>
    <t>מזרחי טפחות סדר</t>
  </si>
  <si>
    <t>פועלים הנפקות 3</t>
  </si>
  <si>
    <t>פועלים סדרה 334</t>
  </si>
  <si>
    <t>בינלאומי הנפקות</t>
  </si>
  <si>
    <t>AA+</t>
  </si>
  <si>
    <t>לאומי התח נד יד</t>
  </si>
  <si>
    <t>לאומי יב' %2.6</t>
  </si>
  <si>
    <t>לאומי מימון ח'</t>
  </si>
  <si>
    <t>מזהנ.ק30</t>
  </si>
  <si>
    <t>מזרחי הנפקות הת31</t>
  </si>
  <si>
    <t>עזריאלי אג"ח ג'</t>
  </si>
  <si>
    <t>נדל"ן ובינוי</t>
  </si>
  <si>
    <t>פועלים הנפ אג10</t>
  </si>
  <si>
    <t>פועלים הנפ אג9</t>
  </si>
  <si>
    <t>פועלים הנפ הת14</t>
  </si>
  <si>
    <t>פועלים הנפ הת15</t>
  </si>
  <si>
    <t>בזק אג5</t>
  </si>
  <si>
    <t>תקשורת ומדיה</t>
  </si>
  <si>
    <t>AA</t>
  </si>
  <si>
    <t>בזק סד' %3.7</t>
  </si>
  <si>
    <t>בינל הנפ אג5</t>
  </si>
  <si>
    <t>בינלאומי הנפקות הת21</t>
  </si>
  <si>
    <t>הראל הנפקות אג1</t>
  </si>
  <si>
    <t>שירותים פיננסיים</t>
  </si>
  <si>
    <t>וילאר אג4</t>
  </si>
  <si>
    <t>וילאר אג6</t>
  </si>
  <si>
    <t>כללביט אג1</t>
  </si>
  <si>
    <t>לאומי ש"ה 300</t>
  </si>
  <si>
    <t>נצבא אג5</t>
  </si>
  <si>
    <t>נצבא החזקות ו'ר</t>
  </si>
  <si>
    <t>פניקס הון הת1</t>
  </si>
  <si>
    <t>6אלחץ.ק</t>
  </si>
  <si>
    <t>AA-</t>
  </si>
  <si>
    <t>אגוד הנפקות סד' ו</t>
  </si>
  <si>
    <t>מידרוג</t>
  </si>
  <si>
    <t>אמות אג3</t>
  </si>
  <si>
    <t>אמות ב' %4.8</t>
  </si>
  <si>
    <t>בריטיש ישראל אג3</t>
  </si>
  <si>
    <t>גב ים אג5</t>
  </si>
  <si>
    <t>גזית אג"ח 3'</t>
  </si>
  <si>
    <t>גזית גלוב אג4</t>
  </si>
  <si>
    <t>דיסקונט מנפיקים הת8</t>
  </si>
  <si>
    <t>דסקונט מנפקים</t>
  </si>
  <si>
    <t>דסקמנ.ק4</t>
  </si>
  <si>
    <t>דקאהנ.ק7</t>
  </si>
  <si>
    <t>דקסיה ישראל סד</t>
  </si>
  <si>
    <t>הראל הנפקות אג6</t>
  </si>
  <si>
    <t>אחר</t>
  </si>
  <si>
    <t>מליסרון אג6</t>
  </si>
  <si>
    <t>מליסרון אג6 לקבל</t>
  </si>
  <si>
    <t>מליסרון אג8</t>
  </si>
  <si>
    <t>מליסרון סד' ד</t>
  </si>
  <si>
    <t>מליסרון סד' ה'</t>
  </si>
  <si>
    <t>פניקס הון אג2</t>
  </si>
  <si>
    <t>ריט1 אג1</t>
  </si>
  <si>
    <t>ריט1 אג3</t>
  </si>
  <si>
    <t>שלטהנ.ק2</t>
  </si>
  <si>
    <t>אגוד הנפקות הת19</t>
  </si>
  <si>
    <t>A+</t>
  </si>
  <si>
    <t>ביג אג3</t>
  </si>
  <si>
    <t>חברה לישראל אג6</t>
  </si>
  <si>
    <t>השקעה ואחזקות</t>
  </si>
  <si>
    <t>ירושלים הנפקות סדרה ט</t>
  </si>
  <si>
    <t>סלקום אג4</t>
  </si>
  <si>
    <t>סלקום אגח ו</t>
  </si>
  <si>
    <t>פרטנר אג2</t>
  </si>
  <si>
    <t>פרטנר אג3</t>
  </si>
  <si>
    <t>שיכון ובנוי אג"ח 5</t>
  </si>
  <si>
    <t>אגוד הנפקות שה1</t>
  </si>
  <si>
    <t>A</t>
  </si>
  <si>
    <t>אלרוב נדלן אג"ח ג</t>
  </si>
  <si>
    <t>גירון אג3</t>
  </si>
  <si>
    <t>דיסקונט מנפיקים שה1</t>
  </si>
  <si>
    <t>דקסיה סד' יג'</t>
  </si>
  <si>
    <t>ישפרו אג2</t>
  </si>
  <si>
    <t>נכסבנ.ק4</t>
  </si>
  <si>
    <t>נכסים ובנין אג3</t>
  </si>
  <si>
    <t>קבוצת דלק אג13</t>
  </si>
  <si>
    <t>קבוצת דלק אג22</t>
  </si>
  <si>
    <t>שופרסל אג2</t>
  </si>
  <si>
    <t>מסחר</t>
  </si>
  <si>
    <t>אדגר אג6</t>
  </si>
  <si>
    <t>A-</t>
  </si>
  <si>
    <t>אלבר אג11</t>
  </si>
  <si>
    <t>שרותים</t>
  </si>
  <si>
    <t>אלבר אג13</t>
  </si>
  <si>
    <t>אפריקה נכסים אג5</t>
  </si>
  <si>
    <t>ירושלים מימון סדרה 1</t>
  </si>
  <si>
    <t>נייר חדרה אג3</t>
  </si>
  <si>
    <t>עץ נייר ודפוס</t>
  </si>
  <si>
    <t>רבוע נדלן אג2</t>
  </si>
  <si>
    <t>רבוע נדלן אג4</t>
  </si>
  <si>
    <t>אינטרנט זהב</t>
  </si>
  <si>
    <t>BBB+</t>
  </si>
  <si>
    <t>כלכלית אג7</t>
  </si>
  <si>
    <t>אידיבי פיתוח אג7</t>
  </si>
  <si>
    <t>B</t>
  </si>
  <si>
    <t>אדב.ק4 לקבל</t>
  </si>
  <si>
    <t>דלק אנרגיה אג5</t>
  </si>
  <si>
    <t>חיפושי נפט וגז</t>
  </si>
  <si>
    <t>חלל תקשורת אג10</t>
  </si>
  <si>
    <t>סה"כ אגרות חוב קונצרניות צמודות</t>
  </si>
  <si>
    <t>אגרות חוב קונצרניות לא צמודות</t>
  </si>
  <si>
    <t>לאומי אג'ח 178</t>
  </si>
  <si>
    <t>מזרחי הנפקות אג37</t>
  </si>
  <si>
    <t>מזרחי טפחות הנפ</t>
  </si>
  <si>
    <t>אלביט מערכות אג1</t>
  </si>
  <si>
    <t>לאומי למימון סד</t>
  </si>
  <si>
    <t>גב ים אג7</t>
  </si>
  <si>
    <t>דיסקונט הת11</t>
  </si>
  <si>
    <t>דיסקונט מנפיקים הת7</t>
  </si>
  <si>
    <t>דקסיה ישראל הנפקות א</t>
  </si>
  <si>
    <t>דקסיה ישראל הנפקות א לקבל</t>
  </si>
  <si>
    <t>הראל הנפקות אג3</t>
  </si>
  <si>
    <t>מנורה מבטחיםכ.ה</t>
  </si>
  <si>
    <t>דלק קבוצה אג15</t>
  </si>
  <si>
    <t>ירושלים הנפקות אג8</t>
  </si>
  <si>
    <t>נכסים ובנין אג7</t>
  </si>
  <si>
    <t>פרטנר אג5</t>
  </si>
  <si>
    <t>אבגול אג2</t>
  </si>
  <si>
    <t>אגוד הנפקות שה2</t>
  </si>
  <si>
    <t>אשטרום נכסים אג6</t>
  </si>
  <si>
    <t>מגה אור אג"ח ה'</t>
  </si>
  <si>
    <t>שופרסל אג3</t>
  </si>
  <si>
    <t>אידיבי פתוח אג10</t>
  </si>
  <si>
    <t>סה"כ אגרות חוב קונצרניות לא צמודות</t>
  </si>
  <si>
    <t>אגרות חוב קונצרניות צמודות למט"ח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</si>
  <si>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</si>
  <si>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</si>
  <si>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</si>
  <si>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</si>
  <si>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</si>
  <si>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</si>
  <si>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</si>
  <si>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</si>
  <si>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ABNANV 4.75 19</t>
  </si>
  <si>
    <t>AU3CB0218345</t>
  </si>
  <si>
    <t>NYSE</t>
  </si>
  <si>
    <t>בלומברג</t>
  </si>
  <si>
    <t>S&amp;P</t>
  </si>
  <si>
    <t>ZURNVX 4 1/4 10</t>
  </si>
  <si>
    <t>XS1221106641</t>
  </si>
  <si>
    <t>ANZ FLOAT 6/23</t>
  </si>
  <si>
    <t>AU3FN0017612</t>
  </si>
  <si>
    <t>FWB</t>
  </si>
  <si>
    <t>BIDU 3.5 11/22</t>
  </si>
  <si>
    <t>US056752AB41</t>
  </si>
  <si>
    <t>Software &amp; Services (4510)</t>
  </si>
  <si>
    <t>GS 4 03/24</t>
  </si>
  <si>
    <t>US38141GVM31</t>
  </si>
  <si>
    <t>Diversified Financials (4020)</t>
  </si>
  <si>
    <t>WFC 4.125 08/23</t>
  </si>
  <si>
    <t>US94974BFN55</t>
  </si>
  <si>
    <t>Banks (4010)</t>
  </si>
  <si>
    <t>JPM 3 3/8 05/01</t>
  </si>
  <si>
    <t>US46625HJJ05</t>
  </si>
  <si>
    <t>MGCN 3 5/8 06/1</t>
  </si>
  <si>
    <t>US559222AQ72 CA</t>
  </si>
  <si>
    <t>Automobiles &amp; Components (2510)</t>
  </si>
  <si>
    <t>NDASS 4.25 22</t>
  </si>
  <si>
    <t>US65557HAD44</t>
  </si>
  <si>
    <t>SRENVX 6 3/8 09</t>
  </si>
  <si>
    <t>XS0901578681</t>
  </si>
  <si>
    <t>EDF 5 1/4 01/29</t>
  </si>
  <si>
    <t>USF2893TAF33</t>
  </si>
  <si>
    <t>Utilities (5510)</t>
  </si>
  <si>
    <t>BBB</t>
  </si>
  <si>
    <t>INTNED 4.125 23</t>
  </si>
  <si>
    <t>XS0995102778</t>
  </si>
  <si>
    <t>JNPR 4 1/2 03/1</t>
  </si>
  <si>
    <t>US48203RAG92</t>
  </si>
  <si>
    <t>NASDAQ</t>
  </si>
  <si>
    <t>KLAC 4.65 11/24</t>
  </si>
  <si>
    <t>US482480AE03</t>
  </si>
  <si>
    <t>Semiconductors (4530)</t>
  </si>
  <si>
    <t>LLOYDS 5.75  25</t>
  </si>
  <si>
    <t>XS0195762991</t>
  </si>
  <si>
    <t>MS 4.1 05/22/23</t>
  </si>
  <si>
    <t>US61747YDU64</t>
  </si>
  <si>
    <t>SHBASS 12/49</t>
  </si>
  <si>
    <t>XS1194054166</t>
  </si>
  <si>
    <t>STANLN 4 07/22</t>
  </si>
  <si>
    <t>XS0803659340</t>
  </si>
  <si>
    <t>BAC 0 09/15/26</t>
  </si>
  <si>
    <t>US59022CAA18</t>
  </si>
  <si>
    <t>BBB-</t>
  </si>
  <si>
    <t>BAC 4.2 08/24</t>
  </si>
  <si>
    <t>US06051GFH74</t>
  </si>
  <si>
    <t>BRFSBZ 3.95 23</t>
  </si>
  <si>
    <t>USP1905CAD22</t>
  </si>
  <si>
    <t>Food, Beverage &amp; Tobacco (3020)</t>
  </si>
  <si>
    <t>C 0 08/25/36</t>
  </si>
  <si>
    <t>US172967DS78</t>
  </si>
  <si>
    <t>C 4 08/05/24</t>
  </si>
  <si>
    <t>US172967HV61</t>
  </si>
  <si>
    <t>CNALN 5.25 75</t>
  </si>
  <si>
    <t>XS1216019585</t>
  </si>
  <si>
    <t>תעודות סל</t>
  </si>
  <si>
    <t>COH 4 1/4 04/01</t>
  </si>
  <si>
    <t>US189754AA23</t>
  </si>
  <si>
    <t>Consumer Durables &amp; Apparel (2520)</t>
  </si>
  <si>
    <t>DLPH 4.15 03/15</t>
  </si>
  <si>
    <t>US247126AJ47 US</t>
  </si>
  <si>
    <t>Retailing (2550)</t>
  </si>
  <si>
    <t>EMBRBZ 5.15 06/</t>
  </si>
  <si>
    <t>US29082AAA51 BR</t>
  </si>
  <si>
    <t>Capital Goods (2010)</t>
  </si>
  <si>
    <t>HRB 5 1/2 11/01</t>
  </si>
  <si>
    <t>US093662AE40</t>
  </si>
  <si>
    <t>HSBC 5.625 LD</t>
  </si>
  <si>
    <t>US404280AR04</t>
  </si>
  <si>
    <t>MSI 3 1/2 03/01</t>
  </si>
  <si>
    <t>US620076BC25</t>
  </si>
  <si>
    <t>PTTEPT 4.875 49</t>
  </si>
  <si>
    <t>USY7145PCN60</t>
  </si>
  <si>
    <t>CHTRIG3.579 20</t>
  </si>
  <si>
    <t>USU16109AD95</t>
  </si>
  <si>
    <t>BB+</t>
  </si>
  <si>
    <t>DB 4.296 05/25</t>
  </si>
  <si>
    <t>US251525AM33</t>
  </si>
  <si>
    <t>LB 5.625 02/22</t>
  </si>
  <si>
    <t>US532716AU19</t>
  </si>
  <si>
    <t>RWE 7 10/12/72</t>
  </si>
  <si>
    <t>XS0767140022</t>
  </si>
  <si>
    <t>VIEFP4.85 04/49</t>
  </si>
  <si>
    <t>FR0011391838</t>
  </si>
  <si>
    <t>MAS 4.45 04/01/</t>
  </si>
  <si>
    <t>US574599BJ41</t>
  </si>
  <si>
    <t>BB</t>
  </si>
  <si>
    <t>SOCGEN 7 7/8 12</t>
  </si>
  <si>
    <t>USF8586CRW49</t>
  </si>
  <si>
    <t>סה"כ אגרות חוב קונצרניות חברות זרות בחו"ל</t>
  </si>
  <si>
    <t>סה"כ אג"ח קונצרני בחו"ל</t>
  </si>
  <si>
    <t>מניות</t>
  </si>
  <si>
    <t>סה"כ מניות</t>
  </si>
  <si>
    <t>מניות בישראל</t>
  </si>
  <si>
    <t>מניות תל אביב 25</t>
  </si>
  <si>
    <t>בינלאומי 5</t>
  </si>
  <si>
    <t>לאומי</t>
  </si>
  <si>
    <t>פועלים</t>
  </si>
  <si>
    <t>גזית גלוב</t>
  </si>
  <si>
    <t>גזית גלוב לקבל</t>
  </si>
  <si>
    <t>עזריאלי</t>
  </si>
  <si>
    <t>פרוטרום</t>
  </si>
  <si>
    <t>מזון</t>
  </si>
  <si>
    <t>שטראוס עלית</t>
  </si>
  <si>
    <t>כיל</t>
  </si>
  <si>
    <t>כימיה גומי ופלסטיק</t>
  </si>
  <si>
    <t>פז נפט</t>
  </si>
  <si>
    <t>אורמת טכנו</t>
  </si>
  <si>
    <t>קלינטק</t>
  </si>
  <si>
    <t>סה"כ מניות תל אביב 25</t>
  </si>
  <si>
    <t>מניות תל אביב 75</t>
  </si>
  <si>
    <t>פיבי</t>
  </si>
  <si>
    <t>רמי לוי</t>
  </si>
  <si>
    <t>אפריקה נכסים</t>
  </si>
  <si>
    <t>גב ים</t>
  </si>
  <si>
    <t>נכסים בנין</t>
  </si>
  <si>
    <t>רבוע נדלן</t>
  </si>
  <si>
    <t>אידיבי פתוח</t>
  </si>
  <si>
    <t>מטריקס</t>
  </si>
  <si>
    <t>סה"כ מניות תל אביב 75</t>
  </si>
  <si>
    <t>מניות מניות היתר</t>
  </si>
  <si>
    <t>דנאל כא</t>
  </si>
  <si>
    <t>מגה אור</t>
  </si>
  <si>
    <t>פמס</t>
  </si>
  <si>
    <t>אופנה והלבשה</t>
  </si>
  <si>
    <t>מרחב</t>
  </si>
  <si>
    <t>מתכת ומוצרי בניה</t>
  </si>
  <si>
    <t>קליל</t>
  </si>
  <si>
    <t> מץד'טפ_ למט_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</si>
  <si>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</si>
  <si>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</si>
  <si>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</si>
  <si>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</si>
  <si>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</si>
  <si>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</si>
  <si>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</si>
  <si>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</si>
  <si>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PAYPAL HOLDINGS</t>
  </si>
  <si>
    <t>US70450Y1038</t>
  </si>
  <si>
    <t>BAKER HUGHES IN</t>
  </si>
  <si>
    <t>US0572241075</t>
  </si>
  <si>
    <t>Energy (1010)</t>
  </si>
  <si>
    <t>HALLIBURTON CO</t>
  </si>
  <si>
    <t>US4062161017</t>
  </si>
  <si>
    <t>SCHLUMBERGER LT</t>
  </si>
  <si>
    <t>AN80686571086</t>
  </si>
  <si>
    <t>SCHLUMBERGER LT לקבל</t>
  </si>
  <si>
    <t>ISRAEL CHEMICAL</t>
  </si>
  <si>
    <t>IL0002810146</t>
  </si>
  <si>
    <t>Materials (1510)</t>
  </si>
  <si>
    <t>SHERWIN-WILLIAM</t>
  </si>
  <si>
    <t>US8243481061</t>
  </si>
  <si>
    <t>UNITED REN)URI(</t>
  </si>
  <si>
    <t>US9113631090</t>
  </si>
  <si>
    <t>FEDEX CORP</t>
  </si>
  <si>
    <t>US31428X1063</t>
  </si>
  <si>
    <t>Transportation (2030)</t>
  </si>
  <si>
    <t>UNION PACIFIC C</t>
  </si>
  <si>
    <t>US9078181081</t>
  </si>
  <si>
    <t>BORGWARNER INC</t>
  </si>
  <si>
    <t>US0997241064</t>
  </si>
  <si>
    <t>GENERAL MOTORS</t>
  </si>
  <si>
    <t>US37045V1008</t>
  </si>
  <si>
    <t>POLARIS INDUSTR</t>
  </si>
  <si>
    <t>US7310681025</t>
  </si>
  <si>
    <t>VF CORP</t>
  </si>
  <si>
    <t>US9182041080</t>
  </si>
  <si>
    <t>888 HOLDINGS PL</t>
  </si>
  <si>
    <t>GI000A0F6407</t>
  </si>
  <si>
    <t>LSE</t>
  </si>
  <si>
    <t>Consumer Services (2530)</t>
  </si>
  <si>
    <t>LAS VEGAS SANDS</t>
  </si>
  <si>
    <t>US5178341070</t>
  </si>
  <si>
    <t>WALT DISNEY CO/</t>
  </si>
  <si>
    <t>DIS US</t>
  </si>
  <si>
    <t>Media (2540)</t>
  </si>
  <si>
    <t>PRICELINE GROUP</t>
  </si>
  <si>
    <t>US7415034039</t>
  </si>
  <si>
    <t>TJX COS INC/THE</t>
  </si>
  <si>
    <t>US8725401090</t>
  </si>
  <si>
    <t>EXPRESS SC)ESRX</t>
  </si>
  <si>
    <t>US30219G1085</t>
  </si>
  <si>
    <t>Health Care Equipment &amp; Services (3510)</t>
  </si>
  <si>
    <t>MANPOWER )MAN(</t>
  </si>
  <si>
    <t>US56418H1005</t>
  </si>
  <si>
    <t>MCKESSON CORP</t>
  </si>
  <si>
    <t>US58155Q1031</t>
  </si>
  <si>
    <t>MCKESSON CORP לקבל</t>
  </si>
  <si>
    <t>ACTAVIS PLC</t>
  </si>
  <si>
    <t>IE00BD1NQJ95</t>
  </si>
  <si>
    <t>Pharmaceuticals, Biotech&amp;Life Sci (3520)</t>
  </si>
  <si>
    <t>BIOGEN INC</t>
  </si>
  <si>
    <t>US09062X1037</t>
  </si>
  <si>
    <t>CELGENE CORP</t>
  </si>
  <si>
    <t>US1510201049</t>
  </si>
  <si>
    <t>GILEAD SCIENCES</t>
  </si>
  <si>
    <t>US3755581036</t>
  </si>
  <si>
    <t>QUINTILES TRANS</t>
  </si>
  <si>
    <t>US74876Y1010</t>
  </si>
  <si>
    <t>CITIGROUP INC</t>
  </si>
  <si>
    <t>US1729674242</t>
  </si>
  <si>
    <t>BANK OF AMERICA</t>
  </si>
  <si>
    <t>US0605051046</t>
  </si>
  <si>
    <t>GRAND CITY PROP</t>
  </si>
  <si>
    <t>LU0775917882</t>
  </si>
  <si>
    <t>Real Estate (4040)</t>
  </si>
  <si>
    <t>BAIDU INC</t>
  </si>
  <si>
    <t>US0567521085</t>
  </si>
  <si>
    <t>COGNIZANT TECHN</t>
  </si>
  <si>
    <t>US1924461023</t>
  </si>
  <si>
    <t>FACEBOOK INC</t>
  </si>
  <si>
    <t>US3030M1027</t>
  </si>
  <si>
    <t>GOOGLE INC</t>
  </si>
  <si>
    <t>US38259P7069</t>
  </si>
  <si>
    <t>VISA INC</t>
  </si>
  <si>
    <t>US92826C8394</t>
  </si>
  <si>
    <t>YAHOO! INC</t>
  </si>
  <si>
    <t>US9843321061</t>
  </si>
  <si>
    <t>QUALCOMM INC</t>
  </si>
  <si>
    <t>US7475251036</t>
  </si>
  <si>
    <t>Technology Hardware &amp; Equipment (4520)</t>
  </si>
  <si>
    <t>SAMSUNG ELECTRO</t>
  </si>
  <si>
    <t>US7960508882</t>
  </si>
  <si>
    <t>ראדוור אל טי</t>
  </si>
  <si>
    <t>IL0010834765</t>
  </si>
  <si>
    <t>Telecommunication Services (5010)</t>
  </si>
  <si>
    <t>ABBVIE INC)ABBV</t>
  </si>
  <si>
    <t>US00287Y1091</t>
  </si>
  <si>
    <t>סה"כ מניות חברות ישראליות בחו"ל</t>
  </si>
  <si>
    <t>מניות חברות זרות בחו"ל</t>
  </si>
  <si>
    <t>TIME WARNER INC</t>
  </si>
  <si>
    <t>US8873173038</t>
  </si>
  <si>
    <t>MERCK &amp; CO INC</t>
  </si>
  <si>
    <t>US58933Y1055</t>
  </si>
  <si>
    <t>MERCK &amp; CO INC לקבל</t>
  </si>
  <si>
    <t>סה"כ מניות חברות זרות בחו"ל</t>
  </si>
  <si>
    <t>סה"כ מניות בחו"ל</t>
  </si>
  <si>
    <t>סה"כ תעודות סל</t>
  </si>
  <si>
    <t>תעודות סל בישראל</t>
  </si>
  <si>
    <t>תעודות סל שמחקות מדדי מניות בישראל</t>
  </si>
  <si>
    <t>הראל סל בנקים</t>
  </si>
  <si>
    <t>מדדי מניות בארץ</t>
  </si>
  <si>
    <t>הראל סל תא 25</t>
  </si>
  <si>
    <t>הראל סל תא100</t>
  </si>
  <si>
    <t>מט100.ס2 (*)</t>
  </si>
  <si>
    <t>מט25.ס1 (*)</t>
  </si>
  <si>
    <t>קסם תא 100</t>
  </si>
  <si>
    <t>קסם תא 25</t>
  </si>
  <si>
    <t>תכלית בנקים</t>
  </si>
  <si>
    <t>תכלית תא 100</t>
  </si>
  <si>
    <t>תכלית תא 25</t>
  </si>
  <si>
    <t>סה"כ תעודות סל שמחקות מדדי מניות בישראל</t>
  </si>
  <si>
    <t>תעודות סל שמחקות מדדי מניות בחו"ל</t>
  </si>
  <si>
    <t>אינדקס סל יח</t>
  </si>
  <si>
    <t>מדדי מניות בחול</t>
  </si>
  <si>
    <t>הארל סל אנרגיה ארהב</t>
  </si>
  <si>
    <t>הראל סל שקלי 500S&amp;P</t>
  </si>
  <si>
    <t>פסגות מדד קפג (*)</t>
  </si>
  <si>
    <t>פסגות סל 500S&amp;P (*)</t>
  </si>
  <si>
    <t>פסגות סל Retail (*)</t>
  </si>
  <si>
    <t>פסגות סל אנרגיה ארהב (*)</t>
  </si>
  <si>
    <t>קסם אנרגיה</t>
  </si>
  <si>
    <t>קסם נאסדק 100</t>
  </si>
  <si>
    <t>תכלית גרמניה 30DAX ש</t>
  </si>
  <si>
    <t>תכלית דאקס</t>
  </si>
  <si>
    <t>תכלית צרפת 40 CAC מנ</t>
  </si>
  <si>
    <t>סה"כ תעודות סל שמחקות מדדי מניות בחו"ל</t>
  </si>
  <si>
    <t>תעודות סל שמחקות מדדים אחרים בישראל</t>
  </si>
  <si>
    <t>הראל סל תל בונד שקלי</t>
  </si>
  <si>
    <t>מדדים אחרים בארץ</t>
  </si>
  <si>
    <t>מבט תל בונד (*)</t>
  </si>
  <si>
    <t>פסגות סל בונד 60 סד1 (*)</t>
  </si>
  <si>
    <t>פסגות סל תל בונד תשו (*)</t>
  </si>
  <si>
    <t>קסם תל בונד 60</t>
  </si>
  <si>
    <t>תאמ4.ס12 (*)</t>
  </si>
  <si>
    <t>תכלית תל בונד 60 REI</t>
  </si>
  <si>
    <t>תכלית תל בונד תשואות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</si>
  <si>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</si>
  <si>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</si>
  <si>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</si>
  <si>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</si>
  <si>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</si>
  <si>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</si>
  <si>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</si>
  <si>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</si>
  <si>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</si>
  <si>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</si>
  <si>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CONSUMER DISCRE</t>
  </si>
  <si>
    <t>US81369Y4070</t>
  </si>
  <si>
    <t>DAXEX</t>
  </si>
  <si>
    <t>DE0005933931</t>
  </si>
  <si>
    <t>EGSHARES EMERGI</t>
  </si>
  <si>
    <t>US2684617796</t>
  </si>
  <si>
    <t>ENERGY SELECT S</t>
  </si>
  <si>
    <t>US81369Y5069</t>
  </si>
  <si>
    <t>FINANC SPDR</t>
  </si>
  <si>
    <t>US81369Y605</t>
  </si>
  <si>
    <t>GUGGENHEIM S&amp;P</t>
  </si>
  <si>
    <t>US78355W1062</t>
  </si>
  <si>
    <t>HEALTH CARE SEL</t>
  </si>
  <si>
    <t>US81369Y2090</t>
  </si>
  <si>
    <t>ISHARE ITAL)EWI</t>
  </si>
  <si>
    <t>US4642868552</t>
  </si>
  <si>
    <t>ISHARES CORE S&amp;</t>
  </si>
  <si>
    <t>US4642872000</t>
  </si>
  <si>
    <t>ISHARES CORE S&amp; לקבל</t>
  </si>
  <si>
    <t>ISHARES INDIA 5</t>
  </si>
  <si>
    <t>US4642895290</t>
  </si>
  <si>
    <t>ISHARES JAP</t>
  </si>
  <si>
    <t>US4642868487</t>
  </si>
  <si>
    <t>ISHARES MSCI AL</t>
  </si>
  <si>
    <t>US4642881829</t>
  </si>
  <si>
    <t>ISHARES MSCI NE</t>
  </si>
  <si>
    <t>US4642868149</t>
  </si>
  <si>
    <t>ISHARES MSCI SW</t>
  </si>
  <si>
    <t>US4642867497</t>
  </si>
  <si>
    <t>ISHARES RUSSELL</t>
  </si>
  <si>
    <t>US4642876480</t>
  </si>
  <si>
    <t>US4642876308</t>
  </si>
  <si>
    <t>ISHARES RUSSELL לקבל</t>
  </si>
  <si>
    <t>ISHARES-EMG MKT</t>
  </si>
  <si>
    <t>US4642872349</t>
  </si>
  <si>
    <t>ISHARES-FRANCE</t>
  </si>
  <si>
    <t>US4642867075</t>
  </si>
  <si>
    <t>ISHARES-GERMANY</t>
  </si>
  <si>
    <t>US4642868065</t>
  </si>
  <si>
    <t>JAPAN SMALLER C</t>
  </si>
  <si>
    <t>US47109U1043</t>
  </si>
  <si>
    <t>US73935A1043</t>
  </si>
  <si>
    <t>POWERSHARES KBW</t>
  </si>
  <si>
    <t>US73937B7468</t>
  </si>
  <si>
    <t>POWERSHRES)PBJ</t>
  </si>
  <si>
    <t>US7395X8496</t>
  </si>
  <si>
    <t>SOURCE EURO STO</t>
  </si>
  <si>
    <t>IE00B60SWX25</t>
  </si>
  <si>
    <t>SOURCE STOXX EU</t>
  </si>
  <si>
    <t>IE00B60SWW18</t>
  </si>
  <si>
    <t>IE00B5MTXJ97</t>
  </si>
  <si>
    <t>SPDR DIVIDE -SDY</t>
  </si>
  <si>
    <t>US78464A7634</t>
  </si>
  <si>
    <t>SPDR S&amp;P MIDCAP</t>
  </si>
  <si>
    <t>US78467Y1073</t>
  </si>
  <si>
    <t>SPDR S&amp;P MIDCAP לקבל</t>
  </si>
  <si>
    <t>SPDR S&amp;P R)XRT(</t>
  </si>
  <si>
    <t>US78464A7147</t>
  </si>
  <si>
    <t>SPDR TRUST SER 1</t>
  </si>
  <si>
    <t>US78462F1030</t>
  </si>
  <si>
    <t>SPDR TRUST SER 1 לקבל</t>
  </si>
  <si>
    <t>SPDR-CONS STAPL</t>
  </si>
  <si>
    <t>US81369Y3080</t>
  </si>
  <si>
    <t>TECH SPDR  -XLK</t>
  </si>
  <si>
    <t>US81369Y8030</t>
  </si>
  <si>
    <t>VANGUARD FTSE E</t>
  </si>
  <si>
    <t>US9220428745</t>
  </si>
  <si>
    <t>VANGUARD FTSE E לקבל</t>
  </si>
  <si>
    <t>WISDOMTREE EURO</t>
  </si>
  <si>
    <t>US97717X7012</t>
  </si>
  <si>
    <t>WISDOMTREE JAPA</t>
  </si>
  <si>
    <t>US97717W8516</t>
  </si>
  <si>
    <t>סה"כ תעודות סל שמחקות מדדי מניות</t>
  </si>
  <si>
    <t>תעודות סל שמחקות מדדים אחרים</t>
  </si>
  <si>
    <t>סה"כ תעודות סל שמחקות מדדים אחרים</t>
  </si>
  <si>
    <t>סה"כ תעודות סל בחו"ל</t>
  </si>
  <si>
    <t>קרנות נאמנות</t>
  </si>
  <si>
    <t>סה"כ תעודות השתתפות בקרנות נאמנות</t>
  </si>
  <si>
    <t>קרנות נאמנות בישראל</t>
  </si>
  <si>
    <t>תעודות השתתפות בקרנות נאמנות בישראל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</si>
  <si>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</si>
  <si>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</si>
  <si>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</si>
  <si>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</si>
  <si>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ALCENTRA FUND S</t>
  </si>
  <si>
    <t>LU1086644959</t>
  </si>
  <si>
    <t>AMUNDI FDS BOND</t>
  </si>
  <si>
    <t>LU1103162241</t>
  </si>
  <si>
    <t>AVIVA )PRIGRI1(</t>
  </si>
  <si>
    <t>LU0160772918</t>
  </si>
  <si>
    <t>CREDIT SUISSE N</t>
  </si>
  <si>
    <t>LU0635707705</t>
  </si>
  <si>
    <t>FRANKLIN TEMPLE</t>
  </si>
  <si>
    <t>LU0195953152</t>
  </si>
  <si>
    <t>HEPTAGON FUND P</t>
  </si>
  <si>
    <t>IE00B6ZZNB36</t>
  </si>
  <si>
    <t>INVESCO ZODIAC</t>
  </si>
  <si>
    <t>LU0564079282</t>
  </si>
  <si>
    <t>KOTAK FUND</t>
  </si>
  <si>
    <t>LU067538340X</t>
  </si>
  <si>
    <t>PICTET - JAPANE</t>
  </si>
  <si>
    <t>LU0155301467</t>
  </si>
  <si>
    <t>PIMCO FUNDS</t>
  </si>
  <si>
    <t>IE00B4QHG263</t>
  </si>
  <si>
    <t>ROBECO CAPITAL</t>
  </si>
  <si>
    <t>LU0398248921</t>
  </si>
  <si>
    <t>SPARX JAPAN FUN</t>
  </si>
  <si>
    <t>IE00BNCB6582</t>
  </si>
  <si>
    <t>UBAM - GLOBAL H</t>
  </si>
  <si>
    <t>LU0569863243</t>
  </si>
  <si>
    <t>סה"כ תעודות השתתפות בקרנות נאמנות בחו"ל</t>
  </si>
  <si>
    <t>סה"כ קרנות נאמנות בחו"ל</t>
  </si>
  <si>
    <t>כתבי אופציה</t>
  </si>
  <si>
    <t>סה"כ כתבי אופציה</t>
  </si>
  <si>
    <t>כתבי אופציה בישראל</t>
  </si>
  <si>
    <t>סה"כ כתבי אופציה בישראל</t>
  </si>
  <si>
    <t>כתבי אופציה בחו"ל</t>
  </si>
  <si>
    <t>סה"כ כתבי אופציה בחו"ל</t>
  </si>
  <si>
    <t>אופציות</t>
  </si>
  <si>
    <t>סה"כ 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</si>
  <si>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</si>
  <si>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</si>
  <si>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</si>
  <si>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</si>
  <si>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</si>
  <si>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</si>
  <si>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</si>
  <si>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</si>
  <si>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</si>
  <si>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</si>
  <si>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</si>
  <si>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</si>
  <si>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</si>
  <si>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</si>
  <si>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</si>
  <si>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</si>
  <si>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חוזים עתידיים</t>
  </si>
  <si>
    <t>סה"כ 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</si>
  <si>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</si>
  <si>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</si>
  <si>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</si>
  <si>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</si>
  <si>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</si>
  <si>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</si>
  <si>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סה"כ חוזים עתידיים חו"ל</t>
  </si>
  <si>
    <t>סה"כ חוזים עתידיים בחו"ל</t>
  </si>
  <si>
    <t>מוצרים מובנים</t>
  </si>
  <si>
    <t>נכס בסיס</t>
  </si>
  <si>
    <t>סה"כ 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</si>
  <si>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</si>
  <si>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</si>
  <si>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</si>
  <si>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</si>
  <si>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</si>
  <si>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</si>
  <si>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</si>
  <si>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</si>
  <si>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</si>
  <si>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</si>
  <si>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</si>
  <si>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</si>
  <si>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</si>
  <si>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</si>
  <si>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</si>
  <si>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</si>
  <si>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</si>
  <si>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</si>
  <si>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</si>
  <si>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</si>
  <si>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</si>
  <si>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</si>
  <si>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</si>
  <si>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</si>
  <si>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</si>
  <si>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</si>
  <si>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</si>
  <si>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</si>
  <si>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</si>
  <si>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</si>
  <si>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</si>
  <si>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</si>
  <si>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</si>
  <si>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</si>
  <si>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</si>
  <si>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סה"כ 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</si>
  <si>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</si>
  <si>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</si>
  <si>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</si>
  <si>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</si>
  <si>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</si>
  <si>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</si>
  <si>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</si>
  <si>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</si>
  <si>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</si>
  <si>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</si>
  <si>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</si>
  <si>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</si>
  <si>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</si>
  <si>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</si>
  <si>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לא סחיר - אג"ח קונצרני</t>
  </si>
  <si>
    <t>סה"כ אג"ח קונצרני ל"ס</t>
  </si>
  <si>
    <t>אג"ח קונצרני ל"ס בישראל</t>
  </si>
  <si>
    <t>אג"ח קונצרני צמוד מדד</t>
  </si>
  <si>
    <t>סה"כ אג"ח קונצרני צמוד מדד</t>
  </si>
  <si>
    <t>אג"ח קונצרני לא צמוד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</si>
  <si>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</si>
  <si>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</si>
  <si>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</si>
  <si>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</si>
  <si>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</si>
  <si>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</si>
  <si>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</si>
  <si>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</si>
  <si>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</si>
  <si>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</si>
  <si>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</si>
  <si>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</si>
  <si>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לא סחיר - מניות</t>
  </si>
  <si>
    <t>סה"כ מניות ל"ס</t>
  </si>
  <si>
    <t>מניות ל"ס בישראל</t>
  </si>
  <si>
    <t>סה"כ מניות ל"ס בישראל</t>
  </si>
  <si>
    <t>מניות ל"ס בחו"ל</t>
  </si>
  <si>
    <t>סה"כ מניות ל"ס בחו"ל</t>
  </si>
  <si>
    <t>לא סחיר - קרנות השקעה</t>
  </si>
  <si>
    <t>סה"כ 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</si>
  <si>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</si>
  <si>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</si>
  <si>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</si>
  <si>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</si>
  <si>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</si>
  <si>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</si>
  <si>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</si>
  <si>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</si>
  <si>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</si>
  <si>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 ל"ס בישראל</t>
  </si>
  <si>
    <t>קרנות השקעה ל"ס בחו"ל</t>
  </si>
  <si>
    <t>סה"כ קרנות השקעה ל"ס בחו"ל</t>
  </si>
  <si>
    <t>לא סחיר - כתבי אופציה</t>
  </si>
  <si>
    <t>סה"כ 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</si>
  <si>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</si>
  <si>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</si>
  <si>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</si>
  <si>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</si>
  <si>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לא סחיר - אופציות</t>
  </si>
  <si>
    <t>סה"כ 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</si>
  <si>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</si>
  <si>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</si>
  <si>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</si>
  <si>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</si>
  <si>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</si>
  <si>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</si>
  <si>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</si>
  <si>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</si>
  <si>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</si>
  <si>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</si>
  <si>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</si>
  <si>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</si>
  <si>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</si>
  <si>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</si>
  <si>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</si>
  <si>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</si>
  <si>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</si>
  <si>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</si>
  <si>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לא סחיר - חוזים עתידיים</t>
  </si>
  <si>
    <t>סה"כ 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</si>
  <si>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</si>
  <si>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</si>
  <si>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</si>
  <si>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</si>
  <si>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10/02FW3.81110$</t>
  </si>
  <si>
    <t>ל.ר.</t>
  </si>
  <si>
    <t>11/06/2015</t>
  </si>
  <si>
    <t>16/06FW3.87000$</t>
  </si>
  <si>
    <t>16/09/2015</t>
  </si>
  <si>
    <t>25/02FW3.88280$</t>
  </si>
  <si>
    <t>25/05/2015</t>
  </si>
  <si>
    <t>E10/02FW4.31050</t>
  </si>
  <si>
    <t>E23/06FW4.42460</t>
  </si>
  <si>
    <t>24/09/2015</t>
  </si>
  <si>
    <t>E27/04FW4.20520</t>
  </si>
  <si>
    <t>27/07/2015</t>
  </si>
  <si>
    <t>LS10/12FW5.9105</t>
  </si>
  <si>
    <t>10/06/2015</t>
  </si>
  <si>
    <t>Y28/01FW.032500</t>
  </si>
  <si>
    <t>29/04/2015</t>
  </si>
  <si>
    <t>סה"כ חוזים ₪ / מט"ח</t>
  </si>
  <si>
    <t>חוזים מט"ח/ מט"ח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</si>
  <si>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</si>
  <si>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</si>
  <si>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</si>
  <si>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</si>
  <si>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</si>
  <si>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</si>
  <si>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</si>
  <si>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</si>
  <si>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</si>
  <si>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</si>
  <si>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לא סחיר - מוצרים מובנים</t>
  </si>
  <si>
    <t>סה"כ מוצרים מובנים ל"ס</t>
  </si>
  <si>
    <t>מוצרים מובנים ל"ס בישראל</t>
  </si>
  <si>
    <t>סה"כ מוצרים מובנים ל"ס בישראל</t>
  </si>
  <si>
    <t>מוצרים מובנים ל"ס בחו"ל</t>
  </si>
  <si>
    <t>BNP 6 1/18</t>
  </si>
  <si>
    <t>XS1247508903</t>
  </si>
  <si>
    <t>סה"כ מוצרים מובנים ל"ס בחו"ל</t>
  </si>
  <si>
    <t>הלוואות</t>
  </si>
  <si>
    <t>קונסורציום כן/לא</t>
  </si>
  <si>
    <t>סה"כ הלוואות</t>
  </si>
  <si>
    <t>הלוואות בישראל</t>
  </si>
  <si>
    <t>הלוואות כנגד חסכון עמיתים/מבוטחים</t>
  </si>
  <si>
    <t>הלוואות - עמיתיים</t>
  </si>
  <si>
    <t>לא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</si>
  <si>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</si>
  <si>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</si>
  <si>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</si>
  <si>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</si>
  <si>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</si>
  <si>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</si>
  <si>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</si>
  <si>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</si>
  <si>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</si>
  <si>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</si>
  <si>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</si>
  <si>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</si>
  <si>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</si>
  <si>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</si>
  <si>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</si>
  <si>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</si>
  <si>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</si>
  <si>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</si>
  <si>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</si>
  <si>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</si>
  <si>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</si>
  <si>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</si>
  <si>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</si>
  <si>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</si>
  <si>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</si>
  <si>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</si>
  <si>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</si>
  <si>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</si>
  <si>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פקדונות</t>
  </si>
  <si>
    <t>סה"כ 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</si>
  <si>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</si>
  <si>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</si>
  <si>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</si>
  <si>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</si>
  <si>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</si>
  <si>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</si>
  <si>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</si>
  <si>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</si>
  <si>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</si>
  <si>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</si>
  <si>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</si>
  <si>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</si>
  <si>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</si>
  <si>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</si>
  <si>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זכויות מקרקעין</t>
  </si>
  <si>
    <t>תאריך שערוך אחרון</t>
  </si>
  <si>
    <t>אופי הנכס</t>
  </si>
  <si>
    <t>שיעור התשואה במהלך התקופה</t>
  </si>
  <si>
    <t>סה"כ זכויות מקרקעין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</si>
  <si>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</si>
  <si>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</si>
  <si>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</si>
  <si>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</si>
  <si>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</si>
  <si>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</si>
  <si>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</si>
  <si>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</si>
  <si>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</si>
  <si>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</si>
  <si>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</si>
  <si>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</si>
  <si>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השקעה בחברות מוחזקות</t>
  </si>
  <si>
    <t>ערך בספרים</t>
  </si>
  <si>
    <t>סה"כ חברות מוחזקות</t>
  </si>
  <si>
    <t>נכסים אחרים</t>
  </si>
  <si>
    <t>חברות מוחזקות בארץ</t>
  </si>
  <si>
    <t>סה"כ חברות מוחזקות בארץ</t>
  </si>
  <si>
    <t>סה"כ נכסים אחרים</t>
  </si>
  <si>
    <t>חברות מוחזקות בחו"ל</t>
  </si>
  <si>
    <t>סה"כ חברות מוחזקות בחו"ל</t>
  </si>
  <si>
    <t>השקעות אחרות</t>
  </si>
  <si>
    <t>סה"כ השקעות אחרות</t>
  </si>
  <si>
    <t>השקעות אחרות בישראל</t>
  </si>
  <si>
    <t>סה"כ השקעות אחרות בישראל</t>
  </si>
  <si>
    <t>השקעות אחרות בחו"ל</t>
  </si>
  <si>
    <t>סה"כ השקעות אחרות בחו"ל</t>
  </si>
  <si>
    <t>התחייבויות להשקעה</t>
  </si>
  <si>
    <t>תאריך סיום ההתחייבות</t>
  </si>
  <si>
    <t>סה"כ התחייבות להשקעה</t>
  </si>
  <si>
    <t>התחייבות להשקעה בישראל</t>
  </si>
  <si>
    <t>יתרות התחייבות להשקעה בישראל</t>
  </si>
  <si>
    <t>סה"כ יתרות התחייבות להשקעה בישראל</t>
  </si>
  <si>
    <t>סה"כ התחייבות להשקעה בישראל</t>
  </si>
  <si>
    <t>התחייבות להשקעה בחו"ל</t>
  </si>
  <si>
    <t>יתרות התחייבות להשקעה בחו"ל</t>
  </si>
  <si>
    <t>סה"כ יתרות התחייבות להשקעה בחו"ל</t>
  </si>
  <si>
    <t>סה"כ התחייבות להשקעה בחו"ל</t>
  </si>
  <si>
    <t>עלות מתואמת - אג"ח קונצרני סחיר</t>
  </si>
  <si>
    <t>ריבית אפקטיבית</t>
  </si>
  <si>
    <t>עלות מותאמת</t>
  </si>
  <si>
    <t>עלות מתואמת - אג"ח קונצרני ל"ס</t>
  </si>
  <si>
    <t>עלות מתואמת - מסגרות אשראי מנוצלות ללווים</t>
  </si>
  <si>
    <t>אחרים</t>
  </si>
  <si>
    <t xml:space="preserve">לא מדורג </t>
  </si>
  <si>
    <t>התחייבות  נכות</t>
  </si>
  <si>
    <t>21-01000363</t>
  </si>
  <si>
    <t>דולר פת"ז התחיבות(גמול )</t>
  </si>
  <si>
    <t>ISE</t>
  </si>
  <si>
    <t>הופק ב 13:27 15/10/2015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</si>
</sst>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0.0000%"/>
  </numFmts>
  <fonts count="8">
    <font>
      <sz val="10"/>
      <name val="Arial"/>
    </font>
    <font>
      <sz val="10"/>
      <name val="Arial"/>
    </font>
    <font>
      <b/>
      <sz val="14"/>
      <color rgb="FF800080"/>
      <name val="Ariel"/>
    </font>
    <font>
      <b/>
      <sz val="10"/>
      <color rgb="FF00000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FF"/>
      </bottom>
      <diagonal/>
    </border>
  </borders>
  <cellStyleXfs count="3">
    <xf numFmtId="0" fontId="0" fillId="0" borderId="0"/>
    <xf numFmtId="9" fontId="1" fillId="0" borderId="0"/>
    <xf numFmtId="43" fontId="1" fillId="0" borderId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0" fillId="0" borderId="2" xfId="0" applyBorder="1"/>
    <xf numFmtId="0" fontId="3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0" fillId="0" borderId="3" xfId="0" applyBorder="1"/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43" fontId="1" fillId="0" borderId="0" xfId="2"/>
    <xf numFmtId="43" fontId="1" fillId="0" borderId="0" xfId="2" applyFill="1"/>
    <xf numFmtId="9" fontId="1" fillId="0" borderId="0" xfId="2" applyNumberFormat="1" applyFill="1"/>
    <xf numFmtId="9" fontId="0" fillId="0" borderId="0" xfId="0" applyNumberFormat="1"/>
    <xf numFmtId="167" fontId="1" fillId="0" borderId="0" xfId="1" applyNumberFormat="1"/>
    <xf numFmtId="2" fontId="6" fillId="0" borderId="0" xfId="0" applyNumberFormat="1" applyFont="1" applyAlignment="1">
      <alignment horizontal="right"/>
    </xf>
    <xf numFmtId="10" fontId="6" fillId="0" borderId="0" xfId="0" applyNumberFormat="1" applyFont="1" applyAlignment="1">
      <alignment horizontal="right" readingOrder="2"/>
    </xf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0" fontId="0" fillId="0" borderId="0" xfId="0" applyNumberFormat="1"/>
    <xf numFmtId="10" fontId="1" fillId="0" borderId="0" xfId="1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6"/>
  <sheetViews>
    <sheetView rightToLeft="1" tabSelected="1" topLeftCell="A13" workbookViewId="0">
      <selection activeCell="A54" sqref="A54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1</v>
      </c>
    </row>
    <row r="6" spans="1:3">
      <c r="A6" s="2" t="s">
        <v>2</v>
      </c>
    </row>
    <row r="8" spans="1:3" ht="15.75">
      <c r="A8" s="3" t="s">
        <v>3</v>
      </c>
    </row>
    <row r="11" spans="1:3" ht="13.5" thickBot="1">
      <c r="A11" s="5"/>
      <c r="B11" s="5"/>
      <c r="C11" s="5"/>
    </row>
    <row r="13" spans="1:3">
      <c r="A13" s="4" t="s">
        <v>4</v>
      </c>
      <c r="B13" s="4" t="s">
        <v>5</v>
      </c>
      <c r="C13" s="4" t="s">
        <v>6</v>
      </c>
    </row>
    <row r="14" spans="1:3" ht="13.5" thickBot="1">
      <c r="A14" s="6"/>
      <c r="B14" s="6"/>
      <c r="C14" s="6"/>
    </row>
    <row r="15" spans="1:3">
      <c r="A15" s="7" t="s">
        <v>7</v>
      </c>
      <c r="B15" s="7"/>
      <c r="C15" s="7"/>
    </row>
    <row r="16" spans="1:3">
      <c r="A16" s="8" t="s">
        <v>8</v>
      </c>
      <c r="B16" s="9">
        <f>+מזומנים!I13</f>
        <v>1141.8900000000001</v>
      </c>
      <c r="C16" s="10">
        <f>B16/$B$49</f>
        <v>6.6982551300261262E-2</v>
      </c>
    </row>
    <row r="17" spans="1:3">
      <c r="A17" s="8" t="s">
        <v>9</v>
      </c>
      <c r="B17" s="9">
        <f>+B18+B19+B20+B21+B22+B23+B24+B25+B26+B27</f>
        <v>15927.000000000002</v>
      </c>
      <c r="C17" s="10">
        <f t="shared" ref="C17:C42" si="0">B17/$B$49</f>
        <v>0.93426783189209217</v>
      </c>
    </row>
    <row r="18" spans="1:3">
      <c r="A18" s="8" t="s">
        <v>10</v>
      </c>
      <c r="B18" s="9">
        <f>+'התחייבות ממשלתיות'!M13</f>
        <v>6678.89</v>
      </c>
      <c r="C18" s="10">
        <f t="shared" si="0"/>
        <v>0.39177949894806147</v>
      </c>
    </row>
    <row r="19" spans="1:3">
      <c r="A19" s="8" t="s">
        <v>11</v>
      </c>
      <c r="B19" s="9">
        <f>+'תעודות חוב מסחריות'!P13</f>
        <v>0</v>
      </c>
      <c r="C19" s="10">
        <f t="shared" si="0"/>
        <v>0</v>
      </c>
    </row>
    <row r="20" spans="1:3">
      <c r="A20" s="8" t="s">
        <v>12</v>
      </c>
      <c r="B20" s="9">
        <f>+'אגח קונצרני'!P13</f>
        <v>2741.99</v>
      </c>
      <c r="C20" s="10">
        <f t="shared" si="0"/>
        <v>0.16084341384879747</v>
      </c>
    </row>
    <row r="21" spans="1:3">
      <c r="A21" s="8" t="s">
        <v>13</v>
      </c>
      <c r="B21" s="9">
        <f>+מניות!J13</f>
        <v>656.17</v>
      </c>
      <c r="C21" s="10">
        <f t="shared" si="0"/>
        <v>3.8490520704001635E-2</v>
      </c>
    </row>
    <row r="22" spans="1:3">
      <c r="A22" s="8" t="s">
        <v>14</v>
      </c>
      <c r="B22" s="9">
        <f>+'תעודות סל'!I13</f>
        <v>5448.87</v>
      </c>
      <c r="C22" s="10">
        <f t="shared" si="0"/>
        <v>0.31962729711570687</v>
      </c>
    </row>
    <row r="23" spans="1:3">
      <c r="A23" s="8" t="s">
        <v>15</v>
      </c>
      <c r="B23" s="9">
        <f>+'קרנות נאמנות'!K13</f>
        <v>387.58</v>
      </c>
      <c r="C23" s="10">
        <f t="shared" si="0"/>
        <v>2.2735199741617192E-2</v>
      </c>
    </row>
    <row r="24" spans="1:3">
      <c r="A24" s="8" t="s">
        <v>16</v>
      </c>
      <c r="B24" s="9">
        <f>+'כתבי אופציה'!I13</f>
        <v>0</v>
      </c>
      <c r="C24" s="10">
        <f t="shared" si="0"/>
        <v>0</v>
      </c>
    </row>
    <row r="25" spans="1:3">
      <c r="A25" s="8" t="s">
        <v>17</v>
      </c>
      <c r="B25" s="9">
        <f>+אופציות!H13</f>
        <v>0</v>
      </c>
      <c r="C25" s="10">
        <f t="shared" si="0"/>
        <v>0</v>
      </c>
    </row>
    <row r="26" spans="1:3">
      <c r="A26" s="8" t="s">
        <v>18</v>
      </c>
      <c r="B26" s="9">
        <f>+'חוזים עתידיים'!H13</f>
        <v>0</v>
      </c>
      <c r="C26" s="10">
        <f t="shared" si="0"/>
        <v>0</v>
      </c>
    </row>
    <row r="27" spans="1:3">
      <c r="A27" s="8" t="s">
        <v>19</v>
      </c>
      <c r="B27" s="9">
        <f>+'מוצרים מובנים'!M13</f>
        <v>13.5</v>
      </c>
      <c r="C27" s="10">
        <f t="shared" si="0"/>
        <v>7.9190153390740518E-4</v>
      </c>
    </row>
    <row r="28" spans="1:3">
      <c r="A28" s="8" t="s">
        <v>20</v>
      </c>
      <c r="B28" s="9">
        <f>+B29+B30+B31+B32+B33+B34+B35+B36+B37</f>
        <v>-22.09</v>
      </c>
      <c r="C28" s="10">
        <f t="shared" si="0"/>
        <v>-1.2957855469640431E-3</v>
      </c>
    </row>
    <row r="29" spans="1:3">
      <c r="A29" s="8" t="s">
        <v>10</v>
      </c>
      <c r="B29" s="9">
        <f>+'לא סחיר - תעודות התחייבות ממשלה'!L13</f>
        <v>0</v>
      </c>
      <c r="C29" s="10">
        <f t="shared" si="0"/>
        <v>0</v>
      </c>
    </row>
    <row r="30" spans="1:3">
      <c r="A30" s="8" t="s">
        <v>21</v>
      </c>
      <c r="B30" s="9">
        <f>+'לא סחיר - תעודות חוב מסחריות'!O13</f>
        <v>0</v>
      </c>
      <c r="C30" s="10">
        <f t="shared" si="0"/>
        <v>0</v>
      </c>
    </row>
    <row r="31" spans="1:3">
      <c r="A31" s="8" t="s">
        <v>22</v>
      </c>
      <c r="B31" s="9">
        <f>+'לא סחיר - אגח קונצרני'!O13</f>
        <v>0</v>
      </c>
      <c r="C31" s="10">
        <f t="shared" si="0"/>
        <v>0</v>
      </c>
    </row>
    <row r="32" spans="1:3">
      <c r="A32" s="8" t="s">
        <v>23</v>
      </c>
      <c r="B32" s="9">
        <f>+'לא סחיר - מניות'!I13</f>
        <v>0</v>
      </c>
      <c r="C32" s="10">
        <f t="shared" si="0"/>
        <v>0</v>
      </c>
    </row>
    <row r="33" spans="1:3">
      <c r="A33" s="8" t="s">
        <v>24</v>
      </c>
      <c r="B33" s="9">
        <f>+'לא סחיר - קרנות השקעה'!G13</f>
        <v>0</v>
      </c>
      <c r="C33" s="10">
        <f t="shared" si="0"/>
        <v>0</v>
      </c>
    </row>
    <row r="34" spans="1:3">
      <c r="A34" s="8" t="s">
        <v>25</v>
      </c>
      <c r="B34" s="9">
        <f>+'לא סחיר - כתבי אופציה'!H13</f>
        <v>0</v>
      </c>
      <c r="C34" s="10">
        <f t="shared" si="0"/>
        <v>0</v>
      </c>
    </row>
    <row r="35" spans="1:3">
      <c r="A35" s="8" t="s">
        <v>26</v>
      </c>
      <c r="B35" s="9">
        <f>+'לא סחיר - אופציות'!H13</f>
        <v>0</v>
      </c>
      <c r="C35" s="10">
        <f t="shared" si="0"/>
        <v>0</v>
      </c>
    </row>
    <row r="36" spans="1:3">
      <c r="A36" s="8" t="s">
        <v>27</v>
      </c>
      <c r="B36" s="9">
        <f>+'לא סחיר - חוזים עתידיים'!H13</f>
        <v>-22.09</v>
      </c>
      <c r="C36" s="10">
        <f t="shared" si="0"/>
        <v>-1.2957855469640431E-3</v>
      </c>
    </row>
    <row r="37" spans="1:3">
      <c r="A37" s="8" t="s">
        <v>28</v>
      </c>
      <c r="B37" s="9">
        <f>+'לא סחיר - מוצרים מובנים'!M13</f>
        <v>0</v>
      </c>
      <c r="C37" s="10">
        <f t="shared" si="0"/>
        <v>0</v>
      </c>
    </row>
    <row r="38" spans="1:3">
      <c r="A38" s="8" t="s">
        <v>29</v>
      </c>
      <c r="B38" s="9">
        <f>+הלוואות!L13</f>
        <v>24.17</v>
      </c>
      <c r="C38" s="10">
        <f t="shared" si="0"/>
        <v>1.4177970425586655E-3</v>
      </c>
    </row>
    <row r="39" spans="1:3">
      <c r="A39" s="8" t="s">
        <v>30</v>
      </c>
      <c r="B39" s="9">
        <f>+פקדונות!L13</f>
        <v>0</v>
      </c>
      <c r="C39" s="10">
        <f t="shared" si="0"/>
        <v>0</v>
      </c>
    </row>
    <row r="40" spans="1:3">
      <c r="A40" s="8" t="s">
        <v>31</v>
      </c>
      <c r="B40" s="9">
        <f>+'זכויות מקרקעין'!F13</f>
        <v>0</v>
      </c>
      <c r="C40" s="10">
        <f t="shared" si="0"/>
        <v>0</v>
      </c>
    </row>
    <row r="41" spans="1:3">
      <c r="A41" s="8" t="s">
        <v>32</v>
      </c>
      <c r="B41" s="9">
        <f>+'השקעה בחברות מוחזקות'!G13</f>
        <v>0</v>
      </c>
      <c r="C41" s="10">
        <f t="shared" si="0"/>
        <v>0</v>
      </c>
    </row>
    <row r="42" spans="1:3">
      <c r="A42" s="8" t="s">
        <v>33</v>
      </c>
      <c r="B42" s="9">
        <f>+'השקעות אחרות'!H13</f>
        <v>-23.396000000000001</v>
      </c>
      <c r="C42" s="10">
        <f t="shared" si="0"/>
        <v>-1.3723946879479743E-3</v>
      </c>
    </row>
    <row r="43" spans="1:3">
      <c r="A43" s="7" t="s">
        <v>35</v>
      </c>
      <c r="B43" s="7"/>
      <c r="C43" s="7"/>
    </row>
    <row r="44" spans="1:3">
      <c r="A44" s="8" t="s">
        <v>36</v>
      </c>
      <c r="B44" s="9">
        <f>+'עלות מתואמת - אגח קונצרני סחיר'!K13</f>
        <v>0</v>
      </c>
      <c r="C44" s="10">
        <v>0</v>
      </c>
    </row>
    <row r="45" spans="1:3">
      <c r="A45" s="8" t="s">
        <v>37</v>
      </c>
      <c r="B45" s="9">
        <f>+'עלות מתואמת - אגח קונצרני לס'!L13</f>
        <v>0</v>
      </c>
      <c r="C45" s="10">
        <v>0</v>
      </c>
    </row>
    <row r="46" spans="1:3">
      <c r="A46" s="8" t="s">
        <v>38</v>
      </c>
      <c r="B46" s="9">
        <f>+'עלות מתואמת - מסגרות אשראי מנוצ'!L13</f>
        <v>0</v>
      </c>
      <c r="C46" s="10">
        <v>0</v>
      </c>
    </row>
    <row r="47" spans="1:3">
      <c r="A47" s="8" t="s">
        <v>34</v>
      </c>
      <c r="B47" s="9">
        <f>+'התחייבויות להשקעה'!C13</f>
        <v>0</v>
      </c>
      <c r="C47" s="10">
        <v>0</v>
      </c>
    </row>
    <row r="48" spans="1:3" ht="13.5" thickBot="1">
      <c r="A48" s="11"/>
      <c r="B48" s="11"/>
      <c r="C48" s="11"/>
    </row>
    <row r="49" spans="1:3">
      <c r="A49" s="4" t="s">
        <v>39</v>
      </c>
      <c r="B49" s="12">
        <f>+B16+B17+B28+B38+B39+B40+B41+B42</f>
        <v>17047.574000000001</v>
      </c>
      <c r="C49" s="13">
        <f>+C16+C17+C28+C38+C39+C40+C41+C42</f>
        <v>1</v>
      </c>
    </row>
    <row r="52" spans="1:3">
      <c r="A52" s="7"/>
      <c r="B52" s="7" t="s">
        <v>40</v>
      </c>
      <c r="C52" s="7" t="s">
        <v>41</v>
      </c>
    </row>
    <row r="54" spans="1:3">
      <c r="B54" s="8" t="s">
        <v>42</v>
      </c>
      <c r="C54" s="14">
        <v>3.923</v>
      </c>
    </row>
    <row r="55" spans="1:3">
      <c r="B55" s="8" t="s">
        <v>43</v>
      </c>
      <c r="C55" s="14">
        <v>3.2627999999999999</v>
      </c>
    </row>
    <row r="56" spans="1:3">
      <c r="B56" s="8" t="s">
        <v>44</v>
      </c>
      <c r="C56" s="14">
        <v>5.9522000000000004</v>
      </c>
    </row>
    <row r="57" spans="1:3">
      <c r="B57" s="8" t="s">
        <v>45</v>
      </c>
      <c r="C57" s="14">
        <v>4.0293000000000001</v>
      </c>
    </row>
    <row r="58" spans="1:3">
      <c r="B58" s="8" t="s">
        <v>46</v>
      </c>
      <c r="C58" s="14">
        <v>2.9266999999999999</v>
      </c>
    </row>
    <row r="59" spans="1:3">
      <c r="B59" s="8" t="s">
        <v>47</v>
      </c>
      <c r="C59" s="14">
        <v>4.4038000000000004</v>
      </c>
    </row>
    <row r="60" spans="1:3">
      <c r="B60" s="8" t="s">
        <v>48</v>
      </c>
      <c r="C60" s="14">
        <v>0.46910000000000002</v>
      </c>
    </row>
    <row r="61" spans="1:3">
      <c r="B61" s="8" t="s">
        <v>49</v>
      </c>
      <c r="C61" s="14">
        <v>5.5311000000000003</v>
      </c>
    </row>
    <row r="62" spans="1:3">
      <c r="B62" s="8" t="s">
        <v>50</v>
      </c>
      <c r="C62" s="14">
        <v>0.59030000000000005</v>
      </c>
    </row>
    <row r="63" spans="1:3">
      <c r="B63" s="8" t="s">
        <v>51</v>
      </c>
      <c r="C63" s="14">
        <v>0.28370000000000001</v>
      </c>
    </row>
    <row r="64" spans="1:3">
      <c r="B64" s="8" t="s">
        <v>52</v>
      </c>
      <c r="C64" s="14">
        <v>2.758</v>
      </c>
    </row>
    <row r="65" spans="2:3">
      <c r="B65" s="8" t="s">
        <v>53</v>
      </c>
      <c r="C65" s="14">
        <v>0.1822</v>
      </c>
    </row>
    <row r="66" spans="2:3">
      <c r="B66" s="8" t="s">
        <v>54</v>
      </c>
      <c r="C66" s="14">
        <v>9.8811999999999998</v>
      </c>
    </row>
    <row r="67" spans="2:3">
      <c r="B67" s="8" t="s">
        <v>55</v>
      </c>
      <c r="C67" s="14">
        <v>0.46489999999999998</v>
      </c>
    </row>
    <row r="68" spans="2:3">
      <c r="B68" s="8" t="s">
        <v>56</v>
      </c>
      <c r="C68" s="14">
        <v>0.57489999999999997</v>
      </c>
    </row>
    <row r="69" spans="2:3">
      <c r="B69" s="8" t="s">
        <v>57</v>
      </c>
      <c r="C69" s="14">
        <v>0.2319</v>
      </c>
    </row>
    <row r="70" spans="2:3">
      <c r="B70" s="8" t="s">
        <v>58</v>
      </c>
      <c r="C70" s="14">
        <v>6.0199999999999997E-2</v>
      </c>
    </row>
    <row r="71" spans="2:3">
      <c r="B71" s="8" t="s">
        <v>59</v>
      </c>
      <c r="C71" s="14">
        <v>0.96930000000000005</v>
      </c>
    </row>
    <row r="72" spans="2:3">
      <c r="B72" s="8" t="s">
        <v>60</v>
      </c>
      <c r="C72" s="14">
        <v>2.12E-2</v>
      </c>
    </row>
    <row r="73" spans="2:3">
      <c r="B73" s="8" t="s">
        <v>61</v>
      </c>
      <c r="C73" s="14">
        <v>5.9794</v>
      </c>
    </row>
    <row r="74" spans="2:3">
      <c r="B74" s="8" t="s">
        <v>62</v>
      </c>
      <c r="C74" s="14">
        <v>1.0827</v>
      </c>
    </row>
    <row r="75" spans="2:3">
      <c r="B75" s="8" t="s">
        <v>63</v>
      </c>
      <c r="C75" s="14">
        <v>0.62463000000000002</v>
      </c>
    </row>
    <row r="76" spans="2:3">
      <c r="B76" s="8" t="s">
        <v>64</v>
      </c>
      <c r="C76" s="14">
        <v>2.5083000000000002</v>
      </c>
    </row>
    <row r="77" spans="2:3">
      <c r="B77" s="8" t="s">
        <v>65</v>
      </c>
      <c r="C77" s="14">
        <v>1.2982</v>
      </c>
    </row>
    <row r="78" spans="2:3">
      <c r="B78" s="8" t="s">
        <v>66</v>
      </c>
      <c r="C78" s="14">
        <v>0.5071</v>
      </c>
    </row>
    <row r="79" spans="2:3">
      <c r="B79" s="8" t="s">
        <v>67</v>
      </c>
      <c r="C79" s="14">
        <v>2.7631999999999999</v>
      </c>
    </row>
    <row r="80" spans="2:3">
      <c r="B80" s="8" t="s">
        <v>68</v>
      </c>
      <c r="C80" s="14">
        <v>0.61860000000000004</v>
      </c>
    </row>
    <row r="81" spans="1:3">
      <c r="B81" s="8" t="s">
        <v>69</v>
      </c>
      <c r="C81" s="14">
        <v>1.0399</v>
      </c>
    </row>
    <row r="82" spans="1:3">
      <c r="B82" s="8" t="s">
        <v>70</v>
      </c>
      <c r="C82" s="14">
        <v>1.4072</v>
      </c>
    </row>
    <row r="83" spans="1:3">
      <c r="B83" s="8" t="s">
        <v>71</v>
      </c>
      <c r="C83" s="14">
        <v>1.6223000000000001</v>
      </c>
    </row>
    <row r="86" spans="1:3">
      <c r="A86" s="2" t="s">
        <v>72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rightToLeft="1" workbookViewId="0">
      <selection sqref="A1:A1048576"/>
    </sheetView>
  </sheetViews>
  <sheetFormatPr defaultColWidth="9.140625" defaultRowHeight="12.75"/>
  <cols>
    <col min="1" max="1" width="37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770</v>
      </c>
    </row>
    <row r="6" spans="1:11">
      <c r="A6" s="2" t="s">
        <v>2</v>
      </c>
    </row>
    <row r="9" spans="1:11">
      <c r="A9" s="4" t="s">
        <v>74</v>
      </c>
      <c r="B9" s="4" t="s">
        <v>75</v>
      </c>
      <c r="C9" s="4" t="s">
        <v>132</v>
      </c>
      <c r="D9" s="4" t="s">
        <v>194</v>
      </c>
      <c r="E9" s="4" t="s">
        <v>79</v>
      </c>
      <c r="F9" s="4" t="s">
        <v>135</v>
      </c>
      <c r="G9" s="4" t="s">
        <v>41</v>
      </c>
      <c r="H9" s="4" t="s">
        <v>82</v>
      </c>
      <c r="I9" s="4" t="s">
        <v>136</v>
      </c>
      <c r="J9" s="4" t="s">
        <v>137</v>
      </c>
      <c r="K9" s="4" t="s">
        <v>84</v>
      </c>
    </row>
    <row r="10" spans="1:11" ht="13.5" thickBot="1">
      <c r="A10" s="5"/>
      <c r="B10" s="5"/>
      <c r="C10" s="5"/>
      <c r="D10" s="5"/>
      <c r="E10" s="5"/>
      <c r="F10" s="5" t="s">
        <v>140</v>
      </c>
      <c r="G10" s="5" t="s">
        <v>141</v>
      </c>
      <c r="H10" s="5" t="s">
        <v>86</v>
      </c>
      <c r="I10" s="5" t="s">
        <v>85</v>
      </c>
      <c r="J10" s="5" t="s">
        <v>85</v>
      </c>
      <c r="K10" s="5" t="s">
        <v>85</v>
      </c>
    </row>
    <row r="13" spans="1:11">
      <c r="A13" s="4" t="s">
        <v>771</v>
      </c>
      <c r="B13" s="15"/>
      <c r="C13" s="4"/>
      <c r="D13" s="4"/>
      <c r="E13" s="4"/>
      <c r="F13" s="12">
        <v>0</v>
      </c>
      <c r="H13" s="12">
        <v>0</v>
      </c>
      <c r="J13" s="13">
        <v>0</v>
      </c>
      <c r="K13" s="13">
        <v>0</v>
      </c>
    </row>
    <row r="16" spans="1:11">
      <c r="A16" s="4" t="s">
        <v>772</v>
      </c>
      <c r="B16" s="15"/>
      <c r="C16" s="4"/>
      <c r="D16" s="4"/>
      <c r="E16" s="4"/>
    </row>
    <row r="17" spans="1:11">
      <c r="A17" s="16" t="s">
        <v>773</v>
      </c>
      <c r="B17" s="17"/>
      <c r="C17" s="16"/>
      <c r="D17" s="16"/>
      <c r="E17" s="16"/>
    </row>
    <row r="18" spans="1:11">
      <c r="A18" s="16" t="s">
        <v>774</v>
      </c>
      <c r="B18" s="17"/>
      <c r="C18" s="16"/>
      <c r="D18" s="16"/>
      <c r="E18" s="16"/>
      <c r="F18" s="19">
        <v>0</v>
      </c>
      <c r="H18" s="19">
        <v>0</v>
      </c>
      <c r="J18" s="20">
        <v>0</v>
      </c>
      <c r="K18" s="20">
        <v>0</v>
      </c>
    </row>
    <row r="20" spans="1:11">
      <c r="A20" s="16" t="s">
        <v>775</v>
      </c>
      <c r="B20" s="17"/>
      <c r="C20" s="16"/>
      <c r="D20" s="16"/>
      <c r="E20" s="16"/>
    </row>
    <row r="21" spans="1:11">
      <c r="A21" s="16" t="s">
        <v>776</v>
      </c>
      <c r="B21" s="17"/>
      <c r="C21" s="16"/>
      <c r="D21" s="16"/>
      <c r="E21" s="16"/>
      <c r="F21" s="19">
        <v>0</v>
      </c>
      <c r="H21" s="19">
        <v>0</v>
      </c>
      <c r="J21" s="20">
        <v>0</v>
      </c>
      <c r="K21" s="20">
        <v>0</v>
      </c>
    </row>
    <row r="23" spans="1:11">
      <c r="A23" s="16" t="s">
        <v>777</v>
      </c>
      <c r="B23" s="17"/>
      <c r="C23" s="16"/>
      <c r="D23" s="16"/>
      <c r="E23" s="16"/>
    </row>
    <row r="24" spans="1:11">
      <c r="A24" s="16" t="s">
        <v>778</v>
      </c>
      <c r="B24" s="17"/>
      <c r="C24" s="16"/>
      <c r="D24" s="16"/>
      <c r="E24" s="16"/>
      <c r="F24" s="19">
        <v>0</v>
      </c>
      <c r="H24" s="19">
        <v>0</v>
      </c>
      <c r="J24" s="20">
        <v>0</v>
      </c>
      <c r="K24" s="20">
        <v>0</v>
      </c>
    </row>
    <row r="26" spans="1:11">
      <c r="A26" s="16" t="s">
        <v>779</v>
      </c>
      <c r="B26" s="17"/>
      <c r="C26" s="16"/>
      <c r="D26" s="16"/>
      <c r="E26" s="16"/>
    </row>
    <row r="27" spans="1:11">
      <c r="A27" s="16" t="s">
        <v>780</v>
      </c>
      <c r="B27" s="17"/>
      <c r="C27" s="16"/>
      <c r="D27" s="16"/>
      <c r="E27" s="16"/>
      <c r="F27" s="19">
        <v>0</v>
      </c>
      <c r="H27" s="19">
        <v>0</v>
      </c>
      <c r="J27" s="20">
        <v>0</v>
      </c>
      <c r="K27" s="20">
        <v>0</v>
      </c>
    </row>
    <row r="29" spans="1:11">
      <c r="A29" s="4" t="s">
        <v>781</v>
      </c>
      <c r="B29" s="15"/>
      <c r="C29" s="4"/>
      <c r="D29" s="4"/>
      <c r="E29" s="4"/>
      <c r="F29" s="12">
        <v>0</v>
      </c>
      <c r="H29" s="12">
        <v>0</v>
      </c>
      <c r="J29" s="13">
        <v>0</v>
      </c>
      <c r="K29" s="13">
        <v>0</v>
      </c>
    </row>
    <row r="32" spans="1:11">
      <c r="A32" s="4" t="s">
        <v>782</v>
      </c>
      <c r="B32" s="15"/>
      <c r="C32" s="4"/>
      <c r="D32" s="4"/>
      <c r="E32" s="4"/>
    </row>
    <row r="33" spans="1:11">
      <c r="A33" s="16" t="s">
        <v>773</v>
      </c>
      <c r="B33" s="17"/>
      <c r="C33" s="16"/>
      <c r="D33" s="16"/>
      <c r="E33" s="16"/>
    </row>
    <row r="34" spans="1:11">
      <c r="A34" s="16" t="s">
        <v>774</v>
      </c>
      <c r="B34" s="17"/>
      <c r="C34" s="16"/>
      <c r="D34" s="16"/>
      <c r="E34" s="16"/>
      <c r="F34" s="19">
        <v>0</v>
      </c>
      <c r="H34" s="19">
        <v>0</v>
      </c>
      <c r="J34" s="20">
        <v>0</v>
      </c>
      <c r="K34" s="20">
        <v>0</v>
      </c>
    </row>
    <row r="36" spans="1:11">
      <c r="A36" s="16" t="s">
        <v>783</v>
      </c>
      <c r="B36" s="17"/>
      <c r="C36" s="16"/>
      <c r="D36" s="16"/>
      <c r="E36" s="16"/>
    </row>
    <row r="37" spans="1:11">
      <c r="A37" s="16" t="s">
        <v>784</v>
      </c>
      <c r="B37" s="17"/>
      <c r="C37" s="16"/>
      <c r="D37" s="16"/>
      <c r="E37" s="16"/>
      <c r="F37" s="19">
        <v>0</v>
      </c>
      <c r="H37" s="19">
        <v>0</v>
      </c>
      <c r="J37" s="20">
        <v>0</v>
      </c>
      <c r="K37" s="20">
        <v>0</v>
      </c>
    </row>
    <row r="39" spans="1:11">
      <c r="A39" s="16" t="s">
        <v>777</v>
      </c>
      <c r="B39" s="17"/>
      <c r="C39" s="16"/>
      <c r="D39" s="16"/>
      <c r="E39" s="16"/>
    </row>
    <row r="40" spans="1:11">
      <c r="A40" s="16" t="s">
        <v>778</v>
      </c>
      <c r="B40" s="17"/>
      <c r="C40" s="16"/>
      <c r="D40" s="16"/>
      <c r="E40" s="16"/>
      <c r="F40" s="19">
        <v>0</v>
      </c>
      <c r="H40" s="19">
        <v>0</v>
      </c>
      <c r="J40" s="20">
        <v>0</v>
      </c>
      <c r="K40" s="20">
        <v>0</v>
      </c>
    </row>
    <row r="42" spans="1:11">
      <c r="A42" s="16" t="s">
        <v>785</v>
      </c>
      <c r="B42" s="17"/>
      <c r="C42" s="16"/>
      <c r="D42" s="16"/>
      <c r="E42" s="16"/>
    </row>
    <row r="43" spans="1:11">
      <c r="A43" s="16" t="s">
        <v>786</v>
      </c>
      <c r="B43" s="17"/>
      <c r="C43" s="16"/>
      <c r="D43" s="16"/>
      <c r="E43" s="16"/>
      <c r="F43" s="19">
        <v>0</v>
      </c>
      <c r="H43" s="19">
        <v>0</v>
      </c>
      <c r="J43" s="20">
        <v>0</v>
      </c>
      <c r="K43" s="20">
        <v>0</v>
      </c>
    </row>
    <row r="45" spans="1:11">
      <c r="A45" s="16" t="s">
        <v>779</v>
      </c>
      <c r="B45" s="17"/>
      <c r="C45" s="16"/>
      <c r="D45" s="16"/>
      <c r="E45" s="16"/>
    </row>
    <row r="46" spans="1:11">
      <c r="A46" s="16" t="s">
        <v>780</v>
      </c>
      <c r="B46" s="17"/>
      <c r="C46" s="16"/>
      <c r="D46" s="16"/>
      <c r="E46" s="16"/>
      <c r="F46" s="19">
        <v>0</v>
      </c>
      <c r="H46" s="19">
        <v>0</v>
      </c>
      <c r="J46" s="20">
        <v>0</v>
      </c>
      <c r="K46" s="20">
        <v>0</v>
      </c>
    </row>
    <row r="48" spans="1:11">
      <c r="A48" s="4" t="s">
        <v>787</v>
      </c>
      <c r="B48" s="15"/>
      <c r="C48" s="4"/>
      <c r="D48" s="4"/>
      <c r="E48" s="4"/>
      <c r="F48" s="12">
        <v>0</v>
      </c>
      <c r="H48" s="12">
        <v>0</v>
      </c>
      <c r="J48" s="13">
        <v>0</v>
      </c>
      <c r="K48" s="13">
        <v>0</v>
      </c>
    </row>
    <row r="52" spans="1:5">
      <c r="A52" s="8" t="s">
        <v>130</v>
      </c>
      <c r="B52" s="18"/>
      <c r="C52" s="8"/>
      <c r="D52" s="8"/>
      <c r="E52" s="8"/>
    </row>
    <row r="56" spans="1:5">
      <c r="A56" s="2" t="s">
        <v>72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5"/>
  <sheetViews>
    <sheetView rightToLeft="1" workbookViewId="0">
      <selection activeCell="C39" sqref="C39"/>
    </sheetView>
  </sheetViews>
  <sheetFormatPr defaultColWidth="9.140625" defaultRowHeight="12.75"/>
  <cols>
    <col min="1" max="1" width="30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7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788</v>
      </c>
    </row>
    <row r="6" spans="1:10">
      <c r="A6" s="2" t="s">
        <v>2</v>
      </c>
    </row>
    <row r="9" spans="1:10">
      <c r="A9" s="4" t="s">
        <v>74</v>
      </c>
      <c r="B9" s="4" t="s">
        <v>75</v>
      </c>
      <c r="C9" s="4" t="s">
        <v>132</v>
      </c>
      <c r="D9" s="4" t="s">
        <v>194</v>
      </c>
      <c r="E9" s="4" t="s">
        <v>79</v>
      </c>
      <c r="F9" s="4" t="s">
        <v>135</v>
      </c>
      <c r="G9" s="4" t="s">
        <v>41</v>
      </c>
      <c r="H9" s="4" t="s">
        <v>82</v>
      </c>
      <c r="I9" s="4" t="s">
        <v>137</v>
      </c>
      <c r="J9" s="4" t="s">
        <v>84</v>
      </c>
    </row>
    <row r="10" spans="1:10" ht="13.5" thickBot="1">
      <c r="A10" s="5"/>
      <c r="B10" s="5"/>
      <c r="C10" s="5"/>
      <c r="D10" s="5"/>
      <c r="E10" s="5"/>
      <c r="F10" s="5" t="s">
        <v>140</v>
      </c>
      <c r="G10" s="5" t="s">
        <v>141</v>
      </c>
      <c r="H10" s="5" t="s">
        <v>86</v>
      </c>
      <c r="I10" s="5" t="s">
        <v>85</v>
      </c>
      <c r="J10" s="5" t="s">
        <v>85</v>
      </c>
    </row>
    <row r="13" spans="1:10">
      <c r="A13" s="4" t="s">
        <v>789</v>
      </c>
      <c r="B13" s="15"/>
      <c r="C13" s="4"/>
      <c r="D13" s="4"/>
      <c r="E13" s="4"/>
      <c r="F13" s="12">
        <v>0</v>
      </c>
      <c r="H13" s="12">
        <v>0</v>
      </c>
      <c r="I13" s="13">
        <v>0</v>
      </c>
      <c r="J13" s="13">
        <v>0</v>
      </c>
    </row>
    <row r="16" spans="1:10">
      <c r="A16" s="4" t="s">
        <v>790</v>
      </c>
      <c r="B16" s="15"/>
      <c r="C16" s="4"/>
      <c r="D16" s="4"/>
      <c r="E16" s="4"/>
    </row>
    <row r="17" spans="1:10">
      <c r="A17" s="16" t="s">
        <v>791</v>
      </c>
      <c r="B17" s="17"/>
      <c r="C17" s="16"/>
      <c r="D17" s="16"/>
      <c r="E17" s="16"/>
    </row>
    <row r="18" spans="1:10">
      <c r="A18" s="16" t="s">
        <v>792</v>
      </c>
      <c r="B18" s="17"/>
      <c r="C18" s="16"/>
      <c r="D18" s="16"/>
      <c r="E18" s="16"/>
      <c r="F18" s="19">
        <v>0</v>
      </c>
      <c r="H18" s="19">
        <v>0</v>
      </c>
      <c r="I18" s="20">
        <v>0</v>
      </c>
      <c r="J18" s="20">
        <v>0</v>
      </c>
    </row>
    <row r="20" spans="1:10">
      <c r="A20" s="4" t="s">
        <v>793</v>
      </c>
      <c r="B20" s="15"/>
      <c r="C20" s="4"/>
      <c r="D20" s="4"/>
      <c r="E20" s="4"/>
      <c r="F20" s="12">
        <v>0</v>
      </c>
      <c r="H20" s="12">
        <v>0</v>
      </c>
      <c r="I20" s="13">
        <v>0</v>
      </c>
      <c r="J20" s="13">
        <v>0</v>
      </c>
    </row>
    <row r="23" spans="1:10">
      <c r="A23" s="4" t="s">
        <v>794</v>
      </c>
      <c r="B23" s="15"/>
      <c r="C23" s="4"/>
      <c r="D23" s="4"/>
      <c r="E23" s="4"/>
    </row>
    <row r="24" spans="1:10">
      <c r="A24" s="16" t="s">
        <v>795</v>
      </c>
      <c r="B24" s="17"/>
      <c r="C24" s="16"/>
      <c r="D24" s="16"/>
      <c r="E24" s="16"/>
    </row>
    <row r="25" spans="1:10">
      <c r="A25" s="16" t="s">
        <v>796</v>
      </c>
      <c r="B25" s="17"/>
      <c r="C25" s="16"/>
      <c r="D25" s="16"/>
      <c r="E25" s="16"/>
      <c r="F25" s="19">
        <v>0</v>
      </c>
      <c r="H25" s="19">
        <v>0</v>
      </c>
      <c r="I25" s="20">
        <v>0</v>
      </c>
      <c r="J25" s="20">
        <v>0</v>
      </c>
    </row>
    <row r="27" spans="1:10">
      <c r="A27" s="4" t="s">
        <v>797</v>
      </c>
      <c r="B27" s="15"/>
      <c r="C27" s="4"/>
      <c r="D27" s="4"/>
      <c r="E27" s="4"/>
      <c r="F27" s="12">
        <v>0</v>
      </c>
      <c r="H27" s="12">
        <v>0</v>
      </c>
      <c r="I27" s="13">
        <v>0</v>
      </c>
      <c r="J27" s="13">
        <v>0</v>
      </c>
    </row>
    <row r="31" spans="1:10">
      <c r="A31" s="8" t="s">
        <v>130</v>
      </c>
      <c r="B31" s="18"/>
      <c r="C31" s="8"/>
      <c r="D31" s="8"/>
      <c r="E31" s="8"/>
    </row>
    <row r="35" spans="1:1">
      <c r="A35" s="2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rightToLeft="1" topLeftCell="F4" workbookViewId="0">
      <selection activeCell="N34" sqref="N34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2" spans="1:16" ht="18">
      <c r="A2" s="30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4" spans="1:16" ht="18">
      <c r="A4" s="30" t="s">
        <v>798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6" spans="1:16">
      <c r="A6" s="31" t="s">
        <v>1062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</row>
    <row r="9" spans="1:16">
      <c r="A9" s="32" t="s">
        <v>74</v>
      </c>
      <c r="B9" s="32" t="s">
        <v>75</v>
      </c>
      <c r="C9" s="32" t="s">
        <v>799</v>
      </c>
      <c r="D9" s="32" t="s">
        <v>77</v>
      </c>
      <c r="E9" s="32" t="s">
        <v>78</v>
      </c>
      <c r="F9" s="32" t="s">
        <v>133</v>
      </c>
      <c r="G9" s="32" t="s">
        <v>134</v>
      </c>
      <c r="H9" s="32" t="s">
        <v>79</v>
      </c>
      <c r="I9" s="32" t="s">
        <v>80</v>
      </c>
      <c r="J9" s="32" t="s">
        <v>81</v>
      </c>
      <c r="K9" s="32" t="s">
        <v>135</v>
      </c>
      <c r="L9" s="32" t="s">
        <v>41</v>
      </c>
      <c r="M9" s="32" t="s">
        <v>82</v>
      </c>
      <c r="N9" s="32" t="s">
        <v>136</v>
      </c>
      <c r="O9" s="32" t="s">
        <v>137</v>
      </c>
      <c r="P9" s="32" t="s">
        <v>84</v>
      </c>
    </row>
    <row r="10" spans="1:16" ht="13.5" thickBot="1">
      <c r="A10" s="33"/>
      <c r="B10" s="33"/>
      <c r="C10" s="33"/>
      <c r="D10" s="33"/>
      <c r="E10" s="33"/>
      <c r="F10" s="33" t="s">
        <v>138</v>
      </c>
      <c r="G10" s="33" t="s">
        <v>139</v>
      </c>
      <c r="H10" s="33"/>
      <c r="I10" s="33" t="s">
        <v>85</v>
      </c>
      <c r="J10" s="33" t="s">
        <v>85</v>
      </c>
      <c r="K10" s="33" t="s">
        <v>140</v>
      </c>
      <c r="L10" s="33" t="s">
        <v>141</v>
      </c>
      <c r="M10" s="33" t="s">
        <v>86</v>
      </c>
      <c r="N10" s="33" t="s">
        <v>85</v>
      </c>
      <c r="O10" s="33" t="s">
        <v>85</v>
      </c>
      <c r="P10" s="33" t="s">
        <v>85</v>
      </c>
    </row>
    <row r="11" spans="1:16" ht="13.5" thickTop="1"/>
    <row r="13" spans="1:16">
      <c r="A13" s="32" t="s">
        <v>800</v>
      </c>
      <c r="B13" s="39"/>
      <c r="C13" s="32"/>
      <c r="D13" s="32"/>
      <c r="E13" s="32"/>
      <c r="F13" s="32"/>
      <c r="G13" s="39">
        <v>14.48</v>
      </c>
      <c r="H13" s="32"/>
      <c r="I13" s="29"/>
      <c r="J13" s="38">
        <v>6.1899999999999997E-2</v>
      </c>
      <c r="K13" s="37">
        <v>3000</v>
      </c>
      <c r="L13" s="29"/>
      <c r="M13" s="37">
        <v>13.5</v>
      </c>
      <c r="N13" s="29"/>
      <c r="O13" s="38">
        <v>1</v>
      </c>
      <c r="P13" s="38">
        <f>M13/'סיכום נכסי ההשקעה'!B49</f>
        <v>7.9190153390740518E-4</v>
      </c>
    </row>
    <row r="16" spans="1:16">
      <c r="A16" s="32" t="s">
        <v>801</v>
      </c>
      <c r="B16" s="39"/>
      <c r="C16" s="32"/>
      <c r="D16" s="32"/>
      <c r="E16" s="32"/>
      <c r="F16" s="32"/>
      <c r="G16" s="29"/>
      <c r="H16" s="32"/>
      <c r="I16" s="29"/>
      <c r="J16" s="29"/>
      <c r="K16" s="29"/>
      <c r="L16" s="29"/>
      <c r="M16" s="29"/>
      <c r="N16" s="29"/>
      <c r="O16" s="29"/>
      <c r="P16" s="29"/>
    </row>
    <row r="17" spans="1:16">
      <c r="A17" s="40" t="s">
        <v>802</v>
      </c>
      <c r="B17" s="41"/>
      <c r="C17" s="40"/>
      <c r="D17" s="40"/>
      <c r="E17" s="40"/>
      <c r="F17" s="40"/>
      <c r="G17" s="29"/>
      <c r="H17" s="40"/>
      <c r="I17" s="29"/>
      <c r="J17" s="29"/>
      <c r="K17" s="29"/>
      <c r="L17" s="29"/>
      <c r="M17" s="29"/>
      <c r="N17" s="29"/>
      <c r="O17" s="29"/>
      <c r="P17" s="29"/>
    </row>
    <row r="18" spans="1:16">
      <c r="A18" s="40" t="s">
        <v>803</v>
      </c>
      <c r="B18" s="41"/>
      <c r="C18" s="40"/>
      <c r="D18" s="40"/>
      <c r="E18" s="40"/>
      <c r="F18" s="40"/>
      <c r="G18" s="29"/>
      <c r="H18" s="40"/>
      <c r="I18" s="29"/>
      <c r="J18" s="29"/>
      <c r="K18" s="43">
        <v>0</v>
      </c>
      <c r="L18" s="29"/>
      <c r="M18" s="43">
        <v>0</v>
      </c>
      <c r="N18" s="29"/>
      <c r="O18" s="44">
        <v>0</v>
      </c>
      <c r="P18" s="44">
        <v>0</v>
      </c>
    </row>
    <row r="20" spans="1:16">
      <c r="A20" s="40" t="s">
        <v>804</v>
      </c>
      <c r="B20" s="41"/>
      <c r="C20" s="40"/>
      <c r="D20" s="40"/>
      <c r="E20" s="40"/>
      <c r="F20" s="40"/>
      <c r="G20" s="29"/>
      <c r="H20" s="40"/>
      <c r="I20" s="29"/>
      <c r="J20" s="29"/>
      <c r="K20" s="29"/>
      <c r="L20" s="29"/>
      <c r="M20" s="29"/>
      <c r="N20" s="29"/>
      <c r="O20" s="29"/>
      <c r="P20" s="29"/>
    </row>
    <row r="21" spans="1:16">
      <c r="A21" s="40" t="s">
        <v>805</v>
      </c>
      <c r="B21" s="41"/>
      <c r="C21" s="40"/>
      <c r="D21" s="40"/>
      <c r="E21" s="40"/>
      <c r="F21" s="40"/>
      <c r="G21" s="29"/>
      <c r="H21" s="40"/>
      <c r="I21" s="29"/>
      <c r="J21" s="29"/>
      <c r="K21" s="43">
        <v>0</v>
      </c>
      <c r="L21" s="29"/>
      <c r="M21" s="43">
        <v>0</v>
      </c>
      <c r="N21" s="29"/>
      <c r="O21" s="44">
        <v>0</v>
      </c>
      <c r="P21" s="44">
        <v>0</v>
      </c>
    </row>
    <row r="23" spans="1:16">
      <c r="A23" s="40" t="s">
        <v>806</v>
      </c>
      <c r="B23" s="41"/>
      <c r="C23" s="40"/>
      <c r="D23" s="40"/>
      <c r="E23" s="40"/>
      <c r="F23" s="40"/>
      <c r="G23" s="29"/>
      <c r="H23" s="40"/>
      <c r="I23" s="29"/>
      <c r="J23" s="29"/>
      <c r="K23" s="29"/>
      <c r="L23" s="29"/>
      <c r="M23" s="29"/>
      <c r="N23" s="29"/>
      <c r="O23" s="29"/>
      <c r="P23" s="29"/>
    </row>
    <row r="24" spans="1:16">
      <c r="A24" s="40" t="s">
        <v>807</v>
      </c>
      <c r="B24" s="41"/>
      <c r="C24" s="40"/>
      <c r="D24" s="40"/>
      <c r="E24" s="40"/>
      <c r="F24" s="40"/>
      <c r="G24" s="29"/>
      <c r="H24" s="40"/>
      <c r="I24" s="29"/>
      <c r="J24" s="29"/>
      <c r="K24" s="43">
        <v>0</v>
      </c>
      <c r="L24" s="29"/>
      <c r="M24" s="43">
        <v>0</v>
      </c>
      <c r="N24" s="29"/>
      <c r="O24" s="44">
        <v>0</v>
      </c>
      <c r="P24" s="44">
        <v>0</v>
      </c>
    </row>
    <row r="26" spans="1:16">
      <c r="A26" s="40" t="s">
        <v>808</v>
      </c>
      <c r="B26" s="41"/>
      <c r="C26" s="40"/>
      <c r="D26" s="40"/>
      <c r="E26" s="40"/>
      <c r="F26" s="40"/>
      <c r="G26" s="29"/>
      <c r="H26" s="40"/>
      <c r="I26" s="29"/>
      <c r="J26" s="29"/>
      <c r="K26" s="29"/>
      <c r="L26" s="29"/>
      <c r="M26" s="29"/>
      <c r="N26" s="29"/>
      <c r="O26" s="29"/>
      <c r="P26" s="29"/>
    </row>
    <row r="27" spans="1:16">
      <c r="A27" s="40" t="s">
        <v>809</v>
      </c>
      <c r="B27" s="41"/>
      <c r="C27" s="40"/>
      <c r="D27" s="40"/>
      <c r="E27" s="40"/>
      <c r="F27" s="40"/>
      <c r="G27" s="29"/>
      <c r="H27" s="40"/>
      <c r="I27" s="29"/>
      <c r="J27" s="29"/>
      <c r="K27" s="43">
        <v>0</v>
      </c>
      <c r="L27" s="29"/>
      <c r="M27" s="43">
        <v>0</v>
      </c>
      <c r="N27" s="29"/>
      <c r="O27" s="44">
        <v>0</v>
      </c>
      <c r="P27" s="44">
        <v>0</v>
      </c>
    </row>
    <row r="29" spans="1:16">
      <c r="A29" s="40" t="s">
        <v>810</v>
      </c>
      <c r="B29" s="41"/>
      <c r="C29" s="40"/>
      <c r="D29" s="40"/>
      <c r="E29" s="40"/>
      <c r="F29" s="40"/>
      <c r="G29" s="29"/>
      <c r="H29" s="40"/>
      <c r="I29" s="29"/>
      <c r="J29" s="29"/>
      <c r="K29" s="29"/>
      <c r="L29" s="29"/>
      <c r="M29" s="29"/>
      <c r="N29" s="29"/>
      <c r="O29" s="29"/>
      <c r="P29" s="29"/>
    </row>
    <row r="30" spans="1:16">
      <c r="A30" s="40" t="s">
        <v>811</v>
      </c>
      <c r="B30" s="41"/>
      <c r="C30" s="40"/>
      <c r="D30" s="40"/>
      <c r="E30" s="40"/>
      <c r="F30" s="40"/>
      <c r="G30" s="29"/>
      <c r="H30" s="40"/>
      <c r="I30" s="29"/>
      <c r="J30" s="29"/>
      <c r="K30" s="43">
        <v>0</v>
      </c>
      <c r="L30" s="29"/>
      <c r="M30" s="43">
        <v>0</v>
      </c>
      <c r="N30" s="29"/>
      <c r="O30" s="44">
        <v>0</v>
      </c>
      <c r="P30" s="44">
        <v>0</v>
      </c>
    </row>
    <row r="32" spans="1:16">
      <c r="A32" s="40" t="s">
        <v>812</v>
      </c>
      <c r="B32" s="41"/>
      <c r="C32" s="40"/>
      <c r="D32" s="40"/>
      <c r="E32" s="40"/>
      <c r="F32" s="40"/>
      <c r="G32" s="29"/>
      <c r="H32" s="40"/>
      <c r="I32" s="29"/>
      <c r="J32" s="29"/>
      <c r="K32" s="29"/>
      <c r="L32" s="29"/>
      <c r="M32" s="29"/>
      <c r="N32" s="29"/>
      <c r="O32" s="29"/>
      <c r="P32" s="29"/>
    </row>
    <row r="33" spans="1:16">
      <c r="A33" s="40" t="s">
        <v>813</v>
      </c>
      <c r="B33" s="41"/>
      <c r="C33" s="40"/>
      <c r="D33" s="40"/>
      <c r="E33" s="40"/>
      <c r="F33" s="40"/>
      <c r="G33" s="29"/>
      <c r="H33" s="40"/>
      <c r="I33" s="29"/>
      <c r="J33" s="29"/>
      <c r="K33" s="43">
        <v>0</v>
      </c>
      <c r="L33" s="29"/>
      <c r="M33" s="43">
        <v>0</v>
      </c>
      <c r="N33" s="29"/>
      <c r="O33" s="44">
        <v>0</v>
      </c>
      <c r="P33" s="44">
        <v>0</v>
      </c>
    </row>
    <row r="35" spans="1:16">
      <c r="A35" s="32" t="s">
        <v>814</v>
      </c>
      <c r="B35" s="39"/>
      <c r="C35" s="32"/>
      <c r="D35" s="32"/>
      <c r="E35" s="32"/>
      <c r="F35" s="32"/>
      <c r="G35" s="29"/>
      <c r="H35" s="32"/>
      <c r="I35" s="29"/>
      <c r="J35" s="29"/>
      <c r="K35" s="37">
        <v>0</v>
      </c>
      <c r="L35" s="29"/>
      <c r="M35" s="37">
        <v>0</v>
      </c>
      <c r="N35" s="29"/>
      <c r="O35" s="38">
        <v>0</v>
      </c>
      <c r="P35" s="38">
        <v>0</v>
      </c>
    </row>
    <row r="38" spans="1:16">
      <c r="A38" s="32" t="s">
        <v>815</v>
      </c>
      <c r="B38" s="39"/>
      <c r="C38" s="32"/>
      <c r="D38" s="32"/>
      <c r="E38" s="32"/>
      <c r="F38" s="32"/>
      <c r="G38" s="29"/>
      <c r="H38" s="32"/>
      <c r="I38" s="29"/>
      <c r="J38" s="29"/>
      <c r="K38" s="29"/>
      <c r="L38" s="29"/>
      <c r="M38" s="29"/>
      <c r="N38" s="29"/>
      <c r="O38" s="29"/>
      <c r="P38" s="29"/>
    </row>
    <row r="39" spans="1:16">
      <c r="A39" s="40" t="s">
        <v>802</v>
      </c>
      <c r="B39" s="41"/>
      <c r="C39" s="40"/>
      <c r="D39" s="40"/>
      <c r="E39" s="40"/>
      <c r="F39" s="40"/>
      <c r="G39" s="29"/>
      <c r="H39" s="40"/>
      <c r="I39" s="29"/>
      <c r="J39" s="29"/>
      <c r="K39" s="29"/>
      <c r="L39" s="29"/>
      <c r="M39" s="29"/>
      <c r="N39" s="29"/>
      <c r="O39" s="29"/>
      <c r="P39" s="29"/>
    </row>
    <row r="40" spans="1:16">
      <c r="A40" s="34" t="s">
        <v>954</v>
      </c>
      <c r="B40" s="42" t="s">
        <v>955</v>
      </c>
      <c r="C40" s="34" t="s">
        <v>270</v>
      </c>
      <c r="D40" s="34" t="s">
        <v>1057</v>
      </c>
      <c r="E40" s="22">
        <v>0</v>
      </c>
      <c r="F40" s="22">
        <v>0</v>
      </c>
      <c r="G40" s="42">
        <v>14.48</v>
      </c>
      <c r="H40" s="34" t="s">
        <v>47</v>
      </c>
      <c r="I40" s="45">
        <v>6.1249999999999999E-2</v>
      </c>
      <c r="J40" s="36">
        <v>6.1899999999999997E-2</v>
      </c>
      <c r="K40" s="35">
        <v>3000</v>
      </c>
      <c r="L40" s="35">
        <v>102.2</v>
      </c>
      <c r="M40" s="35">
        <v>13.5</v>
      </c>
      <c r="N40" s="36">
        <v>0</v>
      </c>
      <c r="O40" s="36">
        <v>1</v>
      </c>
      <c r="P40" s="36">
        <f>+M40/'סיכום נכסי ההשקעה'!B49</f>
        <v>7.9190153390740518E-4</v>
      </c>
    </row>
    <row r="41" spans="1:16">
      <c r="A41" s="40" t="s">
        <v>803</v>
      </c>
      <c r="B41" s="41"/>
      <c r="C41" s="40"/>
      <c r="D41" s="40"/>
      <c r="E41" s="40"/>
      <c r="F41" s="40"/>
      <c r="G41" s="41">
        <v>14.48</v>
      </c>
      <c r="H41" s="40"/>
      <c r="I41" s="29"/>
      <c r="J41" s="44">
        <v>6.1899999999999997E-2</v>
      </c>
      <c r="K41" s="43">
        <v>3000</v>
      </c>
      <c r="L41" s="29"/>
      <c r="M41" s="43">
        <v>13.5</v>
      </c>
      <c r="N41" s="29"/>
      <c r="O41" s="44">
        <v>1</v>
      </c>
      <c r="P41" s="44">
        <f>+P40</f>
        <v>7.9190153390740518E-4</v>
      </c>
    </row>
    <row r="42" spans="1:16">
      <c r="A42" s="16"/>
      <c r="B42" s="17"/>
      <c r="C42" s="16"/>
      <c r="D42" s="16"/>
      <c r="E42" s="16"/>
      <c r="F42" s="16"/>
      <c r="H42" s="16"/>
    </row>
    <row r="43" spans="1:16">
      <c r="A43" s="40" t="s">
        <v>804</v>
      </c>
      <c r="B43" s="41"/>
      <c r="C43" s="40"/>
      <c r="D43" s="40"/>
      <c r="E43" s="40"/>
      <c r="F43" s="40"/>
      <c r="G43" s="29"/>
      <c r="H43" s="40"/>
      <c r="I43" s="29"/>
      <c r="J43" s="29"/>
      <c r="K43" s="29"/>
      <c r="L43" s="29"/>
      <c r="M43" s="29"/>
      <c r="N43" s="29"/>
      <c r="O43" s="29"/>
      <c r="P43" s="29"/>
    </row>
    <row r="44" spans="1:16">
      <c r="A44" s="40" t="s">
        <v>805</v>
      </c>
      <c r="B44" s="41"/>
      <c r="C44" s="40"/>
      <c r="D44" s="40"/>
      <c r="E44" s="40"/>
      <c r="F44" s="40"/>
      <c r="G44" s="29"/>
      <c r="H44" s="40"/>
      <c r="I44" s="29"/>
      <c r="J44" s="29"/>
      <c r="K44" s="43">
        <v>0</v>
      </c>
      <c r="L44" s="29"/>
      <c r="M44" s="43">
        <v>0</v>
      </c>
      <c r="N44" s="29"/>
      <c r="O44" s="44">
        <v>0</v>
      </c>
      <c r="P44" s="44">
        <v>0</v>
      </c>
    </row>
    <row r="45" spans="1:16">
      <c r="A45" s="16"/>
      <c r="B45" s="17"/>
      <c r="C45" s="16"/>
      <c r="D45" s="16"/>
      <c r="E45" s="16"/>
      <c r="F45" s="16"/>
      <c r="H45" s="16"/>
    </row>
    <row r="46" spans="1:16">
      <c r="A46" s="40" t="s">
        <v>806</v>
      </c>
      <c r="B46" s="41"/>
      <c r="C46" s="40"/>
      <c r="D46" s="40"/>
      <c r="E46" s="40"/>
      <c r="F46" s="40"/>
      <c r="G46" s="29"/>
      <c r="H46" s="40"/>
      <c r="I46" s="29"/>
      <c r="J46" s="29"/>
      <c r="K46" s="29"/>
      <c r="L46" s="29"/>
      <c r="M46" s="29"/>
      <c r="N46" s="29"/>
      <c r="O46" s="29"/>
      <c r="P46" s="29"/>
    </row>
    <row r="47" spans="1:16">
      <c r="A47" s="40" t="s">
        <v>807</v>
      </c>
      <c r="B47" s="41"/>
      <c r="C47" s="40"/>
      <c r="D47" s="40"/>
      <c r="E47" s="40"/>
      <c r="F47" s="40"/>
      <c r="G47" s="29"/>
      <c r="H47" s="40"/>
      <c r="I47" s="29"/>
      <c r="J47" s="29"/>
      <c r="K47" s="43">
        <v>0</v>
      </c>
      <c r="L47" s="29"/>
      <c r="M47" s="43">
        <v>0</v>
      </c>
      <c r="N47" s="29"/>
      <c r="O47" s="44">
        <v>0</v>
      </c>
      <c r="P47" s="44">
        <v>0</v>
      </c>
    </row>
    <row r="48" spans="1:16">
      <c r="A48" s="16"/>
      <c r="B48" s="17"/>
      <c r="C48" s="16"/>
      <c r="D48" s="16"/>
      <c r="E48" s="16"/>
      <c r="F48" s="16"/>
      <c r="H48" s="16"/>
    </row>
    <row r="49" spans="1:16">
      <c r="A49" s="40" t="s">
        <v>808</v>
      </c>
      <c r="B49" s="41"/>
      <c r="C49" s="40"/>
      <c r="D49" s="40"/>
      <c r="E49" s="40"/>
      <c r="F49" s="40"/>
      <c r="G49" s="29"/>
      <c r="H49" s="40"/>
      <c r="I49" s="29"/>
      <c r="J49" s="29"/>
      <c r="K49" s="29"/>
      <c r="L49" s="29"/>
      <c r="M49" s="29"/>
      <c r="N49" s="29"/>
      <c r="O49" s="29"/>
      <c r="P49" s="29"/>
    </row>
    <row r="50" spans="1:16">
      <c r="A50" s="40" t="s">
        <v>809</v>
      </c>
      <c r="B50" s="41"/>
      <c r="C50" s="40"/>
      <c r="D50" s="40"/>
      <c r="E50" s="40"/>
      <c r="F50" s="40"/>
      <c r="G50" s="29"/>
      <c r="H50" s="40"/>
      <c r="I50" s="29"/>
      <c r="J50" s="29"/>
      <c r="K50" s="43">
        <v>0</v>
      </c>
      <c r="L50" s="29"/>
      <c r="M50" s="43">
        <v>0</v>
      </c>
      <c r="N50" s="29"/>
      <c r="O50" s="44">
        <v>0</v>
      </c>
      <c r="P50" s="44">
        <v>0</v>
      </c>
    </row>
    <row r="51" spans="1:16">
      <c r="A51" s="16"/>
      <c r="B51" s="17"/>
      <c r="C51" s="16"/>
      <c r="D51" s="16"/>
      <c r="E51" s="16"/>
      <c r="F51" s="16"/>
      <c r="H51" s="16"/>
    </row>
    <row r="52" spans="1:16">
      <c r="A52" s="40" t="s">
        <v>810</v>
      </c>
      <c r="B52" s="41"/>
      <c r="C52" s="40"/>
      <c r="D52" s="40"/>
      <c r="E52" s="40"/>
      <c r="F52" s="40"/>
      <c r="G52" s="29"/>
      <c r="H52" s="40"/>
      <c r="I52" s="29"/>
      <c r="J52" s="29"/>
      <c r="K52" s="29"/>
      <c r="L52" s="29"/>
      <c r="M52" s="29"/>
      <c r="N52" s="29"/>
      <c r="O52" s="29"/>
      <c r="P52" s="29"/>
    </row>
    <row r="53" spans="1:16">
      <c r="A53" s="40" t="s">
        <v>811</v>
      </c>
      <c r="B53" s="41"/>
      <c r="C53" s="40"/>
      <c r="D53" s="40"/>
      <c r="E53" s="40"/>
      <c r="F53" s="40"/>
      <c r="G53" s="29"/>
      <c r="H53" s="40"/>
      <c r="I53" s="29"/>
      <c r="J53" s="29"/>
      <c r="K53" s="43">
        <v>0</v>
      </c>
      <c r="L53" s="29"/>
      <c r="M53" s="43">
        <v>0</v>
      </c>
      <c r="N53" s="29"/>
      <c r="O53" s="44">
        <v>0</v>
      </c>
      <c r="P53" s="44">
        <v>0</v>
      </c>
    </row>
    <row r="54" spans="1:16">
      <c r="A54" s="16"/>
      <c r="B54" s="17"/>
      <c r="C54" s="16"/>
      <c r="D54" s="16"/>
      <c r="E54" s="16"/>
      <c r="F54" s="16"/>
      <c r="H54" s="16"/>
    </row>
    <row r="55" spans="1:16">
      <c r="A55" s="40" t="s">
        <v>812</v>
      </c>
      <c r="B55" s="41"/>
      <c r="C55" s="40"/>
      <c r="D55" s="40"/>
      <c r="E55" s="40"/>
      <c r="F55" s="40"/>
      <c r="G55" s="29"/>
      <c r="H55" s="40"/>
      <c r="I55" s="29"/>
      <c r="J55" s="29"/>
      <c r="K55" s="29"/>
      <c r="L55" s="29"/>
      <c r="M55" s="29"/>
      <c r="N55" s="29"/>
      <c r="O55" s="29"/>
      <c r="P55" s="29"/>
    </row>
    <row r="56" spans="1:16">
      <c r="A56" s="40" t="s">
        <v>813</v>
      </c>
      <c r="B56" s="41"/>
      <c r="C56" s="40"/>
      <c r="D56" s="40"/>
      <c r="E56" s="40"/>
      <c r="F56" s="40"/>
      <c r="G56" s="29"/>
      <c r="H56" s="40"/>
      <c r="I56" s="29"/>
      <c r="J56" s="29"/>
      <c r="K56" s="43">
        <v>0</v>
      </c>
      <c r="L56" s="29"/>
      <c r="M56" s="43">
        <v>0</v>
      </c>
      <c r="N56" s="29"/>
      <c r="O56" s="44">
        <v>0</v>
      </c>
      <c r="P56" s="44">
        <v>0</v>
      </c>
    </row>
    <row r="57" spans="1:16">
      <c r="A57" s="4"/>
      <c r="B57" s="15"/>
      <c r="C57" s="4"/>
      <c r="D57" s="4"/>
      <c r="E57" s="4"/>
      <c r="F57" s="4"/>
      <c r="H57" s="4"/>
      <c r="K57" s="12"/>
      <c r="M57" s="12"/>
      <c r="O57" s="13"/>
      <c r="P57" s="13"/>
    </row>
    <row r="58" spans="1:16">
      <c r="A58" s="32" t="s">
        <v>816</v>
      </c>
      <c r="B58" s="39"/>
      <c r="C58" s="32"/>
      <c r="D58" s="32"/>
      <c r="E58" s="32"/>
      <c r="F58" s="32"/>
      <c r="G58" s="39">
        <v>14.48</v>
      </c>
      <c r="H58" s="32"/>
      <c r="I58" s="29"/>
      <c r="J58" s="38">
        <v>6.1899999999999997E-2</v>
      </c>
      <c r="K58" s="37">
        <v>3000</v>
      </c>
      <c r="L58" s="29"/>
      <c r="M58" s="37">
        <v>13.5</v>
      </c>
      <c r="N58" s="29"/>
      <c r="O58" s="38">
        <v>1</v>
      </c>
      <c r="P58" s="38">
        <v>8.0000000000000004E-4</v>
      </c>
    </row>
    <row r="61" spans="1:16">
      <c r="A61" s="8"/>
      <c r="B61" s="18"/>
      <c r="C61" s="8"/>
      <c r="D61" s="8"/>
      <c r="E61" s="8"/>
      <c r="F61" s="8"/>
      <c r="H61" s="8"/>
    </row>
    <row r="62" spans="1:16">
      <c r="A62" s="34" t="s">
        <v>130</v>
      </c>
      <c r="B62" s="42"/>
      <c r="C62" s="34"/>
      <c r="D62" s="34"/>
      <c r="E62" s="34"/>
      <c r="F62" s="34"/>
      <c r="G62" s="29"/>
      <c r="H62" s="34"/>
      <c r="I62" s="29"/>
      <c r="J62" s="29"/>
      <c r="K62" s="29"/>
      <c r="L62" s="29"/>
      <c r="M62" s="29"/>
      <c r="N62" s="29"/>
      <c r="O62" s="29"/>
      <c r="P62" s="29"/>
    </row>
    <row r="65" spans="1:1">
      <c r="A65" s="2"/>
    </row>
    <row r="66" spans="1:1">
      <c r="A66" s="31" t="s">
        <v>72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0"/>
  <sheetViews>
    <sheetView rightToLeft="1" topLeftCell="A4" workbookViewId="0">
      <selection activeCell="A33" sqref="A33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817</v>
      </c>
    </row>
    <row r="6" spans="1:15">
      <c r="A6" s="2" t="s">
        <v>2</v>
      </c>
    </row>
    <row r="9" spans="1:15">
      <c r="A9" s="4" t="s">
        <v>74</v>
      </c>
      <c r="B9" s="4" t="s">
        <v>75</v>
      </c>
      <c r="C9" s="4" t="s">
        <v>77</v>
      </c>
      <c r="D9" s="4" t="s">
        <v>78</v>
      </c>
      <c r="E9" s="4" t="s">
        <v>133</v>
      </c>
      <c r="F9" s="4" t="s">
        <v>134</v>
      </c>
      <c r="G9" s="4" t="s">
        <v>79</v>
      </c>
      <c r="H9" s="4" t="s">
        <v>80</v>
      </c>
      <c r="I9" s="4" t="s">
        <v>81</v>
      </c>
      <c r="J9" s="4" t="s">
        <v>135</v>
      </c>
      <c r="K9" s="4" t="s">
        <v>41</v>
      </c>
      <c r="L9" s="4" t="s">
        <v>818</v>
      </c>
      <c r="M9" s="4" t="s">
        <v>136</v>
      </c>
      <c r="N9" s="4" t="s">
        <v>137</v>
      </c>
      <c r="O9" s="4" t="s">
        <v>84</v>
      </c>
    </row>
    <row r="10" spans="1:15" ht="13.5" thickBot="1">
      <c r="A10" s="5"/>
      <c r="B10" s="5"/>
      <c r="C10" s="5"/>
      <c r="D10" s="5"/>
      <c r="E10" s="5" t="s">
        <v>138</v>
      </c>
      <c r="F10" s="5" t="s">
        <v>139</v>
      </c>
      <c r="G10" s="5"/>
      <c r="H10" s="5" t="s">
        <v>85</v>
      </c>
      <c r="I10" s="5" t="s">
        <v>85</v>
      </c>
      <c r="J10" s="5" t="s">
        <v>140</v>
      </c>
      <c r="K10" s="5" t="s">
        <v>141</v>
      </c>
      <c r="L10" s="5" t="s">
        <v>86</v>
      </c>
      <c r="M10" s="5" t="s">
        <v>85</v>
      </c>
      <c r="N10" s="5" t="s">
        <v>85</v>
      </c>
      <c r="O10" s="5" t="s">
        <v>85</v>
      </c>
    </row>
    <row r="13" spans="1:15">
      <c r="A13" s="4" t="s">
        <v>142</v>
      </c>
      <c r="B13" s="15"/>
      <c r="C13" s="4"/>
      <c r="D13" s="4"/>
      <c r="E13" s="4"/>
      <c r="G13" s="4"/>
      <c r="J13" s="12">
        <v>0</v>
      </c>
      <c r="L13" s="12">
        <v>0</v>
      </c>
      <c r="N13" s="13">
        <v>0</v>
      </c>
      <c r="O13" s="13">
        <v>0</v>
      </c>
    </row>
    <row r="16" spans="1:15">
      <c r="A16" s="4" t="s">
        <v>819</v>
      </c>
      <c r="B16" s="15"/>
      <c r="C16" s="4"/>
      <c r="D16" s="4"/>
      <c r="E16" s="4"/>
      <c r="G16" s="4"/>
    </row>
    <row r="17" spans="1:15">
      <c r="A17" s="16" t="s">
        <v>820</v>
      </c>
      <c r="B17" s="17"/>
      <c r="C17" s="16"/>
      <c r="D17" s="16"/>
      <c r="E17" s="16"/>
      <c r="G17" s="16"/>
    </row>
    <row r="18" spans="1:15">
      <c r="A18" s="16" t="s">
        <v>821</v>
      </c>
      <c r="B18" s="17"/>
      <c r="C18" s="16"/>
      <c r="D18" s="16"/>
      <c r="E18" s="16"/>
      <c r="G18" s="16"/>
      <c r="J18" s="19">
        <v>0</v>
      </c>
      <c r="L18" s="19">
        <v>0</v>
      </c>
      <c r="N18" s="20">
        <v>0</v>
      </c>
      <c r="O18" s="20">
        <v>0</v>
      </c>
    </row>
    <row r="20" spans="1:15">
      <c r="A20" s="16" t="s">
        <v>822</v>
      </c>
      <c r="B20" s="17"/>
      <c r="C20" s="16"/>
      <c r="D20" s="16"/>
      <c r="E20" s="16"/>
      <c r="G20" s="16"/>
    </row>
    <row r="21" spans="1:15">
      <c r="A21" s="16" t="s">
        <v>823</v>
      </c>
      <c r="B21" s="17"/>
      <c r="C21" s="16"/>
      <c r="D21" s="16"/>
      <c r="E21" s="16"/>
      <c r="G21" s="16"/>
      <c r="J21" s="19">
        <v>0</v>
      </c>
      <c r="L21" s="19">
        <v>0</v>
      </c>
      <c r="N21" s="20">
        <v>0</v>
      </c>
      <c r="O21" s="20">
        <v>0</v>
      </c>
    </row>
    <row r="23" spans="1:15">
      <c r="A23" s="16" t="s">
        <v>824</v>
      </c>
      <c r="B23" s="17"/>
      <c r="C23" s="16"/>
      <c r="D23" s="16"/>
      <c r="E23" s="16"/>
      <c r="G23" s="16"/>
    </row>
    <row r="24" spans="1:15">
      <c r="A24" s="16" t="s">
        <v>825</v>
      </c>
      <c r="B24" s="17"/>
      <c r="C24" s="16"/>
      <c r="D24" s="16"/>
      <c r="E24" s="16"/>
      <c r="G24" s="16"/>
      <c r="J24" s="19">
        <v>0</v>
      </c>
      <c r="L24" s="19">
        <v>0</v>
      </c>
      <c r="N24" s="20">
        <v>0</v>
      </c>
      <c r="O24" s="20">
        <v>0</v>
      </c>
    </row>
    <row r="26" spans="1:15">
      <c r="A26" s="16" t="s">
        <v>826</v>
      </c>
      <c r="B26" s="17"/>
      <c r="C26" s="16"/>
      <c r="D26" s="16"/>
      <c r="E26" s="16"/>
      <c r="G26" s="16"/>
    </row>
    <row r="27" spans="1:15">
      <c r="A27" s="16" t="s">
        <v>827</v>
      </c>
      <c r="B27" s="17"/>
      <c r="C27" s="16"/>
      <c r="D27" s="16"/>
      <c r="E27" s="16"/>
      <c r="G27" s="16"/>
      <c r="J27" s="19">
        <v>0</v>
      </c>
      <c r="L27" s="19">
        <v>0</v>
      </c>
      <c r="N27" s="20">
        <v>0</v>
      </c>
      <c r="O27" s="20">
        <v>0</v>
      </c>
    </row>
    <row r="29" spans="1:15">
      <c r="A29" s="16" t="s">
        <v>828</v>
      </c>
      <c r="B29" s="17"/>
      <c r="C29" s="16"/>
      <c r="D29" s="16"/>
      <c r="E29" s="16"/>
      <c r="G29" s="16"/>
    </row>
    <row r="30" spans="1:15">
      <c r="A30" s="16" t="s">
        <v>829</v>
      </c>
      <c r="B30" s="17"/>
      <c r="C30" s="16"/>
      <c r="D30" s="16"/>
      <c r="E30" s="16"/>
      <c r="G30" s="16"/>
      <c r="J30" s="19">
        <v>0</v>
      </c>
      <c r="L30" s="19">
        <v>0</v>
      </c>
      <c r="N30" s="20">
        <v>0</v>
      </c>
      <c r="O30" s="20">
        <v>0</v>
      </c>
    </row>
    <row r="32" spans="1:15">
      <c r="A32" s="4" t="s">
        <v>830</v>
      </c>
      <c r="B32" s="15"/>
      <c r="C32" s="4"/>
      <c r="D32" s="4"/>
      <c r="E32" s="4"/>
      <c r="G32" s="4"/>
      <c r="J32" s="12">
        <v>0</v>
      </c>
      <c r="L32" s="12">
        <v>0</v>
      </c>
      <c r="N32" s="13">
        <v>0</v>
      </c>
      <c r="O32" s="13">
        <v>0</v>
      </c>
    </row>
    <row r="35" spans="1:15">
      <c r="A35" s="4" t="s">
        <v>831</v>
      </c>
      <c r="B35" s="15"/>
      <c r="C35" s="4"/>
      <c r="D35" s="4"/>
      <c r="E35" s="4"/>
      <c r="G35" s="4"/>
    </row>
    <row r="36" spans="1:15">
      <c r="A36" s="16" t="s">
        <v>187</v>
      </c>
      <c r="B36" s="17"/>
      <c r="C36" s="16"/>
      <c r="D36" s="16"/>
      <c r="E36" s="16"/>
      <c r="G36" s="16"/>
    </row>
    <row r="37" spans="1:15">
      <c r="A37" s="16" t="s">
        <v>188</v>
      </c>
      <c r="B37" s="17"/>
      <c r="C37" s="16"/>
      <c r="D37" s="16"/>
      <c r="E37" s="16"/>
      <c r="G37" s="16"/>
      <c r="J37" s="19">
        <v>0</v>
      </c>
      <c r="L37" s="19">
        <v>0</v>
      </c>
      <c r="N37" s="20">
        <v>0</v>
      </c>
      <c r="O37" s="20">
        <v>0</v>
      </c>
    </row>
    <row r="39" spans="1:15">
      <c r="A39" s="16" t="s">
        <v>832</v>
      </c>
      <c r="B39" s="17"/>
      <c r="C39" s="16"/>
      <c r="D39" s="16"/>
      <c r="E39" s="16"/>
      <c r="G39" s="16"/>
    </row>
    <row r="40" spans="1:15">
      <c r="A40" s="16" t="s">
        <v>833</v>
      </c>
      <c r="B40" s="17"/>
      <c r="C40" s="16"/>
      <c r="D40" s="16"/>
      <c r="E40" s="16"/>
      <c r="G40" s="16"/>
      <c r="J40" s="19">
        <v>0</v>
      </c>
      <c r="L40" s="19">
        <v>0</v>
      </c>
      <c r="N40" s="20">
        <v>0</v>
      </c>
      <c r="O40" s="20">
        <v>0</v>
      </c>
    </row>
    <row r="42" spans="1:15">
      <c r="A42" s="4" t="s">
        <v>834</v>
      </c>
      <c r="B42" s="15"/>
      <c r="C42" s="4"/>
      <c r="D42" s="4"/>
      <c r="E42" s="4"/>
      <c r="G42" s="4"/>
      <c r="J42" s="12">
        <v>0</v>
      </c>
      <c r="L42" s="12">
        <v>0</v>
      </c>
      <c r="N42" s="13">
        <v>0</v>
      </c>
      <c r="O42" s="13">
        <v>0</v>
      </c>
    </row>
    <row r="46" spans="1:15">
      <c r="A46" s="8" t="s">
        <v>130</v>
      </c>
      <c r="B46" s="18"/>
      <c r="C46" s="8"/>
      <c r="D46" s="8"/>
      <c r="E46" s="8"/>
      <c r="G46" s="8"/>
    </row>
    <row r="50" spans="1:1">
      <c r="A50" s="2" t="s">
        <v>72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7"/>
  <sheetViews>
    <sheetView rightToLeft="1" workbookViewId="0"/>
  </sheetViews>
  <sheetFormatPr defaultColWidth="9.140625" defaultRowHeight="12.75"/>
  <cols>
    <col min="1" max="1" width="47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2" spans="1:18" ht="18">
      <c r="A2" s="1" t="s">
        <v>0</v>
      </c>
    </row>
    <row r="4" spans="1:18" ht="18">
      <c r="A4" s="1" t="s">
        <v>835</v>
      </c>
    </row>
    <row r="6" spans="1:18">
      <c r="A6" s="2" t="s">
        <v>2</v>
      </c>
    </row>
    <row r="9" spans="1:18">
      <c r="A9" s="4" t="s">
        <v>74</v>
      </c>
      <c r="B9" s="4" t="s">
        <v>75</v>
      </c>
      <c r="C9" s="4" t="s">
        <v>193</v>
      </c>
      <c r="D9" s="4" t="s">
        <v>76</v>
      </c>
      <c r="E9" s="4" t="s">
        <v>194</v>
      </c>
      <c r="F9" s="4" t="s">
        <v>77</v>
      </c>
      <c r="G9" s="4" t="s">
        <v>78</v>
      </c>
      <c r="H9" s="4" t="s">
        <v>133</v>
      </c>
      <c r="I9" s="4" t="s">
        <v>134</v>
      </c>
      <c r="J9" s="4" t="s">
        <v>79</v>
      </c>
      <c r="K9" s="4" t="s">
        <v>80</v>
      </c>
      <c r="L9" s="4" t="s">
        <v>81</v>
      </c>
      <c r="M9" s="4" t="s">
        <v>135</v>
      </c>
      <c r="N9" s="4" t="s">
        <v>41</v>
      </c>
      <c r="O9" s="4" t="s">
        <v>818</v>
      </c>
      <c r="P9" s="4" t="s">
        <v>136</v>
      </c>
      <c r="Q9" s="4" t="s">
        <v>137</v>
      </c>
      <c r="R9" s="4" t="s">
        <v>84</v>
      </c>
    </row>
    <row r="10" spans="1:18" ht="13.5" thickBot="1">
      <c r="A10" s="5"/>
      <c r="B10" s="5"/>
      <c r="C10" s="5"/>
      <c r="D10" s="5"/>
      <c r="E10" s="5"/>
      <c r="F10" s="5"/>
      <c r="G10" s="5"/>
      <c r="H10" s="5" t="s">
        <v>138</v>
      </c>
      <c r="I10" s="5" t="s">
        <v>139</v>
      </c>
      <c r="J10" s="5"/>
      <c r="K10" s="5" t="s">
        <v>85</v>
      </c>
      <c r="L10" s="5" t="s">
        <v>85</v>
      </c>
      <c r="M10" s="5" t="s">
        <v>140</v>
      </c>
      <c r="N10" s="5" t="s">
        <v>141</v>
      </c>
      <c r="O10" s="5" t="s">
        <v>86</v>
      </c>
      <c r="P10" s="5" t="s">
        <v>85</v>
      </c>
      <c r="Q10" s="5" t="s">
        <v>85</v>
      </c>
      <c r="R10" s="5" t="s">
        <v>85</v>
      </c>
    </row>
    <row r="13" spans="1:18">
      <c r="A13" s="4" t="s">
        <v>836</v>
      </c>
      <c r="B13" s="15"/>
      <c r="C13" s="4"/>
      <c r="D13" s="4"/>
      <c r="E13" s="4"/>
      <c r="F13" s="4"/>
      <c r="G13" s="4"/>
      <c r="H13" s="4"/>
      <c r="J13" s="4"/>
      <c r="M13" s="12">
        <v>0</v>
      </c>
      <c r="O13" s="12">
        <v>0</v>
      </c>
      <c r="Q13" s="13">
        <v>0</v>
      </c>
      <c r="R13" s="13">
        <v>0</v>
      </c>
    </row>
    <row r="16" spans="1:18">
      <c r="A16" s="4" t="s">
        <v>837</v>
      </c>
      <c r="B16" s="15"/>
      <c r="C16" s="4"/>
      <c r="D16" s="4"/>
      <c r="E16" s="4"/>
      <c r="F16" s="4"/>
      <c r="G16" s="4"/>
      <c r="H16" s="4"/>
      <c r="J16" s="4"/>
    </row>
    <row r="17" spans="1:18">
      <c r="A17" s="16" t="s">
        <v>838</v>
      </c>
      <c r="B17" s="17"/>
      <c r="C17" s="16"/>
      <c r="D17" s="16"/>
      <c r="E17" s="16"/>
      <c r="F17" s="16"/>
      <c r="G17" s="16"/>
      <c r="H17" s="16"/>
      <c r="J17" s="16"/>
    </row>
    <row r="18" spans="1:18">
      <c r="A18" s="16" t="s">
        <v>839</v>
      </c>
      <c r="B18" s="17"/>
      <c r="C18" s="16"/>
      <c r="D18" s="16"/>
      <c r="E18" s="16"/>
      <c r="F18" s="16"/>
      <c r="G18" s="16"/>
      <c r="H18" s="16"/>
      <c r="J18" s="16"/>
      <c r="M18" s="19">
        <v>0</v>
      </c>
      <c r="O18" s="19">
        <v>0</v>
      </c>
      <c r="Q18" s="20">
        <v>0</v>
      </c>
      <c r="R18" s="20">
        <v>0</v>
      </c>
    </row>
    <row r="20" spans="1:18">
      <c r="A20" s="16" t="s">
        <v>840</v>
      </c>
      <c r="B20" s="17"/>
      <c r="C20" s="16"/>
      <c r="D20" s="16"/>
      <c r="E20" s="16"/>
      <c r="F20" s="16"/>
      <c r="G20" s="16"/>
      <c r="H20" s="16"/>
      <c r="J20" s="16"/>
    </row>
    <row r="21" spans="1:18">
      <c r="A21" s="16" t="s">
        <v>841</v>
      </c>
      <c r="B21" s="17"/>
      <c r="C21" s="16"/>
      <c r="D21" s="16"/>
      <c r="E21" s="16"/>
      <c r="F21" s="16"/>
      <c r="G21" s="16"/>
      <c r="H21" s="16"/>
      <c r="J21" s="16"/>
      <c r="M21" s="19">
        <v>0</v>
      </c>
      <c r="O21" s="19">
        <v>0</v>
      </c>
      <c r="Q21" s="20">
        <v>0</v>
      </c>
      <c r="R21" s="20">
        <v>0</v>
      </c>
    </row>
    <row r="23" spans="1:18">
      <c r="A23" s="16" t="s">
        <v>201</v>
      </c>
      <c r="B23" s="17"/>
      <c r="C23" s="16"/>
      <c r="D23" s="16"/>
      <c r="E23" s="16"/>
      <c r="F23" s="16"/>
      <c r="G23" s="16"/>
      <c r="H23" s="16"/>
      <c r="J23" s="16"/>
    </row>
    <row r="24" spans="1:18">
      <c r="A24" s="16" t="s">
        <v>202</v>
      </c>
      <c r="B24" s="17"/>
      <c r="C24" s="16"/>
      <c r="D24" s="16"/>
      <c r="E24" s="16"/>
      <c r="F24" s="16"/>
      <c r="G24" s="16"/>
      <c r="H24" s="16"/>
      <c r="J24" s="16"/>
      <c r="M24" s="19">
        <v>0</v>
      </c>
      <c r="O24" s="19">
        <v>0</v>
      </c>
      <c r="Q24" s="20">
        <v>0</v>
      </c>
      <c r="R24" s="20">
        <v>0</v>
      </c>
    </row>
    <row r="26" spans="1:18">
      <c r="A26" s="16" t="s">
        <v>842</v>
      </c>
      <c r="B26" s="17"/>
      <c r="C26" s="16"/>
      <c r="D26" s="16"/>
      <c r="E26" s="16"/>
      <c r="F26" s="16"/>
      <c r="G26" s="16"/>
      <c r="H26" s="16"/>
      <c r="J26" s="16"/>
    </row>
    <row r="27" spans="1:18">
      <c r="A27" s="16" t="s">
        <v>843</v>
      </c>
      <c r="B27" s="17"/>
      <c r="C27" s="16"/>
      <c r="D27" s="16"/>
      <c r="E27" s="16"/>
      <c r="F27" s="16"/>
      <c r="G27" s="16"/>
      <c r="H27" s="16"/>
      <c r="J27" s="16"/>
      <c r="M27" s="19">
        <v>0</v>
      </c>
      <c r="O27" s="19">
        <v>0</v>
      </c>
      <c r="Q27" s="20">
        <v>0</v>
      </c>
      <c r="R27" s="20">
        <v>0</v>
      </c>
    </row>
    <row r="29" spans="1:18">
      <c r="A29" s="4" t="s">
        <v>844</v>
      </c>
      <c r="B29" s="15"/>
      <c r="C29" s="4"/>
      <c r="D29" s="4"/>
      <c r="E29" s="4"/>
      <c r="F29" s="4"/>
      <c r="G29" s="4"/>
      <c r="H29" s="4"/>
      <c r="J29" s="4"/>
      <c r="M29" s="12">
        <v>0</v>
      </c>
      <c r="O29" s="12">
        <v>0</v>
      </c>
      <c r="Q29" s="13">
        <v>0</v>
      </c>
      <c r="R29" s="13">
        <v>0</v>
      </c>
    </row>
    <row r="32" spans="1:18">
      <c r="A32" s="4" t="s">
        <v>845</v>
      </c>
      <c r="B32" s="15"/>
      <c r="C32" s="4"/>
      <c r="D32" s="4"/>
      <c r="E32" s="4"/>
      <c r="F32" s="4"/>
      <c r="G32" s="4"/>
      <c r="H32" s="4"/>
      <c r="J32" s="4"/>
    </row>
    <row r="33" spans="1:18">
      <c r="A33" s="16" t="s">
        <v>846</v>
      </c>
      <c r="B33" s="17"/>
      <c r="C33" s="16"/>
      <c r="D33" s="16"/>
      <c r="E33" s="16"/>
      <c r="F33" s="16"/>
      <c r="G33" s="16"/>
      <c r="H33" s="16"/>
      <c r="J33" s="16"/>
    </row>
    <row r="34" spans="1:18">
      <c r="A34" s="16" t="s">
        <v>847</v>
      </c>
      <c r="B34" s="17"/>
      <c r="C34" s="16"/>
      <c r="D34" s="16"/>
      <c r="E34" s="16"/>
      <c r="F34" s="16"/>
      <c r="G34" s="16"/>
      <c r="H34" s="16"/>
      <c r="J34" s="16"/>
      <c r="M34" s="19">
        <v>0</v>
      </c>
      <c r="O34" s="19">
        <v>0</v>
      </c>
      <c r="Q34" s="20">
        <v>0</v>
      </c>
      <c r="R34" s="20">
        <v>0</v>
      </c>
    </row>
    <row r="36" spans="1:18">
      <c r="A36" s="16" t="s">
        <v>848</v>
      </c>
      <c r="B36" s="17"/>
      <c r="C36" s="16"/>
      <c r="D36" s="16"/>
      <c r="E36" s="16"/>
      <c r="F36" s="16"/>
      <c r="G36" s="16"/>
      <c r="H36" s="16"/>
      <c r="J36" s="16"/>
    </row>
    <row r="37" spans="1:18">
      <c r="A37" s="16" t="s">
        <v>849</v>
      </c>
      <c r="B37" s="17"/>
      <c r="C37" s="16"/>
      <c r="D37" s="16"/>
      <c r="E37" s="16"/>
      <c r="F37" s="16"/>
      <c r="G37" s="16"/>
      <c r="H37" s="16"/>
      <c r="J37" s="16"/>
      <c r="M37" s="19">
        <v>0</v>
      </c>
      <c r="O37" s="19">
        <v>0</v>
      </c>
      <c r="Q37" s="20">
        <v>0</v>
      </c>
      <c r="R37" s="20">
        <v>0</v>
      </c>
    </row>
    <row r="39" spans="1:18">
      <c r="A39" s="4" t="s">
        <v>850</v>
      </c>
      <c r="B39" s="15"/>
      <c r="C39" s="4"/>
      <c r="D39" s="4"/>
      <c r="E39" s="4"/>
      <c r="F39" s="4"/>
      <c r="G39" s="4"/>
      <c r="H39" s="4"/>
      <c r="J39" s="4"/>
      <c r="M39" s="12">
        <v>0</v>
      </c>
      <c r="O39" s="12">
        <v>0</v>
      </c>
      <c r="Q39" s="13">
        <v>0</v>
      </c>
      <c r="R39" s="13">
        <v>0</v>
      </c>
    </row>
    <row r="43" spans="1:18">
      <c r="A43" s="8" t="s">
        <v>130</v>
      </c>
      <c r="B43" s="18"/>
      <c r="C43" s="8"/>
      <c r="D43" s="8"/>
      <c r="E43" s="8"/>
      <c r="F43" s="8"/>
      <c r="G43" s="8"/>
      <c r="H43" s="8"/>
      <c r="J43" s="8"/>
    </row>
    <row r="47" spans="1:18">
      <c r="A47" s="2" t="s">
        <v>72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7"/>
  <sheetViews>
    <sheetView rightToLeft="1" workbookViewId="0">
      <selection activeCell="E35" sqref="E35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2" spans="1:18" ht="18">
      <c r="A2" s="1" t="s">
        <v>0</v>
      </c>
    </row>
    <row r="4" spans="1:18" ht="18">
      <c r="A4" s="1" t="s">
        <v>851</v>
      </c>
    </row>
    <row r="6" spans="1:18">
      <c r="A6" s="2" t="s">
        <v>2</v>
      </c>
    </row>
    <row r="9" spans="1:18">
      <c r="A9" s="4" t="s">
        <v>74</v>
      </c>
      <c r="B9" s="4" t="s">
        <v>75</v>
      </c>
      <c r="C9" s="4" t="s">
        <v>193</v>
      </c>
      <c r="D9" s="4" t="s">
        <v>76</v>
      </c>
      <c r="E9" s="4" t="s">
        <v>194</v>
      </c>
      <c r="F9" s="4" t="s">
        <v>77</v>
      </c>
      <c r="G9" s="4" t="s">
        <v>78</v>
      </c>
      <c r="H9" s="4" t="s">
        <v>133</v>
      </c>
      <c r="I9" s="4" t="s">
        <v>134</v>
      </c>
      <c r="J9" s="4" t="s">
        <v>79</v>
      </c>
      <c r="K9" s="4" t="s">
        <v>80</v>
      </c>
      <c r="L9" s="4" t="s">
        <v>81</v>
      </c>
      <c r="M9" s="4" t="s">
        <v>135</v>
      </c>
      <c r="N9" s="4" t="s">
        <v>41</v>
      </c>
      <c r="O9" s="4" t="s">
        <v>818</v>
      </c>
      <c r="P9" s="4" t="s">
        <v>136</v>
      </c>
      <c r="Q9" s="4" t="s">
        <v>137</v>
      </c>
      <c r="R9" s="4" t="s">
        <v>84</v>
      </c>
    </row>
    <row r="10" spans="1:18" ht="13.5" thickBot="1">
      <c r="A10" s="5"/>
      <c r="B10" s="5"/>
      <c r="C10" s="5"/>
      <c r="D10" s="5"/>
      <c r="E10" s="5"/>
      <c r="F10" s="5"/>
      <c r="G10" s="5"/>
      <c r="H10" s="5" t="s">
        <v>138</v>
      </c>
      <c r="I10" s="5" t="s">
        <v>139</v>
      </c>
      <c r="J10" s="5"/>
      <c r="K10" s="5" t="s">
        <v>85</v>
      </c>
      <c r="L10" s="5" t="s">
        <v>85</v>
      </c>
      <c r="M10" s="5" t="s">
        <v>140</v>
      </c>
      <c r="N10" s="5" t="s">
        <v>141</v>
      </c>
      <c r="O10" s="5" t="s">
        <v>86</v>
      </c>
      <c r="P10" s="5" t="s">
        <v>85</v>
      </c>
      <c r="Q10" s="5" t="s">
        <v>85</v>
      </c>
      <c r="R10" s="5" t="s">
        <v>85</v>
      </c>
    </row>
    <row r="13" spans="1:18">
      <c r="A13" s="4" t="s">
        <v>852</v>
      </c>
      <c r="B13" s="15"/>
      <c r="C13" s="4"/>
      <c r="D13" s="4"/>
      <c r="E13" s="4"/>
      <c r="F13" s="4"/>
      <c r="G13" s="4"/>
      <c r="H13" s="4"/>
      <c r="J13" s="4"/>
      <c r="M13" s="12">
        <v>0</v>
      </c>
      <c r="O13" s="12">
        <v>0</v>
      </c>
      <c r="Q13" s="13">
        <v>0</v>
      </c>
      <c r="R13" s="13">
        <v>0</v>
      </c>
    </row>
    <row r="16" spans="1:18">
      <c r="A16" s="4" t="s">
        <v>853</v>
      </c>
      <c r="B16" s="15"/>
      <c r="C16" s="4"/>
      <c r="D16" s="4"/>
      <c r="E16" s="4"/>
      <c r="F16" s="4"/>
      <c r="G16" s="4"/>
      <c r="H16" s="4"/>
      <c r="J16" s="4"/>
    </row>
    <row r="17" spans="1:18">
      <c r="A17" s="16" t="s">
        <v>854</v>
      </c>
      <c r="B17" s="17"/>
      <c r="C17" s="16"/>
      <c r="D17" s="16"/>
      <c r="E17" s="16"/>
      <c r="F17" s="16"/>
      <c r="G17" s="16"/>
      <c r="H17" s="16"/>
      <c r="J17" s="16"/>
    </row>
    <row r="18" spans="1:18">
      <c r="A18" s="16" t="s">
        <v>855</v>
      </c>
      <c r="B18" s="17"/>
      <c r="C18" s="16"/>
      <c r="D18" s="16"/>
      <c r="E18" s="16"/>
      <c r="F18" s="16"/>
      <c r="G18" s="16"/>
      <c r="H18" s="16"/>
      <c r="J18" s="16"/>
      <c r="M18" s="19">
        <v>0</v>
      </c>
      <c r="O18" s="19">
        <v>0</v>
      </c>
      <c r="Q18" s="20">
        <v>0</v>
      </c>
      <c r="R18" s="20">
        <v>0</v>
      </c>
    </row>
    <row r="20" spans="1:18">
      <c r="A20" s="16" t="s">
        <v>856</v>
      </c>
      <c r="B20" s="17"/>
      <c r="C20" s="16"/>
      <c r="D20" s="16"/>
      <c r="E20" s="16"/>
      <c r="F20" s="16"/>
      <c r="G20" s="16"/>
      <c r="H20" s="16"/>
      <c r="J20" s="16"/>
    </row>
    <row r="21" spans="1:18">
      <c r="A21" s="16" t="s">
        <v>857</v>
      </c>
      <c r="B21" s="17"/>
      <c r="C21" s="16"/>
      <c r="D21" s="16"/>
      <c r="E21" s="16"/>
      <c r="F21" s="16"/>
      <c r="G21" s="16"/>
      <c r="H21" s="16"/>
      <c r="J21" s="16"/>
      <c r="M21" s="19">
        <v>0</v>
      </c>
      <c r="O21" s="19">
        <v>0</v>
      </c>
      <c r="Q21" s="20">
        <v>0</v>
      </c>
      <c r="R21" s="20">
        <v>0</v>
      </c>
    </row>
    <row r="23" spans="1:18">
      <c r="A23" s="16" t="s">
        <v>858</v>
      </c>
      <c r="B23" s="17"/>
      <c r="C23" s="16"/>
      <c r="D23" s="16"/>
      <c r="E23" s="16"/>
      <c r="F23" s="16"/>
      <c r="G23" s="16"/>
      <c r="H23" s="16"/>
      <c r="J23" s="16"/>
    </row>
    <row r="24" spans="1:18">
      <c r="A24" s="16" t="s">
        <v>859</v>
      </c>
      <c r="B24" s="17"/>
      <c r="C24" s="16"/>
      <c r="D24" s="16"/>
      <c r="E24" s="16"/>
      <c r="F24" s="16"/>
      <c r="G24" s="16"/>
      <c r="H24" s="16"/>
      <c r="J24" s="16"/>
      <c r="M24" s="19">
        <v>0</v>
      </c>
      <c r="O24" s="19">
        <v>0</v>
      </c>
      <c r="Q24" s="20">
        <v>0</v>
      </c>
      <c r="R24" s="20">
        <v>0</v>
      </c>
    </row>
    <row r="26" spans="1:18">
      <c r="A26" s="16" t="s">
        <v>860</v>
      </c>
      <c r="B26" s="17"/>
      <c r="C26" s="16"/>
      <c r="D26" s="16"/>
      <c r="E26" s="16"/>
      <c r="F26" s="16"/>
      <c r="G26" s="16"/>
      <c r="H26" s="16"/>
      <c r="J26" s="16"/>
    </row>
    <row r="27" spans="1:18">
      <c r="A27" s="16" t="s">
        <v>861</v>
      </c>
      <c r="B27" s="17"/>
      <c r="C27" s="16"/>
      <c r="D27" s="16"/>
      <c r="E27" s="16"/>
      <c r="F27" s="16"/>
      <c r="G27" s="16"/>
      <c r="H27" s="16"/>
      <c r="J27" s="16"/>
      <c r="M27" s="19">
        <v>0</v>
      </c>
      <c r="O27" s="19">
        <v>0</v>
      </c>
      <c r="Q27" s="20">
        <v>0</v>
      </c>
      <c r="R27" s="20">
        <v>0</v>
      </c>
    </row>
    <row r="29" spans="1:18">
      <c r="A29" s="4" t="s">
        <v>862</v>
      </c>
      <c r="B29" s="15"/>
      <c r="C29" s="4"/>
      <c r="D29" s="4"/>
      <c r="E29" s="4"/>
      <c r="F29" s="4"/>
      <c r="G29" s="4"/>
      <c r="H29" s="4"/>
      <c r="J29" s="4"/>
      <c r="M29" s="12">
        <v>3.93</v>
      </c>
      <c r="O29" s="12">
        <v>0</v>
      </c>
      <c r="Q29" s="13">
        <v>0</v>
      </c>
      <c r="R29" s="13">
        <v>0</v>
      </c>
    </row>
    <row r="32" spans="1:18">
      <c r="A32" s="4" t="s">
        <v>863</v>
      </c>
      <c r="B32" s="15"/>
      <c r="C32" s="4"/>
      <c r="D32" s="4"/>
      <c r="E32" s="4"/>
      <c r="F32" s="4"/>
      <c r="G32" s="4"/>
      <c r="H32" s="4"/>
      <c r="J32" s="4"/>
    </row>
    <row r="33" spans="1:18">
      <c r="A33" s="16" t="s">
        <v>864</v>
      </c>
      <c r="B33" s="17"/>
      <c r="C33" s="16"/>
      <c r="D33" s="16"/>
      <c r="E33" s="16"/>
      <c r="F33" s="16"/>
      <c r="G33" s="16"/>
      <c r="H33" s="16"/>
      <c r="J33" s="16"/>
    </row>
    <row r="34" spans="1:18">
      <c r="A34" s="16" t="s">
        <v>865</v>
      </c>
      <c r="B34" s="17"/>
      <c r="C34" s="16"/>
      <c r="D34" s="16"/>
      <c r="E34" s="16"/>
      <c r="F34" s="16"/>
      <c r="G34" s="16"/>
      <c r="H34" s="16"/>
      <c r="J34" s="16"/>
      <c r="M34" s="19">
        <v>0</v>
      </c>
      <c r="O34" s="19">
        <v>0</v>
      </c>
      <c r="Q34" s="20">
        <v>0</v>
      </c>
      <c r="R34" s="20">
        <v>0</v>
      </c>
    </row>
    <row r="36" spans="1:18">
      <c r="A36" s="16" t="s">
        <v>866</v>
      </c>
      <c r="B36" s="17"/>
      <c r="C36" s="16"/>
      <c r="D36" s="16"/>
      <c r="E36" s="16"/>
      <c r="F36" s="16"/>
      <c r="G36" s="16"/>
      <c r="H36" s="16"/>
      <c r="J36" s="16"/>
    </row>
    <row r="37" spans="1:18">
      <c r="A37" s="16" t="s">
        <v>867</v>
      </c>
      <c r="B37" s="17"/>
      <c r="C37" s="16"/>
      <c r="D37" s="16"/>
      <c r="E37" s="16"/>
      <c r="F37" s="16"/>
      <c r="G37" s="16"/>
      <c r="H37" s="16"/>
      <c r="J37" s="16"/>
      <c r="M37" s="19">
        <v>0</v>
      </c>
      <c r="O37" s="19">
        <v>0</v>
      </c>
      <c r="Q37" s="20">
        <v>0</v>
      </c>
      <c r="R37" s="20">
        <v>0</v>
      </c>
    </row>
    <row r="39" spans="1:18">
      <c r="A39" s="4" t="s">
        <v>868</v>
      </c>
      <c r="B39" s="15"/>
      <c r="C39" s="4"/>
      <c r="D39" s="4"/>
      <c r="E39" s="4"/>
      <c r="F39" s="4"/>
      <c r="G39" s="4"/>
      <c r="H39" s="4"/>
      <c r="J39" s="4"/>
      <c r="M39" s="12">
        <v>0</v>
      </c>
      <c r="O39" s="12">
        <v>0</v>
      </c>
      <c r="Q39" s="13">
        <v>0</v>
      </c>
      <c r="R39" s="13">
        <v>0</v>
      </c>
    </row>
    <row r="43" spans="1:18">
      <c r="A43" s="8" t="s">
        <v>130</v>
      </c>
      <c r="B43" s="18"/>
      <c r="C43" s="8"/>
      <c r="D43" s="8"/>
      <c r="E43" s="8"/>
      <c r="F43" s="8"/>
      <c r="G43" s="8"/>
      <c r="H43" s="8"/>
      <c r="J43" s="8"/>
    </row>
    <row r="47" spans="1:18">
      <c r="A47" s="2" t="s">
        <v>72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rightToLeft="1" workbookViewId="0">
      <selection sqref="A1:A1048576"/>
    </sheetView>
  </sheetViews>
  <sheetFormatPr defaultColWidth="9.140625" defaultRowHeight="12.75"/>
  <cols>
    <col min="1" max="1" width="36.7109375" customWidth="1"/>
    <col min="2" max="2" width="12.7109375" customWidth="1"/>
    <col min="3" max="3" width="11.7109375" customWidth="1"/>
    <col min="4" max="4" width="13.7109375" customWidth="1"/>
    <col min="5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2" spans="1:12" ht="18">
      <c r="A2" s="1" t="s">
        <v>0</v>
      </c>
    </row>
    <row r="4" spans="1:12" ht="18">
      <c r="A4" s="1" t="s">
        <v>869</v>
      </c>
    </row>
    <row r="6" spans="1:12">
      <c r="A6" s="2" t="s">
        <v>2</v>
      </c>
    </row>
    <row r="9" spans="1:12">
      <c r="A9" s="4" t="s">
        <v>74</v>
      </c>
      <c r="B9" s="4" t="s">
        <v>75</v>
      </c>
      <c r="C9" s="4" t="s">
        <v>193</v>
      </c>
      <c r="D9" s="4" t="s">
        <v>76</v>
      </c>
      <c r="E9" s="4" t="s">
        <v>194</v>
      </c>
      <c r="F9" s="4" t="s">
        <v>79</v>
      </c>
      <c r="G9" s="4" t="s">
        <v>135</v>
      </c>
      <c r="H9" s="4" t="s">
        <v>41</v>
      </c>
      <c r="I9" s="4" t="s">
        <v>818</v>
      </c>
      <c r="J9" s="4" t="s">
        <v>136</v>
      </c>
      <c r="K9" s="4" t="s">
        <v>137</v>
      </c>
      <c r="L9" s="4" t="s">
        <v>84</v>
      </c>
    </row>
    <row r="10" spans="1:12" ht="13.5" thickBot="1">
      <c r="A10" s="5"/>
      <c r="B10" s="5"/>
      <c r="C10" s="5"/>
      <c r="D10" s="5"/>
      <c r="E10" s="5"/>
      <c r="F10" s="5"/>
      <c r="G10" s="5" t="s">
        <v>140</v>
      </c>
      <c r="H10" s="5" t="s">
        <v>141</v>
      </c>
      <c r="I10" s="5" t="s">
        <v>86</v>
      </c>
      <c r="J10" s="5" t="s">
        <v>85</v>
      </c>
      <c r="K10" s="5" t="s">
        <v>85</v>
      </c>
      <c r="L10" s="5" t="s">
        <v>85</v>
      </c>
    </row>
    <row r="13" spans="1:12">
      <c r="A13" s="4" t="s">
        <v>870</v>
      </c>
      <c r="B13" s="15"/>
      <c r="C13" s="4"/>
      <c r="D13" s="4"/>
      <c r="E13" s="4"/>
      <c r="F13" s="4"/>
      <c r="G13" s="12">
        <v>0</v>
      </c>
      <c r="I13" s="12">
        <v>0</v>
      </c>
      <c r="K13" s="13">
        <v>0</v>
      </c>
      <c r="L13" s="13">
        <v>0</v>
      </c>
    </row>
    <row r="16" spans="1:12">
      <c r="A16" s="4" t="s">
        <v>871</v>
      </c>
      <c r="B16" s="15"/>
      <c r="C16" s="4"/>
      <c r="D16" s="4"/>
      <c r="E16" s="4"/>
      <c r="F16" s="4"/>
    </row>
    <row r="17" spans="1:12">
      <c r="A17" s="16" t="s">
        <v>458</v>
      </c>
      <c r="B17" s="17"/>
      <c r="C17" s="16"/>
      <c r="D17" s="16"/>
      <c r="E17" s="16"/>
      <c r="F17" s="16"/>
    </row>
    <row r="18" spans="1:12">
      <c r="A18" s="16" t="s">
        <v>499</v>
      </c>
      <c r="B18" s="17"/>
      <c r="C18" s="16"/>
      <c r="D18" s="16"/>
      <c r="E18" s="16"/>
      <c r="F18" s="16"/>
      <c r="G18" s="19">
        <v>0</v>
      </c>
      <c r="I18" s="19">
        <v>0</v>
      </c>
      <c r="K18" s="20">
        <v>0</v>
      </c>
      <c r="L18" s="20">
        <v>0</v>
      </c>
    </row>
    <row r="20" spans="1:12">
      <c r="A20" s="4" t="s">
        <v>872</v>
      </c>
      <c r="B20" s="15"/>
      <c r="C20" s="4"/>
      <c r="D20" s="4"/>
      <c r="E20" s="4"/>
      <c r="F20" s="4"/>
      <c r="G20" s="12">
        <v>0</v>
      </c>
      <c r="I20" s="12">
        <v>0</v>
      </c>
      <c r="K20" s="13">
        <v>0</v>
      </c>
      <c r="L20" s="13">
        <v>0</v>
      </c>
    </row>
    <row r="23" spans="1:12">
      <c r="A23" s="4" t="s">
        <v>873</v>
      </c>
      <c r="B23" s="15"/>
      <c r="C23" s="4"/>
      <c r="D23" s="4"/>
      <c r="E23" s="4"/>
      <c r="F23" s="4"/>
    </row>
    <row r="24" spans="1:12">
      <c r="A24" s="16" t="s">
        <v>501</v>
      </c>
      <c r="B24" s="17"/>
      <c r="C24" s="16"/>
      <c r="D24" s="16"/>
      <c r="E24" s="16"/>
      <c r="F24" s="16"/>
    </row>
    <row r="25" spans="1:12">
      <c r="A25" s="16" t="s">
        <v>593</v>
      </c>
      <c r="B25" s="17"/>
      <c r="C25" s="16"/>
      <c r="D25" s="16"/>
      <c r="E25" s="16"/>
      <c r="F25" s="16"/>
      <c r="G25" s="19">
        <v>0</v>
      </c>
      <c r="I25" s="19">
        <v>0</v>
      </c>
      <c r="K25" s="20">
        <v>0</v>
      </c>
      <c r="L25" s="20">
        <v>0</v>
      </c>
    </row>
    <row r="27" spans="1:12">
      <c r="A27" s="16" t="s">
        <v>594</v>
      </c>
      <c r="B27" s="17"/>
      <c r="C27" s="16"/>
      <c r="D27" s="16"/>
      <c r="E27" s="16"/>
      <c r="F27" s="16"/>
    </row>
    <row r="28" spans="1:12">
      <c r="A28" s="16" t="s">
        <v>600</v>
      </c>
      <c r="B28" s="17"/>
      <c r="C28" s="16"/>
      <c r="D28" s="16"/>
      <c r="E28" s="16"/>
      <c r="F28" s="16"/>
      <c r="G28" s="19">
        <v>0</v>
      </c>
      <c r="I28" s="19">
        <v>0</v>
      </c>
      <c r="K28" s="20">
        <v>0</v>
      </c>
      <c r="L28" s="20">
        <v>0</v>
      </c>
    </row>
    <row r="30" spans="1:12">
      <c r="A30" s="4" t="s">
        <v>874</v>
      </c>
      <c r="B30" s="15"/>
      <c r="C30" s="4"/>
      <c r="D30" s="4"/>
      <c r="E30" s="4"/>
      <c r="F30" s="4"/>
      <c r="G30" s="12">
        <v>0</v>
      </c>
      <c r="I30" s="12">
        <v>0</v>
      </c>
      <c r="K30" s="13">
        <v>0</v>
      </c>
      <c r="L30" s="13">
        <v>0</v>
      </c>
    </row>
    <row r="34" spans="1:6">
      <c r="A34" s="8" t="s">
        <v>130</v>
      </c>
      <c r="B34" s="18"/>
      <c r="C34" s="8"/>
      <c r="D34" s="8"/>
      <c r="E34" s="8"/>
      <c r="F34" s="8"/>
    </row>
    <row r="38" spans="1:6">
      <c r="A38" s="2" t="s">
        <v>72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3"/>
  <sheetViews>
    <sheetView rightToLeft="1" workbookViewId="0">
      <selection activeCell="B28" sqref="B28"/>
    </sheetView>
  </sheetViews>
  <sheetFormatPr defaultColWidth="9.140625" defaultRowHeight="12.75"/>
  <cols>
    <col min="1" max="1" width="32.7109375" customWidth="1"/>
    <col min="2" max="2" width="12.7109375" customWidth="1"/>
    <col min="3" max="3" width="11.7109375" customWidth="1"/>
    <col min="4" max="4" width="14.7109375" customWidth="1"/>
    <col min="5" max="5" width="11.7109375" customWidth="1"/>
    <col min="6" max="6" width="9.7109375" customWidth="1"/>
    <col min="7" max="7" width="12.7109375" customWidth="1"/>
    <col min="8" max="8" width="24.7109375" customWidth="1"/>
    <col min="9" max="9" width="27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875</v>
      </c>
    </row>
    <row r="6" spans="1:10">
      <c r="A6" s="2" t="s">
        <v>2</v>
      </c>
    </row>
    <row r="9" spans="1:10">
      <c r="A9" s="4" t="s">
        <v>74</v>
      </c>
      <c r="B9" s="4" t="s">
        <v>75</v>
      </c>
      <c r="C9" s="4" t="s">
        <v>79</v>
      </c>
      <c r="D9" s="4" t="s">
        <v>133</v>
      </c>
      <c r="E9" s="4" t="s">
        <v>135</v>
      </c>
      <c r="F9" s="4" t="s">
        <v>41</v>
      </c>
      <c r="G9" s="4" t="s">
        <v>818</v>
      </c>
      <c r="H9" s="4" t="s">
        <v>136</v>
      </c>
      <c r="I9" s="4" t="s">
        <v>137</v>
      </c>
      <c r="J9" s="4" t="s">
        <v>84</v>
      </c>
    </row>
    <row r="10" spans="1:10" ht="13.5" thickBot="1">
      <c r="A10" s="5"/>
      <c r="B10" s="5"/>
      <c r="C10" s="5"/>
      <c r="D10" s="5" t="s">
        <v>138</v>
      </c>
      <c r="E10" s="5" t="s">
        <v>140</v>
      </c>
      <c r="F10" s="5" t="s">
        <v>141</v>
      </c>
      <c r="G10" s="5" t="s">
        <v>86</v>
      </c>
      <c r="H10" s="5" t="s">
        <v>85</v>
      </c>
      <c r="I10" s="5" t="s">
        <v>85</v>
      </c>
      <c r="J10" s="5" t="s">
        <v>85</v>
      </c>
    </row>
    <row r="13" spans="1:10">
      <c r="A13" s="4" t="s">
        <v>876</v>
      </c>
      <c r="B13" s="15"/>
      <c r="C13" s="4"/>
      <c r="D13" s="4"/>
      <c r="E13" s="12">
        <v>0</v>
      </c>
      <c r="G13" s="12">
        <v>0</v>
      </c>
      <c r="I13" s="13">
        <v>0</v>
      </c>
      <c r="J13" s="13">
        <v>0</v>
      </c>
    </row>
    <row r="16" spans="1:10">
      <c r="A16" s="4" t="s">
        <v>877</v>
      </c>
      <c r="B16" s="15"/>
      <c r="C16" s="4"/>
      <c r="D16" s="4"/>
    </row>
    <row r="17" spans="1:10">
      <c r="A17" s="16" t="s">
        <v>878</v>
      </c>
      <c r="B17" s="17"/>
      <c r="C17" s="16"/>
      <c r="D17" s="16"/>
    </row>
    <row r="18" spans="1:10">
      <c r="A18" s="16" t="s">
        <v>879</v>
      </c>
      <c r="B18" s="17"/>
      <c r="C18" s="16"/>
      <c r="D18" s="16"/>
      <c r="E18" s="19">
        <v>0</v>
      </c>
      <c r="G18" s="19">
        <v>0</v>
      </c>
      <c r="I18" s="20">
        <v>0</v>
      </c>
      <c r="J18" s="20">
        <v>0</v>
      </c>
    </row>
    <row r="20" spans="1:10">
      <c r="A20" s="16" t="s">
        <v>880</v>
      </c>
      <c r="B20" s="17"/>
      <c r="C20" s="16"/>
      <c r="D20" s="16"/>
    </row>
    <row r="21" spans="1:10">
      <c r="A21" s="16" t="s">
        <v>881</v>
      </c>
      <c r="B21" s="17"/>
      <c r="C21" s="16"/>
      <c r="D21" s="16"/>
      <c r="E21" s="19">
        <v>0</v>
      </c>
      <c r="G21" s="19">
        <v>0</v>
      </c>
      <c r="I21" s="20">
        <v>0</v>
      </c>
      <c r="J21" s="20">
        <v>0</v>
      </c>
    </row>
    <row r="23" spans="1:10">
      <c r="A23" s="16" t="s">
        <v>882</v>
      </c>
      <c r="B23" s="17"/>
      <c r="C23" s="16"/>
      <c r="D23" s="16"/>
    </row>
    <row r="24" spans="1:10">
      <c r="A24" s="16" t="s">
        <v>883</v>
      </c>
      <c r="B24" s="17"/>
      <c r="C24" s="16"/>
      <c r="D24" s="16"/>
      <c r="E24" s="19">
        <v>0</v>
      </c>
      <c r="G24" s="19">
        <v>0</v>
      </c>
      <c r="I24" s="20">
        <v>0</v>
      </c>
      <c r="J24" s="20">
        <v>0</v>
      </c>
    </row>
    <row r="26" spans="1:10">
      <c r="A26" s="16" t="s">
        <v>884</v>
      </c>
      <c r="B26" s="17"/>
      <c r="C26" s="16"/>
      <c r="D26" s="16"/>
    </row>
    <row r="27" spans="1:10">
      <c r="A27" s="16" t="s">
        <v>885</v>
      </c>
      <c r="B27" s="17"/>
      <c r="C27" s="16"/>
      <c r="D27" s="16"/>
      <c r="E27" s="19">
        <v>0</v>
      </c>
      <c r="G27" s="19">
        <v>0</v>
      </c>
      <c r="I27" s="20">
        <v>0</v>
      </c>
      <c r="J27" s="20">
        <v>0</v>
      </c>
    </row>
    <row r="29" spans="1:10">
      <c r="A29" s="4" t="s">
        <v>886</v>
      </c>
      <c r="B29" s="15"/>
      <c r="C29" s="4"/>
      <c r="D29" s="4"/>
      <c r="E29" s="12">
        <v>0</v>
      </c>
      <c r="G29" s="12">
        <v>0</v>
      </c>
      <c r="I29" s="13">
        <v>0</v>
      </c>
      <c r="J29" s="13">
        <v>0</v>
      </c>
    </row>
    <row r="32" spans="1:10">
      <c r="A32" s="4" t="s">
        <v>887</v>
      </c>
      <c r="B32" s="15"/>
      <c r="C32" s="4"/>
      <c r="D32" s="4"/>
    </row>
    <row r="33" spans="1:10">
      <c r="A33" s="16" t="s">
        <v>878</v>
      </c>
      <c r="B33" s="17"/>
      <c r="C33" s="16"/>
      <c r="D33" s="16"/>
    </row>
    <row r="34" spans="1:10">
      <c r="A34" s="16" t="s">
        <v>879</v>
      </c>
      <c r="B34" s="17"/>
      <c r="C34" s="16"/>
      <c r="D34" s="16"/>
      <c r="E34" s="19">
        <v>0</v>
      </c>
      <c r="G34" s="19">
        <v>0</v>
      </c>
      <c r="I34" s="20">
        <v>0</v>
      </c>
      <c r="J34" s="20">
        <v>0</v>
      </c>
    </row>
    <row r="36" spans="1:10">
      <c r="A36" s="16" t="s">
        <v>880</v>
      </c>
      <c r="B36" s="17"/>
      <c r="C36" s="16"/>
      <c r="D36" s="16"/>
    </row>
    <row r="37" spans="1:10">
      <c r="A37" s="16" t="s">
        <v>881</v>
      </c>
      <c r="B37" s="17"/>
      <c r="C37" s="16"/>
      <c r="D37" s="16"/>
      <c r="E37" s="19">
        <v>0</v>
      </c>
      <c r="G37" s="19">
        <v>0</v>
      </c>
      <c r="I37" s="20">
        <v>0</v>
      </c>
      <c r="J37" s="20">
        <v>0</v>
      </c>
    </row>
    <row r="39" spans="1:10">
      <c r="A39" s="16" t="s">
        <v>882</v>
      </c>
      <c r="B39" s="17"/>
      <c r="C39" s="16"/>
      <c r="D39" s="16"/>
    </row>
    <row r="40" spans="1:10">
      <c r="A40" s="16" t="s">
        <v>883</v>
      </c>
      <c r="B40" s="17"/>
      <c r="C40" s="16"/>
      <c r="D40" s="16"/>
      <c r="E40" s="19">
        <v>0</v>
      </c>
      <c r="G40" s="19">
        <v>0</v>
      </c>
      <c r="I40" s="20">
        <v>0</v>
      </c>
      <c r="J40" s="20">
        <v>0</v>
      </c>
    </row>
    <row r="42" spans="1:10">
      <c r="A42" s="16" t="s">
        <v>884</v>
      </c>
      <c r="B42" s="17"/>
      <c r="C42" s="16"/>
      <c r="D42" s="16"/>
    </row>
    <row r="43" spans="1:10">
      <c r="A43" s="16" t="s">
        <v>885</v>
      </c>
      <c r="B43" s="17"/>
      <c r="C43" s="16"/>
      <c r="D43" s="16"/>
      <c r="E43" s="19">
        <v>0</v>
      </c>
      <c r="G43" s="19">
        <v>0</v>
      </c>
      <c r="I43" s="20">
        <v>0</v>
      </c>
      <c r="J43" s="20">
        <v>0</v>
      </c>
    </row>
    <row r="45" spans="1:10">
      <c r="A45" s="4" t="s">
        <v>888</v>
      </c>
      <c r="B45" s="15"/>
      <c r="C45" s="4"/>
      <c r="D45" s="4"/>
      <c r="E45" s="12">
        <v>0</v>
      </c>
      <c r="G45" s="12">
        <v>0</v>
      </c>
      <c r="I45" s="13">
        <v>0</v>
      </c>
      <c r="J45" s="13">
        <v>0</v>
      </c>
    </row>
    <row r="49" spans="1:4">
      <c r="A49" s="8" t="s">
        <v>130</v>
      </c>
      <c r="B49" s="18"/>
      <c r="C49" s="8"/>
      <c r="D49" s="8"/>
    </row>
    <row r="53" spans="1:4">
      <c r="A53" s="2" t="s">
        <v>72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rightToLeft="1" workbookViewId="0">
      <selection activeCell="F26" sqref="F26"/>
    </sheetView>
  </sheetViews>
  <sheetFormatPr defaultColWidth="9.140625" defaultRowHeight="12.75"/>
  <cols>
    <col min="1" max="1" width="32.7109375" customWidth="1"/>
    <col min="2" max="2" width="12.7109375" customWidth="1"/>
    <col min="3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889</v>
      </c>
    </row>
    <row r="6" spans="1:11">
      <c r="A6" s="2" t="s">
        <v>2</v>
      </c>
    </row>
    <row r="9" spans="1:11">
      <c r="A9" s="4" t="s">
        <v>74</v>
      </c>
      <c r="B9" s="4" t="s">
        <v>75</v>
      </c>
      <c r="C9" s="4" t="s">
        <v>194</v>
      </c>
      <c r="D9" s="4" t="s">
        <v>79</v>
      </c>
      <c r="E9" s="4" t="s">
        <v>133</v>
      </c>
      <c r="F9" s="4" t="s">
        <v>135</v>
      </c>
      <c r="G9" s="4" t="s">
        <v>41</v>
      </c>
      <c r="H9" s="4" t="s">
        <v>818</v>
      </c>
      <c r="I9" s="4" t="s">
        <v>136</v>
      </c>
      <c r="J9" s="4" t="s">
        <v>137</v>
      </c>
      <c r="K9" s="4" t="s">
        <v>84</v>
      </c>
    </row>
    <row r="10" spans="1:11" ht="13.5" thickBot="1">
      <c r="A10" s="5"/>
      <c r="B10" s="5"/>
      <c r="C10" s="5"/>
      <c r="D10" s="5"/>
      <c r="E10" s="5" t="s">
        <v>138</v>
      </c>
      <c r="F10" s="5" t="s">
        <v>140</v>
      </c>
      <c r="G10" s="5" t="s">
        <v>141</v>
      </c>
      <c r="H10" s="5" t="s">
        <v>86</v>
      </c>
      <c r="I10" s="5" t="s">
        <v>85</v>
      </c>
      <c r="J10" s="5" t="s">
        <v>85</v>
      </c>
      <c r="K10" s="5" t="s">
        <v>85</v>
      </c>
    </row>
    <row r="13" spans="1:11">
      <c r="A13" s="4" t="s">
        <v>890</v>
      </c>
      <c r="B13" s="15"/>
      <c r="C13" s="4"/>
      <c r="D13" s="4"/>
      <c r="E13" s="4"/>
      <c r="F13" s="12">
        <v>0</v>
      </c>
      <c r="H13" s="12">
        <v>0</v>
      </c>
      <c r="J13" s="13">
        <v>0</v>
      </c>
      <c r="K13" s="13">
        <v>0</v>
      </c>
    </row>
    <row r="16" spans="1:11">
      <c r="A16" s="4" t="s">
        <v>891</v>
      </c>
      <c r="B16" s="15"/>
      <c r="C16" s="4"/>
      <c r="D16" s="4"/>
      <c r="E16" s="4"/>
    </row>
    <row r="17" spans="1:11">
      <c r="A17" s="16" t="s">
        <v>766</v>
      </c>
      <c r="B17" s="17"/>
      <c r="C17" s="16"/>
      <c r="D17" s="16"/>
      <c r="E17" s="16"/>
    </row>
    <row r="18" spans="1:11">
      <c r="A18" s="16" t="s">
        <v>767</v>
      </c>
      <c r="B18" s="17"/>
      <c r="C18" s="16"/>
      <c r="D18" s="16"/>
      <c r="E18" s="16"/>
      <c r="F18" s="19">
        <v>0</v>
      </c>
      <c r="H18" s="19">
        <v>0</v>
      </c>
      <c r="J18" s="20">
        <v>0</v>
      </c>
      <c r="K18" s="20">
        <v>0</v>
      </c>
    </row>
    <row r="20" spans="1:11">
      <c r="A20" s="4" t="s">
        <v>892</v>
      </c>
      <c r="B20" s="15"/>
      <c r="C20" s="4"/>
      <c r="D20" s="4"/>
      <c r="E20" s="4"/>
      <c r="F20" s="12">
        <v>0</v>
      </c>
      <c r="H20" s="12">
        <v>0</v>
      </c>
      <c r="J20" s="13">
        <v>0</v>
      </c>
      <c r="K20" s="13">
        <v>0</v>
      </c>
    </row>
    <row r="23" spans="1:11">
      <c r="A23" s="4" t="s">
        <v>893</v>
      </c>
      <c r="B23" s="15"/>
      <c r="C23" s="4"/>
      <c r="D23" s="4"/>
      <c r="E23" s="4"/>
    </row>
    <row r="24" spans="1:11">
      <c r="A24" s="16" t="s">
        <v>768</v>
      </c>
      <c r="B24" s="17"/>
      <c r="C24" s="16"/>
      <c r="D24" s="16"/>
      <c r="E24" s="16"/>
    </row>
    <row r="25" spans="1:11">
      <c r="A25" s="16" t="s">
        <v>769</v>
      </c>
      <c r="B25" s="17"/>
      <c r="C25" s="16"/>
      <c r="D25" s="16"/>
      <c r="E25" s="16"/>
      <c r="F25" s="19">
        <v>0</v>
      </c>
      <c r="H25" s="19">
        <v>0</v>
      </c>
      <c r="J25" s="20">
        <v>0</v>
      </c>
      <c r="K25" s="20">
        <v>0</v>
      </c>
    </row>
    <row r="27" spans="1:11">
      <c r="A27" s="4" t="s">
        <v>894</v>
      </c>
      <c r="B27" s="15"/>
      <c r="C27" s="4"/>
      <c r="D27" s="4"/>
      <c r="E27" s="4"/>
      <c r="F27" s="12">
        <v>0</v>
      </c>
      <c r="H27" s="12">
        <v>0</v>
      </c>
      <c r="J27" s="13">
        <v>0</v>
      </c>
      <c r="K27" s="13">
        <v>0</v>
      </c>
    </row>
    <row r="31" spans="1:11">
      <c r="A31" s="8" t="s">
        <v>130</v>
      </c>
      <c r="B31" s="18"/>
      <c r="C31" s="8"/>
      <c r="D31" s="8"/>
      <c r="E31" s="8"/>
    </row>
    <row r="35" spans="1:1">
      <c r="A35" s="2" t="s">
        <v>72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9"/>
  <sheetViews>
    <sheetView rightToLeft="1" workbookViewId="0">
      <selection sqref="A1:A1048576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895</v>
      </c>
    </row>
    <row r="6" spans="1:11">
      <c r="A6" s="2" t="s">
        <v>2</v>
      </c>
    </row>
    <row r="9" spans="1:11">
      <c r="A9" s="4" t="s">
        <v>74</v>
      </c>
      <c r="B9" s="4" t="s">
        <v>75</v>
      </c>
      <c r="C9" s="4" t="s">
        <v>194</v>
      </c>
      <c r="D9" s="4" t="s">
        <v>133</v>
      </c>
      <c r="E9" s="4" t="s">
        <v>79</v>
      </c>
      <c r="F9" s="4" t="s">
        <v>135</v>
      </c>
      <c r="G9" s="4" t="s">
        <v>41</v>
      </c>
      <c r="H9" s="4" t="s">
        <v>818</v>
      </c>
      <c r="I9" s="4" t="s">
        <v>136</v>
      </c>
      <c r="J9" s="4" t="s">
        <v>137</v>
      </c>
      <c r="K9" s="4" t="s">
        <v>84</v>
      </c>
    </row>
    <row r="10" spans="1:11" ht="13.5" thickBot="1">
      <c r="A10" s="5"/>
      <c r="B10" s="5"/>
      <c r="C10" s="5"/>
      <c r="D10" s="5" t="s">
        <v>138</v>
      </c>
      <c r="E10" s="5"/>
      <c r="F10" s="5" t="s">
        <v>140</v>
      </c>
      <c r="G10" s="5" t="s">
        <v>141</v>
      </c>
      <c r="H10" s="5" t="s">
        <v>86</v>
      </c>
      <c r="I10" s="5" t="s">
        <v>85</v>
      </c>
      <c r="J10" s="5" t="s">
        <v>85</v>
      </c>
      <c r="K10" s="5" t="s">
        <v>85</v>
      </c>
    </row>
    <row r="13" spans="1:11">
      <c r="A13" s="4" t="s">
        <v>896</v>
      </c>
      <c r="B13" s="15"/>
      <c r="C13" s="4"/>
      <c r="D13" s="4"/>
      <c r="E13" s="4"/>
      <c r="F13" s="12">
        <v>0</v>
      </c>
      <c r="H13" s="12">
        <v>0</v>
      </c>
      <c r="J13" s="13">
        <v>0</v>
      </c>
      <c r="K13" s="13">
        <v>0</v>
      </c>
    </row>
    <row r="16" spans="1:11">
      <c r="A16" s="4" t="s">
        <v>897</v>
      </c>
      <c r="B16" s="15"/>
      <c r="C16" s="4"/>
      <c r="D16" s="4"/>
      <c r="E16" s="4"/>
    </row>
    <row r="17" spans="1:11">
      <c r="A17" s="16" t="s">
        <v>898</v>
      </c>
      <c r="B17" s="17"/>
      <c r="C17" s="16"/>
      <c r="D17" s="16"/>
      <c r="E17" s="16"/>
    </row>
    <row r="18" spans="1:11">
      <c r="A18" s="16" t="s">
        <v>899</v>
      </c>
      <c r="B18" s="17"/>
      <c r="C18" s="16"/>
      <c r="D18" s="16"/>
      <c r="E18" s="16"/>
      <c r="F18" s="19">
        <v>0</v>
      </c>
      <c r="H18" s="19">
        <v>0</v>
      </c>
      <c r="J18" s="20">
        <v>0</v>
      </c>
      <c r="K18" s="20">
        <v>0</v>
      </c>
    </row>
    <row r="20" spans="1:11">
      <c r="A20" s="16" t="s">
        <v>900</v>
      </c>
      <c r="B20" s="17"/>
      <c r="C20" s="16"/>
      <c r="D20" s="16"/>
      <c r="E20" s="16"/>
    </row>
    <row r="21" spans="1:11">
      <c r="A21" s="16" t="s">
        <v>901</v>
      </c>
      <c r="B21" s="17"/>
      <c r="C21" s="16"/>
      <c r="D21" s="16"/>
      <c r="E21" s="16"/>
      <c r="F21" s="19">
        <v>0</v>
      </c>
      <c r="H21" s="19">
        <v>0</v>
      </c>
      <c r="J21" s="20">
        <v>0</v>
      </c>
      <c r="K21" s="20">
        <v>0</v>
      </c>
    </row>
    <row r="23" spans="1:11">
      <c r="A23" s="16" t="s">
        <v>902</v>
      </c>
      <c r="B23" s="17"/>
      <c r="C23" s="16"/>
      <c r="D23" s="16"/>
      <c r="E23" s="16"/>
    </row>
    <row r="24" spans="1:11">
      <c r="A24" s="16" t="s">
        <v>903</v>
      </c>
      <c r="B24" s="17"/>
      <c r="C24" s="16"/>
      <c r="D24" s="16"/>
      <c r="E24" s="16"/>
      <c r="F24" s="19">
        <v>0</v>
      </c>
      <c r="H24" s="19">
        <v>0</v>
      </c>
      <c r="J24" s="20">
        <v>0</v>
      </c>
      <c r="K24" s="20">
        <v>0</v>
      </c>
    </row>
    <row r="26" spans="1:11">
      <c r="A26" s="16" t="s">
        <v>904</v>
      </c>
      <c r="B26" s="17"/>
      <c r="C26" s="16"/>
      <c r="D26" s="16"/>
      <c r="E26" s="16"/>
    </row>
    <row r="27" spans="1:11">
      <c r="A27" s="16" t="s">
        <v>905</v>
      </c>
      <c r="B27" s="17"/>
      <c r="C27" s="16"/>
      <c r="D27" s="16"/>
      <c r="E27" s="16"/>
      <c r="F27" s="19">
        <v>0</v>
      </c>
      <c r="H27" s="19">
        <v>0</v>
      </c>
      <c r="J27" s="20">
        <v>0</v>
      </c>
      <c r="K27" s="20">
        <v>0</v>
      </c>
    </row>
    <row r="29" spans="1:11">
      <c r="A29" s="16" t="s">
        <v>906</v>
      </c>
      <c r="B29" s="17"/>
      <c r="C29" s="16"/>
      <c r="D29" s="16"/>
      <c r="E29" s="16"/>
    </row>
    <row r="30" spans="1:11">
      <c r="A30" s="16" t="s">
        <v>907</v>
      </c>
      <c r="B30" s="17"/>
      <c r="C30" s="16"/>
      <c r="D30" s="16"/>
      <c r="E30" s="16"/>
      <c r="F30" s="19">
        <v>0</v>
      </c>
      <c r="H30" s="19">
        <v>0</v>
      </c>
      <c r="J30" s="20">
        <v>0</v>
      </c>
      <c r="K30" s="20">
        <v>0</v>
      </c>
    </row>
    <row r="32" spans="1:11">
      <c r="A32" s="4" t="s">
        <v>908</v>
      </c>
      <c r="B32" s="15"/>
      <c r="C32" s="4"/>
      <c r="D32" s="4"/>
      <c r="E32" s="4"/>
      <c r="F32" s="12">
        <v>0</v>
      </c>
      <c r="H32" s="12">
        <v>0</v>
      </c>
      <c r="J32" s="13">
        <v>0</v>
      </c>
      <c r="K32" s="13">
        <v>0</v>
      </c>
    </row>
    <row r="35" spans="1:11">
      <c r="A35" s="4" t="s">
        <v>909</v>
      </c>
      <c r="B35" s="15"/>
      <c r="C35" s="4"/>
      <c r="D35" s="4"/>
      <c r="E35" s="4"/>
    </row>
    <row r="36" spans="1:11">
      <c r="A36" s="16" t="s">
        <v>898</v>
      </c>
      <c r="B36" s="17"/>
      <c r="C36" s="16"/>
      <c r="D36" s="16"/>
      <c r="E36" s="16"/>
    </row>
    <row r="37" spans="1:11">
      <c r="A37" s="16" t="s">
        <v>899</v>
      </c>
      <c r="B37" s="17"/>
      <c r="C37" s="16"/>
      <c r="D37" s="16"/>
      <c r="E37" s="16"/>
      <c r="F37" s="19">
        <v>0</v>
      </c>
      <c r="H37" s="19">
        <v>0</v>
      </c>
      <c r="J37" s="20">
        <v>0</v>
      </c>
      <c r="K37" s="20">
        <v>0</v>
      </c>
    </row>
    <row r="39" spans="1:11">
      <c r="A39" s="16" t="s">
        <v>910</v>
      </c>
      <c r="B39" s="17"/>
      <c r="C39" s="16"/>
      <c r="D39" s="16"/>
      <c r="E39" s="16"/>
    </row>
    <row r="40" spans="1:11">
      <c r="A40" s="16" t="s">
        <v>911</v>
      </c>
      <c r="B40" s="17"/>
      <c r="C40" s="16"/>
      <c r="D40" s="16"/>
      <c r="E40" s="16"/>
      <c r="F40" s="19">
        <v>0</v>
      </c>
      <c r="H40" s="19">
        <v>0</v>
      </c>
      <c r="J40" s="20">
        <v>0</v>
      </c>
      <c r="K40" s="20">
        <v>0</v>
      </c>
    </row>
    <row r="42" spans="1:11">
      <c r="A42" s="16" t="s">
        <v>904</v>
      </c>
      <c r="B42" s="17"/>
      <c r="C42" s="16"/>
      <c r="D42" s="16"/>
      <c r="E42" s="16"/>
    </row>
    <row r="43" spans="1:11">
      <c r="A43" s="16" t="s">
        <v>905</v>
      </c>
      <c r="B43" s="17"/>
      <c r="C43" s="16"/>
      <c r="D43" s="16"/>
      <c r="E43" s="16"/>
      <c r="F43" s="19">
        <v>0</v>
      </c>
      <c r="H43" s="19">
        <v>0</v>
      </c>
      <c r="J43" s="20">
        <v>0</v>
      </c>
      <c r="K43" s="20">
        <v>0</v>
      </c>
    </row>
    <row r="45" spans="1:11">
      <c r="A45" s="16" t="s">
        <v>912</v>
      </c>
      <c r="B45" s="17"/>
      <c r="C45" s="16"/>
      <c r="D45" s="16"/>
      <c r="E45" s="16"/>
    </row>
    <row r="46" spans="1:11">
      <c r="A46" s="16" t="s">
        <v>913</v>
      </c>
      <c r="B46" s="17"/>
      <c r="C46" s="16"/>
      <c r="D46" s="16"/>
      <c r="E46" s="16"/>
      <c r="F46" s="19">
        <v>0</v>
      </c>
      <c r="H46" s="19">
        <v>0</v>
      </c>
      <c r="J46" s="20">
        <v>0</v>
      </c>
      <c r="K46" s="20">
        <v>0</v>
      </c>
    </row>
    <row r="48" spans="1:11">
      <c r="A48" s="16" t="s">
        <v>906</v>
      </c>
      <c r="B48" s="17"/>
      <c r="C48" s="16"/>
      <c r="D48" s="16"/>
      <c r="E48" s="16"/>
    </row>
    <row r="49" spans="1:11">
      <c r="A49" s="16" t="s">
        <v>907</v>
      </c>
      <c r="B49" s="17"/>
      <c r="C49" s="16"/>
      <c r="D49" s="16"/>
      <c r="E49" s="16"/>
      <c r="F49" s="19">
        <v>0</v>
      </c>
      <c r="H49" s="19">
        <v>0</v>
      </c>
      <c r="J49" s="20">
        <v>0</v>
      </c>
      <c r="K49" s="20">
        <v>0</v>
      </c>
    </row>
    <row r="51" spans="1:11">
      <c r="A51" s="4" t="s">
        <v>914</v>
      </c>
      <c r="B51" s="15"/>
      <c r="C51" s="4"/>
      <c r="D51" s="4"/>
      <c r="E51" s="4"/>
      <c r="F51" s="12">
        <v>0</v>
      </c>
      <c r="H51" s="12">
        <v>0</v>
      </c>
      <c r="J51" s="13">
        <v>0</v>
      </c>
      <c r="K51" s="13">
        <v>0</v>
      </c>
    </row>
    <row r="55" spans="1:11">
      <c r="A55" s="8" t="s">
        <v>130</v>
      </c>
      <c r="B55" s="18"/>
      <c r="C55" s="8"/>
      <c r="D55" s="8"/>
      <c r="E55" s="8"/>
    </row>
    <row r="59" spans="1:11">
      <c r="A59" s="2" t="s">
        <v>72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8"/>
  <sheetViews>
    <sheetView rightToLeft="1" topLeftCell="A10" workbookViewId="0">
      <selection activeCell="G36" sqref="G36"/>
    </sheetView>
  </sheetViews>
  <sheetFormatPr defaultColWidth="9.140625" defaultRowHeight="12.75"/>
  <cols>
    <col min="1" max="1" width="49.7109375" customWidth="1"/>
    <col min="2" max="2" width="14.7109375" customWidth="1"/>
    <col min="3" max="3" width="13.7109375" customWidth="1"/>
    <col min="4" max="4" width="8.7109375" customWidth="1"/>
    <col min="5" max="5" width="10.7109375" customWidth="1"/>
    <col min="6" max="6" width="17.7109375" customWidth="1"/>
    <col min="7" max="7" width="14.7109375" customWidth="1"/>
    <col min="8" max="8" width="16.7109375" customWidth="1"/>
    <col min="9" max="9" width="11.7109375" customWidth="1"/>
    <col min="10" max="10" width="28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73</v>
      </c>
    </row>
    <row r="6" spans="1:11">
      <c r="A6" s="2" t="s">
        <v>2</v>
      </c>
    </row>
    <row r="9" spans="1:11">
      <c r="A9" s="4" t="s">
        <v>74</v>
      </c>
      <c r="B9" s="4" t="s">
        <v>75</v>
      </c>
      <c r="C9" s="4" t="s">
        <v>76</v>
      </c>
      <c r="D9" s="4" t="s">
        <v>77</v>
      </c>
      <c r="E9" s="4" t="s">
        <v>78</v>
      </c>
      <c r="F9" s="4" t="s">
        <v>79</v>
      </c>
      <c r="G9" s="4" t="s">
        <v>80</v>
      </c>
      <c r="H9" s="4" t="s">
        <v>81</v>
      </c>
      <c r="I9" s="4" t="s">
        <v>82</v>
      </c>
      <c r="J9" s="4" t="s">
        <v>83</v>
      </c>
      <c r="K9" s="4" t="s">
        <v>84</v>
      </c>
    </row>
    <row r="10" spans="1:11" ht="13.5" thickBot="1">
      <c r="A10" s="5"/>
      <c r="B10" s="5"/>
      <c r="C10" s="5"/>
      <c r="D10" s="5"/>
      <c r="E10" s="5"/>
      <c r="F10" s="5"/>
      <c r="G10" s="5" t="s">
        <v>85</v>
      </c>
      <c r="H10" s="5" t="s">
        <v>85</v>
      </c>
      <c r="I10" s="5" t="s">
        <v>86</v>
      </c>
      <c r="J10" s="5" t="s">
        <v>85</v>
      </c>
      <c r="K10" s="5" t="s">
        <v>85</v>
      </c>
    </row>
    <row r="13" spans="1:11">
      <c r="A13" s="4" t="s">
        <v>87</v>
      </c>
      <c r="B13" s="15"/>
      <c r="C13" s="4"/>
      <c r="D13" s="4"/>
      <c r="E13" s="4"/>
      <c r="F13" s="4"/>
      <c r="I13" s="12">
        <v>1141.8900000000001</v>
      </c>
      <c r="J13" s="13">
        <v>1</v>
      </c>
      <c r="K13" s="13">
        <f>I13/'סיכום נכסי ההשקעה'!B49</f>
        <v>6.6982551300261262E-2</v>
      </c>
    </row>
    <row r="16" spans="1:11">
      <c r="A16" s="4" t="s">
        <v>88</v>
      </c>
      <c r="B16" s="15"/>
      <c r="C16" s="4"/>
      <c r="D16" s="4"/>
      <c r="E16" s="4"/>
      <c r="F16" s="4"/>
    </row>
    <row r="17" spans="1:11">
      <c r="A17" s="16" t="s">
        <v>89</v>
      </c>
      <c r="B17" s="17"/>
      <c r="C17" s="16"/>
      <c r="D17" s="16"/>
      <c r="E17" s="16"/>
      <c r="F17" s="16"/>
    </row>
    <row r="18" spans="1:11">
      <c r="A18" s="8" t="s">
        <v>90</v>
      </c>
      <c r="B18" s="18" t="s">
        <v>91</v>
      </c>
      <c r="C18" s="8">
        <v>662</v>
      </c>
      <c r="D18" s="8" t="s">
        <v>92</v>
      </c>
      <c r="E18" s="22">
        <v>0</v>
      </c>
      <c r="F18" s="8" t="s">
        <v>93</v>
      </c>
      <c r="G18" s="22">
        <v>0</v>
      </c>
      <c r="H18" s="22">
        <v>0</v>
      </c>
      <c r="I18" s="9">
        <v>7.5</v>
      </c>
      <c r="J18" s="10">
        <v>6.4999999999999997E-3</v>
      </c>
      <c r="K18" s="10">
        <f>I18/'סיכום נכסי ההשקעה'!$B$49</f>
        <v>4.3994529661522513E-4</v>
      </c>
    </row>
    <row r="19" spans="1:11">
      <c r="A19" s="16" t="s">
        <v>94</v>
      </c>
      <c r="B19" s="17"/>
      <c r="C19" s="16"/>
      <c r="D19" s="16"/>
      <c r="E19" s="16"/>
      <c r="F19" s="16"/>
      <c r="I19" s="19">
        <v>7.5</v>
      </c>
      <c r="J19" s="20">
        <v>6.4999999999999997E-3</v>
      </c>
      <c r="K19" s="20">
        <f>+K18</f>
        <v>4.3994529661522513E-4</v>
      </c>
    </row>
    <row r="21" spans="1:11">
      <c r="A21" s="16" t="s">
        <v>95</v>
      </c>
      <c r="B21" s="17"/>
      <c r="C21" s="16"/>
      <c r="D21" s="16"/>
      <c r="E21" s="16"/>
      <c r="F21" s="16"/>
    </row>
    <row r="22" spans="1:11">
      <c r="A22" s="8" t="s">
        <v>96</v>
      </c>
      <c r="B22" s="18" t="s">
        <v>97</v>
      </c>
      <c r="C22" s="8">
        <v>1134</v>
      </c>
      <c r="D22" s="8" t="s">
        <v>92</v>
      </c>
      <c r="E22" s="22">
        <v>0</v>
      </c>
      <c r="F22" s="8" t="s">
        <v>52</v>
      </c>
      <c r="G22" s="22">
        <v>0</v>
      </c>
      <c r="H22" s="22">
        <v>0</v>
      </c>
      <c r="I22" s="9">
        <v>0.76</v>
      </c>
      <c r="J22" s="10">
        <v>6.9999999999999999E-4</v>
      </c>
      <c r="K22" s="10">
        <f>I22/'סיכום נכסי ההשקעה'!$B$49</f>
        <v>4.458112339034281E-5</v>
      </c>
    </row>
    <row r="23" spans="1:11">
      <c r="A23" s="8" t="s">
        <v>98</v>
      </c>
      <c r="B23" s="18" t="s">
        <v>99</v>
      </c>
      <c r="C23" s="8">
        <v>1134</v>
      </c>
      <c r="D23" s="8" t="s">
        <v>92</v>
      </c>
      <c r="E23" s="22">
        <v>0</v>
      </c>
      <c r="F23" s="8" t="s">
        <v>64</v>
      </c>
      <c r="G23" s="22">
        <v>0</v>
      </c>
      <c r="H23" s="22">
        <v>0</v>
      </c>
      <c r="I23" s="9">
        <v>26.5</v>
      </c>
      <c r="J23" s="10">
        <v>2.29E-2</v>
      </c>
      <c r="K23" s="10">
        <f>I23/'סיכום נכסי ההשקעה'!$B$49</f>
        <v>1.5544733813737954E-3</v>
      </c>
    </row>
    <row r="24" spans="1:11">
      <c r="A24" s="8" t="s">
        <v>100</v>
      </c>
      <c r="B24" s="18" t="s">
        <v>101</v>
      </c>
      <c r="C24" s="8">
        <v>1134</v>
      </c>
      <c r="D24" s="8" t="s">
        <v>92</v>
      </c>
      <c r="E24" s="22">
        <v>0</v>
      </c>
      <c r="F24" s="8" t="s">
        <v>42</v>
      </c>
      <c r="G24" s="22">
        <v>0</v>
      </c>
      <c r="H24" s="22">
        <v>0</v>
      </c>
      <c r="I24" s="9">
        <v>435.92</v>
      </c>
      <c r="J24" s="10">
        <v>0.37630000000000002</v>
      </c>
      <c r="K24" s="10">
        <f>I24/'סיכום נכסי ההשקעה'!$B$49</f>
        <v>2.5570793826734526E-2</v>
      </c>
    </row>
    <row r="25" spans="1:11">
      <c r="A25" s="8" t="s">
        <v>1060</v>
      </c>
      <c r="B25" s="18" t="s">
        <v>1059</v>
      </c>
      <c r="C25" s="8">
        <v>22</v>
      </c>
      <c r="D25" s="8" t="s">
        <v>92</v>
      </c>
      <c r="E25" s="22">
        <v>0</v>
      </c>
      <c r="F25" s="8" t="s">
        <v>42</v>
      </c>
      <c r="G25" s="22">
        <v>0</v>
      </c>
      <c r="H25" s="22">
        <v>0</v>
      </c>
      <c r="I25" s="9">
        <v>-8.1999999999999993</v>
      </c>
      <c r="J25" s="10">
        <v>7.1000000000000004E-3</v>
      </c>
      <c r="K25" s="10">
        <f>I25/'סיכום נכסי ההשקעה'!$B$49</f>
        <v>-4.8100685763264608E-4</v>
      </c>
    </row>
    <row r="26" spans="1:11">
      <c r="A26" s="8" t="s">
        <v>102</v>
      </c>
      <c r="B26" s="18" t="s">
        <v>103</v>
      </c>
      <c r="C26" s="8">
        <v>1134</v>
      </c>
      <c r="D26" s="8" t="s">
        <v>92</v>
      </c>
      <c r="E26" s="22">
        <v>0</v>
      </c>
      <c r="F26" s="8" t="s">
        <v>47</v>
      </c>
      <c r="G26" s="22">
        <v>0</v>
      </c>
      <c r="H26" s="22">
        <v>0</v>
      </c>
      <c r="I26" s="9">
        <v>47.51</v>
      </c>
      <c r="J26" s="10">
        <v>4.1000000000000002E-2</v>
      </c>
      <c r="K26" s="10">
        <f>I26/'סיכום נכסי ההשקעה'!$B$49</f>
        <v>2.7869068056252458E-3</v>
      </c>
    </row>
    <row r="27" spans="1:11">
      <c r="A27" s="8" t="s">
        <v>104</v>
      </c>
      <c r="B27" s="18" t="s">
        <v>105</v>
      </c>
      <c r="C27" s="8">
        <v>1134</v>
      </c>
      <c r="D27" s="8" t="s">
        <v>92</v>
      </c>
      <c r="E27" s="22">
        <v>0</v>
      </c>
      <c r="F27" s="8" t="s">
        <v>44</v>
      </c>
      <c r="G27" s="22">
        <v>0</v>
      </c>
      <c r="H27" s="22">
        <v>0</v>
      </c>
      <c r="I27" s="9">
        <v>42.04</v>
      </c>
      <c r="J27" s="10">
        <v>3.6299999999999999E-2</v>
      </c>
      <c r="K27" s="10">
        <f>I27/'סיכום נכסי ההשקעה'!$B$49</f>
        <v>2.4660400359605419E-3</v>
      </c>
    </row>
    <row r="28" spans="1:11">
      <c r="A28" s="8" t="s">
        <v>106</v>
      </c>
      <c r="B28" s="18" t="s">
        <v>107</v>
      </c>
      <c r="C28" s="8">
        <v>1134</v>
      </c>
      <c r="D28" s="8" t="s">
        <v>92</v>
      </c>
      <c r="E28" s="22">
        <v>0</v>
      </c>
      <c r="F28" s="8" t="s">
        <v>57</v>
      </c>
      <c r="G28" s="22">
        <v>0</v>
      </c>
      <c r="H28" s="22">
        <v>0</v>
      </c>
      <c r="I28" s="9">
        <v>15.2</v>
      </c>
      <c r="J28" s="10">
        <v>1.3100000000000001E-2</v>
      </c>
      <c r="K28" s="10">
        <f>I28/'סיכום נכסי ההשקעה'!$B$49</f>
        <v>8.916224678068562E-4</v>
      </c>
    </row>
    <row r="29" spans="1:11">
      <c r="A29" s="16" t="s">
        <v>108</v>
      </c>
      <c r="B29" s="17"/>
      <c r="C29" s="16"/>
      <c r="D29" s="16"/>
      <c r="E29" s="16"/>
      <c r="F29" s="16"/>
      <c r="I29" s="19">
        <v>559.73</v>
      </c>
      <c r="J29" s="20">
        <v>0.49740000000000001</v>
      </c>
      <c r="K29" s="20">
        <f>SUM(K22:K28)</f>
        <v>3.2833410783258667E-2</v>
      </c>
    </row>
    <row r="31" spans="1:11">
      <c r="A31" s="16" t="s">
        <v>109</v>
      </c>
      <c r="B31" s="17"/>
      <c r="C31" s="16"/>
      <c r="D31" s="16"/>
      <c r="E31" s="16"/>
      <c r="F31" s="16"/>
    </row>
    <row r="32" spans="1:11">
      <c r="A32" s="8" t="s">
        <v>110</v>
      </c>
      <c r="B32" s="18" t="s">
        <v>111</v>
      </c>
      <c r="C32" s="8">
        <v>1134</v>
      </c>
      <c r="D32" s="8" t="s">
        <v>92</v>
      </c>
      <c r="E32" s="22">
        <v>0</v>
      </c>
      <c r="F32" s="8" t="s">
        <v>93</v>
      </c>
      <c r="G32" s="61">
        <v>2.0000000000000001E-4</v>
      </c>
      <c r="H32" s="22">
        <v>0</v>
      </c>
      <c r="I32" s="9">
        <v>532.09</v>
      </c>
      <c r="J32" s="10">
        <v>0.45939999999999998</v>
      </c>
      <c r="K32" s="10">
        <f>I32/'סיכום נכסי ההשקעה'!$B$49</f>
        <v>3.1212065716799353E-2</v>
      </c>
    </row>
    <row r="33" spans="1:11">
      <c r="A33" s="8" t="s">
        <v>112</v>
      </c>
      <c r="B33" s="18" t="s">
        <v>113</v>
      </c>
      <c r="C33" s="8">
        <v>1134</v>
      </c>
      <c r="D33" s="8" t="s">
        <v>92</v>
      </c>
      <c r="E33" s="22">
        <v>0</v>
      </c>
      <c r="F33" s="8" t="s">
        <v>93</v>
      </c>
      <c r="G33" s="61">
        <v>2.0000000000000001E-4</v>
      </c>
      <c r="H33" s="22">
        <v>0</v>
      </c>
      <c r="I33" s="9">
        <v>26.45</v>
      </c>
      <c r="J33" s="10">
        <v>2.2800000000000001E-2</v>
      </c>
      <c r="K33" s="10">
        <f>I33/'סיכום נכסי ההשקעה'!$B$49</f>
        <v>1.5515404127296939E-3</v>
      </c>
    </row>
    <row r="34" spans="1:11">
      <c r="A34" s="8" t="s">
        <v>114</v>
      </c>
      <c r="B34" s="18" t="s">
        <v>115</v>
      </c>
      <c r="C34" s="8">
        <v>1134</v>
      </c>
      <c r="D34" s="8" t="s">
        <v>92</v>
      </c>
      <c r="E34" s="22">
        <v>0</v>
      </c>
      <c r="F34" s="8" t="s">
        <v>93</v>
      </c>
      <c r="G34" s="61">
        <v>2.0000000000000001E-4</v>
      </c>
      <c r="H34" s="22">
        <v>0</v>
      </c>
      <c r="I34" s="9">
        <v>10.28</v>
      </c>
      <c r="J34" s="10">
        <v>8.8999999999999999E-3</v>
      </c>
      <c r="K34" s="10">
        <f>I34/'סיכום נכסי ההשקעה'!$B$49</f>
        <v>6.0301835322726849E-4</v>
      </c>
    </row>
    <row r="35" spans="1:11">
      <c r="A35" s="8" t="s">
        <v>116</v>
      </c>
      <c r="B35" s="18" t="s">
        <v>117</v>
      </c>
      <c r="C35" s="8">
        <v>1134</v>
      </c>
      <c r="D35" s="8" t="s">
        <v>92</v>
      </c>
      <c r="E35" s="22"/>
      <c r="F35" s="8" t="s">
        <v>93</v>
      </c>
      <c r="G35" s="61">
        <v>2.0000000000000001E-4</v>
      </c>
      <c r="H35" s="22">
        <v>0</v>
      </c>
      <c r="I35" s="9">
        <v>5.83</v>
      </c>
      <c r="J35" s="10">
        <v>5.0000000000000001E-3</v>
      </c>
      <c r="K35" s="10">
        <f>I35/'סיכום נכסי ההשקעה'!$B$49</f>
        <v>3.41984143902235E-4</v>
      </c>
    </row>
    <row r="36" spans="1:11">
      <c r="A36" s="16" t="s">
        <v>118</v>
      </c>
      <c r="B36" s="17"/>
      <c r="C36" s="16"/>
      <c r="D36" s="16"/>
      <c r="E36" s="16"/>
      <c r="F36" s="16"/>
      <c r="I36" s="19">
        <v>574.66</v>
      </c>
      <c r="J36" s="20">
        <v>0.49609999999999999</v>
      </c>
      <c r="K36" s="20">
        <f>SUM(K32:K35)</f>
        <v>3.3708608626658552E-2</v>
      </c>
    </row>
    <row r="38" spans="1:11">
      <c r="A38" s="16" t="s">
        <v>119</v>
      </c>
      <c r="B38" s="17"/>
      <c r="C38" s="16"/>
      <c r="D38" s="16"/>
      <c r="E38" s="16"/>
      <c r="F38" s="16"/>
    </row>
    <row r="39" spans="1:11">
      <c r="A39" s="16" t="s">
        <v>120</v>
      </c>
      <c r="B39" s="17"/>
      <c r="C39" s="16"/>
      <c r="D39" s="16"/>
      <c r="E39" s="16"/>
      <c r="F39" s="16"/>
      <c r="I39" s="19">
        <v>0</v>
      </c>
      <c r="J39" s="20">
        <v>0</v>
      </c>
      <c r="K39" s="20">
        <v>0</v>
      </c>
    </row>
    <row r="41" spans="1:11">
      <c r="A41" s="16" t="s">
        <v>121</v>
      </c>
      <c r="B41" s="17"/>
      <c r="C41" s="16"/>
      <c r="D41" s="16"/>
      <c r="E41" s="16"/>
      <c r="F41" s="16"/>
    </row>
    <row r="42" spans="1:11">
      <c r="A42" s="16" t="s">
        <v>122</v>
      </c>
      <c r="B42" s="17"/>
      <c r="C42" s="16"/>
      <c r="D42" s="16"/>
      <c r="E42" s="16"/>
      <c r="F42" s="16"/>
      <c r="I42" s="19">
        <v>0</v>
      </c>
      <c r="J42" s="20">
        <v>0</v>
      </c>
      <c r="K42" s="20">
        <v>0</v>
      </c>
    </row>
    <row r="44" spans="1:11">
      <c r="A44" s="16" t="s">
        <v>123</v>
      </c>
      <c r="B44" s="17"/>
      <c r="C44" s="16"/>
      <c r="D44" s="16"/>
      <c r="E44" s="16"/>
      <c r="F44" s="16"/>
    </row>
    <row r="45" spans="1:11">
      <c r="A45" s="16" t="s">
        <v>124</v>
      </c>
      <c r="B45" s="17"/>
      <c r="C45" s="16"/>
      <c r="D45" s="16"/>
      <c r="E45" s="16"/>
      <c r="F45" s="16"/>
      <c r="I45" s="19">
        <v>0</v>
      </c>
      <c r="J45" s="20">
        <v>0</v>
      </c>
      <c r="K45" s="20">
        <v>0</v>
      </c>
    </row>
    <row r="47" spans="1:11">
      <c r="A47" s="16" t="s">
        <v>125</v>
      </c>
      <c r="B47" s="17"/>
      <c r="C47" s="16"/>
      <c r="D47" s="16"/>
      <c r="E47" s="16"/>
      <c r="F47" s="16"/>
    </row>
    <row r="48" spans="1:11">
      <c r="A48" s="16" t="s">
        <v>126</v>
      </c>
      <c r="B48" s="17"/>
      <c r="C48" s="16"/>
      <c r="D48" s="16"/>
      <c r="E48" s="16"/>
      <c r="F48" s="16"/>
      <c r="I48" s="19">
        <v>0</v>
      </c>
      <c r="J48" s="20">
        <v>0</v>
      </c>
      <c r="K48" s="20">
        <v>0</v>
      </c>
    </row>
    <row r="50" spans="1:11">
      <c r="A50" s="4" t="s">
        <v>127</v>
      </c>
      <c r="B50" s="15"/>
      <c r="C50" s="4"/>
      <c r="D50" s="4"/>
      <c r="E50" s="4"/>
      <c r="F50" s="4"/>
      <c r="I50" s="12">
        <v>1141.8900000000001</v>
      </c>
      <c r="J50" s="13">
        <v>1</v>
      </c>
      <c r="K50" s="13">
        <f>+K19+K29+K36+K39+K42+K45+K48</f>
        <v>6.6981964706532449E-2</v>
      </c>
    </row>
    <row r="53" spans="1:11">
      <c r="A53" s="4" t="s">
        <v>128</v>
      </c>
      <c r="B53" s="15"/>
      <c r="C53" s="4"/>
      <c r="D53" s="4"/>
      <c r="E53" s="4"/>
      <c r="F53" s="4"/>
    </row>
    <row r="54" spans="1:11">
      <c r="A54" s="16" t="s">
        <v>95</v>
      </c>
      <c r="B54" s="17"/>
      <c r="C54" s="16"/>
      <c r="D54" s="16"/>
      <c r="E54" s="16"/>
      <c r="F54" s="16"/>
    </row>
    <row r="55" spans="1:11">
      <c r="A55" s="16" t="s">
        <v>108</v>
      </c>
      <c r="B55" s="17"/>
      <c r="C55" s="16"/>
      <c r="D55" s="16"/>
      <c r="E55" s="16"/>
      <c r="F55" s="16"/>
      <c r="I55" s="19">
        <v>0</v>
      </c>
      <c r="J55" s="20">
        <v>0</v>
      </c>
      <c r="K55" s="20">
        <v>0</v>
      </c>
    </row>
    <row r="57" spans="1:11">
      <c r="A57" s="16" t="s">
        <v>125</v>
      </c>
      <c r="B57" s="17"/>
      <c r="C57" s="16"/>
      <c r="D57" s="16"/>
      <c r="E57" s="16"/>
      <c r="F57" s="16"/>
    </row>
    <row r="58" spans="1:11">
      <c r="A58" s="16" t="s">
        <v>126</v>
      </c>
      <c r="B58" s="17"/>
      <c r="C58" s="16"/>
      <c r="D58" s="16"/>
      <c r="E58" s="16"/>
      <c r="F58" s="16"/>
      <c r="I58" s="19">
        <v>0</v>
      </c>
      <c r="J58" s="20">
        <v>0</v>
      </c>
      <c r="K58" s="20">
        <v>0</v>
      </c>
    </row>
    <row r="60" spans="1:11">
      <c r="A60" s="4" t="s">
        <v>129</v>
      </c>
      <c r="B60" s="15"/>
      <c r="C60" s="4"/>
      <c r="D60" s="4"/>
      <c r="E60" s="4"/>
      <c r="F60" s="4"/>
      <c r="I60" s="12">
        <v>0</v>
      </c>
      <c r="J60" s="13">
        <v>0</v>
      </c>
      <c r="K60" s="13">
        <v>0</v>
      </c>
    </row>
    <row r="64" spans="1:11">
      <c r="A64" s="8" t="s">
        <v>130</v>
      </c>
      <c r="B64" s="18"/>
      <c r="C64" s="8"/>
      <c r="D64" s="8"/>
      <c r="E64" s="8"/>
      <c r="F64" s="8"/>
    </row>
    <row r="68" spans="1:1">
      <c r="A68" s="2" t="s">
        <v>72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rightToLeft="1" topLeftCell="B1" workbookViewId="0">
      <selection activeCell="J13" sqref="J13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5" width="11.7109375" customWidth="1"/>
    <col min="6" max="6" width="16.7109375" customWidth="1"/>
    <col min="7" max="7" width="9.7109375" customWidth="1"/>
    <col min="8" max="8" width="12.7109375" customWidth="1"/>
    <col min="9" max="9" width="27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915</v>
      </c>
    </row>
    <row r="6" spans="1:10">
      <c r="A6" s="2" t="s">
        <v>2</v>
      </c>
    </row>
    <row r="9" spans="1:10">
      <c r="A9" s="4" t="s">
        <v>74</v>
      </c>
      <c r="B9" s="4" t="s">
        <v>75</v>
      </c>
      <c r="C9" s="4" t="s">
        <v>194</v>
      </c>
      <c r="D9" s="4" t="s">
        <v>133</v>
      </c>
      <c r="E9" s="4" t="s">
        <v>79</v>
      </c>
      <c r="F9" s="4" t="s">
        <v>135</v>
      </c>
      <c r="G9" s="4" t="s">
        <v>41</v>
      </c>
      <c r="H9" s="4" t="s">
        <v>818</v>
      </c>
      <c r="I9" s="4" t="s">
        <v>137</v>
      </c>
      <c r="J9" s="4" t="s">
        <v>84</v>
      </c>
    </row>
    <row r="10" spans="1:10" ht="13.5" thickBot="1">
      <c r="A10" s="5"/>
      <c r="B10" s="5"/>
      <c r="C10" s="5"/>
      <c r="D10" s="5" t="s">
        <v>138</v>
      </c>
      <c r="E10" s="5"/>
      <c r="F10" s="5" t="s">
        <v>140</v>
      </c>
      <c r="G10" s="5" t="s">
        <v>141</v>
      </c>
      <c r="H10" s="5" t="s">
        <v>86</v>
      </c>
      <c r="I10" s="5" t="s">
        <v>85</v>
      </c>
      <c r="J10" s="5" t="s">
        <v>85</v>
      </c>
    </row>
    <row r="13" spans="1:10">
      <c r="A13" s="4" t="s">
        <v>916</v>
      </c>
      <c r="B13" s="15"/>
      <c r="C13" s="4"/>
      <c r="D13" s="4"/>
      <c r="E13" s="4"/>
      <c r="F13" s="12">
        <v>-2878000</v>
      </c>
      <c r="H13" s="12">
        <v>-22.09</v>
      </c>
      <c r="I13" s="13">
        <v>1</v>
      </c>
      <c r="J13" s="13">
        <f>H13/'סיכום נכסי ההשקעה'!B49</f>
        <v>-1.2957855469640431E-3</v>
      </c>
    </row>
    <row r="16" spans="1:10">
      <c r="A16" s="4" t="s">
        <v>917</v>
      </c>
      <c r="B16" s="15"/>
      <c r="C16" s="4"/>
      <c r="D16" s="4"/>
      <c r="E16" s="4"/>
    </row>
    <row r="17" spans="1:10">
      <c r="A17" s="16" t="s">
        <v>918</v>
      </c>
      <c r="B17" s="17"/>
      <c r="C17" s="16"/>
      <c r="D17" s="16"/>
      <c r="E17" s="16"/>
    </row>
    <row r="18" spans="1:10">
      <c r="A18" s="16" t="s">
        <v>919</v>
      </c>
      <c r="B18" s="17"/>
      <c r="C18" s="16"/>
      <c r="D18" s="16"/>
      <c r="E18" s="16"/>
      <c r="F18" s="19">
        <v>0</v>
      </c>
      <c r="H18" s="19">
        <v>0</v>
      </c>
      <c r="I18" s="20">
        <v>0</v>
      </c>
      <c r="J18" s="20">
        <v>0</v>
      </c>
    </row>
    <row r="20" spans="1:10">
      <c r="A20" s="16" t="s">
        <v>920</v>
      </c>
      <c r="B20" s="17"/>
      <c r="C20" s="16"/>
      <c r="D20" s="16"/>
      <c r="E20" s="16"/>
    </row>
    <row r="21" spans="1:10">
      <c r="A21" s="8" t="s">
        <v>921</v>
      </c>
      <c r="B21" s="18">
        <v>9927522</v>
      </c>
      <c r="C21" s="8" t="s">
        <v>922</v>
      </c>
      <c r="D21" s="8" t="s">
        <v>923</v>
      </c>
      <c r="E21" s="8" t="s">
        <v>93</v>
      </c>
      <c r="F21" s="9">
        <v>-215000</v>
      </c>
      <c r="G21" s="9">
        <v>10.67</v>
      </c>
      <c r="H21" s="9">
        <v>-22.95</v>
      </c>
      <c r="I21" s="10">
        <v>0.73740000000000006</v>
      </c>
      <c r="J21" s="10">
        <f>H21/'סיכום נכסי ההשקעה'!$B$49</f>
        <v>-1.3462326076425887E-3</v>
      </c>
    </row>
    <row r="22" spans="1:10">
      <c r="A22" s="8" t="s">
        <v>924</v>
      </c>
      <c r="B22" s="18">
        <v>9927815</v>
      </c>
      <c r="C22" s="8" t="s">
        <v>922</v>
      </c>
      <c r="D22" s="8" t="s">
        <v>925</v>
      </c>
      <c r="E22" s="8" t="s">
        <v>93</v>
      </c>
      <c r="F22" s="9">
        <v>53000</v>
      </c>
      <c r="G22" s="9">
        <v>3.58</v>
      </c>
      <c r="H22" s="9">
        <v>1.9</v>
      </c>
      <c r="I22" s="10">
        <v>6.0900000000000003E-2</v>
      </c>
      <c r="J22" s="10">
        <f>H22/'סיכום נכסי ההשקעה'!$B$49</f>
        <v>1.1145280847585702E-4</v>
      </c>
    </row>
    <row r="23" spans="1:10">
      <c r="A23" s="8" t="s">
        <v>926</v>
      </c>
      <c r="B23" s="18">
        <v>9927448</v>
      </c>
      <c r="C23" s="8" t="s">
        <v>922</v>
      </c>
      <c r="D23" s="8" t="s">
        <v>927</v>
      </c>
      <c r="E23" s="8" t="s">
        <v>93</v>
      </c>
      <c r="F23" s="9">
        <v>-11000</v>
      </c>
      <c r="G23" s="9">
        <v>3.38</v>
      </c>
      <c r="H23" s="9">
        <v>-0.37</v>
      </c>
      <c r="I23" s="10">
        <v>1.2E-2</v>
      </c>
      <c r="J23" s="10">
        <f>H23/'סיכום נכסי ההשקעה'!$B$49</f>
        <v>-2.1703967966351105E-5</v>
      </c>
    </row>
    <row r="24" spans="1:10">
      <c r="A24" s="8" t="s">
        <v>928</v>
      </c>
      <c r="B24" s="18">
        <v>9927523</v>
      </c>
      <c r="C24" s="8" t="s">
        <v>922</v>
      </c>
      <c r="D24" s="8" t="s">
        <v>923</v>
      </c>
      <c r="E24" s="8" t="s">
        <v>93</v>
      </c>
      <c r="F24" s="9">
        <v>-13000</v>
      </c>
      <c r="G24" s="9">
        <v>9.4600000000000009</v>
      </c>
      <c r="H24" s="9">
        <v>-1.23</v>
      </c>
      <c r="I24" s="10">
        <v>3.95E-2</v>
      </c>
      <c r="J24" s="10">
        <f>H24/'סיכום נכסי ההשקעה'!$B$49</f>
        <v>-7.2151028644896914E-5</v>
      </c>
    </row>
    <row r="25" spans="1:10">
      <c r="A25" s="8" t="s">
        <v>929</v>
      </c>
      <c r="B25" s="18">
        <v>9927825</v>
      </c>
      <c r="C25" s="8" t="s">
        <v>922</v>
      </c>
      <c r="D25" s="8" t="s">
        <v>930</v>
      </c>
      <c r="E25" s="8" t="s">
        <v>93</v>
      </c>
      <c r="F25" s="9">
        <v>-125000</v>
      </c>
      <c r="G25" s="9">
        <v>-2.09</v>
      </c>
      <c r="H25" s="9">
        <v>2.62</v>
      </c>
      <c r="I25" s="10">
        <v>8.4099999999999994E-2</v>
      </c>
      <c r="J25" s="10">
        <f>H25/'סיכום נכסי ההשקעה'!$B$49</f>
        <v>1.5368755695091866E-4</v>
      </c>
    </row>
    <row r="26" spans="1:10">
      <c r="A26" s="8" t="s">
        <v>931</v>
      </c>
      <c r="B26" s="18">
        <v>9927653</v>
      </c>
      <c r="C26" s="8" t="s">
        <v>922</v>
      </c>
      <c r="D26" s="8" t="s">
        <v>932</v>
      </c>
      <c r="E26" s="8" t="s">
        <v>93</v>
      </c>
      <c r="F26" s="9">
        <v>-7000</v>
      </c>
      <c r="G26" s="9">
        <v>19.93</v>
      </c>
      <c r="H26" s="9">
        <v>-1.39</v>
      </c>
      <c r="I26" s="10">
        <v>4.48E-2</v>
      </c>
      <c r="J26" s="10">
        <f>H26/'סיכום נכסי ההשקעה'!$B$49</f>
        <v>-8.1536528306021719E-5</v>
      </c>
    </row>
    <row r="27" spans="1:10">
      <c r="A27" s="8" t="s">
        <v>933</v>
      </c>
      <c r="B27" s="18">
        <v>9927512</v>
      </c>
      <c r="C27" s="8" t="s">
        <v>922</v>
      </c>
      <c r="D27" s="8" t="s">
        <v>934</v>
      </c>
      <c r="E27" s="8" t="s">
        <v>93</v>
      </c>
      <c r="F27" s="9">
        <v>-10000</v>
      </c>
      <c r="G27" s="9">
        <v>3.63</v>
      </c>
      <c r="H27" s="9">
        <v>-0.36</v>
      </c>
      <c r="I27" s="10">
        <v>1.17E-2</v>
      </c>
      <c r="J27" s="10">
        <f>H27/'סיכום נכסי ההשקעה'!$B$49</f>
        <v>-2.1117374237530804E-5</v>
      </c>
    </row>
    <row r="28" spans="1:10">
      <c r="A28" s="8" t="s">
        <v>935</v>
      </c>
      <c r="B28" s="18">
        <v>9927367</v>
      </c>
      <c r="C28" s="8" t="s">
        <v>922</v>
      </c>
      <c r="D28" s="8" t="s">
        <v>936</v>
      </c>
      <c r="E28" s="8" t="s">
        <v>93</v>
      </c>
      <c r="F28" s="9">
        <v>-2550000</v>
      </c>
      <c r="G28" s="9">
        <v>0.01</v>
      </c>
      <c r="H28" s="9">
        <v>-0.3</v>
      </c>
      <c r="I28" s="10">
        <v>9.5999999999999992E-3</v>
      </c>
      <c r="J28" s="10">
        <f>H28/'סיכום נכסי ההשקעה'!$B$49</f>
        <v>-1.7597811864609006E-5</v>
      </c>
    </row>
    <row r="29" spans="1:10">
      <c r="A29" s="16" t="s">
        <v>937</v>
      </c>
      <c r="B29" s="17"/>
      <c r="C29" s="16"/>
      <c r="D29" s="16"/>
      <c r="E29" s="16"/>
      <c r="F29" s="19">
        <v>-2878000</v>
      </c>
      <c r="H29" s="19">
        <v>-22.09</v>
      </c>
      <c r="I29" s="20">
        <v>1</v>
      </c>
      <c r="J29" s="20">
        <f>SUM(J21:J28)</f>
        <v>-1.2951989532352225E-3</v>
      </c>
    </row>
    <row r="31" spans="1:10">
      <c r="A31" s="16" t="s">
        <v>938</v>
      </c>
      <c r="B31" s="17"/>
      <c r="C31" s="16"/>
      <c r="D31" s="16"/>
      <c r="E31" s="16"/>
    </row>
    <row r="32" spans="1:10">
      <c r="A32" s="16" t="s">
        <v>939</v>
      </c>
      <c r="B32" s="17"/>
      <c r="C32" s="16"/>
      <c r="D32" s="16"/>
      <c r="E32" s="16"/>
      <c r="F32" s="19">
        <v>0</v>
      </c>
      <c r="H32" s="19">
        <v>0</v>
      </c>
      <c r="I32" s="20">
        <v>0</v>
      </c>
      <c r="J32" s="20">
        <v>0</v>
      </c>
    </row>
    <row r="34" spans="1:10">
      <c r="A34" s="16" t="s">
        <v>940</v>
      </c>
      <c r="B34" s="17"/>
      <c r="C34" s="16"/>
      <c r="D34" s="16"/>
      <c r="E34" s="16"/>
    </row>
    <row r="35" spans="1:10">
      <c r="A35" s="16" t="s">
        <v>941</v>
      </c>
      <c r="B35" s="17"/>
      <c r="C35" s="16"/>
      <c r="D35" s="16"/>
      <c r="E35" s="16"/>
      <c r="F35" s="19">
        <v>0</v>
      </c>
      <c r="H35" s="19">
        <v>0</v>
      </c>
      <c r="I35" s="20">
        <v>0</v>
      </c>
      <c r="J35" s="20">
        <v>0</v>
      </c>
    </row>
    <row r="37" spans="1:10">
      <c r="A37" s="16" t="s">
        <v>942</v>
      </c>
      <c r="B37" s="17"/>
      <c r="C37" s="16"/>
      <c r="D37" s="16"/>
      <c r="E37" s="16"/>
    </row>
    <row r="38" spans="1:10">
      <c r="A38" s="16" t="s">
        <v>943</v>
      </c>
      <c r="B38" s="17"/>
      <c r="C38" s="16"/>
      <c r="D38" s="16"/>
      <c r="E38" s="16"/>
      <c r="F38" s="19">
        <v>0</v>
      </c>
      <c r="H38" s="19">
        <v>0</v>
      </c>
      <c r="I38" s="20">
        <v>0</v>
      </c>
      <c r="J38" s="20">
        <v>0</v>
      </c>
    </row>
    <row r="40" spans="1:10">
      <c r="A40" s="4" t="s">
        <v>944</v>
      </c>
      <c r="B40" s="15"/>
      <c r="C40" s="4"/>
      <c r="D40" s="4"/>
      <c r="E40" s="4"/>
      <c r="F40" s="12">
        <v>-2878000</v>
      </c>
      <c r="H40" s="12">
        <v>-22.09</v>
      </c>
      <c r="I40" s="13">
        <v>1</v>
      </c>
      <c r="J40" s="13">
        <f>+J18+J29+J32+J35+J38</f>
        <v>-1.2951989532352225E-3</v>
      </c>
    </row>
    <row r="43" spans="1:10">
      <c r="A43" s="4" t="s">
        <v>945</v>
      </c>
      <c r="B43" s="15"/>
      <c r="C43" s="4"/>
      <c r="D43" s="4"/>
      <c r="E43" s="4"/>
    </row>
    <row r="44" spans="1:10">
      <c r="A44" s="16" t="s">
        <v>918</v>
      </c>
      <c r="B44" s="17"/>
      <c r="C44" s="16"/>
      <c r="D44" s="16"/>
      <c r="E44" s="16"/>
    </row>
    <row r="45" spans="1:10">
      <c r="A45" s="16" t="s">
        <v>919</v>
      </c>
      <c r="B45" s="17"/>
      <c r="C45" s="16"/>
      <c r="D45" s="16"/>
      <c r="E45" s="16"/>
      <c r="F45" s="19">
        <v>0</v>
      </c>
      <c r="H45" s="19">
        <v>0</v>
      </c>
      <c r="I45" s="20">
        <v>0</v>
      </c>
      <c r="J45" s="20">
        <v>0</v>
      </c>
    </row>
    <row r="47" spans="1:10">
      <c r="A47" s="16" t="s">
        <v>946</v>
      </c>
      <c r="B47" s="17"/>
      <c r="C47" s="16"/>
      <c r="D47" s="16"/>
      <c r="E47" s="16"/>
    </row>
    <row r="48" spans="1:10">
      <c r="A48" s="16" t="s">
        <v>947</v>
      </c>
      <c r="B48" s="17"/>
      <c r="C48" s="16"/>
      <c r="D48" s="16"/>
      <c r="E48" s="16"/>
      <c r="F48" s="19">
        <v>0</v>
      </c>
      <c r="H48" s="19">
        <v>0</v>
      </c>
      <c r="I48" s="20">
        <v>0</v>
      </c>
      <c r="J48" s="20">
        <v>0</v>
      </c>
    </row>
    <row r="50" spans="1:10">
      <c r="A50" s="16" t="s">
        <v>940</v>
      </c>
      <c r="B50" s="17"/>
      <c r="C50" s="16"/>
      <c r="D50" s="16"/>
      <c r="E50" s="16"/>
    </row>
    <row r="51" spans="1:10">
      <c r="A51" s="16" t="s">
        <v>941</v>
      </c>
      <c r="B51" s="17"/>
      <c r="C51" s="16"/>
      <c r="D51" s="16"/>
      <c r="E51" s="16"/>
      <c r="F51" s="19">
        <v>0</v>
      </c>
      <c r="H51" s="19">
        <v>0</v>
      </c>
      <c r="I51" s="20">
        <v>0</v>
      </c>
      <c r="J51" s="20">
        <v>0</v>
      </c>
    </row>
    <row r="53" spans="1:10">
      <c r="A53" s="16" t="s">
        <v>942</v>
      </c>
      <c r="B53" s="17"/>
      <c r="C53" s="16"/>
      <c r="D53" s="16"/>
      <c r="E53" s="16"/>
    </row>
    <row r="54" spans="1:10">
      <c r="A54" s="16" t="s">
        <v>943</v>
      </c>
      <c r="B54" s="17"/>
      <c r="C54" s="16"/>
      <c r="D54" s="16"/>
      <c r="E54" s="16"/>
      <c r="F54" s="19">
        <v>0</v>
      </c>
      <c r="H54" s="19">
        <v>0</v>
      </c>
      <c r="I54" s="20">
        <v>0</v>
      </c>
      <c r="J54" s="20">
        <v>0</v>
      </c>
    </row>
    <row r="56" spans="1:10">
      <c r="A56" s="4" t="s">
        <v>948</v>
      </c>
      <c r="B56" s="15"/>
      <c r="C56" s="4"/>
      <c r="D56" s="4"/>
      <c r="E56" s="4"/>
      <c r="F56" s="12">
        <v>0</v>
      </c>
      <c r="H56" s="12">
        <v>0</v>
      </c>
      <c r="I56" s="13">
        <v>0</v>
      </c>
      <c r="J56" s="13">
        <v>0</v>
      </c>
    </row>
    <row r="60" spans="1:10">
      <c r="A60" s="8" t="s">
        <v>130</v>
      </c>
      <c r="B60" s="18"/>
      <c r="C60" s="8"/>
      <c r="D60" s="8"/>
      <c r="E60" s="8"/>
    </row>
    <row r="64" spans="1:10">
      <c r="A64" s="2" t="s">
        <v>72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rightToLeft="1" workbookViewId="0">
      <selection activeCell="C33" sqref="C33"/>
    </sheetView>
  </sheetViews>
  <sheetFormatPr defaultColWidth="9.140625" defaultRowHeight="12.75"/>
  <cols>
    <col min="1" max="1" width="62.7109375" customWidth="1"/>
    <col min="2" max="2" width="15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2" spans="1:16" ht="18">
      <c r="A2" s="47" t="s">
        <v>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4" spans="1:16" ht="18">
      <c r="A4" s="47" t="s">
        <v>949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</row>
    <row r="6" spans="1:16">
      <c r="A6" s="48" t="s">
        <v>1062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</row>
    <row r="9" spans="1:16">
      <c r="A9" s="49" t="s">
        <v>74</v>
      </c>
      <c r="B9" s="49" t="s">
        <v>75</v>
      </c>
      <c r="C9" s="49" t="s">
        <v>799</v>
      </c>
      <c r="D9" s="49" t="s">
        <v>77</v>
      </c>
      <c r="E9" s="49" t="s">
        <v>78</v>
      </c>
      <c r="F9" s="49" t="s">
        <v>133</v>
      </c>
      <c r="G9" s="49" t="s">
        <v>134</v>
      </c>
      <c r="H9" s="49" t="s">
        <v>79</v>
      </c>
      <c r="I9" s="49" t="s">
        <v>80</v>
      </c>
      <c r="J9" s="49" t="s">
        <v>81</v>
      </c>
      <c r="K9" s="49" t="s">
        <v>135</v>
      </c>
      <c r="L9" s="49" t="s">
        <v>41</v>
      </c>
      <c r="M9" s="49" t="s">
        <v>818</v>
      </c>
      <c r="N9" s="49" t="s">
        <v>136</v>
      </c>
      <c r="O9" s="49" t="s">
        <v>137</v>
      </c>
      <c r="P9" s="49" t="s">
        <v>84</v>
      </c>
    </row>
    <row r="10" spans="1:16" ht="13.5" thickBot="1">
      <c r="A10" s="50"/>
      <c r="B10" s="50"/>
      <c r="C10" s="50"/>
      <c r="D10" s="50"/>
      <c r="E10" s="50"/>
      <c r="F10" s="50" t="s">
        <v>138</v>
      </c>
      <c r="G10" s="50" t="s">
        <v>139</v>
      </c>
      <c r="H10" s="50"/>
      <c r="I10" s="50" t="s">
        <v>85</v>
      </c>
      <c r="J10" s="50" t="s">
        <v>85</v>
      </c>
      <c r="K10" s="50" t="s">
        <v>140</v>
      </c>
      <c r="L10" s="50" t="s">
        <v>141</v>
      </c>
      <c r="M10" s="50" t="s">
        <v>86</v>
      </c>
      <c r="N10" s="50" t="s">
        <v>85</v>
      </c>
      <c r="O10" s="50" t="s">
        <v>85</v>
      </c>
      <c r="P10" s="50" t="s">
        <v>85</v>
      </c>
    </row>
    <row r="11" spans="1:16" ht="13.5" thickTop="1"/>
    <row r="13" spans="1:16">
      <c r="A13" s="49" t="s">
        <v>950</v>
      </c>
      <c r="B13" s="54"/>
      <c r="C13" s="49"/>
      <c r="D13" s="49"/>
      <c r="E13" s="49"/>
      <c r="F13" s="49"/>
      <c r="G13" s="46"/>
      <c r="H13" s="49"/>
      <c r="I13" s="46"/>
      <c r="J13" s="46"/>
      <c r="K13" s="52">
        <v>0</v>
      </c>
      <c r="L13" s="46"/>
      <c r="M13" s="52">
        <v>0</v>
      </c>
      <c r="N13" s="46"/>
      <c r="O13" s="53">
        <v>0</v>
      </c>
      <c r="P13" s="53">
        <v>0</v>
      </c>
    </row>
    <row r="16" spans="1:16">
      <c r="A16" s="49" t="s">
        <v>951</v>
      </c>
      <c r="B16" s="54"/>
      <c r="C16" s="49"/>
      <c r="D16" s="49"/>
      <c r="E16" s="49"/>
      <c r="F16" s="49"/>
      <c r="G16" s="46"/>
      <c r="H16" s="49"/>
      <c r="I16" s="46"/>
      <c r="J16" s="46"/>
      <c r="K16" s="46"/>
      <c r="L16" s="46"/>
      <c r="M16" s="46"/>
      <c r="N16" s="46"/>
      <c r="O16" s="46"/>
      <c r="P16" s="46"/>
    </row>
    <row r="17" spans="1:16">
      <c r="A17" s="55" t="s">
        <v>802</v>
      </c>
      <c r="B17" s="56"/>
      <c r="C17" s="55"/>
      <c r="D17" s="55"/>
      <c r="E17" s="55"/>
      <c r="F17" s="55"/>
      <c r="G17" s="46"/>
      <c r="H17" s="55"/>
      <c r="I17" s="46"/>
      <c r="J17" s="46"/>
      <c r="K17" s="46"/>
      <c r="L17" s="46"/>
      <c r="M17" s="46"/>
      <c r="N17" s="46"/>
      <c r="O17" s="46"/>
      <c r="P17" s="46"/>
    </row>
    <row r="18" spans="1:16">
      <c r="A18" s="55" t="s">
        <v>803</v>
      </c>
      <c r="B18" s="56"/>
      <c r="C18" s="55"/>
      <c r="D18" s="55"/>
      <c r="E18" s="55"/>
      <c r="F18" s="55"/>
      <c r="G18" s="46"/>
      <c r="H18" s="55"/>
      <c r="I18" s="46"/>
      <c r="J18" s="46"/>
      <c r="K18" s="58">
        <v>0</v>
      </c>
      <c r="L18" s="46"/>
      <c r="M18" s="58">
        <v>0</v>
      </c>
      <c r="N18" s="46"/>
      <c r="O18" s="59">
        <v>0</v>
      </c>
      <c r="P18" s="59">
        <v>0</v>
      </c>
    </row>
    <row r="20" spans="1:16">
      <c r="A20" s="55" t="s">
        <v>804</v>
      </c>
      <c r="B20" s="56"/>
      <c r="C20" s="55"/>
      <c r="D20" s="55"/>
      <c r="E20" s="55"/>
      <c r="F20" s="55"/>
      <c r="G20" s="46"/>
      <c r="H20" s="55"/>
      <c r="I20" s="46"/>
      <c r="J20" s="46"/>
      <c r="K20" s="46"/>
      <c r="L20" s="46"/>
      <c r="M20" s="46"/>
      <c r="N20" s="46"/>
      <c r="O20" s="46"/>
      <c r="P20" s="46"/>
    </row>
    <row r="21" spans="1:16">
      <c r="A21" s="55" t="s">
        <v>805</v>
      </c>
      <c r="B21" s="56"/>
      <c r="C21" s="55"/>
      <c r="D21" s="55"/>
      <c r="E21" s="55"/>
      <c r="F21" s="55"/>
      <c r="G21" s="46"/>
      <c r="H21" s="55"/>
      <c r="I21" s="46"/>
      <c r="J21" s="46"/>
      <c r="K21" s="58">
        <v>0</v>
      </c>
      <c r="L21" s="46"/>
      <c r="M21" s="58">
        <v>0</v>
      </c>
      <c r="N21" s="46"/>
      <c r="O21" s="59">
        <v>0</v>
      </c>
      <c r="P21" s="59">
        <v>0</v>
      </c>
    </row>
    <row r="23" spans="1:16">
      <c r="A23" s="55" t="s">
        <v>806</v>
      </c>
      <c r="B23" s="56"/>
      <c r="C23" s="55"/>
      <c r="D23" s="55"/>
      <c r="E23" s="55"/>
      <c r="F23" s="55"/>
      <c r="G23" s="46"/>
      <c r="H23" s="55"/>
      <c r="I23" s="46"/>
      <c r="J23" s="46"/>
      <c r="K23" s="46"/>
      <c r="L23" s="46"/>
      <c r="M23" s="46"/>
      <c r="N23" s="46"/>
      <c r="O23" s="46"/>
      <c r="P23" s="46"/>
    </row>
    <row r="24" spans="1:16">
      <c r="A24" s="55" t="s">
        <v>807</v>
      </c>
      <c r="B24" s="56"/>
      <c r="C24" s="55"/>
      <c r="D24" s="55"/>
      <c r="E24" s="55"/>
      <c r="F24" s="55"/>
      <c r="G24" s="46"/>
      <c r="H24" s="55"/>
      <c r="I24" s="46"/>
      <c r="J24" s="46"/>
      <c r="K24" s="58">
        <v>0</v>
      </c>
      <c r="L24" s="46"/>
      <c r="M24" s="58">
        <v>0</v>
      </c>
      <c r="N24" s="46"/>
      <c r="O24" s="59">
        <v>0</v>
      </c>
      <c r="P24" s="59">
        <v>0</v>
      </c>
    </row>
    <row r="26" spans="1:16">
      <c r="A26" s="55" t="s">
        <v>808</v>
      </c>
      <c r="B26" s="56"/>
      <c r="C26" s="55"/>
      <c r="D26" s="55"/>
      <c r="E26" s="55"/>
      <c r="F26" s="55"/>
      <c r="G26" s="46"/>
      <c r="H26" s="55"/>
      <c r="I26" s="46"/>
      <c r="J26" s="46"/>
      <c r="K26" s="46"/>
      <c r="L26" s="46"/>
      <c r="M26" s="46"/>
      <c r="N26" s="46"/>
      <c r="O26" s="46"/>
      <c r="P26" s="46"/>
    </row>
    <row r="27" spans="1:16">
      <c r="A27" s="55" t="s">
        <v>809</v>
      </c>
      <c r="B27" s="56"/>
      <c r="C27" s="55"/>
      <c r="D27" s="55"/>
      <c r="E27" s="55"/>
      <c r="F27" s="55"/>
      <c r="G27" s="46"/>
      <c r="H27" s="55"/>
      <c r="I27" s="46"/>
      <c r="J27" s="46"/>
      <c r="K27" s="58">
        <v>0</v>
      </c>
      <c r="L27" s="46"/>
      <c r="M27" s="58">
        <v>0</v>
      </c>
      <c r="N27" s="46"/>
      <c r="O27" s="59">
        <v>0</v>
      </c>
      <c r="P27" s="59">
        <v>0</v>
      </c>
    </row>
    <row r="29" spans="1:16">
      <c r="A29" s="55" t="s">
        <v>810</v>
      </c>
      <c r="B29" s="56"/>
      <c r="C29" s="55"/>
      <c r="D29" s="55"/>
      <c r="E29" s="55"/>
      <c r="F29" s="55"/>
      <c r="G29" s="46"/>
      <c r="H29" s="55"/>
      <c r="I29" s="46"/>
      <c r="J29" s="46"/>
      <c r="K29" s="46"/>
      <c r="L29" s="46"/>
      <c r="M29" s="46"/>
      <c r="N29" s="46"/>
      <c r="O29" s="46"/>
      <c r="P29" s="46"/>
    </row>
    <row r="30" spans="1:16">
      <c r="A30" s="55" t="s">
        <v>811</v>
      </c>
      <c r="B30" s="56"/>
      <c r="C30" s="55"/>
      <c r="D30" s="55"/>
      <c r="E30" s="55"/>
      <c r="F30" s="55"/>
      <c r="G30" s="46"/>
      <c r="H30" s="55"/>
      <c r="I30" s="46"/>
      <c r="J30" s="46"/>
      <c r="K30" s="58">
        <v>0</v>
      </c>
      <c r="L30" s="46"/>
      <c r="M30" s="58">
        <v>0</v>
      </c>
      <c r="N30" s="46"/>
      <c r="O30" s="59">
        <v>0</v>
      </c>
      <c r="P30" s="59">
        <v>0</v>
      </c>
    </row>
    <row r="32" spans="1:16">
      <c r="A32" s="55" t="s">
        <v>812</v>
      </c>
      <c r="B32" s="56"/>
      <c r="C32" s="55"/>
      <c r="D32" s="55"/>
      <c r="E32" s="55"/>
      <c r="F32" s="55"/>
      <c r="G32" s="46"/>
      <c r="H32" s="55"/>
      <c r="I32" s="46"/>
      <c r="J32" s="46"/>
      <c r="K32" s="46"/>
      <c r="L32" s="46"/>
      <c r="M32" s="46"/>
      <c r="N32" s="46"/>
      <c r="O32" s="46"/>
      <c r="P32" s="46"/>
    </row>
    <row r="33" spans="1:16">
      <c r="A33" s="55" t="s">
        <v>813</v>
      </c>
      <c r="B33" s="56"/>
      <c r="C33" s="55"/>
      <c r="D33" s="55"/>
      <c r="E33" s="55"/>
      <c r="F33" s="55"/>
      <c r="G33" s="46"/>
      <c r="H33" s="55"/>
      <c r="I33" s="46"/>
      <c r="J33" s="46"/>
      <c r="K33" s="58">
        <v>0</v>
      </c>
      <c r="L33" s="46"/>
      <c r="M33" s="58">
        <v>0</v>
      </c>
      <c r="N33" s="46"/>
      <c r="O33" s="59">
        <v>0</v>
      </c>
      <c r="P33" s="59">
        <v>0</v>
      </c>
    </row>
    <row r="35" spans="1:16">
      <c r="A35" s="49" t="s">
        <v>952</v>
      </c>
      <c r="B35" s="54"/>
      <c r="C35" s="49"/>
      <c r="D35" s="49"/>
      <c r="E35" s="49"/>
      <c r="F35" s="49"/>
      <c r="G35" s="46"/>
      <c r="H35" s="49"/>
      <c r="I35" s="46"/>
      <c r="J35" s="46"/>
      <c r="K35" s="52">
        <v>0</v>
      </c>
      <c r="L35" s="46"/>
      <c r="M35" s="52">
        <v>0</v>
      </c>
      <c r="N35" s="46"/>
      <c r="O35" s="53">
        <v>0</v>
      </c>
      <c r="P35" s="53">
        <v>0</v>
      </c>
    </row>
    <row r="38" spans="1:16">
      <c r="A38" s="49" t="s">
        <v>953</v>
      </c>
      <c r="B38" s="54"/>
      <c r="C38" s="49"/>
      <c r="D38" s="49"/>
      <c r="E38" s="49"/>
      <c r="F38" s="49"/>
      <c r="G38" s="46"/>
      <c r="H38" s="49"/>
      <c r="I38" s="46"/>
      <c r="J38" s="46"/>
      <c r="K38" s="46"/>
      <c r="L38" s="46"/>
      <c r="M38" s="46"/>
      <c r="N38" s="46"/>
      <c r="O38" s="46"/>
      <c r="P38" s="46"/>
    </row>
    <row r="39" spans="1:16">
      <c r="A39" s="55" t="s">
        <v>802</v>
      </c>
      <c r="B39" s="56"/>
      <c r="C39" s="55"/>
      <c r="D39" s="55"/>
      <c r="E39" s="55"/>
      <c r="F39" s="55"/>
      <c r="G39" s="46"/>
      <c r="H39" s="55"/>
      <c r="I39" s="46"/>
      <c r="J39" s="46"/>
      <c r="K39" s="46"/>
      <c r="L39" s="46"/>
      <c r="M39" s="46"/>
      <c r="N39" s="46"/>
      <c r="O39" s="46"/>
      <c r="P39" s="46"/>
    </row>
    <row r="40" spans="1:16">
      <c r="A40" s="55" t="s">
        <v>803</v>
      </c>
      <c r="B40" s="56"/>
      <c r="C40" s="55"/>
      <c r="D40" s="55"/>
      <c r="E40" s="55"/>
      <c r="F40" s="55"/>
      <c r="G40" s="46"/>
      <c r="H40" s="55"/>
      <c r="I40" s="46"/>
      <c r="J40" s="46"/>
      <c r="K40" s="58">
        <v>0</v>
      </c>
      <c r="L40" s="46"/>
      <c r="M40" s="58">
        <v>0</v>
      </c>
      <c r="N40" s="46"/>
      <c r="O40" s="59">
        <v>0</v>
      </c>
      <c r="P40" s="59">
        <v>0</v>
      </c>
    </row>
    <row r="41" spans="1:16">
      <c r="A41" s="16"/>
      <c r="B41" s="17"/>
      <c r="C41" s="16"/>
      <c r="D41" s="16"/>
      <c r="E41" s="16"/>
      <c r="F41" s="16"/>
      <c r="G41" s="17"/>
      <c r="H41" s="16"/>
      <c r="J41" s="20"/>
      <c r="K41" s="19"/>
      <c r="M41" s="19"/>
      <c r="O41" s="20"/>
      <c r="P41" s="20"/>
    </row>
    <row r="42" spans="1:16">
      <c r="A42" s="55" t="s">
        <v>804</v>
      </c>
      <c r="B42" s="56"/>
      <c r="C42" s="55"/>
      <c r="D42" s="55"/>
      <c r="E42" s="55"/>
      <c r="F42" s="55"/>
      <c r="G42" s="46"/>
      <c r="H42" s="55"/>
      <c r="I42" s="46"/>
      <c r="J42" s="46"/>
      <c r="K42" s="46"/>
      <c r="L42" s="46"/>
      <c r="M42" s="46"/>
      <c r="N42" s="46"/>
      <c r="O42" s="46"/>
      <c r="P42" s="46"/>
    </row>
    <row r="43" spans="1:16">
      <c r="A43" s="55" t="s">
        <v>805</v>
      </c>
      <c r="B43" s="56"/>
      <c r="C43" s="55"/>
      <c r="D43" s="55"/>
      <c r="E43" s="55"/>
      <c r="F43" s="55"/>
      <c r="G43" s="46"/>
      <c r="H43" s="55"/>
      <c r="I43" s="46"/>
      <c r="J43" s="46"/>
      <c r="K43" s="58">
        <v>0</v>
      </c>
      <c r="L43" s="46"/>
      <c r="M43" s="58">
        <v>0</v>
      </c>
      <c r="N43" s="46"/>
      <c r="O43" s="59">
        <v>0</v>
      </c>
      <c r="P43" s="59">
        <v>0</v>
      </c>
    </row>
    <row r="44" spans="1:16">
      <c r="A44" s="16"/>
      <c r="B44" s="17"/>
      <c r="C44" s="16"/>
      <c r="D44" s="16"/>
      <c r="E44" s="16"/>
      <c r="F44" s="16"/>
      <c r="H44" s="16"/>
      <c r="K44" s="19"/>
      <c r="M44" s="19"/>
      <c r="O44" s="20"/>
      <c r="P44" s="20"/>
    </row>
    <row r="45" spans="1:16">
      <c r="A45" s="55" t="s">
        <v>806</v>
      </c>
      <c r="B45" s="56"/>
      <c r="C45" s="55"/>
      <c r="D45" s="55"/>
      <c r="E45" s="55"/>
      <c r="F45" s="55"/>
      <c r="G45" s="46"/>
      <c r="H45" s="55"/>
      <c r="I45" s="46"/>
      <c r="J45" s="46"/>
      <c r="K45" s="46"/>
      <c r="L45" s="46"/>
      <c r="M45" s="46"/>
      <c r="N45" s="46"/>
      <c r="O45" s="46"/>
      <c r="P45" s="46"/>
    </row>
    <row r="46" spans="1:16">
      <c r="A46" s="55" t="s">
        <v>807</v>
      </c>
      <c r="B46" s="56"/>
      <c r="C46" s="55"/>
      <c r="D46" s="55"/>
      <c r="E46" s="55"/>
      <c r="F46" s="55"/>
      <c r="G46" s="46"/>
      <c r="H46" s="55"/>
      <c r="I46" s="46"/>
      <c r="J46" s="46"/>
      <c r="K46" s="58">
        <v>0</v>
      </c>
      <c r="L46" s="46"/>
      <c r="M46" s="58">
        <v>0</v>
      </c>
      <c r="N46" s="46"/>
      <c r="O46" s="59">
        <v>0</v>
      </c>
      <c r="P46" s="59">
        <v>0</v>
      </c>
    </row>
    <row r="47" spans="1:16">
      <c r="A47" s="16"/>
      <c r="B47" s="17"/>
      <c r="C47" s="16"/>
      <c r="D47" s="16"/>
      <c r="E47" s="16"/>
      <c r="F47" s="16"/>
      <c r="H47" s="16"/>
      <c r="K47" s="19"/>
      <c r="M47" s="19"/>
      <c r="O47" s="20"/>
      <c r="P47" s="20"/>
    </row>
    <row r="48" spans="1:16">
      <c r="A48" s="55" t="s">
        <v>808</v>
      </c>
      <c r="B48" s="56"/>
      <c r="C48" s="55"/>
      <c r="D48" s="55"/>
      <c r="E48" s="55"/>
      <c r="F48" s="55"/>
      <c r="G48" s="46"/>
      <c r="H48" s="55"/>
      <c r="I48" s="46"/>
      <c r="J48" s="46"/>
      <c r="K48" s="46"/>
      <c r="L48" s="46"/>
      <c r="M48" s="46"/>
      <c r="N48" s="46"/>
      <c r="O48" s="46"/>
      <c r="P48" s="46"/>
    </row>
    <row r="49" spans="1:16">
      <c r="A49" s="55" t="s">
        <v>809</v>
      </c>
      <c r="B49" s="56"/>
      <c r="C49" s="55"/>
      <c r="D49" s="55"/>
      <c r="E49" s="55"/>
      <c r="F49" s="55"/>
      <c r="G49" s="46"/>
      <c r="H49" s="55"/>
      <c r="I49" s="46"/>
      <c r="J49" s="46"/>
      <c r="K49" s="58">
        <v>0</v>
      </c>
      <c r="L49" s="46"/>
      <c r="M49" s="58">
        <v>0</v>
      </c>
      <c r="N49" s="46"/>
      <c r="O49" s="59">
        <v>0</v>
      </c>
      <c r="P49" s="59">
        <v>0</v>
      </c>
    </row>
    <row r="50" spans="1:16">
      <c r="A50" s="16"/>
      <c r="B50" s="17"/>
      <c r="C50" s="16"/>
      <c r="D50" s="16"/>
      <c r="E50" s="16"/>
      <c r="F50" s="16"/>
      <c r="H50" s="16"/>
      <c r="K50" s="19"/>
      <c r="M50" s="19"/>
      <c r="O50" s="20"/>
      <c r="P50" s="20"/>
    </row>
    <row r="51" spans="1:16">
      <c r="A51" s="55" t="s">
        <v>810</v>
      </c>
      <c r="B51" s="56"/>
      <c r="C51" s="55"/>
      <c r="D51" s="55"/>
      <c r="E51" s="55"/>
      <c r="F51" s="55"/>
      <c r="G51" s="46"/>
      <c r="H51" s="55"/>
      <c r="I51" s="46"/>
      <c r="J51" s="46"/>
      <c r="K51" s="46"/>
      <c r="L51" s="46"/>
      <c r="M51" s="46"/>
      <c r="N51" s="46"/>
      <c r="O51" s="46"/>
      <c r="P51" s="46"/>
    </row>
    <row r="52" spans="1:16">
      <c r="A52" s="55" t="s">
        <v>811</v>
      </c>
      <c r="B52" s="56"/>
      <c r="C52" s="55"/>
      <c r="D52" s="55"/>
      <c r="E52" s="55"/>
      <c r="F52" s="55"/>
      <c r="G52" s="46"/>
      <c r="H52" s="55"/>
      <c r="I52" s="46"/>
      <c r="J52" s="46"/>
      <c r="K52" s="58">
        <v>0</v>
      </c>
      <c r="L52" s="46"/>
      <c r="M52" s="58">
        <v>0</v>
      </c>
      <c r="N52" s="46"/>
      <c r="O52" s="59">
        <v>0</v>
      </c>
      <c r="P52" s="59">
        <v>0</v>
      </c>
    </row>
    <row r="53" spans="1:16">
      <c r="A53" s="16"/>
      <c r="B53" s="17"/>
      <c r="C53" s="16"/>
      <c r="D53" s="16"/>
      <c r="E53" s="16"/>
      <c r="F53" s="16"/>
      <c r="H53" s="16"/>
      <c r="K53" s="19"/>
      <c r="M53" s="19"/>
      <c r="O53" s="20"/>
      <c r="P53" s="20"/>
    </row>
    <row r="54" spans="1:16">
      <c r="A54" s="55" t="s">
        <v>812</v>
      </c>
      <c r="B54" s="56"/>
      <c r="C54" s="55"/>
      <c r="D54" s="55"/>
      <c r="E54" s="55"/>
      <c r="F54" s="55"/>
      <c r="G54" s="46"/>
      <c r="H54" s="55"/>
      <c r="I54" s="46"/>
      <c r="J54" s="46"/>
      <c r="K54" s="46"/>
      <c r="L54" s="46"/>
      <c r="M54" s="46"/>
      <c r="N54" s="46"/>
      <c r="O54" s="46"/>
      <c r="P54" s="46"/>
    </row>
    <row r="55" spans="1:16">
      <c r="A55" s="55" t="s">
        <v>813</v>
      </c>
      <c r="B55" s="56"/>
      <c r="C55" s="55"/>
      <c r="D55" s="55"/>
      <c r="E55" s="55"/>
      <c r="F55" s="55"/>
      <c r="G55" s="46"/>
      <c r="H55" s="55"/>
      <c r="I55" s="46"/>
      <c r="J55" s="46"/>
      <c r="K55" s="58">
        <v>0</v>
      </c>
      <c r="L55" s="46"/>
      <c r="M55" s="58">
        <v>0</v>
      </c>
      <c r="N55" s="46"/>
      <c r="O55" s="59">
        <v>0</v>
      </c>
      <c r="P55" s="59">
        <v>0</v>
      </c>
    </row>
    <row r="56" spans="1:16">
      <c r="A56" s="16"/>
      <c r="B56" s="17"/>
      <c r="C56" s="16"/>
      <c r="D56" s="16"/>
      <c r="E56" s="16"/>
      <c r="F56" s="16"/>
      <c r="H56" s="16"/>
      <c r="K56" s="19"/>
      <c r="M56" s="19"/>
      <c r="O56" s="20"/>
      <c r="P56" s="20"/>
    </row>
    <row r="57" spans="1:16">
      <c r="A57" s="49" t="s">
        <v>956</v>
      </c>
      <c r="B57" s="54"/>
      <c r="C57" s="49"/>
      <c r="D57" s="49"/>
      <c r="E57" s="49"/>
      <c r="F57" s="49"/>
      <c r="G57" s="46"/>
      <c r="H57" s="49"/>
      <c r="I57" s="46"/>
      <c r="J57" s="46"/>
      <c r="K57" s="52">
        <v>0</v>
      </c>
      <c r="L57" s="46"/>
      <c r="M57" s="52">
        <v>0</v>
      </c>
      <c r="N57" s="46"/>
      <c r="O57" s="53">
        <v>0</v>
      </c>
      <c r="P57" s="53">
        <v>0</v>
      </c>
    </row>
    <row r="58" spans="1:16">
      <c r="A58" s="4"/>
      <c r="B58" s="15"/>
      <c r="C58" s="4"/>
      <c r="D58" s="4"/>
      <c r="E58" s="4"/>
      <c r="F58" s="4"/>
      <c r="G58" s="15"/>
      <c r="H58" s="4"/>
      <c r="J58" s="13"/>
      <c r="K58" s="12"/>
      <c r="M58" s="12"/>
      <c r="O58" s="13"/>
      <c r="P58" s="13"/>
    </row>
    <row r="61" spans="1:16">
      <c r="A61" s="51" t="s">
        <v>130</v>
      </c>
      <c r="B61" s="57"/>
      <c r="C61" s="51"/>
      <c r="D61" s="51"/>
      <c r="E61" s="51"/>
      <c r="F61" s="51"/>
      <c r="G61" s="46"/>
      <c r="H61" s="51"/>
      <c r="I61" s="46"/>
      <c r="J61" s="46"/>
      <c r="K61" s="46"/>
      <c r="L61" s="46"/>
      <c r="M61" s="46"/>
      <c r="N61" s="46"/>
      <c r="O61" s="46"/>
      <c r="P61" s="46"/>
    </row>
    <row r="62" spans="1:16">
      <c r="A62" s="8"/>
      <c r="B62" s="18"/>
      <c r="C62" s="8"/>
      <c r="D62" s="8"/>
      <c r="E62" s="8"/>
      <c r="F62" s="8"/>
      <c r="H62" s="8"/>
    </row>
    <row r="65" spans="1:1">
      <c r="A65" s="48" t="s">
        <v>72</v>
      </c>
    </row>
    <row r="66" spans="1:1">
      <c r="A66" s="2" t="s">
        <v>72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9"/>
  <sheetViews>
    <sheetView rightToLeft="1" topLeftCell="D1" workbookViewId="0">
      <selection activeCell="H18" sqref="H18"/>
    </sheetView>
  </sheetViews>
  <sheetFormatPr defaultColWidth="9.140625" defaultRowHeight="12.75"/>
  <cols>
    <col min="1" max="1" width="57.7109375" customWidth="1"/>
    <col min="2" max="2" width="20.7109375" customWidth="1"/>
    <col min="3" max="3" width="12.7109375" customWidth="1"/>
    <col min="4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2.7109375" customWidth="1"/>
    <col min="11" max="11" width="9.7109375" customWidth="1"/>
    <col min="12" max="12" width="12.7109375" customWidth="1"/>
    <col min="13" max="13" width="27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957</v>
      </c>
    </row>
    <row r="6" spans="1:14">
      <c r="A6" s="2" t="s">
        <v>2</v>
      </c>
    </row>
    <row r="9" spans="1:14">
      <c r="A9" s="4" t="s">
        <v>74</v>
      </c>
      <c r="B9" s="4" t="s">
        <v>958</v>
      </c>
      <c r="C9" s="4" t="s">
        <v>75</v>
      </c>
      <c r="D9" s="4" t="s">
        <v>77</v>
      </c>
      <c r="E9" s="4" t="s">
        <v>78</v>
      </c>
      <c r="F9" s="4" t="s">
        <v>134</v>
      </c>
      <c r="G9" s="4" t="s">
        <v>79</v>
      </c>
      <c r="H9" s="4" t="s">
        <v>80</v>
      </c>
      <c r="I9" s="4" t="s">
        <v>81</v>
      </c>
      <c r="J9" s="4" t="s">
        <v>135</v>
      </c>
      <c r="K9" s="4" t="s">
        <v>41</v>
      </c>
      <c r="L9" s="4" t="s">
        <v>818</v>
      </c>
      <c r="M9" s="4" t="s">
        <v>137</v>
      </c>
      <c r="N9" s="4" t="s">
        <v>84</v>
      </c>
    </row>
    <row r="10" spans="1:14" ht="13.5" thickBot="1">
      <c r="A10" s="5"/>
      <c r="B10" s="5"/>
      <c r="C10" s="5"/>
      <c r="D10" s="5"/>
      <c r="E10" s="5"/>
      <c r="F10" s="5" t="s">
        <v>139</v>
      </c>
      <c r="G10" s="5"/>
      <c r="H10" s="5" t="s">
        <v>85</v>
      </c>
      <c r="I10" s="5" t="s">
        <v>85</v>
      </c>
      <c r="J10" s="5" t="s">
        <v>140</v>
      </c>
      <c r="K10" s="5" t="s">
        <v>141</v>
      </c>
      <c r="L10" s="5" t="s">
        <v>86</v>
      </c>
      <c r="M10" s="5" t="s">
        <v>85</v>
      </c>
      <c r="N10" s="5" t="s">
        <v>85</v>
      </c>
    </row>
    <row r="13" spans="1:14">
      <c r="A13" s="4" t="s">
        <v>959</v>
      </c>
      <c r="B13" s="4"/>
      <c r="C13" s="15"/>
      <c r="D13" s="4"/>
      <c r="E13" s="4"/>
      <c r="G13" s="4"/>
      <c r="J13" s="12">
        <v>24169.39</v>
      </c>
      <c r="L13" s="12">
        <v>24.17</v>
      </c>
      <c r="M13" s="13">
        <v>1</v>
      </c>
      <c r="N13" s="13">
        <f>L13/'סיכום נכסי ההשקעה'!B49</f>
        <v>1.4177970425586655E-3</v>
      </c>
    </row>
    <row r="16" spans="1:14">
      <c r="A16" s="4" t="s">
        <v>960</v>
      </c>
      <c r="B16" s="4"/>
      <c r="C16" s="15"/>
      <c r="D16" s="4"/>
      <c r="E16" s="4"/>
      <c r="G16" s="4"/>
    </row>
    <row r="17" spans="1:14">
      <c r="A17" s="16" t="s">
        <v>961</v>
      </c>
      <c r="B17" s="16"/>
      <c r="C17" s="17"/>
      <c r="D17" s="16"/>
      <c r="E17" s="16"/>
      <c r="G17" s="16"/>
    </row>
    <row r="18" spans="1:14">
      <c r="A18" s="8" t="s">
        <v>962</v>
      </c>
      <c r="B18" s="8" t="s">
        <v>963</v>
      </c>
      <c r="C18" s="18">
        <v>1000002</v>
      </c>
      <c r="D18" s="8" t="s">
        <v>1057</v>
      </c>
      <c r="E18" s="8">
        <v>0</v>
      </c>
      <c r="F18">
        <v>1.82</v>
      </c>
      <c r="G18" s="8" t="s">
        <v>93</v>
      </c>
      <c r="H18" s="28">
        <v>1.26E-2</v>
      </c>
      <c r="I18" s="60">
        <v>1.3899999999999999E-2</v>
      </c>
      <c r="J18" s="9">
        <v>24169.39</v>
      </c>
      <c r="K18" s="9">
        <v>100</v>
      </c>
      <c r="L18" s="9">
        <v>24.17</v>
      </c>
      <c r="M18" s="10">
        <v>1</v>
      </c>
      <c r="N18" s="10">
        <f>L18/'סיכום נכסי ההשקעה'!B49</f>
        <v>1.4177970425586655E-3</v>
      </c>
    </row>
    <row r="19" spans="1:14">
      <c r="A19" s="16" t="s">
        <v>964</v>
      </c>
      <c r="B19" s="16"/>
      <c r="C19" s="17"/>
      <c r="D19" s="16"/>
      <c r="E19" s="16"/>
      <c r="G19" s="16"/>
      <c r="J19" s="19">
        <v>24169.39</v>
      </c>
      <c r="L19" s="19">
        <v>24.17</v>
      </c>
      <c r="M19" s="20">
        <v>1</v>
      </c>
      <c r="N19" s="20">
        <f>+N18</f>
        <v>1.4177970425586655E-3</v>
      </c>
    </row>
    <row r="21" spans="1:14">
      <c r="A21" s="16" t="s">
        <v>965</v>
      </c>
      <c r="B21" s="16"/>
      <c r="C21" s="17"/>
      <c r="D21" s="16"/>
      <c r="E21" s="16"/>
      <c r="G21" s="16"/>
    </row>
    <row r="22" spans="1:14">
      <c r="A22" s="16" t="s">
        <v>966</v>
      </c>
      <c r="B22" s="16"/>
      <c r="C22" s="17"/>
      <c r="D22" s="16"/>
      <c r="E22" s="16"/>
      <c r="G22" s="16"/>
      <c r="J22" s="19">
        <v>0</v>
      </c>
      <c r="L22" s="19">
        <v>0</v>
      </c>
      <c r="M22" s="20">
        <v>0</v>
      </c>
      <c r="N22" s="20">
        <v>0</v>
      </c>
    </row>
    <row r="24" spans="1:14">
      <c r="A24" s="16" t="s">
        <v>967</v>
      </c>
      <c r="B24" s="16"/>
      <c r="C24" s="17"/>
      <c r="D24" s="16"/>
      <c r="E24" s="16"/>
      <c r="G24" s="16"/>
    </row>
    <row r="25" spans="1:14">
      <c r="A25" s="16" t="s">
        <v>968</v>
      </c>
      <c r="B25" s="16"/>
      <c r="C25" s="17"/>
      <c r="D25" s="16"/>
      <c r="E25" s="16"/>
      <c r="G25" s="16"/>
      <c r="J25" s="19">
        <v>0</v>
      </c>
      <c r="L25" s="19">
        <v>0</v>
      </c>
      <c r="M25" s="20">
        <v>0</v>
      </c>
      <c r="N25" s="20">
        <v>0</v>
      </c>
    </row>
    <row r="27" spans="1:14">
      <c r="A27" s="16" t="s">
        <v>969</v>
      </c>
      <c r="B27" s="16"/>
      <c r="C27" s="17"/>
      <c r="D27" s="16"/>
      <c r="E27" s="16"/>
      <c r="G27" s="16"/>
    </row>
    <row r="28" spans="1:14">
      <c r="A28" s="16" t="s">
        <v>970</v>
      </c>
      <c r="B28" s="16"/>
      <c r="C28" s="17"/>
      <c r="D28" s="16"/>
      <c r="E28" s="16"/>
      <c r="G28" s="16"/>
      <c r="J28" s="19">
        <v>0</v>
      </c>
      <c r="L28" s="19">
        <v>0</v>
      </c>
      <c r="M28" s="20">
        <v>0</v>
      </c>
      <c r="N28" s="20">
        <v>0</v>
      </c>
    </row>
    <row r="30" spans="1:14">
      <c r="A30" s="16" t="s">
        <v>971</v>
      </c>
      <c r="B30" s="16"/>
      <c r="C30" s="17"/>
      <c r="D30" s="16"/>
      <c r="E30" s="16"/>
      <c r="G30" s="16"/>
    </row>
    <row r="31" spans="1:14">
      <c r="A31" s="16" t="s">
        <v>972</v>
      </c>
      <c r="B31" s="16"/>
      <c r="C31" s="17"/>
      <c r="D31" s="16"/>
      <c r="E31" s="16"/>
      <c r="G31" s="16"/>
      <c r="J31" s="19">
        <v>0</v>
      </c>
      <c r="L31" s="19">
        <v>0</v>
      </c>
      <c r="M31" s="20">
        <v>0</v>
      </c>
      <c r="N31" s="20">
        <v>0</v>
      </c>
    </row>
    <row r="33" spans="1:14">
      <c r="A33" s="16" t="s">
        <v>973</v>
      </c>
      <c r="B33" s="16"/>
      <c r="C33" s="17"/>
      <c r="D33" s="16"/>
      <c r="E33" s="16"/>
      <c r="G33" s="16"/>
    </row>
    <row r="34" spans="1:14">
      <c r="A34" s="16" t="s">
        <v>974</v>
      </c>
      <c r="B34" s="16"/>
      <c r="C34" s="17"/>
      <c r="D34" s="16"/>
      <c r="E34" s="16"/>
      <c r="G34" s="16"/>
      <c r="J34" s="19">
        <v>0</v>
      </c>
      <c r="L34" s="19">
        <v>0</v>
      </c>
      <c r="M34" s="20">
        <v>0</v>
      </c>
      <c r="N34" s="20">
        <v>0</v>
      </c>
    </row>
    <row r="36" spans="1:14">
      <c r="A36" s="16" t="s">
        <v>975</v>
      </c>
      <c r="B36" s="16"/>
      <c r="C36" s="17"/>
      <c r="D36" s="16"/>
      <c r="E36" s="16"/>
      <c r="G36" s="16"/>
    </row>
    <row r="37" spans="1:14">
      <c r="A37" s="16" t="s">
        <v>976</v>
      </c>
      <c r="B37" s="16"/>
      <c r="C37" s="17"/>
      <c r="D37" s="16"/>
      <c r="E37" s="16"/>
      <c r="G37" s="16"/>
      <c r="J37" s="19">
        <v>0</v>
      </c>
      <c r="L37" s="19">
        <v>0</v>
      </c>
      <c r="M37" s="20">
        <v>0</v>
      </c>
      <c r="N37" s="20">
        <v>0</v>
      </c>
    </row>
    <row r="39" spans="1:14">
      <c r="A39" s="16" t="s">
        <v>977</v>
      </c>
      <c r="B39" s="16"/>
      <c r="C39" s="17"/>
      <c r="D39" s="16"/>
      <c r="E39" s="16"/>
      <c r="G39" s="16"/>
    </row>
    <row r="40" spans="1:14">
      <c r="A40" s="16" t="s">
        <v>978</v>
      </c>
      <c r="B40" s="16"/>
      <c r="C40" s="17"/>
      <c r="D40" s="16"/>
      <c r="E40" s="16"/>
      <c r="G40" s="16"/>
      <c r="J40" s="19">
        <v>0</v>
      </c>
      <c r="L40" s="19">
        <v>0</v>
      </c>
      <c r="M40" s="20">
        <v>0</v>
      </c>
      <c r="N40" s="20">
        <v>0</v>
      </c>
    </row>
    <row r="42" spans="1:14">
      <c r="A42" s="16" t="s">
        <v>979</v>
      </c>
      <c r="B42" s="16"/>
      <c r="C42" s="17"/>
      <c r="D42" s="16"/>
      <c r="E42" s="16"/>
      <c r="G42" s="16"/>
    </row>
    <row r="43" spans="1:14">
      <c r="A43" s="16" t="s">
        <v>980</v>
      </c>
      <c r="B43" s="16"/>
      <c r="C43" s="17"/>
      <c r="D43" s="16"/>
      <c r="E43" s="16"/>
      <c r="G43" s="16"/>
      <c r="J43" s="19">
        <v>0</v>
      </c>
      <c r="L43" s="19">
        <v>0</v>
      </c>
      <c r="M43" s="20">
        <v>0</v>
      </c>
      <c r="N43" s="20">
        <v>0</v>
      </c>
    </row>
    <row r="45" spans="1:14">
      <c r="A45" s="4" t="s">
        <v>981</v>
      </c>
      <c r="B45" s="4"/>
      <c r="C45" s="15"/>
      <c r="D45" s="4"/>
      <c r="E45" s="4"/>
      <c r="G45" s="4"/>
      <c r="J45" s="12">
        <v>24169.39</v>
      </c>
      <c r="L45" s="12">
        <v>24.17</v>
      </c>
      <c r="M45" s="13">
        <v>1</v>
      </c>
      <c r="N45" s="13">
        <v>1.4E-3</v>
      </c>
    </row>
    <row r="48" spans="1:14">
      <c r="A48" s="4" t="s">
        <v>982</v>
      </c>
      <c r="B48" s="4"/>
      <c r="C48" s="15"/>
      <c r="D48" s="4"/>
      <c r="E48" s="4"/>
      <c r="G48" s="4"/>
    </row>
    <row r="49" spans="1:14">
      <c r="A49" s="16" t="s">
        <v>983</v>
      </c>
      <c r="B49" s="16"/>
      <c r="C49" s="17"/>
      <c r="D49" s="16"/>
      <c r="E49" s="16"/>
      <c r="G49" s="16"/>
    </row>
    <row r="50" spans="1:14">
      <c r="A50" s="16" t="s">
        <v>984</v>
      </c>
      <c r="B50" s="16"/>
      <c r="C50" s="17"/>
      <c r="D50" s="16"/>
      <c r="E50" s="16"/>
      <c r="G50" s="16"/>
      <c r="J50" s="19">
        <v>0</v>
      </c>
      <c r="L50" s="19">
        <v>0</v>
      </c>
      <c r="M50" s="20">
        <v>0</v>
      </c>
      <c r="N50" s="20">
        <v>0</v>
      </c>
    </row>
    <row r="52" spans="1:14">
      <c r="A52" s="16" t="s">
        <v>985</v>
      </c>
      <c r="B52" s="16"/>
      <c r="C52" s="17"/>
      <c r="D52" s="16"/>
      <c r="E52" s="16"/>
      <c r="G52" s="16"/>
    </row>
    <row r="53" spans="1:14">
      <c r="A53" s="16" t="s">
        <v>986</v>
      </c>
      <c r="B53" s="16"/>
      <c r="C53" s="17"/>
      <c r="D53" s="16"/>
      <c r="E53" s="16"/>
      <c r="G53" s="16"/>
      <c r="J53" s="19">
        <v>0</v>
      </c>
      <c r="L53" s="19">
        <v>0</v>
      </c>
      <c r="M53" s="20">
        <v>0</v>
      </c>
      <c r="N53" s="20">
        <v>0</v>
      </c>
    </row>
    <row r="55" spans="1:14">
      <c r="A55" s="16" t="s">
        <v>987</v>
      </c>
      <c r="B55" s="16"/>
      <c r="C55" s="17"/>
      <c r="D55" s="16"/>
      <c r="E55" s="16"/>
      <c r="G55" s="16"/>
    </row>
    <row r="56" spans="1:14">
      <c r="A56" s="16" t="s">
        <v>988</v>
      </c>
      <c r="B56" s="16"/>
      <c r="C56" s="17"/>
      <c r="D56" s="16"/>
      <c r="E56" s="16"/>
      <c r="G56" s="16"/>
      <c r="J56" s="19">
        <v>0</v>
      </c>
      <c r="L56" s="19">
        <v>0</v>
      </c>
      <c r="M56" s="20">
        <v>0</v>
      </c>
      <c r="N56" s="20">
        <v>0</v>
      </c>
    </row>
    <row r="58" spans="1:14">
      <c r="A58" s="16" t="s">
        <v>989</v>
      </c>
      <c r="B58" s="16"/>
      <c r="C58" s="17"/>
      <c r="D58" s="16"/>
      <c r="E58" s="16"/>
      <c r="G58" s="16"/>
    </row>
    <row r="59" spans="1:14">
      <c r="A59" s="16" t="s">
        <v>990</v>
      </c>
      <c r="B59" s="16"/>
      <c r="C59" s="17"/>
      <c r="D59" s="16"/>
      <c r="E59" s="16"/>
      <c r="G59" s="16"/>
      <c r="J59" s="19">
        <v>0</v>
      </c>
      <c r="L59" s="19">
        <v>0</v>
      </c>
      <c r="M59" s="20">
        <v>0</v>
      </c>
      <c r="N59" s="20">
        <v>0</v>
      </c>
    </row>
    <row r="61" spans="1:14">
      <c r="A61" s="4" t="s">
        <v>991</v>
      </c>
      <c r="B61" s="4"/>
      <c r="C61" s="15"/>
      <c r="D61" s="4"/>
      <c r="E61" s="4"/>
      <c r="G61" s="4"/>
      <c r="J61" s="12">
        <v>0</v>
      </c>
      <c r="L61" s="12">
        <v>0</v>
      </c>
      <c r="M61" s="13">
        <v>0</v>
      </c>
      <c r="N61" s="13">
        <v>0</v>
      </c>
    </row>
    <row r="65" spans="1:7">
      <c r="A65" s="8" t="s">
        <v>130</v>
      </c>
      <c r="B65" s="8"/>
      <c r="C65" s="18"/>
      <c r="D65" s="8"/>
      <c r="E65" s="8"/>
      <c r="G65" s="8"/>
    </row>
    <row r="69" spans="1:7">
      <c r="A69" s="2" t="s">
        <v>72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7"/>
  <sheetViews>
    <sheetView rightToLeft="1" workbookViewId="0">
      <selection sqref="A1:A1048576"/>
    </sheetView>
  </sheetViews>
  <sheetFormatPr defaultColWidth="9.140625" defaultRowHeight="12.75"/>
  <cols>
    <col min="1" max="1" width="27.7109375" customWidth="1"/>
    <col min="2" max="2" width="12.7109375" customWidth="1"/>
    <col min="3" max="3" width="13.7109375" customWidth="1"/>
    <col min="4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7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992</v>
      </c>
    </row>
    <row r="6" spans="1:14">
      <c r="A6" s="2" t="s">
        <v>2</v>
      </c>
    </row>
    <row r="9" spans="1:14">
      <c r="A9" s="4" t="s">
        <v>74</v>
      </c>
      <c r="B9" s="4" t="s">
        <v>75</v>
      </c>
      <c r="C9" s="4" t="s">
        <v>76</v>
      </c>
      <c r="D9" s="4" t="s">
        <v>77</v>
      </c>
      <c r="E9" s="4" t="s">
        <v>78</v>
      </c>
      <c r="F9" s="4" t="s">
        <v>134</v>
      </c>
      <c r="G9" s="4" t="s">
        <v>79</v>
      </c>
      <c r="H9" s="4" t="s">
        <v>80</v>
      </c>
      <c r="I9" s="4" t="s">
        <v>81</v>
      </c>
      <c r="J9" s="4" t="s">
        <v>135</v>
      </c>
      <c r="K9" s="4" t="s">
        <v>41</v>
      </c>
      <c r="L9" s="4" t="s">
        <v>818</v>
      </c>
      <c r="M9" s="4" t="s">
        <v>137</v>
      </c>
      <c r="N9" s="4" t="s">
        <v>84</v>
      </c>
    </row>
    <row r="10" spans="1:14" ht="13.5" thickBot="1">
      <c r="A10" s="5"/>
      <c r="B10" s="5"/>
      <c r="C10" s="5"/>
      <c r="D10" s="5"/>
      <c r="E10" s="5"/>
      <c r="F10" s="5" t="s">
        <v>139</v>
      </c>
      <c r="G10" s="5"/>
      <c r="H10" s="5" t="s">
        <v>85</v>
      </c>
      <c r="I10" s="5" t="s">
        <v>85</v>
      </c>
      <c r="J10" s="5" t="s">
        <v>140</v>
      </c>
      <c r="K10" s="5" t="s">
        <v>141</v>
      </c>
      <c r="L10" s="5" t="s">
        <v>86</v>
      </c>
      <c r="M10" s="5" t="s">
        <v>85</v>
      </c>
      <c r="N10" s="5" t="s">
        <v>85</v>
      </c>
    </row>
    <row r="13" spans="1:14">
      <c r="A13" s="4" t="s">
        <v>993</v>
      </c>
      <c r="B13" s="15"/>
      <c r="C13" s="4"/>
      <c r="D13" s="4"/>
      <c r="E13" s="4"/>
      <c r="G13" s="4"/>
      <c r="J13" s="12">
        <v>0</v>
      </c>
      <c r="L13" s="12">
        <v>0</v>
      </c>
      <c r="M13" s="13">
        <v>0</v>
      </c>
      <c r="N13" s="13">
        <v>0</v>
      </c>
    </row>
    <row r="16" spans="1:14">
      <c r="A16" s="4" t="s">
        <v>994</v>
      </c>
      <c r="B16" s="15"/>
      <c r="C16" s="4"/>
      <c r="D16" s="4"/>
      <c r="E16" s="4"/>
      <c r="G16" s="4"/>
    </row>
    <row r="17" spans="1:14">
      <c r="A17" s="16" t="s">
        <v>995</v>
      </c>
      <c r="B17" s="17"/>
      <c r="C17" s="16"/>
      <c r="D17" s="16"/>
      <c r="E17" s="16"/>
      <c r="G17" s="16"/>
    </row>
    <row r="18" spans="1:14">
      <c r="A18" s="16" t="s">
        <v>996</v>
      </c>
      <c r="B18" s="17"/>
      <c r="C18" s="16"/>
      <c r="D18" s="16"/>
      <c r="E18" s="16"/>
      <c r="G18" s="16"/>
      <c r="J18" s="19">
        <v>0</v>
      </c>
      <c r="L18" s="19">
        <v>0</v>
      </c>
      <c r="M18" s="20">
        <v>0</v>
      </c>
      <c r="N18" s="20">
        <v>0</v>
      </c>
    </row>
    <row r="20" spans="1:14">
      <c r="A20" s="16" t="s">
        <v>997</v>
      </c>
      <c r="B20" s="17"/>
      <c r="C20" s="16"/>
      <c r="D20" s="16"/>
      <c r="E20" s="16"/>
      <c r="G20" s="16"/>
    </row>
    <row r="21" spans="1:14">
      <c r="A21" s="16" t="s">
        <v>998</v>
      </c>
      <c r="B21" s="17"/>
      <c r="C21" s="16"/>
      <c r="D21" s="16"/>
      <c r="E21" s="16"/>
      <c r="G21" s="16"/>
      <c r="J21" s="19">
        <v>0</v>
      </c>
      <c r="L21" s="19">
        <v>0</v>
      </c>
      <c r="M21" s="20">
        <v>0</v>
      </c>
      <c r="N21" s="20">
        <v>0</v>
      </c>
    </row>
    <row r="23" spans="1:14">
      <c r="A23" s="16" t="s">
        <v>999</v>
      </c>
      <c r="B23" s="17"/>
      <c r="C23" s="16"/>
      <c r="D23" s="16"/>
      <c r="E23" s="16"/>
      <c r="G23" s="16"/>
    </row>
    <row r="24" spans="1:14">
      <c r="A24" s="16" t="s">
        <v>1000</v>
      </c>
      <c r="B24" s="17"/>
      <c r="C24" s="16"/>
      <c r="D24" s="16"/>
      <c r="E24" s="16"/>
      <c r="G24" s="16"/>
      <c r="J24" s="19">
        <v>0</v>
      </c>
      <c r="L24" s="19">
        <v>0</v>
      </c>
      <c r="M24" s="20">
        <v>0</v>
      </c>
      <c r="N24" s="20">
        <v>0</v>
      </c>
    </row>
    <row r="26" spans="1:14">
      <c r="A26" s="16" t="s">
        <v>1001</v>
      </c>
      <c r="B26" s="17"/>
      <c r="C26" s="16"/>
      <c r="D26" s="16"/>
      <c r="E26" s="16"/>
      <c r="G26" s="16"/>
    </row>
    <row r="27" spans="1:14">
      <c r="A27" s="16" t="s">
        <v>1002</v>
      </c>
      <c r="B27" s="17"/>
      <c r="C27" s="16"/>
      <c r="D27" s="16"/>
      <c r="E27" s="16"/>
      <c r="G27" s="16"/>
      <c r="J27" s="19">
        <v>0</v>
      </c>
      <c r="L27" s="19">
        <v>0</v>
      </c>
      <c r="M27" s="20">
        <v>0</v>
      </c>
      <c r="N27" s="20">
        <v>0</v>
      </c>
    </row>
    <row r="29" spans="1:14">
      <c r="A29" s="16" t="s">
        <v>1003</v>
      </c>
      <c r="B29" s="17"/>
      <c r="C29" s="16"/>
      <c r="D29" s="16"/>
      <c r="E29" s="16"/>
      <c r="G29" s="16"/>
    </row>
    <row r="30" spans="1:14">
      <c r="A30" s="16" t="s">
        <v>1004</v>
      </c>
      <c r="B30" s="17"/>
      <c r="C30" s="16"/>
      <c r="D30" s="16"/>
      <c r="E30" s="16"/>
      <c r="G30" s="16"/>
      <c r="J30" s="19">
        <v>0</v>
      </c>
      <c r="L30" s="19">
        <v>0</v>
      </c>
      <c r="M30" s="20">
        <v>0</v>
      </c>
      <c r="N30" s="20">
        <v>0</v>
      </c>
    </row>
    <row r="32" spans="1:14">
      <c r="A32" s="4" t="s">
        <v>1005</v>
      </c>
      <c r="B32" s="15"/>
      <c r="C32" s="4"/>
      <c r="D32" s="4"/>
      <c r="E32" s="4"/>
      <c r="G32" s="4"/>
      <c r="J32" s="12">
        <v>0</v>
      </c>
      <c r="L32" s="12">
        <v>0</v>
      </c>
      <c r="M32" s="13">
        <v>0</v>
      </c>
      <c r="N32" s="13">
        <v>0</v>
      </c>
    </row>
    <row r="35" spans="1:14">
      <c r="A35" s="4" t="s">
        <v>1006</v>
      </c>
      <c r="B35" s="15"/>
      <c r="C35" s="4"/>
      <c r="D35" s="4"/>
      <c r="E35" s="4"/>
      <c r="G35" s="4"/>
    </row>
    <row r="36" spans="1:14">
      <c r="A36" s="16" t="s">
        <v>1006</v>
      </c>
      <c r="B36" s="17"/>
      <c r="C36" s="16"/>
      <c r="D36" s="16"/>
      <c r="E36" s="16"/>
      <c r="G36" s="16"/>
    </row>
    <row r="37" spans="1:14">
      <c r="A37" s="16" t="s">
        <v>1007</v>
      </c>
      <c r="B37" s="17"/>
      <c r="C37" s="16"/>
      <c r="D37" s="16"/>
      <c r="E37" s="16"/>
      <c r="G37" s="16"/>
      <c r="J37" s="19">
        <v>0</v>
      </c>
      <c r="L37" s="19">
        <v>0</v>
      </c>
      <c r="M37" s="20">
        <v>0</v>
      </c>
      <c r="N37" s="20">
        <v>0</v>
      </c>
    </row>
    <row r="39" spans="1:14">
      <c r="A39" s="4" t="s">
        <v>1007</v>
      </c>
      <c r="B39" s="15"/>
      <c r="C39" s="4"/>
      <c r="D39" s="4"/>
      <c r="E39" s="4"/>
      <c r="G39" s="4"/>
      <c r="J39" s="12">
        <v>0</v>
      </c>
      <c r="L39" s="12">
        <v>0</v>
      </c>
      <c r="M39" s="13">
        <v>0</v>
      </c>
      <c r="N39" s="13">
        <v>0</v>
      </c>
    </row>
    <row r="43" spans="1:14">
      <c r="A43" s="8" t="s">
        <v>130</v>
      </c>
      <c r="B43" s="18"/>
      <c r="C43" s="8"/>
      <c r="D43" s="8"/>
      <c r="E43" s="8"/>
      <c r="G43" s="8"/>
    </row>
    <row r="47" spans="1:14">
      <c r="A47" s="2" t="s">
        <v>72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rightToLeft="1" workbookViewId="0">
      <selection sqref="A1:A1048576"/>
    </sheetView>
  </sheetViews>
  <sheetFormatPr defaultColWidth="9.140625" defaultRowHeight="12.75"/>
  <cols>
    <col min="1" max="1" width="31.7109375" customWidth="1"/>
    <col min="2" max="2" width="21.7109375" customWidth="1"/>
    <col min="3" max="3" width="12.7109375" customWidth="1"/>
    <col min="4" max="4" width="30.7109375" customWidth="1"/>
    <col min="5" max="5" width="11.7109375" customWidth="1"/>
    <col min="6" max="6" width="12.7109375" customWidth="1"/>
    <col min="7" max="7" width="27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1008</v>
      </c>
    </row>
    <row r="6" spans="1:8">
      <c r="A6" s="2" t="s">
        <v>2</v>
      </c>
    </row>
    <row r="9" spans="1:8">
      <c r="A9" s="4" t="s">
        <v>74</v>
      </c>
      <c r="B9" s="4" t="s">
        <v>1009</v>
      </c>
      <c r="C9" s="4" t="s">
        <v>1010</v>
      </c>
      <c r="D9" s="4" t="s">
        <v>1011</v>
      </c>
      <c r="E9" s="4" t="s">
        <v>79</v>
      </c>
      <c r="F9" s="4" t="s">
        <v>818</v>
      </c>
      <c r="G9" s="4" t="s">
        <v>137</v>
      </c>
      <c r="H9" s="4" t="s">
        <v>84</v>
      </c>
    </row>
    <row r="10" spans="1:8" ht="13.5" thickBot="1">
      <c r="A10" s="5"/>
      <c r="B10" s="5"/>
      <c r="C10" s="5"/>
      <c r="D10" s="5" t="s">
        <v>139</v>
      </c>
      <c r="E10" s="5"/>
      <c r="F10" s="5" t="s">
        <v>86</v>
      </c>
      <c r="G10" s="5" t="s">
        <v>85</v>
      </c>
      <c r="H10" s="5" t="s">
        <v>85</v>
      </c>
    </row>
    <row r="13" spans="1:8">
      <c r="A13" s="4" t="s">
        <v>1012</v>
      </c>
      <c r="B13" s="4"/>
      <c r="C13" s="4"/>
      <c r="E13" s="4"/>
      <c r="F13" s="12">
        <v>0</v>
      </c>
      <c r="G13" s="13">
        <v>0</v>
      </c>
      <c r="H13" s="13">
        <v>0</v>
      </c>
    </row>
    <row r="16" spans="1:8">
      <c r="A16" s="4" t="s">
        <v>1013</v>
      </c>
      <c r="B16" s="4"/>
      <c r="C16" s="4"/>
      <c r="E16" s="4"/>
    </row>
    <row r="17" spans="1:8">
      <c r="A17" s="16" t="s">
        <v>1014</v>
      </c>
      <c r="B17" s="16"/>
      <c r="C17" s="16"/>
      <c r="E17" s="16"/>
    </row>
    <row r="18" spans="1:8">
      <c r="A18" s="16" t="s">
        <v>1015</v>
      </c>
      <c r="B18" s="16"/>
      <c r="C18" s="16"/>
      <c r="E18" s="16"/>
      <c r="F18" s="19">
        <v>0</v>
      </c>
      <c r="G18" s="20">
        <v>0</v>
      </c>
      <c r="H18" s="20">
        <v>0</v>
      </c>
    </row>
    <row r="20" spans="1:8">
      <c r="A20" s="16" t="s">
        <v>1016</v>
      </c>
      <c r="B20" s="16"/>
      <c r="C20" s="16"/>
      <c r="E20" s="16"/>
    </row>
    <row r="21" spans="1:8">
      <c r="A21" s="16" t="s">
        <v>1017</v>
      </c>
      <c r="B21" s="16"/>
      <c r="C21" s="16"/>
      <c r="E21" s="16"/>
      <c r="F21" s="19">
        <v>0</v>
      </c>
      <c r="G21" s="20">
        <v>0</v>
      </c>
      <c r="H21" s="20">
        <v>0</v>
      </c>
    </row>
    <row r="23" spans="1:8">
      <c r="A23" s="4" t="s">
        <v>1018</v>
      </c>
      <c r="B23" s="4"/>
      <c r="C23" s="4"/>
      <c r="E23" s="4"/>
      <c r="F23" s="12">
        <v>0</v>
      </c>
      <c r="G23" s="13">
        <v>0</v>
      </c>
      <c r="H23" s="13">
        <v>0</v>
      </c>
    </row>
    <row r="26" spans="1:8">
      <c r="A26" s="4" t="s">
        <v>1019</v>
      </c>
      <c r="B26" s="4"/>
      <c r="C26" s="4"/>
      <c r="E26" s="4"/>
    </row>
    <row r="27" spans="1:8">
      <c r="A27" s="16" t="s">
        <v>1020</v>
      </c>
      <c r="B27" s="16"/>
      <c r="C27" s="16"/>
      <c r="E27" s="16"/>
    </row>
    <row r="28" spans="1:8">
      <c r="A28" s="16" t="s">
        <v>1021</v>
      </c>
      <c r="B28" s="16"/>
      <c r="C28" s="16"/>
      <c r="E28" s="16"/>
      <c r="F28" s="19">
        <v>0</v>
      </c>
      <c r="G28" s="20">
        <v>0</v>
      </c>
      <c r="H28" s="20">
        <v>0</v>
      </c>
    </row>
    <row r="30" spans="1:8">
      <c r="A30" s="16" t="s">
        <v>1022</v>
      </c>
      <c r="B30" s="16"/>
      <c r="C30" s="16"/>
      <c r="E30" s="16"/>
    </row>
    <row r="31" spans="1:8">
      <c r="A31" s="16" t="s">
        <v>1023</v>
      </c>
      <c r="B31" s="16"/>
      <c r="C31" s="16"/>
      <c r="E31" s="16"/>
      <c r="F31" s="19">
        <v>0</v>
      </c>
      <c r="G31" s="20">
        <v>0</v>
      </c>
      <c r="H31" s="20">
        <v>0</v>
      </c>
    </row>
    <row r="33" spans="1:8">
      <c r="A33" s="4" t="s">
        <v>1024</v>
      </c>
      <c r="B33" s="4"/>
      <c r="C33" s="4"/>
      <c r="E33" s="4"/>
      <c r="F33" s="12">
        <v>0</v>
      </c>
      <c r="G33" s="13">
        <v>0</v>
      </c>
      <c r="H33" s="13">
        <v>0</v>
      </c>
    </row>
    <row r="37" spans="1:8">
      <c r="A37" s="8" t="s">
        <v>130</v>
      </c>
      <c r="B37" s="8"/>
      <c r="C37" s="8"/>
      <c r="E37" s="8"/>
    </row>
    <row r="41" spans="1:8">
      <c r="A41" s="2" t="s">
        <v>72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rightToLeft="1" workbookViewId="0">
      <selection sqref="A1:A1048576"/>
    </sheetView>
  </sheetViews>
  <sheetFormatPr defaultColWidth="9.140625" defaultRowHeight="12.75"/>
  <cols>
    <col min="1" max="1" width="28.7109375" customWidth="1"/>
    <col min="2" max="2" width="13.7109375" customWidth="1"/>
    <col min="3" max="3" width="8.7109375" customWidth="1"/>
    <col min="4" max="4" width="10.7109375" customWidth="1"/>
    <col min="5" max="5" width="11.7109375" customWidth="1"/>
    <col min="6" max="6" width="16.7109375" customWidth="1"/>
    <col min="7" max="7" width="13.7109375" customWidth="1"/>
    <col min="8" max="8" width="27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1025</v>
      </c>
    </row>
    <row r="6" spans="1:9">
      <c r="A6" s="2" t="s">
        <v>2</v>
      </c>
    </row>
    <row r="9" spans="1:9">
      <c r="A9" s="4" t="s">
        <v>74</v>
      </c>
      <c r="B9" s="4" t="s">
        <v>76</v>
      </c>
      <c r="C9" s="4" t="s">
        <v>77</v>
      </c>
      <c r="D9" s="4" t="s">
        <v>78</v>
      </c>
      <c r="E9" s="4" t="s">
        <v>79</v>
      </c>
      <c r="F9" s="4" t="s">
        <v>81</v>
      </c>
      <c r="G9" s="4" t="s">
        <v>1026</v>
      </c>
      <c r="H9" s="4" t="s">
        <v>137</v>
      </c>
      <c r="I9" s="4" t="s">
        <v>84</v>
      </c>
    </row>
    <row r="10" spans="1:9" ht="13.5" thickBot="1">
      <c r="A10" s="5"/>
      <c r="B10" s="5"/>
      <c r="C10" s="5"/>
      <c r="D10" s="5"/>
      <c r="E10" s="5"/>
      <c r="F10" s="5" t="s">
        <v>85</v>
      </c>
      <c r="G10" s="5" t="s">
        <v>86</v>
      </c>
      <c r="H10" s="5" t="s">
        <v>85</v>
      </c>
      <c r="I10" s="5" t="s">
        <v>85</v>
      </c>
    </row>
    <row r="13" spans="1:9">
      <c r="A13" s="4" t="s">
        <v>1027</v>
      </c>
      <c r="B13" s="4"/>
      <c r="C13" s="4"/>
      <c r="D13" s="4"/>
      <c r="E13" s="4"/>
      <c r="G13" s="12">
        <v>0</v>
      </c>
      <c r="H13" s="13">
        <v>0</v>
      </c>
      <c r="I13" s="13">
        <v>0</v>
      </c>
    </row>
    <row r="16" spans="1:9">
      <c r="A16" s="4" t="s">
        <v>1028</v>
      </c>
      <c r="B16" s="4"/>
      <c r="C16" s="4"/>
      <c r="D16" s="4"/>
      <c r="E16" s="4"/>
    </row>
    <row r="17" spans="1:9">
      <c r="A17" s="16" t="s">
        <v>1029</v>
      </c>
      <c r="B17" s="16"/>
      <c r="C17" s="16"/>
      <c r="D17" s="16"/>
      <c r="E17" s="16"/>
    </row>
    <row r="18" spans="1:9">
      <c r="A18" s="16" t="s">
        <v>1030</v>
      </c>
      <c r="B18" s="16"/>
      <c r="C18" s="16"/>
      <c r="D18" s="16"/>
      <c r="E18" s="16"/>
      <c r="G18" s="19">
        <v>0</v>
      </c>
      <c r="H18" s="20">
        <v>0</v>
      </c>
      <c r="I18" s="20">
        <v>0</v>
      </c>
    </row>
    <row r="20" spans="1:9">
      <c r="A20" s="4" t="s">
        <v>1031</v>
      </c>
      <c r="B20" s="4"/>
      <c r="C20" s="4"/>
      <c r="D20" s="4"/>
      <c r="E20" s="4"/>
      <c r="G20" s="12">
        <v>0</v>
      </c>
      <c r="H20" s="13">
        <v>0</v>
      </c>
      <c r="I20" s="13">
        <v>0</v>
      </c>
    </row>
    <row r="23" spans="1:9">
      <c r="A23" s="4" t="s">
        <v>1028</v>
      </c>
      <c r="B23" s="4"/>
      <c r="C23" s="4"/>
      <c r="D23" s="4"/>
      <c r="E23" s="4"/>
    </row>
    <row r="24" spans="1:9">
      <c r="A24" s="16" t="s">
        <v>1032</v>
      </c>
      <c r="B24" s="16"/>
      <c r="C24" s="16"/>
      <c r="D24" s="16"/>
      <c r="E24" s="16"/>
    </row>
    <row r="25" spans="1:9">
      <c r="A25" s="16" t="s">
        <v>1033</v>
      </c>
      <c r="B25" s="16"/>
      <c r="C25" s="16"/>
      <c r="D25" s="16"/>
      <c r="E25" s="16"/>
      <c r="G25" s="19">
        <v>0</v>
      </c>
      <c r="H25" s="20">
        <v>0</v>
      </c>
      <c r="I25" s="20">
        <v>0</v>
      </c>
    </row>
    <row r="27" spans="1:9">
      <c r="A27" s="4" t="s">
        <v>1031</v>
      </c>
      <c r="B27" s="4"/>
      <c r="C27" s="4"/>
      <c r="D27" s="4"/>
      <c r="E27" s="4"/>
      <c r="G27" s="12">
        <v>0</v>
      </c>
      <c r="H27" s="13">
        <v>0</v>
      </c>
      <c r="I27" s="13">
        <v>0</v>
      </c>
    </row>
    <row r="31" spans="1:9">
      <c r="A31" s="8" t="s">
        <v>130</v>
      </c>
      <c r="B31" s="8"/>
      <c r="C31" s="8"/>
      <c r="D31" s="8"/>
      <c r="E31" s="8"/>
    </row>
    <row r="35" spans="1:1">
      <c r="A35" s="2" t="s">
        <v>72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rightToLeft="1" workbookViewId="0">
      <selection activeCell="H13" sqref="H13"/>
    </sheetView>
  </sheetViews>
  <sheetFormatPr defaultColWidth="9.140625" defaultRowHeight="12.75"/>
  <cols>
    <col min="1" max="1" width="28.7109375" customWidth="1"/>
    <col min="2" max="2" width="12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8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1034</v>
      </c>
    </row>
    <row r="6" spans="1:10">
      <c r="A6" s="2" t="s">
        <v>2</v>
      </c>
    </row>
    <row r="9" spans="1:10">
      <c r="A9" s="4" t="s">
        <v>74</v>
      </c>
      <c r="B9" s="4" t="s">
        <v>75</v>
      </c>
      <c r="C9" s="4" t="s">
        <v>77</v>
      </c>
      <c r="D9" s="4" t="s">
        <v>78</v>
      </c>
      <c r="E9" s="4" t="s">
        <v>79</v>
      </c>
      <c r="F9" s="4" t="s">
        <v>80</v>
      </c>
      <c r="G9" s="4" t="s">
        <v>81</v>
      </c>
      <c r="H9" s="4" t="s">
        <v>818</v>
      </c>
      <c r="I9" s="4" t="s">
        <v>83</v>
      </c>
      <c r="J9" s="4" t="s">
        <v>84</v>
      </c>
    </row>
    <row r="10" spans="1:10" ht="13.5" thickBot="1">
      <c r="A10" s="5"/>
      <c r="B10" s="5"/>
      <c r="C10" s="5"/>
      <c r="D10" s="5"/>
      <c r="E10" s="5"/>
      <c r="F10" s="5" t="s">
        <v>85</v>
      </c>
      <c r="G10" s="5" t="s">
        <v>85</v>
      </c>
      <c r="H10" s="5" t="s">
        <v>86</v>
      </c>
      <c r="I10" s="5" t="s">
        <v>85</v>
      </c>
      <c r="J10" s="5" t="s">
        <v>85</v>
      </c>
    </row>
    <row r="13" spans="1:10">
      <c r="A13" s="4" t="s">
        <v>1035</v>
      </c>
      <c r="B13" s="15"/>
      <c r="C13" s="4"/>
      <c r="D13" s="4"/>
      <c r="E13" s="4"/>
      <c r="H13" s="12">
        <f>+H20</f>
        <v>-23.396000000000001</v>
      </c>
      <c r="I13" s="13">
        <v>0</v>
      </c>
      <c r="J13" s="13">
        <f>H13/'סיכום נכסי ההשקעה'!B49</f>
        <v>-1.3723946879479743E-3</v>
      </c>
    </row>
    <row r="16" spans="1:10">
      <c r="A16" s="4" t="s">
        <v>1036</v>
      </c>
      <c r="B16" s="15"/>
      <c r="C16" s="4"/>
      <c r="D16" s="4"/>
      <c r="E16" s="4"/>
    </row>
    <row r="17" spans="1:10">
      <c r="A17" s="16" t="s">
        <v>1036</v>
      </c>
      <c r="B17" s="17"/>
      <c r="C17" s="16"/>
      <c r="D17" s="16"/>
      <c r="E17" s="16"/>
    </row>
    <row r="18" spans="1:10">
      <c r="A18" s="8" t="s">
        <v>1058</v>
      </c>
      <c r="B18" s="18">
        <v>199999999</v>
      </c>
      <c r="C18" s="8" t="s">
        <v>1057</v>
      </c>
      <c r="D18" s="22">
        <v>0</v>
      </c>
      <c r="E18" s="8" t="s">
        <v>93</v>
      </c>
      <c r="F18" s="22">
        <v>0</v>
      </c>
      <c r="G18" s="22">
        <v>0</v>
      </c>
      <c r="H18" s="23">
        <v>-5.9269999999999996</v>
      </c>
      <c r="I18" s="24">
        <f>H18/H13</f>
        <v>0.25333390323132154</v>
      </c>
      <c r="J18" s="61">
        <f>H18/'סיכום נכסי ההשקעה'!$B$49</f>
        <v>-3.476741030717919E-4</v>
      </c>
    </row>
    <row r="19" spans="1:10">
      <c r="A19" s="8" t="s">
        <v>1056</v>
      </c>
      <c r="B19" s="18">
        <v>199999999</v>
      </c>
      <c r="C19" s="8" t="s">
        <v>1057</v>
      </c>
      <c r="D19" s="22">
        <v>0</v>
      </c>
      <c r="E19" s="8" t="s">
        <v>93</v>
      </c>
      <c r="F19" s="22">
        <v>0</v>
      </c>
      <c r="G19" s="22">
        <v>0</v>
      </c>
      <c r="H19" s="23">
        <v>-17.469000000000001</v>
      </c>
      <c r="I19" s="25">
        <f>H19/H13</f>
        <v>0.74666609676867846</v>
      </c>
      <c r="J19" s="61">
        <f>H19/'סיכום נכסי ההשקעה'!$B$49</f>
        <v>-1.0247205848761824E-3</v>
      </c>
    </row>
    <row r="20" spans="1:10">
      <c r="A20" s="16" t="s">
        <v>1037</v>
      </c>
      <c r="B20" s="17"/>
      <c r="C20" s="16"/>
      <c r="D20" s="16"/>
      <c r="E20" s="16"/>
      <c r="H20" s="19">
        <f>SUM(H18:H19)</f>
        <v>-23.396000000000001</v>
      </c>
      <c r="I20" s="20">
        <f>SUM(I18:I19)</f>
        <v>1</v>
      </c>
      <c r="J20" s="20">
        <f>SUM(J18:J19)</f>
        <v>-1.3723946879479743E-3</v>
      </c>
    </row>
    <row r="22" spans="1:10">
      <c r="A22" s="4" t="s">
        <v>1037</v>
      </c>
      <c r="B22" s="15"/>
      <c r="C22" s="4"/>
      <c r="D22" s="4"/>
      <c r="E22" s="4"/>
      <c r="H22" s="12">
        <f>+H20</f>
        <v>-23.396000000000001</v>
      </c>
      <c r="I22" s="13">
        <f>+I20</f>
        <v>1</v>
      </c>
      <c r="J22" s="13">
        <f>+J20</f>
        <v>-1.3723946879479743E-3</v>
      </c>
    </row>
    <row r="25" spans="1:10">
      <c r="A25" s="4" t="s">
        <v>1038</v>
      </c>
      <c r="B25" s="15"/>
      <c r="C25" s="4"/>
      <c r="D25" s="4"/>
      <c r="E25" s="4"/>
    </row>
    <row r="26" spans="1:10">
      <c r="A26" s="16" t="s">
        <v>1038</v>
      </c>
      <c r="B26" s="17"/>
      <c r="C26" s="16"/>
      <c r="D26" s="16"/>
      <c r="E26" s="16"/>
    </row>
    <row r="27" spans="1:10">
      <c r="A27" s="16" t="s">
        <v>1039</v>
      </c>
      <c r="B27" s="17"/>
      <c r="C27" s="16"/>
      <c r="D27" s="16"/>
      <c r="E27" s="16"/>
      <c r="H27" s="19">
        <v>0</v>
      </c>
      <c r="I27" s="20">
        <v>0</v>
      </c>
      <c r="J27" s="20">
        <v>0</v>
      </c>
    </row>
    <row r="29" spans="1:10">
      <c r="A29" s="4" t="s">
        <v>1039</v>
      </c>
      <c r="B29" s="15"/>
      <c r="C29" s="4"/>
      <c r="D29" s="4"/>
      <c r="E29" s="4"/>
      <c r="H29" s="12">
        <v>0</v>
      </c>
      <c r="I29" s="13">
        <v>0</v>
      </c>
      <c r="J29" s="13">
        <v>0</v>
      </c>
    </row>
    <row r="33" spans="1:5">
      <c r="A33" s="8" t="s">
        <v>130</v>
      </c>
      <c r="B33" s="18"/>
      <c r="C33" s="8"/>
      <c r="D33" s="8"/>
      <c r="E33" s="8"/>
    </row>
    <row r="37" spans="1:5">
      <c r="A37" s="2" t="s">
        <v>72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5"/>
  <sheetViews>
    <sheetView rightToLeft="1" workbookViewId="0">
      <selection activeCell="B39" sqref="B39"/>
    </sheetView>
  </sheetViews>
  <sheetFormatPr defaultColWidth="9.140625" defaultRowHeight="12.75"/>
  <cols>
    <col min="1" max="1" width="38.7109375" customWidth="1"/>
    <col min="2" max="2" width="24.7109375" customWidth="1"/>
    <col min="3" max="3" width="12.7109375" customWidth="1"/>
  </cols>
  <sheetData>
    <row r="2" spans="1:3" ht="18">
      <c r="A2" s="1" t="s">
        <v>0</v>
      </c>
    </row>
    <row r="4" spans="1:3" ht="18">
      <c r="A4" s="1" t="s">
        <v>1040</v>
      </c>
    </row>
    <row r="6" spans="1:3">
      <c r="A6" s="2" t="s">
        <v>2</v>
      </c>
    </row>
    <row r="9" spans="1:3">
      <c r="A9" s="4" t="s">
        <v>74</v>
      </c>
      <c r="B9" s="4" t="s">
        <v>1041</v>
      </c>
      <c r="C9" s="4" t="s">
        <v>818</v>
      </c>
    </row>
    <row r="10" spans="1:3" ht="13.5" thickBot="1">
      <c r="A10" s="5"/>
      <c r="B10" s="5" t="s">
        <v>138</v>
      </c>
      <c r="C10" s="5" t="s">
        <v>86</v>
      </c>
    </row>
    <row r="13" spans="1:3">
      <c r="A13" s="4" t="s">
        <v>1042</v>
      </c>
      <c r="B13" s="4"/>
      <c r="C13" s="12">
        <v>0</v>
      </c>
    </row>
    <row r="16" spans="1:3">
      <c r="A16" s="4" t="s">
        <v>1043</v>
      </c>
      <c r="B16" s="4"/>
    </row>
    <row r="17" spans="1:3">
      <c r="A17" s="16" t="s">
        <v>1044</v>
      </c>
      <c r="B17" s="16"/>
    </row>
    <row r="18" spans="1:3">
      <c r="A18" s="16" t="s">
        <v>1045</v>
      </c>
      <c r="B18" s="16"/>
      <c r="C18" s="19">
        <v>0</v>
      </c>
    </row>
    <row r="20" spans="1:3">
      <c r="A20" s="4" t="s">
        <v>1046</v>
      </c>
      <c r="B20" s="4"/>
      <c r="C20" s="12">
        <v>0</v>
      </c>
    </row>
    <row r="23" spans="1:3">
      <c r="A23" s="4" t="s">
        <v>1047</v>
      </c>
      <c r="B23" s="4"/>
    </row>
    <row r="24" spans="1:3">
      <c r="A24" s="16" t="s">
        <v>1048</v>
      </c>
      <c r="B24" s="16"/>
    </row>
    <row r="25" spans="1:3">
      <c r="A25" s="16" t="s">
        <v>1049</v>
      </c>
      <c r="B25" s="16"/>
      <c r="C25" s="19">
        <v>0</v>
      </c>
    </row>
    <row r="27" spans="1:3">
      <c r="A27" s="4" t="s">
        <v>1050</v>
      </c>
      <c r="B27" s="4"/>
      <c r="C27" s="12">
        <v>0</v>
      </c>
    </row>
    <row r="31" spans="1:3">
      <c r="A31" s="8" t="s">
        <v>130</v>
      </c>
      <c r="B31" s="8"/>
    </row>
    <row r="35" spans="1:1">
      <c r="A35" s="2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1"/>
  <sheetViews>
    <sheetView rightToLeft="1" workbookViewId="0">
      <selection activeCell="E42" sqref="E42"/>
    </sheetView>
  </sheetViews>
  <sheetFormatPr defaultColWidth="9.140625" defaultRowHeight="12.75"/>
  <cols>
    <col min="1" max="1" width="46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1051</v>
      </c>
    </row>
    <row r="6" spans="1:15">
      <c r="A6" s="2" t="s">
        <v>2</v>
      </c>
    </row>
    <row r="9" spans="1:15">
      <c r="A9" s="4" t="s">
        <v>74</v>
      </c>
      <c r="B9" s="4" t="s">
        <v>75</v>
      </c>
      <c r="C9" s="4" t="s">
        <v>194</v>
      </c>
      <c r="D9" s="4" t="s">
        <v>77</v>
      </c>
      <c r="E9" s="4" t="s">
        <v>78</v>
      </c>
      <c r="F9" s="4" t="s">
        <v>133</v>
      </c>
      <c r="G9" s="4" t="s">
        <v>134</v>
      </c>
      <c r="H9" s="4" t="s">
        <v>79</v>
      </c>
      <c r="I9" s="4" t="s">
        <v>80</v>
      </c>
      <c r="J9" s="4" t="s">
        <v>1052</v>
      </c>
      <c r="K9" s="4" t="s">
        <v>135</v>
      </c>
      <c r="L9" s="4" t="s">
        <v>1053</v>
      </c>
      <c r="M9" s="4" t="s">
        <v>136</v>
      </c>
      <c r="N9" s="4" t="s">
        <v>137</v>
      </c>
      <c r="O9" s="4" t="s">
        <v>84</v>
      </c>
    </row>
    <row r="10" spans="1:15" ht="13.5" thickBot="1">
      <c r="A10" s="5"/>
      <c r="B10" s="5"/>
      <c r="C10" s="5"/>
      <c r="D10" s="5"/>
      <c r="E10" s="5"/>
      <c r="F10" s="5" t="s">
        <v>138</v>
      </c>
      <c r="G10" s="5" t="s">
        <v>139</v>
      </c>
      <c r="H10" s="5"/>
      <c r="I10" s="5" t="s">
        <v>85</v>
      </c>
      <c r="J10" s="5" t="s">
        <v>85</v>
      </c>
      <c r="K10" s="5" t="s">
        <v>140</v>
      </c>
      <c r="L10" s="5" t="s">
        <v>86</v>
      </c>
      <c r="M10" s="5" t="s">
        <v>85</v>
      </c>
      <c r="N10" s="5" t="s">
        <v>85</v>
      </c>
      <c r="O10" s="5" t="s">
        <v>85</v>
      </c>
    </row>
    <row r="13" spans="1:15">
      <c r="A13" s="4" t="s">
        <v>213</v>
      </c>
      <c r="B13" s="15"/>
      <c r="C13" s="4"/>
      <c r="D13" s="4"/>
      <c r="E13" s="4"/>
      <c r="F13" s="4"/>
      <c r="H13" s="4"/>
      <c r="K13" s="12">
        <v>0</v>
      </c>
      <c r="L13" s="12">
        <v>0</v>
      </c>
      <c r="N13" s="13">
        <v>0</v>
      </c>
      <c r="O13" s="13">
        <v>0</v>
      </c>
    </row>
    <row r="16" spans="1:15">
      <c r="A16" s="4" t="s">
        <v>214</v>
      </c>
      <c r="B16" s="15"/>
      <c r="C16" s="4"/>
      <c r="D16" s="4"/>
      <c r="E16" s="4"/>
      <c r="F16" s="4"/>
      <c r="H16" s="4"/>
    </row>
    <row r="17" spans="1:15">
      <c r="A17" s="16" t="s">
        <v>215</v>
      </c>
      <c r="B17" s="17"/>
      <c r="C17" s="16"/>
      <c r="D17" s="16"/>
      <c r="E17" s="16"/>
      <c r="F17" s="16"/>
      <c r="H17" s="16"/>
    </row>
    <row r="18" spans="1:15">
      <c r="A18" s="16" t="s">
        <v>324</v>
      </c>
      <c r="B18" s="17"/>
      <c r="C18" s="16"/>
      <c r="D18" s="16"/>
      <c r="E18" s="16"/>
      <c r="F18" s="16"/>
      <c r="H18" s="16"/>
      <c r="K18" s="19">
        <v>0</v>
      </c>
      <c r="L18" s="19">
        <v>0</v>
      </c>
      <c r="N18" s="20">
        <v>0</v>
      </c>
      <c r="O18" s="20">
        <v>0</v>
      </c>
    </row>
    <row r="20" spans="1:15">
      <c r="A20" s="16" t="s">
        <v>325</v>
      </c>
      <c r="B20" s="17"/>
      <c r="C20" s="16"/>
      <c r="D20" s="16"/>
      <c r="E20" s="16"/>
      <c r="F20" s="16"/>
      <c r="H20" s="16"/>
    </row>
    <row r="21" spans="1:15">
      <c r="A21" s="16" t="s">
        <v>348</v>
      </c>
      <c r="B21" s="17"/>
      <c r="C21" s="16"/>
      <c r="D21" s="16"/>
      <c r="E21" s="16"/>
      <c r="F21" s="16"/>
      <c r="H21" s="16"/>
      <c r="K21" s="19">
        <v>0</v>
      </c>
      <c r="L21" s="19">
        <v>0</v>
      </c>
      <c r="N21" s="20">
        <v>0</v>
      </c>
      <c r="O21" s="20">
        <v>0</v>
      </c>
    </row>
    <row r="23" spans="1:15">
      <c r="A23" s="16" t="s">
        <v>349</v>
      </c>
      <c r="B23" s="17"/>
      <c r="C23" s="16"/>
      <c r="D23" s="16"/>
      <c r="E23" s="16"/>
      <c r="F23" s="16"/>
      <c r="H23" s="16"/>
    </row>
    <row r="24" spans="1:15">
      <c r="A24" s="16" t="s">
        <v>350</v>
      </c>
      <c r="B24" s="17"/>
      <c r="C24" s="16"/>
      <c r="D24" s="16"/>
      <c r="E24" s="16"/>
      <c r="F24" s="16"/>
      <c r="H24" s="16"/>
      <c r="K24" s="19">
        <v>0</v>
      </c>
      <c r="L24" s="19">
        <v>0</v>
      </c>
      <c r="N24" s="20">
        <v>0</v>
      </c>
      <c r="O24" s="20">
        <v>0</v>
      </c>
    </row>
    <row r="26" spans="1:15">
      <c r="A26" s="16" t="s">
        <v>351</v>
      </c>
      <c r="B26" s="17"/>
      <c r="C26" s="16"/>
      <c r="D26" s="16"/>
      <c r="E26" s="16"/>
      <c r="F26" s="16"/>
      <c r="H26" s="16"/>
    </row>
    <row r="27" spans="1:15">
      <c r="A27" s="16" t="s">
        <v>352</v>
      </c>
      <c r="B27" s="17"/>
      <c r="C27" s="16"/>
      <c r="D27" s="16"/>
      <c r="E27" s="16"/>
      <c r="F27" s="16"/>
      <c r="H27" s="16"/>
      <c r="K27" s="19">
        <v>0</v>
      </c>
      <c r="L27" s="19">
        <v>0</v>
      </c>
      <c r="N27" s="20">
        <v>0</v>
      </c>
      <c r="O27" s="20">
        <v>0</v>
      </c>
    </row>
    <row r="29" spans="1:15">
      <c r="A29" s="4" t="s">
        <v>353</v>
      </c>
      <c r="B29" s="15"/>
      <c r="C29" s="4"/>
      <c r="D29" s="4"/>
      <c r="E29" s="4"/>
      <c r="F29" s="4"/>
      <c r="H29" s="4"/>
      <c r="K29" s="12">
        <v>0</v>
      </c>
      <c r="L29" s="12">
        <v>0</v>
      </c>
      <c r="N29" s="13">
        <v>0</v>
      </c>
      <c r="O29" s="13">
        <v>0</v>
      </c>
    </row>
    <row r="32" spans="1:15">
      <c r="A32" s="4" t="s">
        <v>1028</v>
      </c>
      <c r="B32" s="15"/>
      <c r="C32" s="4"/>
      <c r="D32" s="4"/>
      <c r="E32" s="4"/>
      <c r="F32" s="4"/>
      <c r="H32" s="4"/>
    </row>
    <row r="33" spans="1:15">
      <c r="A33" s="4" t="s">
        <v>1031</v>
      </c>
      <c r="B33" s="15"/>
      <c r="C33" s="4"/>
      <c r="D33" s="4"/>
      <c r="E33" s="4"/>
      <c r="F33" s="4"/>
      <c r="H33" s="4"/>
      <c r="K33" s="12">
        <v>0</v>
      </c>
      <c r="L33" s="12">
        <v>0</v>
      </c>
      <c r="N33" s="13">
        <v>0</v>
      </c>
      <c r="O33" s="13">
        <v>0</v>
      </c>
    </row>
    <row r="37" spans="1:15">
      <c r="A37" s="8" t="s">
        <v>130</v>
      </c>
      <c r="B37" s="18"/>
      <c r="C37" s="8"/>
      <c r="D37" s="8"/>
      <c r="E37" s="8"/>
      <c r="F37" s="8"/>
      <c r="H37" s="8"/>
    </row>
    <row r="41" spans="1:15">
      <c r="A41" s="2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1"/>
  <sheetViews>
    <sheetView rightToLeft="1" workbookViewId="0">
      <selection activeCell="E41" sqref="E41"/>
    </sheetView>
  </sheetViews>
  <sheetFormatPr defaultColWidth="9.140625" defaultRowHeight="12.75"/>
  <cols>
    <col min="1" max="1" width="35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1054</v>
      </c>
    </row>
    <row r="6" spans="1:15">
      <c r="A6" s="2" t="s">
        <v>2</v>
      </c>
    </row>
    <row r="9" spans="1:15">
      <c r="A9" s="4" t="s">
        <v>74</v>
      </c>
      <c r="B9" s="4" t="s">
        <v>75</v>
      </c>
      <c r="C9" s="4" t="s">
        <v>194</v>
      </c>
      <c r="D9" s="4" t="s">
        <v>77</v>
      </c>
      <c r="E9" s="4" t="s">
        <v>78</v>
      </c>
      <c r="F9" s="4" t="s">
        <v>133</v>
      </c>
      <c r="G9" s="4" t="s">
        <v>134</v>
      </c>
      <c r="H9" s="4" t="s">
        <v>79</v>
      </c>
      <c r="I9" s="4" t="s">
        <v>80</v>
      </c>
      <c r="J9" s="4" t="s">
        <v>1052</v>
      </c>
      <c r="K9" s="4" t="s">
        <v>135</v>
      </c>
      <c r="L9" s="4" t="s">
        <v>1053</v>
      </c>
      <c r="M9" s="4" t="s">
        <v>136</v>
      </c>
      <c r="N9" s="4" t="s">
        <v>137</v>
      </c>
      <c r="O9" s="4" t="s">
        <v>84</v>
      </c>
    </row>
    <row r="10" spans="1:15" ht="13.5" thickBot="1">
      <c r="A10" s="5"/>
      <c r="B10" s="5"/>
      <c r="C10" s="5"/>
      <c r="D10" s="5"/>
      <c r="E10" s="5"/>
      <c r="F10" s="5" t="s">
        <v>138</v>
      </c>
      <c r="G10" s="5" t="s">
        <v>139</v>
      </c>
      <c r="H10" s="5"/>
      <c r="I10" s="5" t="s">
        <v>85</v>
      </c>
      <c r="J10" s="5" t="s">
        <v>85</v>
      </c>
      <c r="K10" s="5" t="s">
        <v>140</v>
      </c>
      <c r="L10" s="5" t="s">
        <v>86</v>
      </c>
      <c r="M10" s="5" t="s">
        <v>85</v>
      </c>
      <c r="N10" s="5" t="s">
        <v>85</v>
      </c>
      <c r="O10" s="5" t="s">
        <v>85</v>
      </c>
    </row>
    <row r="13" spans="1:15">
      <c r="A13" s="4" t="s">
        <v>852</v>
      </c>
      <c r="B13" s="15"/>
      <c r="C13" s="4"/>
      <c r="D13" s="4"/>
      <c r="E13" s="4"/>
      <c r="F13" s="4"/>
      <c r="H13" s="4"/>
      <c r="K13" s="12">
        <v>0</v>
      </c>
      <c r="L13" s="12">
        <v>0</v>
      </c>
      <c r="N13" s="13">
        <v>0</v>
      </c>
      <c r="O13" s="13">
        <v>0</v>
      </c>
    </row>
    <row r="16" spans="1:15">
      <c r="A16" s="4" t="s">
        <v>853</v>
      </c>
      <c r="B16" s="15"/>
      <c r="C16" s="4"/>
      <c r="D16" s="4"/>
      <c r="E16" s="4"/>
      <c r="F16" s="4"/>
      <c r="H16" s="4"/>
    </row>
    <row r="17" spans="1:15">
      <c r="A17" s="16" t="s">
        <v>854</v>
      </c>
      <c r="B17" s="17"/>
      <c r="C17" s="16"/>
      <c r="D17" s="16"/>
      <c r="E17" s="16"/>
      <c r="F17" s="16"/>
      <c r="H17" s="16"/>
    </row>
    <row r="18" spans="1:15">
      <c r="A18" s="16" t="s">
        <v>855</v>
      </c>
      <c r="B18" s="17"/>
      <c r="C18" s="16"/>
      <c r="D18" s="16"/>
      <c r="E18" s="16"/>
      <c r="F18" s="16"/>
      <c r="H18" s="16"/>
      <c r="K18" s="19">
        <v>0</v>
      </c>
      <c r="L18" s="19">
        <v>0</v>
      </c>
      <c r="N18" s="20">
        <v>0</v>
      </c>
      <c r="O18" s="20">
        <v>0</v>
      </c>
    </row>
    <row r="20" spans="1:15">
      <c r="A20" s="16" t="s">
        <v>856</v>
      </c>
      <c r="B20" s="17"/>
      <c r="C20" s="16"/>
      <c r="D20" s="16"/>
      <c r="E20" s="16"/>
      <c r="F20" s="16"/>
      <c r="H20" s="16"/>
    </row>
    <row r="21" spans="1:15">
      <c r="A21" s="16" t="s">
        <v>857</v>
      </c>
      <c r="B21" s="17"/>
      <c r="C21" s="16"/>
      <c r="D21" s="16"/>
      <c r="E21" s="16"/>
      <c r="F21" s="16"/>
      <c r="H21" s="16"/>
      <c r="K21" s="19">
        <v>0</v>
      </c>
      <c r="L21" s="19">
        <v>0</v>
      </c>
      <c r="N21" s="20">
        <v>0</v>
      </c>
      <c r="O21" s="20">
        <v>0</v>
      </c>
    </row>
    <row r="23" spans="1:15">
      <c r="A23" s="16" t="s">
        <v>858</v>
      </c>
      <c r="B23" s="17"/>
      <c r="C23" s="16"/>
      <c r="D23" s="16"/>
      <c r="E23" s="16"/>
      <c r="F23" s="16"/>
      <c r="H23" s="16"/>
    </row>
    <row r="24" spans="1:15">
      <c r="A24" s="16" t="s">
        <v>859</v>
      </c>
      <c r="B24" s="17"/>
      <c r="C24" s="16"/>
      <c r="D24" s="16"/>
      <c r="E24" s="16"/>
      <c r="F24" s="16"/>
      <c r="H24" s="16"/>
      <c r="K24" s="19">
        <v>0</v>
      </c>
      <c r="L24" s="19">
        <v>0</v>
      </c>
      <c r="N24" s="20">
        <v>0</v>
      </c>
      <c r="O24" s="20">
        <v>0</v>
      </c>
    </row>
    <row r="26" spans="1:15">
      <c r="A26" s="16" t="s">
        <v>860</v>
      </c>
      <c r="B26" s="17"/>
      <c r="C26" s="16"/>
      <c r="D26" s="16"/>
      <c r="E26" s="16"/>
      <c r="F26" s="16"/>
      <c r="H26" s="16"/>
    </row>
    <row r="27" spans="1:15">
      <c r="A27" s="16" t="s">
        <v>861</v>
      </c>
      <c r="B27" s="17"/>
      <c r="C27" s="16"/>
      <c r="D27" s="16"/>
      <c r="E27" s="16"/>
      <c r="F27" s="16"/>
      <c r="H27" s="16"/>
      <c r="K27" s="19">
        <v>0</v>
      </c>
      <c r="L27" s="19">
        <v>0</v>
      </c>
      <c r="N27" s="20">
        <v>0</v>
      </c>
      <c r="O27" s="20">
        <v>0</v>
      </c>
    </row>
    <row r="29" spans="1:15">
      <c r="A29" s="4" t="s">
        <v>862</v>
      </c>
      <c r="B29" s="15"/>
      <c r="C29" s="4"/>
      <c r="D29" s="4"/>
      <c r="E29" s="4"/>
      <c r="F29" s="4"/>
      <c r="H29" s="4"/>
      <c r="K29" s="12">
        <v>0</v>
      </c>
      <c r="L29" s="12">
        <v>0</v>
      </c>
      <c r="N29" s="13">
        <v>0</v>
      </c>
      <c r="O29" s="13">
        <v>0</v>
      </c>
    </row>
    <row r="32" spans="1:15">
      <c r="A32" s="4" t="s">
        <v>1028</v>
      </c>
      <c r="B32" s="15"/>
      <c r="C32" s="4"/>
      <c r="D32" s="4"/>
      <c r="E32" s="4"/>
      <c r="F32" s="4"/>
      <c r="H32" s="4"/>
    </row>
    <row r="33" spans="1:15">
      <c r="A33" s="4" t="s">
        <v>1031</v>
      </c>
      <c r="B33" s="15"/>
      <c r="C33" s="4"/>
      <c r="D33" s="4"/>
      <c r="E33" s="4"/>
      <c r="F33" s="4"/>
      <c r="H33" s="4"/>
      <c r="K33" s="12">
        <v>0</v>
      </c>
      <c r="L33" s="12">
        <v>0</v>
      </c>
      <c r="N33" s="13">
        <v>0</v>
      </c>
      <c r="O33" s="13">
        <v>0</v>
      </c>
    </row>
    <row r="37" spans="1:15">
      <c r="A37" s="8" t="s">
        <v>130</v>
      </c>
      <c r="B37" s="18"/>
      <c r="C37" s="8"/>
      <c r="D37" s="8"/>
      <c r="E37" s="8"/>
      <c r="F37" s="8"/>
      <c r="H37" s="8"/>
    </row>
    <row r="41" spans="1:15">
      <c r="A41" s="2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8"/>
  <sheetViews>
    <sheetView rightToLeft="1" topLeftCell="A55" workbookViewId="0">
      <selection activeCell="A80" sqref="A80"/>
    </sheetView>
  </sheetViews>
  <sheetFormatPr defaultColWidth="9.140625" defaultRowHeight="12.75"/>
  <cols>
    <col min="1" max="1" width="44.7109375" customWidth="1"/>
    <col min="2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131</v>
      </c>
    </row>
    <row r="6" spans="1:16">
      <c r="A6" s="2" t="s">
        <v>2</v>
      </c>
    </row>
    <row r="9" spans="1:16">
      <c r="A9" s="4" t="s">
        <v>74</v>
      </c>
      <c r="B9" s="4" t="s">
        <v>75</v>
      </c>
      <c r="C9" s="4" t="s">
        <v>132</v>
      </c>
      <c r="D9" s="4" t="s">
        <v>77</v>
      </c>
      <c r="E9" s="4" t="s">
        <v>78</v>
      </c>
      <c r="F9" s="4" t="s">
        <v>133</v>
      </c>
      <c r="G9" s="4" t="s">
        <v>134</v>
      </c>
      <c r="H9" s="4" t="s">
        <v>79</v>
      </c>
      <c r="I9" s="4" t="s">
        <v>80</v>
      </c>
      <c r="J9" s="4" t="s">
        <v>81</v>
      </c>
      <c r="K9" s="4" t="s">
        <v>135</v>
      </c>
      <c r="L9" s="4" t="s">
        <v>41</v>
      </c>
      <c r="M9" s="4" t="s">
        <v>82</v>
      </c>
      <c r="N9" s="4" t="s">
        <v>136</v>
      </c>
      <c r="O9" s="4" t="s">
        <v>137</v>
      </c>
      <c r="P9" s="4" t="s">
        <v>84</v>
      </c>
    </row>
    <row r="10" spans="1:16" ht="13.5" thickBot="1">
      <c r="A10" s="5"/>
      <c r="B10" s="5"/>
      <c r="C10" s="5"/>
      <c r="D10" s="5"/>
      <c r="E10" s="5"/>
      <c r="F10" s="5" t="s">
        <v>138</v>
      </c>
      <c r="G10" s="5" t="s">
        <v>139</v>
      </c>
      <c r="H10" s="5"/>
      <c r="I10" s="5" t="s">
        <v>85</v>
      </c>
      <c r="J10" s="5" t="s">
        <v>85</v>
      </c>
      <c r="K10" s="5" t="s">
        <v>140</v>
      </c>
      <c r="L10" s="5" t="s">
        <v>141</v>
      </c>
      <c r="M10" s="5" t="s">
        <v>86</v>
      </c>
      <c r="N10" s="5" t="s">
        <v>85</v>
      </c>
      <c r="O10" s="5" t="s">
        <v>85</v>
      </c>
      <c r="P10" s="5" t="s">
        <v>85</v>
      </c>
    </row>
    <row r="13" spans="1:16">
      <c r="A13" s="4" t="s">
        <v>142</v>
      </c>
      <c r="B13" s="15"/>
      <c r="C13" s="4"/>
      <c r="D13" s="4"/>
      <c r="E13" s="4"/>
      <c r="F13" s="4"/>
      <c r="G13" s="15">
        <v>4.22</v>
      </c>
      <c r="H13" s="4"/>
      <c r="J13" s="13">
        <v>5.8999999999999999E-3</v>
      </c>
      <c r="K13" s="12">
        <v>5555958</v>
      </c>
      <c r="M13" s="12">
        <v>6678.89</v>
      </c>
      <c r="O13" s="13">
        <v>1</v>
      </c>
      <c r="P13" s="13">
        <f>+M13/'סיכום נכסי ההשקעה'!B49</f>
        <v>0.39177949894806147</v>
      </c>
    </row>
    <row r="16" spans="1:16">
      <c r="A16" s="4" t="s">
        <v>143</v>
      </c>
      <c r="B16" s="15"/>
      <c r="C16" s="4"/>
      <c r="D16" s="4"/>
      <c r="E16" s="4"/>
      <c r="F16" s="4"/>
      <c r="H16" s="4"/>
    </row>
    <row r="17" spans="1:16">
      <c r="A17" s="16" t="s">
        <v>144</v>
      </c>
      <c r="B17" s="17"/>
      <c r="C17" s="16"/>
      <c r="D17" s="16"/>
      <c r="E17" s="16"/>
      <c r="F17" s="16"/>
      <c r="H17" s="16"/>
    </row>
    <row r="18" spans="1:16">
      <c r="A18" s="8" t="s">
        <v>145</v>
      </c>
      <c r="B18" s="18">
        <v>9590332</v>
      </c>
      <c r="C18" s="8" t="s">
        <v>146</v>
      </c>
      <c r="D18" s="8" t="s">
        <v>1057</v>
      </c>
      <c r="E18" s="22">
        <v>0</v>
      </c>
      <c r="F18" s="22">
        <v>0</v>
      </c>
      <c r="G18" s="18">
        <v>5.34</v>
      </c>
      <c r="H18" s="8" t="s">
        <v>93</v>
      </c>
      <c r="I18" s="21">
        <v>0.04</v>
      </c>
      <c r="J18" s="10">
        <v>2.3E-3</v>
      </c>
      <c r="K18" s="9">
        <v>511254</v>
      </c>
      <c r="L18" s="9">
        <v>159.62</v>
      </c>
      <c r="M18" s="9">
        <v>816.06</v>
      </c>
      <c r="N18" s="10">
        <v>0</v>
      </c>
      <c r="O18" s="10">
        <v>0.1222</v>
      </c>
      <c r="P18" s="10">
        <f>M18/'סיכום נכסי ההשקעה'!$B$49</f>
        <v>4.7869567834109408E-2</v>
      </c>
    </row>
    <row r="19" spans="1:16">
      <c r="A19" s="8" t="s">
        <v>147</v>
      </c>
      <c r="B19" s="18">
        <v>9590431</v>
      </c>
      <c r="C19" s="8" t="s">
        <v>146</v>
      </c>
      <c r="D19" s="8" t="s">
        <v>1057</v>
      </c>
      <c r="E19" s="22">
        <v>0</v>
      </c>
      <c r="F19" s="22">
        <v>0</v>
      </c>
      <c r="G19" s="18">
        <v>7.74</v>
      </c>
      <c r="H19" s="8" t="s">
        <v>93</v>
      </c>
      <c r="I19" s="21">
        <v>0.04</v>
      </c>
      <c r="J19" s="10">
        <v>6.1000000000000004E-3</v>
      </c>
      <c r="K19" s="9">
        <v>322243</v>
      </c>
      <c r="L19" s="9">
        <v>160</v>
      </c>
      <c r="M19" s="9">
        <v>515.59</v>
      </c>
      <c r="N19" s="10">
        <v>0</v>
      </c>
      <c r="O19" s="10">
        <v>7.7200000000000005E-2</v>
      </c>
      <c r="P19" s="10">
        <f>M19/'סיכום נכסי ההשקעה'!$B$49</f>
        <v>3.0244186064245858E-2</v>
      </c>
    </row>
    <row r="20" spans="1:16">
      <c r="A20" s="8" t="s">
        <v>148</v>
      </c>
      <c r="B20" s="18">
        <v>1124056</v>
      </c>
      <c r="C20" s="8" t="s">
        <v>146</v>
      </c>
      <c r="D20" s="8" t="s">
        <v>1057</v>
      </c>
      <c r="E20" s="22">
        <v>0</v>
      </c>
      <c r="F20" s="22">
        <v>0</v>
      </c>
      <c r="G20" s="18">
        <v>6.51</v>
      </c>
      <c r="H20" s="8" t="s">
        <v>93</v>
      </c>
      <c r="I20" s="21">
        <v>2.75E-2</v>
      </c>
      <c r="J20" s="10">
        <v>4.1000000000000003E-3</v>
      </c>
      <c r="K20" s="9">
        <v>169076</v>
      </c>
      <c r="L20" s="9">
        <v>120.12</v>
      </c>
      <c r="M20" s="9">
        <v>203.09</v>
      </c>
      <c r="N20" s="10">
        <v>0</v>
      </c>
      <c r="O20" s="10">
        <v>3.04E-2</v>
      </c>
      <c r="P20" s="10">
        <f>M20/'סיכום נכסי ההשקעה'!$B$49</f>
        <v>1.1913132038611477E-2</v>
      </c>
    </row>
    <row r="21" spans="1:16">
      <c r="A21" s="8" t="s">
        <v>149</v>
      </c>
      <c r="B21" s="18">
        <v>1135912</v>
      </c>
      <c r="C21" s="8" t="s">
        <v>146</v>
      </c>
      <c r="D21" s="8" t="s">
        <v>1057</v>
      </c>
      <c r="E21" s="22">
        <v>0</v>
      </c>
      <c r="F21" s="22">
        <v>0</v>
      </c>
      <c r="G21" s="18">
        <v>9.73</v>
      </c>
      <c r="H21" s="8" t="s">
        <v>93</v>
      </c>
      <c r="I21" s="21">
        <v>7.4999999999999997E-3</v>
      </c>
      <c r="J21" s="10">
        <v>8.0000000000000002E-3</v>
      </c>
      <c r="K21" s="9">
        <v>9331</v>
      </c>
      <c r="L21" s="9">
        <v>99.95</v>
      </c>
      <c r="M21" s="9">
        <v>9.33</v>
      </c>
      <c r="N21" s="10">
        <v>0</v>
      </c>
      <c r="O21" s="10">
        <v>1.4E-3</v>
      </c>
      <c r="P21" s="10">
        <f>M21/'סיכום נכסי ההשקעה'!$B$49</f>
        <v>5.4729194898934001E-4</v>
      </c>
    </row>
    <row r="22" spans="1:16">
      <c r="A22" s="8" t="s">
        <v>150</v>
      </c>
      <c r="B22" s="18">
        <v>1108927</v>
      </c>
      <c r="C22" s="8" t="s">
        <v>146</v>
      </c>
      <c r="D22" s="8" t="s">
        <v>1057</v>
      </c>
      <c r="E22" s="22">
        <v>0</v>
      </c>
      <c r="F22" s="22">
        <v>0</v>
      </c>
      <c r="G22" s="18">
        <v>2.4900000000000002</v>
      </c>
      <c r="H22" s="8" t="s">
        <v>93</v>
      </c>
      <c r="I22" s="21">
        <v>3.5000000000000003E-2</v>
      </c>
      <c r="J22" s="10">
        <v>1.4E-3</v>
      </c>
      <c r="K22" s="9">
        <v>91340</v>
      </c>
      <c r="L22" s="9">
        <v>129.16999999999999</v>
      </c>
      <c r="M22" s="9">
        <v>117.98</v>
      </c>
      <c r="N22" s="10">
        <v>0</v>
      </c>
      <c r="O22" s="10">
        <v>1.77E-2</v>
      </c>
      <c r="P22" s="10">
        <f>M22/'סיכום נכסי ההשקעה'!$B$49</f>
        <v>6.9206328126219015E-3</v>
      </c>
    </row>
    <row r="23" spans="1:16">
      <c r="A23" s="8" t="s">
        <v>151</v>
      </c>
      <c r="B23" s="18">
        <v>1125905</v>
      </c>
      <c r="C23" s="8" t="s">
        <v>146</v>
      </c>
      <c r="D23" s="8" t="s">
        <v>1057</v>
      </c>
      <c r="E23" s="22">
        <v>0</v>
      </c>
      <c r="F23" s="22">
        <v>0</v>
      </c>
      <c r="G23" s="18">
        <v>1.65</v>
      </c>
      <c r="H23" s="8" t="s">
        <v>93</v>
      </c>
      <c r="I23" s="21">
        <v>0.01</v>
      </c>
      <c r="J23" s="10">
        <v>1.2999999999999999E-3</v>
      </c>
      <c r="K23" s="9">
        <v>43358</v>
      </c>
      <c r="L23" s="9">
        <v>104.9</v>
      </c>
      <c r="M23" s="9">
        <v>45.48</v>
      </c>
      <c r="N23" s="10">
        <v>0</v>
      </c>
      <c r="O23" s="10">
        <v>6.7999999999999996E-3</v>
      </c>
      <c r="P23" s="10">
        <f>M23/'סיכום נכסי ההשקעה'!$B$49</f>
        <v>2.6678282786747249E-3</v>
      </c>
    </row>
    <row r="24" spans="1:16">
      <c r="A24" s="8" t="s">
        <v>152</v>
      </c>
      <c r="B24" s="18">
        <v>1097708</v>
      </c>
      <c r="C24" s="8" t="s">
        <v>146</v>
      </c>
      <c r="D24" s="8" t="s">
        <v>1057</v>
      </c>
      <c r="E24" s="22">
        <v>0</v>
      </c>
      <c r="F24" s="22">
        <v>0</v>
      </c>
      <c r="G24" s="18">
        <v>15.52</v>
      </c>
      <c r="H24" s="8" t="s">
        <v>93</v>
      </c>
      <c r="I24" s="21">
        <v>0.04</v>
      </c>
      <c r="J24" s="10">
        <v>1.34E-2</v>
      </c>
      <c r="K24" s="9">
        <v>120669</v>
      </c>
      <c r="L24" s="9">
        <v>176.92</v>
      </c>
      <c r="M24" s="9">
        <v>213.49</v>
      </c>
      <c r="N24" s="10">
        <v>0</v>
      </c>
      <c r="O24" s="10">
        <v>3.2000000000000001E-2</v>
      </c>
      <c r="P24" s="10">
        <f>M24/'סיכום נכסי ההשקעה'!$B$49</f>
        <v>1.2523189516584588E-2</v>
      </c>
    </row>
    <row r="25" spans="1:16">
      <c r="A25" s="8" t="s">
        <v>153</v>
      </c>
      <c r="B25" s="18">
        <v>1120583</v>
      </c>
      <c r="C25" s="8" t="s">
        <v>146</v>
      </c>
      <c r="D25" s="8" t="s">
        <v>1057</v>
      </c>
      <c r="E25" s="22">
        <v>0</v>
      </c>
      <c r="F25" s="22">
        <v>0</v>
      </c>
      <c r="G25" s="18">
        <v>19.71</v>
      </c>
      <c r="H25" s="8" t="s">
        <v>93</v>
      </c>
      <c r="I25" s="21">
        <v>2.75E-2</v>
      </c>
      <c r="J25" s="10">
        <v>1.52E-2</v>
      </c>
      <c r="K25" s="9">
        <v>323</v>
      </c>
      <c r="L25" s="9">
        <v>135</v>
      </c>
      <c r="M25" s="9">
        <v>0.44</v>
      </c>
      <c r="N25" s="10">
        <v>0</v>
      </c>
      <c r="O25" s="10">
        <v>1E-4</v>
      </c>
      <c r="P25" s="10">
        <f>M25/'סיכום נכסי ההשקעה'!$B$49</f>
        <v>2.5810124068093207E-5</v>
      </c>
    </row>
    <row r="26" spans="1:16">
      <c r="A26" s="8" t="s">
        <v>154</v>
      </c>
      <c r="B26" s="18">
        <v>1128081</v>
      </c>
      <c r="C26" s="8" t="s">
        <v>146</v>
      </c>
      <c r="D26" s="8" t="s">
        <v>1057</v>
      </c>
      <c r="E26" s="22">
        <v>0</v>
      </c>
      <c r="F26" s="22">
        <v>0</v>
      </c>
      <c r="G26" s="18">
        <v>7.56</v>
      </c>
      <c r="H26" s="8" t="s">
        <v>93</v>
      </c>
      <c r="I26" s="21">
        <v>1.7500000000000002E-2</v>
      </c>
      <c r="J26" s="10">
        <v>5.3E-3</v>
      </c>
      <c r="K26" s="9">
        <v>234115</v>
      </c>
      <c r="L26" s="9">
        <v>111.3</v>
      </c>
      <c r="M26" s="9">
        <v>260.57</v>
      </c>
      <c r="N26" s="10">
        <v>0</v>
      </c>
      <c r="O26" s="10">
        <v>3.9E-2</v>
      </c>
      <c r="P26" s="10">
        <f>M26/'סיכום נכסי ההשקעה'!$B$49</f>
        <v>1.528487279187056E-2</v>
      </c>
    </row>
    <row r="27" spans="1:16">
      <c r="A27" s="8" t="s">
        <v>155</v>
      </c>
      <c r="B27" s="18">
        <v>1130483</v>
      </c>
      <c r="C27" s="8" t="s">
        <v>146</v>
      </c>
      <c r="D27" s="8" t="s">
        <v>1057</v>
      </c>
      <c r="E27" s="22">
        <v>0</v>
      </c>
      <c r="F27" s="22">
        <v>0</v>
      </c>
      <c r="G27" s="18">
        <v>1.08</v>
      </c>
      <c r="H27" s="8" t="s">
        <v>93</v>
      </c>
      <c r="I27" s="21">
        <v>1E-3</v>
      </c>
      <c r="J27" s="10">
        <v>6.7000000000000002E-3</v>
      </c>
      <c r="K27" s="9">
        <v>698</v>
      </c>
      <c r="L27" s="9">
        <v>99.48</v>
      </c>
      <c r="M27" s="9">
        <v>0.69</v>
      </c>
      <c r="N27" s="10">
        <v>0</v>
      </c>
      <c r="O27" s="10">
        <v>1E-4</v>
      </c>
      <c r="P27" s="10">
        <f>M27/'סיכום נכסי ההשקעה'!$B$49</f>
        <v>4.0474967288600711E-5</v>
      </c>
    </row>
    <row r="28" spans="1:16">
      <c r="A28" s="8" t="s">
        <v>156</v>
      </c>
      <c r="B28" s="18">
        <v>1114750</v>
      </c>
      <c r="C28" s="8" t="s">
        <v>146</v>
      </c>
      <c r="D28" s="8" t="s">
        <v>1057</v>
      </c>
      <c r="E28" s="22">
        <v>0</v>
      </c>
      <c r="F28" s="22">
        <v>0</v>
      </c>
      <c r="G28" s="18">
        <v>3.82</v>
      </c>
      <c r="H28" s="8" t="s">
        <v>93</v>
      </c>
      <c r="I28" s="21">
        <v>0.03</v>
      </c>
      <c r="J28" s="10">
        <v>-2.9999999999999997E-4</v>
      </c>
      <c r="K28" s="9">
        <v>92904</v>
      </c>
      <c r="L28" s="9">
        <v>126.62</v>
      </c>
      <c r="M28" s="9">
        <v>117.64</v>
      </c>
      <c r="N28" s="10">
        <v>0</v>
      </c>
      <c r="O28" s="10">
        <v>1.7600000000000001E-2</v>
      </c>
      <c r="P28" s="10">
        <f>M28/'סיכום נכסי ההשקעה'!$B$49</f>
        <v>6.9006886258420113E-3</v>
      </c>
    </row>
    <row r="29" spans="1:16">
      <c r="A29" s="16" t="s">
        <v>157</v>
      </c>
      <c r="B29" s="17"/>
      <c r="C29" s="16"/>
      <c r="D29" s="16"/>
      <c r="E29" s="16"/>
      <c r="F29" s="16"/>
      <c r="G29" s="17">
        <v>6.9</v>
      </c>
      <c r="H29" s="16"/>
      <c r="J29" s="20">
        <v>4.4999999999999997E-3</v>
      </c>
      <c r="K29" s="19">
        <v>1595311</v>
      </c>
      <c r="M29" s="19">
        <v>2300.36</v>
      </c>
      <c r="O29" s="20">
        <v>0.34439999999999998</v>
      </c>
      <c r="P29" s="20">
        <f>SUM(P18:P28)</f>
        <v>0.13493767500290652</v>
      </c>
    </row>
    <row r="31" spans="1:16">
      <c r="A31" s="16" t="s">
        <v>158</v>
      </c>
      <c r="B31" s="17"/>
      <c r="C31" s="16"/>
      <c r="D31" s="16"/>
      <c r="E31" s="16"/>
      <c r="F31" s="16"/>
      <c r="H31" s="16"/>
    </row>
    <row r="32" spans="1:16">
      <c r="A32" s="8" t="s">
        <v>159</v>
      </c>
      <c r="B32" s="18">
        <v>8151011</v>
      </c>
      <c r="C32" s="8" t="s">
        <v>146</v>
      </c>
      <c r="D32" s="8" t="s">
        <v>1057</v>
      </c>
      <c r="E32" s="22">
        <v>0</v>
      </c>
      <c r="F32" s="22">
        <v>0</v>
      </c>
      <c r="G32" s="18">
        <v>0.02</v>
      </c>
      <c r="H32" s="8" t="s">
        <v>93</v>
      </c>
      <c r="I32" s="26">
        <v>0</v>
      </c>
      <c r="J32" s="10">
        <v>5.1999999999999998E-3</v>
      </c>
      <c r="K32" s="9">
        <v>207077</v>
      </c>
      <c r="L32" s="9">
        <v>99.99</v>
      </c>
      <c r="M32" s="9">
        <v>207.06</v>
      </c>
      <c r="N32" s="10">
        <v>0</v>
      </c>
      <c r="O32" s="10">
        <v>3.1E-2</v>
      </c>
      <c r="P32" s="10">
        <f>M32/'סיכום נכסי ההשקעה'!$B$49</f>
        <v>1.2146009748953135E-2</v>
      </c>
    </row>
    <row r="33" spans="1:16">
      <c r="A33" s="8" t="s">
        <v>160</v>
      </c>
      <c r="B33" s="18">
        <v>8151110</v>
      </c>
      <c r="C33" s="8" t="s">
        <v>146</v>
      </c>
      <c r="D33" s="8" t="s">
        <v>1057</v>
      </c>
      <c r="E33" s="22">
        <v>0</v>
      </c>
      <c r="F33" s="22">
        <v>0</v>
      </c>
      <c r="G33" s="18">
        <v>0.1</v>
      </c>
      <c r="H33" s="8" t="s">
        <v>93</v>
      </c>
      <c r="I33" s="26">
        <v>0</v>
      </c>
      <c r="J33" s="10">
        <v>1E-3</v>
      </c>
      <c r="K33" s="9">
        <v>248000</v>
      </c>
      <c r="L33" s="9">
        <v>99.99</v>
      </c>
      <c r="M33" s="9">
        <v>247.98</v>
      </c>
      <c r="N33" s="10">
        <v>0</v>
      </c>
      <c r="O33" s="10">
        <v>3.7100000000000001E-2</v>
      </c>
      <c r="P33" s="10">
        <f>M33/'סיכום נכסי ההשקעה'!$B$49</f>
        <v>1.4546351287285804E-2</v>
      </c>
    </row>
    <row r="34" spans="1:16">
      <c r="A34" s="8" t="s">
        <v>161</v>
      </c>
      <c r="B34" s="18">
        <v>8160111</v>
      </c>
      <c r="C34" s="8" t="s">
        <v>146</v>
      </c>
      <c r="D34" s="8" t="s">
        <v>1057</v>
      </c>
      <c r="E34" s="22">
        <v>0</v>
      </c>
      <c r="F34" s="22">
        <v>0</v>
      </c>
      <c r="G34" s="18">
        <v>0.27</v>
      </c>
      <c r="H34" s="8" t="s">
        <v>93</v>
      </c>
      <c r="I34" s="26">
        <v>0</v>
      </c>
      <c r="J34" s="10">
        <v>6.9999999999999999E-4</v>
      </c>
      <c r="K34" s="9">
        <v>1405</v>
      </c>
      <c r="L34" s="9">
        <v>99.98</v>
      </c>
      <c r="M34" s="9">
        <v>1.4</v>
      </c>
      <c r="N34" s="10">
        <v>0</v>
      </c>
      <c r="O34" s="10">
        <v>2.0000000000000001E-4</v>
      </c>
      <c r="P34" s="10">
        <f>M34/'סיכום נכסי ההשקעה'!$B$49</f>
        <v>8.2123122034842016E-5</v>
      </c>
    </row>
    <row r="35" spans="1:16">
      <c r="A35" s="8" t="s">
        <v>162</v>
      </c>
      <c r="B35" s="18">
        <v>8151219</v>
      </c>
      <c r="C35" s="8" t="s">
        <v>146</v>
      </c>
      <c r="D35" s="8" t="s">
        <v>1057</v>
      </c>
      <c r="E35" s="22">
        <v>0</v>
      </c>
      <c r="F35" s="22">
        <v>0</v>
      </c>
      <c r="G35" s="18">
        <v>0.17</v>
      </c>
      <c r="H35" s="8" t="s">
        <v>93</v>
      </c>
      <c r="I35" s="26">
        <v>0</v>
      </c>
      <c r="J35" s="10">
        <v>5.9999999999999995E-4</v>
      </c>
      <c r="K35" s="9">
        <v>140356</v>
      </c>
      <c r="L35" s="9">
        <v>99.99</v>
      </c>
      <c r="M35" s="9">
        <v>140.34</v>
      </c>
      <c r="N35" s="10">
        <v>0</v>
      </c>
      <c r="O35" s="10">
        <v>2.1000000000000001E-2</v>
      </c>
      <c r="P35" s="10">
        <f>M35/'סיכום נכסי ההשקעה'!$B$49</f>
        <v>8.2322563902640922E-3</v>
      </c>
    </row>
    <row r="36" spans="1:16">
      <c r="A36" s="8" t="s">
        <v>163</v>
      </c>
      <c r="B36" s="18">
        <v>8160210</v>
      </c>
      <c r="C36" s="8" t="s">
        <v>146</v>
      </c>
      <c r="D36" s="8" t="s">
        <v>1057</v>
      </c>
      <c r="E36" s="22">
        <v>0</v>
      </c>
      <c r="F36" s="22">
        <v>0</v>
      </c>
      <c r="G36" s="18">
        <v>0.34</v>
      </c>
      <c r="H36" s="8" t="s">
        <v>93</v>
      </c>
      <c r="I36" s="26">
        <v>0</v>
      </c>
      <c r="J36" s="10">
        <v>8.9999999999999998E-4</v>
      </c>
      <c r="K36" s="9">
        <v>314173</v>
      </c>
      <c r="L36" s="9">
        <v>99.97</v>
      </c>
      <c r="M36" s="9">
        <v>314.08</v>
      </c>
      <c r="N36" s="10">
        <v>0</v>
      </c>
      <c r="O36" s="10">
        <v>4.7E-2</v>
      </c>
      <c r="P36" s="10">
        <f>M36/'סיכום נכסי ההשקעה'!$B$49</f>
        <v>1.8423735834787985E-2</v>
      </c>
    </row>
    <row r="37" spans="1:16">
      <c r="A37" s="8" t="s">
        <v>164</v>
      </c>
      <c r="B37" s="18">
        <v>8160319</v>
      </c>
      <c r="C37" s="8" t="s">
        <v>146</v>
      </c>
      <c r="D37" s="8" t="s">
        <v>1057</v>
      </c>
      <c r="E37" s="22">
        <v>0</v>
      </c>
      <c r="F37" s="22">
        <v>0</v>
      </c>
      <c r="G37" s="18">
        <v>0.42</v>
      </c>
      <c r="H37" s="8" t="s">
        <v>93</v>
      </c>
      <c r="I37" s="26">
        <v>0</v>
      </c>
      <c r="J37" s="10">
        <v>1E-3</v>
      </c>
      <c r="K37" s="9">
        <v>80733</v>
      </c>
      <c r="L37" s="9">
        <v>99.96</v>
      </c>
      <c r="M37" s="9">
        <v>80.7</v>
      </c>
      <c r="N37" s="10">
        <v>0</v>
      </c>
      <c r="O37" s="10">
        <v>1.21E-2</v>
      </c>
      <c r="P37" s="10">
        <f>M37/'סיכום נכסי ההשקעה'!$B$49</f>
        <v>4.7338113915798225E-3</v>
      </c>
    </row>
    <row r="38" spans="1:16">
      <c r="A38" s="8" t="s">
        <v>165</v>
      </c>
      <c r="B38" s="18">
        <v>8160418</v>
      </c>
      <c r="C38" s="8" t="s">
        <v>146</v>
      </c>
      <c r="D38" s="8" t="s">
        <v>1057</v>
      </c>
      <c r="E38" s="22">
        <v>0</v>
      </c>
      <c r="F38" s="22">
        <v>0</v>
      </c>
      <c r="G38" s="18">
        <v>0.52</v>
      </c>
      <c r="H38" s="8" t="s">
        <v>93</v>
      </c>
      <c r="I38" s="26">
        <v>0</v>
      </c>
      <c r="J38" s="10">
        <v>5.9999999999999995E-4</v>
      </c>
      <c r="K38" s="9">
        <v>186000</v>
      </c>
      <c r="L38" s="9">
        <v>99.97</v>
      </c>
      <c r="M38" s="9">
        <v>185.94</v>
      </c>
      <c r="N38" s="10">
        <v>0</v>
      </c>
      <c r="O38" s="10">
        <v>2.7799999999999998E-2</v>
      </c>
      <c r="P38" s="10">
        <f>M38/'סיכום נכסי ההשקעה'!$B$49</f>
        <v>1.0907123793684661E-2</v>
      </c>
    </row>
    <row r="39" spans="1:16">
      <c r="A39" s="8" t="s">
        <v>166</v>
      </c>
      <c r="B39" s="18">
        <v>8160517</v>
      </c>
      <c r="C39" s="8" t="s">
        <v>146</v>
      </c>
      <c r="D39" s="8" t="s">
        <v>1057</v>
      </c>
      <c r="E39" s="22">
        <v>0</v>
      </c>
      <c r="F39" s="22">
        <v>0</v>
      </c>
      <c r="G39" s="18">
        <v>0.59</v>
      </c>
      <c r="H39" s="8" t="s">
        <v>93</v>
      </c>
      <c r="I39" s="26">
        <v>0</v>
      </c>
      <c r="J39" s="10">
        <v>6.9999999999999999E-4</v>
      </c>
      <c r="K39" s="9">
        <v>213940</v>
      </c>
      <c r="L39" s="9">
        <v>99.96</v>
      </c>
      <c r="M39" s="9">
        <v>213.85</v>
      </c>
      <c r="N39" s="10">
        <v>0</v>
      </c>
      <c r="O39" s="10">
        <v>3.2000000000000001E-2</v>
      </c>
      <c r="P39" s="10">
        <f>M39/'סיכום נכסי ההשקעה'!$B$49</f>
        <v>1.2544306890822119E-2</v>
      </c>
    </row>
    <row r="40" spans="1:16">
      <c r="A40" s="8" t="s">
        <v>167</v>
      </c>
      <c r="B40" s="18">
        <v>8160624</v>
      </c>
      <c r="C40" s="8" t="s">
        <v>146</v>
      </c>
      <c r="D40" s="8" t="s">
        <v>1057</v>
      </c>
      <c r="E40" s="22">
        <v>0</v>
      </c>
      <c r="F40" s="22">
        <v>0</v>
      </c>
      <c r="G40" s="18">
        <v>0.69</v>
      </c>
      <c r="H40" s="8" t="s">
        <v>93</v>
      </c>
      <c r="I40" s="26">
        <v>0</v>
      </c>
      <c r="J40" s="10">
        <v>4.0000000000000002E-4</v>
      </c>
      <c r="K40" s="9">
        <v>24510</v>
      </c>
      <c r="L40" s="9">
        <v>99.97</v>
      </c>
      <c r="M40" s="9">
        <v>24.5</v>
      </c>
      <c r="N40" s="10">
        <v>0</v>
      </c>
      <c r="O40" s="10">
        <v>3.7000000000000002E-3</v>
      </c>
      <c r="P40" s="10">
        <f>M40/'סיכום נכסי ההשקעה'!$B$49</f>
        <v>1.4371546356097354E-3</v>
      </c>
    </row>
    <row r="41" spans="1:16">
      <c r="A41" s="8" t="s">
        <v>168</v>
      </c>
      <c r="B41" s="18">
        <v>8160715</v>
      </c>
      <c r="C41" s="8" t="s">
        <v>146</v>
      </c>
      <c r="D41" s="8" t="s">
        <v>1057</v>
      </c>
      <c r="E41" s="22">
        <v>0</v>
      </c>
      <c r="F41" s="22">
        <v>0</v>
      </c>
      <c r="G41" s="18">
        <v>0.77</v>
      </c>
      <c r="H41" s="8" t="s">
        <v>93</v>
      </c>
      <c r="I41" s="26">
        <v>0</v>
      </c>
      <c r="J41" s="10">
        <v>6.9999999999999999E-4</v>
      </c>
      <c r="K41" s="9">
        <v>277000</v>
      </c>
      <c r="L41" s="9">
        <v>99.95</v>
      </c>
      <c r="M41" s="9">
        <v>276.86</v>
      </c>
      <c r="N41" s="10">
        <v>0</v>
      </c>
      <c r="O41" s="10">
        <v>4.1500000000000002E-2</v>
      </c>
      <c r="P41" s="10">
        <f>M41/'סיכום נכסי ההשקעה'!$B$49</f>
        <v>1.624043397611883E-2</v>
      </c>
    </row>
    <row r="42" spans="1:16">
      <c r="A42" s="8" t="s">
        <v>169</v>
      </c>
      <c r="B42" s="18">
        <v>8160814</v>
      </c>
      <c r="C42" s="8" t="s">
        <v>146</v>
      </c>
      <c r="D42" s="8" t="s">
        <v>1057</v>
      </c>
      <c r="E42" s="22">
        <v>0</v>
      </c>
      <c r="F42" s="22">
        <v>0</v>
      </c>
      <c r="G42" s="18">
        <v>0.84</v>
      </c>
      <c r="H42" s="8" t="s">
        <v>93</v>
      </c>
      <c r="I42" s="26">
        <v>0</v>
      </c>
      <c r="J42" s="10">
        <v>6.9999999999999999E-4</v>
      </c>
      <c r="K42" s="9">
        <v>49860</v>
      </c>
      <c r="L42" s="9">
        <v>99.94</v>
      </c>
      <c r="M42" s="9">
        <v>49.83</v>
      </c>
      <c r="N42" s="10">
        <v>0</v>
      </c>
      <c r="O42" s="10">
        <v>7.4999999999999997E-3</v>
      </c>
      <c r="P42" s="10">
        <f>M42/'סיכום נכסי ההשקעה'!$B$49</f>
        <v>2.9229965507115555E-3</v>
      </c>
    </row>
    <row r="43" spans="1:16">
      <c r="A43" s="8" t="s">
        <v>170</v>
      </c>
      <c r="B43" s="18">
        <v>8160913</v>
      </c>
      <c r="C43" s="8" t="s">
        <v>146</v>
      </c>
      <c r="D43" s="8" t="s">
        <v>1057</v>
      </c>
      <c r="E43" s="22">
        <v>0</v>
      </c>
      <c r="F43" s="22">
        <v>0</v>
      </c>
      <c r="G43" s="18">
        <v>0.94</v>
      </c>
      <c r="H43" s="8" t="s">
        <v>93</v>
      </c>
      <c r="I43" s="26">
        <v>0</v>
      </c>
      <c r="J43" s="10">
        <v>5.9999999999999995E-4</v>
      </c>
      <c r="K43" s="9">
        <v>123000</v>
      </c>
      <c r="L43" s="9">
        <v>99.94</v>
      </c>
      <c r="M43" s="9">
        <v>122.93</v>
      </c>
      <c r="N43" s="10">
        <v>0</v>
      </c>
      <c r="O43" s="10">
        <v>1.84E-2</v>
      </c>
      <c r="P43" s="10">
        <f>M43/'סיכום נכסי ההשקעה'!$B$49</f>
        <v>7.2109967083879506E-3</v>
      </c>
    </row>
    <row r="44" spans="1:16">
      <c r="A44" s="8" t="s">
        <v>171</v>
      </c>
      <c r="B44" s="18">
        <v>1132786</v>
      </c>
      <c r="C44" s="8" t="s">
        <v>146</v>
      </c>
      <c r="D44" s="8" t="s">
        <v>1057</v>
      </c>
      <c r="E44" s="22">
        <v>0</v>
      </c>
      <c r="F44" s="22">
        <v>0</v>
      </c>
      <c r="G44" s="18">
        <v>2.0499999999999998</v>
      </c>
      <c r="H44" s="8" t="s">
        <v>93</v>
      </c>
      <c r="I44" s="21">
        <v>1.2500000000000001E-2</v>
      </c>
      <c r="J44" s="10">
        <v>2.3E-3</v>
      </c>
      <c r="K44" s="9">
        <v>140000</v>
      </c>
      <c r="L44" s="9">
        <v>103.26</v>
      </c>
      <c r="M44" s="9">
        <v>144.56</v>
      </c>
      <c r="N44" s="10">
        <v>0</v>
      </c>
      <c r="O44" s="10">
        <v>2.1600000000000001E-2</v>
      </c>
      <c r="P44" s="10">
        <f>M44/'סיכום נכסי ההשקעה'!$B$49</f>
        <v>8.4797989438262587E-3</v>
      </c>
    </row>
    <row r="45" spans="1:16">
      <c r="A45" s="8" t="s">
        <v>172</v>
      </c>
      <c r="B45" s="18">
        <v>1126218</v>
      </c>
      <c r="C45" s="8" t="s">
        <v>146</v>
      </c>
      <c r="D45" s="8" t="s">
        <v>1057</v>
      </c>
      <c r="E45" s="22">
        <v>0</v>
      </c>
      <c r="F45" s="22">
        <v>0</v>
      </c>
      <c r="G45" s="18">
        <v>2.23</v>
      </c>
      <c r="H45" s="8" t="s">
        <v>93</v>
      </c>
      <c r="I45" s="21">
        <v>0.04</v>
      </c>
      <c r="J45" s="10">
        <v>2.5999999999999999E-3</v>
      </c>
      <c r="K45" s="9">
        <v>37586</v>
      </c>
      <c r="L45" s="9">
        <v>111.37</v>
      </c>
      <c r="M45" s="9">
        <v>41.86</v>
      </c>
      <c r="N45" s="10">
        <v>0</v>
      </c>
      <c r="O45" s="10">
        <v>6.3E-3</v>
      </c>
      <c r="P45" s="10">
        <f>M45/'סיכום נכסי ההשקעה'!$B$49</f>
        <v>2.4554813488417765E-3</v>
      </c>
    </row>
    <row r="46" spans="1:16">
      <c r="A46" s="8" t="s">
        <v>173</v>
      </c>
      <c r="B46" s="18">
        <v>1115773</v>
      </c>
      <c r="C46" s="8" t="s">
        <v>146</v>
      </c>
      <c r="D46" s="8" t="s">
        <v>1057</v>
      </c>
      <c r="E46" s="22">
        <v>0</v>
      </c>
      <c r="F46" s="22">
        <v>0</v>
      </c>
      <c r="G46" s="18">
        <v>3.93</v>
      </c>
      <c r="H46" s="8" t="s">
        <v>93</v>
      </c>
      <c r="I46" s="21">
        <v>0.05</v>
      </c>
      <c r="J46" s="10">
        <v>8.5000000000000006E-3</v>
      </c>
      <c r="K46" s="9">
        <v>305812</v>
      </c>
      <c r="L46" s="9">
        <v>120.93</v>
      </c>
      <c r="M46" s="9">
        <v>369.82</v>
      </c>
      <c r="N46" s="10">
        <v>0</v>
      </c>
      <c r="O46" s="10">
        <v>5.5399999999999998E-2</v>
      </c>
      <c r="P46" s="10">
        <f>M46/'סיכום נכסי ההשקעה'!$B$49</f>
        <v>2.1693409279232339E-2</v>
      </c>
    </row>
    <row r="47" spans="1:16">
      <c r="A47" s="8" t="s">
        <v>174</v>
      </c>
      <c r="B47" s="18">
        <v>1123272</v>
      </c>
      <c r="C47" s="8" t="s">
        <v>146</v>
      </c>
      <c r="D47" s="8" t="s">
        <v>1057</v>
      </c>
      <c r="E47" s="22">
        <v>0</v>
      </c>
      <c r="F47" s="22">
        <v>0</v>
      </c>
      <c r="G47" s="18">
        <v>5.46</v>
      </c>
      <c r="H47" s="8" t="s">
        <v>93</v>
      </c>
      <c r="I47" s="21">
        <v>5.5E-2</v>
      </c>
      <c r="J47" s="10">
        <v>1.3899999999999999E-2</v>
      </c>
      <c r="K47" s="9">
        <v>291151</v>
      </c>
      <c r="L47" s="9">
        <v>128.41999999999999</v>
      </c>
      <c r="M47" s="9">
        <v>373.9</v>
      </c>
      <c r="N47" s="10">
        <v>0</v>
      </c>
      <c r="O47" s="10">
        <v>5.6000000000000001E-2</v>
      </c>
      <c r="P47" s="10">
        <f>M47/'סיכום נכסי ההשקעה'!$B$49</f>
        <v>2.1932739520591021E-2</v>
      </c>
    </row>
    <row r="48" spans="1:16">
      <c r="A48" s="8" t="s">
        <v>175</v>
      </c>
      <c r="B48" s="18">
        <v>1125400</v>
      </c>
      <c r="C48" s="8" t="s">
        <v>146</v>
      </c>
      <c r="D48" s="8" t="s">
        <v>1057</v>
      </c>
      <c r="E48" s="22">
        <v>0</v>
      </c>
      <c r="F48" s="22">
        <v>0</v>
      </c>
      <c r="G48" s="18">
        <v>15.87</v>
      </c>
      <c r="H48" s="8" t="s">
        <v>93</v>
      </c>
      <c r="I48" s="21">
        <v>5.5E-2</v>
      </c>
      <c r="J48" s="10">
        <v>3.2899999999999999E-2</v>
      </c>
      <c r="K48" s="9">
        <v>10303</v>
      </c>
      <c r="L48" s="9">
        <v>142.25</v>
      </c>
      <c r="M48" s="9">
        <v>14.66</v>
      </c>
      <c r="N48" s="10">
        <v>0</v>
      </c>
      <c r="O48" s="10">
        <v>2.2000000000000001E-3</v>
      </c>
      <c r="P48" s="10">
        <f>M48/'סיכום נכסי ההשקעה'!$B$49</f>
        <v>8.5994640645056005E-4</v>
      </c>
    </row>
    <row r="49" spans="1:16">
      <c r="A49" s="8" t="s">
        <v>176</v>
      </c>
      <c r="B49" s="18">
        <v>1101575</v>
      </c>
      <c r="C49" s="8" t="s">
        <v>146</v>
      </c>
      <c r="D49" s="8" t="s">
        <v>1057</v>
      </c>
      <c r="E49" s="22">
        <v>0</v>
      </c>
      <c r="F49" s="22">
        <v>0</v>
      </c>
      <c r="G49" s="18">
        <v>1.36</v>
      </c>
      <c r="H49" s="8" t="s">
        <v>93</v>
      </c>
      <c r="I49" s="21">
        <v>5.5E-2</v>
      </c>
      <c r="J49" s="10">
        <v>1.5E-3</v>
      </c>
      <c r="K49" s="9">
        <v>59890</v>
      </c>
      <c r="L49" s="9">
        <v>110.8</v>
      </c>
      <c r="M49" s="9">
        <v>66.36</v>
      </c>
      <c r="N49" s="10">
        <v>0</v>
      </c>
      <c r="O49" s="10">
        <v>9.9000000000000008E-3</v>
      </c>
      <c r="P49" s="10">
        <f>M49/'סיכום נכסי ההשקעה'!$B$49</f>
        <v>3.8926359844515118E-3</v>
      </c>
    </row>
    <row r="50" spans="1:16">
      <c r="A50" s="8" t="s">
        <v>177</v>
      </c>
      <c r="B50" s="18">
        <v>1110907</v>
      </c>
      <c r="C50" s="8" t="s">
        <v>146</v>
      </c>
      <c r="D50" s="8" t="s">
        <v>1057</v>
      </c>
      <c r="E50" s="22">
        <v>0</v>
      </c>
      <c r="F50" s="22">
        <v>0</v>
      </c>
      <c r="G50" s="18">
        <v>3.12</v>
      </c>
      <c r="H50" s="8" t="s">
        <v>93</v>
      </c>
      <c r="I50" s="21">
        <v>0.06</v>
      </c>
      <c r="J50" s="10">
        <v>5.3E-3</v>
      </c>
      <c r="K50" s="9">
        <v>583649</v>
      </c>
      <c r="L50" s="9">
        <v>122</v>
      </c>
      <c r="M50" s="9">
        <v>712.05</v>
      </c>
      <c r="N50" s="10">
        <v>0</v>
      </c>
      <c r="O50" s="10">
        <v>0.1066</v>
      </c>
      <c r="P50" s="10">
        <f>M50/'סיכום נכסי ההשקעה'!$B$49</f>
        <v>4.1768406460649471E-2</v>
      </c>
    </row>
    <row r="51" spans="1:16">
      <c r="A51" s="8" t="s">
        <v>178</v>
      </c>
      <c r="B51" s="18">
        <v>1126747</v>
      </c>
      <c r="C51" s="8" t="s">
        <v>146</v>
      </c>
      <c r="D51" s="8" t="s">
        <v>1057</v>
      </c>
      <c r="E51" s="22">
        <v>0</v>
      </c>
      <c r="F51" s="22">
        <v>0</v>
      </c>
      <c r="G51" s="18">
        <v>6.55</v>
      </c>
      <c r="H51" s="8" t="s">
        <v>93</v>
      </c>
      <c r="I51" s="21">
        <v>4.2500000000000003E-2</v>
      </c>
      <c r="J51" s="10">
        <v>1.7000000000000001E-2</v>
      </c>
      <c r="K51" s="9">
        <v>171569</v>
      </c>
      <c r="L51" s="9">
        <v>119.92</v>
      </c>
      <c r="M51" s="9">
        <v>205.75</v>
      </c>
      <c r="N51" s="10">
        <v>0</v>
      </c>
      <c r="O51" s="10">
        <v>3.0800000000000001E-2</v>
      </c>
      <c r="P51" s="10">
        <f>M51/'סיכום נכסי ההשקעה'!$B$49</f>
        <v>1.2069165970477675E-2</v>
      </c>
    </row>
    <row r="52" spans="1:16">
      <c r="A52" s="8" t="s">
        <v>179</v>
      </c>
      <c r="B52" s="18">
        <v>1130848</v>
      </c>
      <c r="C52" s="8" t="s">
        <v>146</v>
      </c>
      <c r="D52" s="8" t="s">
        <v>1057</v>
      </c>
      <c r="E52" s="22">
        <v>0</v>
      </c>
      <c r="F52" s="22">
        <v>0</v>
      </c>
      <c r="G52" s="18">
        <v>7.4</v>
      </c>
      <c r="H52" s="8" t="s">
        <v>93</v>
      </c>
      <c r="I52" s="21">
        <v>3.7499999999999999E-2</v>
      </c>
      <c r="J52" s="10">
        <v>1.9300000000000001E-2</v>
      </c>
      <c r="K52" s="9">
        <v>317290</v>
      </c>
      <c r="L52" s="9">
        <v>116.04</v>
      </c>
      <c r="M52" s="9">
        <v>368.18</v>
      </c>
      <c r="N52" s="10">
        <v>0</v>
      </c>
      <c r="O52" s="10">
        <v>5.5100000000000003E-2</v>
      </c>
      <c r="P52" s="10">
        <f>M52/'סיכום נכסי ההשקעה'!$B$49</f>
        <v>2.159720790770581E-2</v>
      </c>
    </row>
    <row r="53" spans="1:16">
      <c r="A53" s="8" t="s">
        <v>180</v>
      </c>
      <c r="B53" s="18">
        <v>1099456</v>
      </c>
      <c r="C53" s="8" t="s">
        <v>146</v>
      </c>
      <c r="D53" s="8" t="s">
        <v>1057</v>
      </c>
      <c r="E53" s="22">
        <v>0</v>
      </c>
      <c r="F53" s="22">
        <v>0</v>
      </c>
      <c r="G53" s="18">
        <v>8.43</v>
      </c>
      <c r="H53" s="8" t="s">
        <v>93</v>
      </c>
      <c r="I53" s="21">
        <v>6.25E-2</v>
      </c>
      <c r="J53" s="10">
        <v>2.2499999999999999E-2</v>
      </c>
      <c r="K53" s="9">
        <v>77111</v>
      </c>
      <c r="L53" s="9">
        <v>144.61000000000001</v>
      </c>
      <c r="M53" s="9">
        <v>111.51</v>
      </c>
      <c r="N53" s="10">
        <v>0</v>
      </c>
      <c r="O53" s="10">
        <v>1.67E-2</v>
      </c>
      <c r="P53" s="10">
        <f>M53/'סיכום נכסי ההשקעה'!$B$49</f>
        <v>6.5411066700751678E-3</v>
      </c>
    </row>
    <row r="54" spans="1:16">
      <c r="A54" s="8" t="s">
        <v>181</v>
      </c>
      <c r="B54" s="18">
        <v>1122019</v>
      </c>
      <c r="C54" s="8" t="s">
        <v>146</v>
      </c>
      <c r="D54" s="8" t="s">
        <v>1057</v>
      </c>
      <c r="E54" s="22">
        <v>0</v>
      </c>
      <c r="F54" s="22">
        <v>0</v>
      </c>
      <c r="G54" s="18">
        <v>0.92</v>
      </c>
      <c r="H54" s="8" t="s">
        <v>93</v>
      </c>
      <c r="I54" s="21">
        <v>4.2500000000000003E-2</v>
      </c>
      <c r="J54" s="10">
        <v>1E-3</v>
      </c>
      <c r="K54" s="9">
        <v>100232</v>
      </c>
      <c r="L54" s="9">
        <v>104.17</v>
      </c>
      <c r="M54" s="9">
        <v>104.41</v>
      </c>
      <c r="N54" s="10">
        <v>0</v>
      </c>
      <c r="O54" s="10">
        <v>1.5599999999999999E-2</v>
      </c>
      <c r="P54" s="10">
        <f>M54/'סיכום נכסי ההשקעה'!$B$49</f>
        <v>6.124625122612754E-3</v>
      </c>
    </row>
    <row r="55" spans="1:16">
      <c r="A55" s="16" t="s">
        <v>182</v>
      </c>
      <c r="B55" s="17"/>
      <c r="C55" s="16"/>
      <c r="D55" s="16"/>
      <c r="E55" s="16"/>
      <c r="F55" s="16"/>
      <c r="G55" s="17">
        <v>2.82</v>
      </c>
      <c r="H55" s="16"/>
      <c r="J55" s="20">
        <v>6.6E-3</v>
      </c>
      <c r="K55" s="19">
        <v>3960647</v>
      </c>
      <c r="M55" s="19">
        <v>4378.53</v>
      </c>
      <c r="O55" s="20">
        <v>0.65559999999999996</v>
      </c>
      <c r="P55" s="20">
        <f>SUM(P32:P54)</f>
        <v>0.25684182394515487</v>
      </c>
    </row>
    <row r="57" spans="1:16">
      <c r="A57" s="16" t="s">
        <v>183</v>
      </c>
      <c r="B57" s="17"/>
      <c r="C57" s="16"/>
      <c r="D57" s="16"/>
      <c r="E57" s="16"/>
      <c r="F57" s="16"/>
      <c r="H57" s="16"/>
    </row>
    <row r="58" spans="1:16">
      <c r="A58" s="16" t="s">
        <v>184</v>
      </c>
      <c r="B58" s="17"/>
      <c r="C58" s="16"/>
      <c r="D58" s="16"/>
      <c r="E58" s="16"/>
      <c r="F58" s="16"/>
      <c r="H58" s="16"/>
      <c r="K58" s="19">
        <v>0</v>
      </c>
      <c r="M58" s="19">
        <v>0</v>
      </c>
      <c r="O58" s="20">
        <v>0</v>
      </c>
      <c r="P58" s="20">
        <v>0</v>
      </c>
    </row>
    <row r="60" spans="1:16">
      <c r="A60" s="4" t="s">
        <v>185</v>
      </c>
      <c r="B60" s="15"/>
      <c r="C60" s="4"/>
      <c r="D60" s="4"/>
      <c r="E60" s="4"/>
      <c r="F60" s="4"/>
      <c r="G60" s="15">
        <v>4.22</v>
      </c>
      <c r="H60" s="4"/>
      <c r="J60" s="13">
        <v>5.8999999999999999E-3</v>
      </c>
      <c r="K60" s="12">
        <v>5555958</v>
      </c>
      <c r="M60" s="12">
        <v>6678.89</v>
      </c>
      <c r="O60" s="13">
        <v>1</v>
      </c>
      <c r="P60" s="13">
        <f>+P29+P55+P58</f>
        <v>0.39177949894806141</v>
      </c>
    </row>
    <row r="63" spans="1:16">
      <c r="A63" s="4" t="s">
        <v>186</v>
      </c>
      <c r="B63" s="15"/>
      <c r="C63" s="4"/>
      <c r="D63" s="4"/>
      <c r="E63" s="4"/>
      <c r="F63" s="4"/>
      <c r="H63" s="4"/>
    </row>
    <row r="64" spans="1:16">
      <c r="A64" s="16" t="s">
        <v>187</v>
      </c>
      <c r="B64" s="17"/>
      <c r="C64" s="16"/>
      <c r="D64" s="16"/>
      <c r="E64" s="16"/>
      <c r="F64" s="16"/>
      <c r="H64" s="16"/>
    </row>
    <row r="65" spans="1:16">
      <c r="A65" s="16" t="s">
        <v>188</v>
      </c>
      <c r="B65" s="17"/>
      <c r="C65" s="16"/>
      <c r="D65" s="16"/>
      <c r="E65" s="16"/>
      <c r="F65" s="16"/>
      <c r="H65" s="16"/>
      <c r="K65" s="19">
        <v>0</v>
      </c>
      <c r="M65" s="19">
        <v>0</v>
      </c>
      <c r="O65" s="20">
        <v>0</v>
      </c>
      <c r="P65" s="20">
        <v>0</v>
      </c>
    </row>
    <row r="67" spans="1:16">
      <c r="A67" s="16" t="s">
        <v>189</v>
      </c>
      <c r="B67" s="17"/>
      <c r="C67" s="16"/>
      <c r="D67" s="16"/>
      <c r="E67" s="16"/>
      <c r="F67" s="16"/>
      <c r="H67" s="16"/>
    </row>
    <row r="68" spans="1:16">
      <c r="A68" s="16" t="s">
        <v>190</v>
      </c>
      <c r="B68" s="17"/>
      <c r="C68" s="16"/>
      <c r="D68" s="16"/>
      <c r="E68" s="16"/>
      <c r="F68" s="16"/>
      <c r="H68" s="16"/>
      <c r="K68" s="19">
        <v>0</v>
      </c>
      <c r="M68" s="19">
        <v>0</v>
      </c>
      <c r="O68" s="20">
        <v>0</v>
      </c>
      <c r="P68" s="20">
        <v>0</v>
      </c>
    </row>
    <row r="70" spans="1:16">
      <c r="A70" s="4" t="s">
        <v>191</v>
      </c>
      <c r="B70" s="15"/>
      <c r="C70" s="4"/>
      <c r="D70" s="4"/>
      <c r="E70" s="4"/>
      <c r="F70" s="4"/>
      <c r="H70" s="4"/>
      <c r="K70" s="12">
        <v>0</v>
      </c>
      <c r="M70" s="12">
        <v>0</v>
      </c>
      <c r="O70" s="13">
        <v>0</v>
      </c>
      <c r="P70" s="13">
        <v>0</v>
      </c>
    </row>
    <row r="74" spans="1:16">
      <c r="A74" s="8" t="s">
        <v>130</v>
      </c>
      <c r="B74" s="18"/>
      <c r="C74" s="8"/>
      <c r="D74" s="8"/>
      <c r="E74" s="8"/>
      <c r="F74" s="8"/>
      <c r="H74" s="8"/>
    </row>
    <row r="78" spans="1:16">
      <c r="A78" s="2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rightToLeft="1" workbookViewId="0">
      <selection sqref="A1:A1048576"/>
    </sheetView>
  </sheetViews>
  <sheetFormatPr defaultColWidth="9.140625" defaultRowHeight="12.75"/>
  <cols>
    <col min="1" max="1" width="5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1055</v>
      </c>
    </row>
    <row r="6" spans="1:15">
      <c r="A6" s="2" t="s">
        <v>2</v>
      </c>
    </row>
    <row r="9" spans="1:15">
      <c r="A9" s="4" t="s">
        <v>74</v>
      </c>
      <c r="B9" s="4" t="s">
        <v>75</v>
      </c>
      <c r="C9" s="4" t="s">
        <v>194</v>
      </c>
      <c r="D9" s="4" t="s">
        <v>77</v>
      </c>
      <c r="E9" s="4" t="s">
        <v>78</v>
      </c>
      <c r="F9" s="4" t="s">
        <v>133</v>
      </c>
      <c r="G9" s="4" t="s">
        <v>134</v>
      </c>
      <c r="H9" s="4" t="s">
        <v>79</v>
      </c>
      <c r="I9" s="4" t="s">
        <v>80</v>
      </c>
      <c r="J9" s="4" t="s">
        <v>1052</v>
      </c>
      <c r="K9" s="4" t="s">
        <v>135</v>
      </c>
      <c r="L9" s="4" t="s">
        <v>1053</v>
      </c>
      <c r="M9" s="4" t="s">
        <v>136</v>
      </c>
      <c r="N9" s="4" t="s">
        <v>137</v>
      </c>
      <c r="O9" s="4" t="s">
        <v>84</v>
      </c>
    </row>
    <row r="10" spans="1:15" ht="13.5" thickBot="1">
      <c r="A10" s="5"/>
      <c r="B10" s="5"/>
      <c r="C10" s="5"/>
      <c r="D10" s="5"/>
      <c r="E10" s="5"/>
      <c r="F10" s="5" t="s">
        <v>138</v>
      </c>
      <c r="G10" s="5" t="s">
        <v>139</v>
      </c>
      <c r="H10" s="5"/>
      <c r="I10" s="5" t="s">
        <v>85</v>
      </c>
      <c r="J10" s="5" t="s">
        <v>85</v>
      </c>
      <c r="K10" s="5" t="s">
        <v>140</v>
      </c>
      <c r="L10" s="5" t="s">
        <v>86</v>
      </c>
      <c r="M10" s="5" t="s">
        <v>85</v>
      </c>
      <c r="N10" s="5" t="s">
        <v>85</v>
      </c>
      <c r="O10" s="5" t="s">
        <v>85</v>
      </c>
    </row>
    <row r="13" spans="1:15">
      <c r="A13" s="4" t="s">
        <v>959</v>
      </c>
      <c r="B13" s="15"/>
      <c r="C13" s="4"/>
      <c r="D13" s="4"/>
      <c r="E13" s="4"/>
      <c r="F13" s="4"/>
      <c r="H13" s="4"/>
      <c r="K13" s="12">
        <v>0</v>
      </c>
      <c r="L13" s="12">
        <v>0</v>
      </c>
      <c r="N13" s="13">
        <v>0</v>
      </c>
      <c r="O13" s="13">
        <v>0</v>
      </c>
    </row>
    <row r="16" spans="1:15">
      <c r="A16" s="4" t="s">
        <v>960</v>
      </c>
      <c r="B16" s="15"/>
      <c r="C16" s="4"/>
      <c r="D16" s="4"/>
      <c r="E16" s="4"/>
      <c r="F16" s="4"/>
      <c r="H16" s="4"/>
    </row>
    <row r="17" spans="1:15">
      <c r="A17" s="16" t="s">
        <v>961</v>
      </c>
      <c r="B17" s="17"/>
      <c r="C17" s="16"/>
      <c r="D17" s="16"/>
      <c r="E17" s="16"/>
      <c r="F17" s="16"/>
      <c r="H17" s="16"/>
    </row>
    <row r="18" spans="1:15">
      <c r="A18" s="16" t="s">
        <v>964</v>
      </c>
      <c r="B18" s="17"/>
      <c r="C18" s="16"/>
      <c r="D18" s="16"/>
      <c r="E18" s="16"/>
      <c r="F18" s="16"/>
      <c r="H18" s="16"/>
      <c r="K18" s="19">
        <v>0</v>
      </c>
      <c r="L18" s="19">
        <v>0</v>
      </c>
      <c r="N18" s="20">
        <v>0</v>
      </c>
      <c r="O18" s="20">
        <v>0</v>
      </c>
    </row>
    <row r="20" spans="1:15">
      <c r="A20" s="16" t="s">
        <v>965</v>
      </c>
      <c r="B20" s="17"/>
      <c r="C20" s="16"/>
      <c r="D20" s="16"/>
      <c r="E20" s="16"/>
      <c r="F20" s="16"/>
      <c r="H20" s="16"/>
    </row>
    <row r="21" spans="1:15">
      <c r="A21" s="16" t="s">
        <v>966</v>
      </c>
      <c r="B21" s="17"/>
      <c r="C21" s="16"/>
      <c r="D21" s="16"/>
      <c r="E21" s="16"/>
      <c r="F21" s="16"/>
      <c r="H21" s="16"/>
      <c r="K21" s="19">
        <v>0</v>
      </c>
      <c r="L21" s="19">
        <v>0</v>
      </c>
      <c r="N21" s="20">
        <v>0</v>
      </c>
      <c r="O21" s="20">
        <v>0</v>
      </c>
    </row>
    <row r="23" spans="1:15">
      <c r="A23" s="16" t="s">
        <v>967</v>
      </c>
      <c r="B23" s="17"/>
      <c r="C23" s="16"/>
      <c r="D23" s="16"/>
      <c r="E23" s="16"/>
      <c r="F23" s="16"/>
      <c r="H23" s="16"/>
    </row>
    <row r="24" spans="1:15">
      <c r="A24" s="16" t="s">
        <v>968</v>
      </c>
      <c r="B24" s="17"/>
      <c r="C24" s="16"/>
      <c r="D24" s="16"/>
      <c r="E24" s="16"/>
      <c r="F24" s="16"/>
      <c r="H24" s="16"/>
      <c r="K24" s="19">
        <v>0</v>
      </c>
      <c r="L24" s="19">
        <v>0</v>
      </c>
      <c r="N24" s="20">
        <v>0</v>
      </c>
      <c r="O24" s="20">
        <v>0</v>
      </c>
    </row>
    <row r="26" spans="1:15">
      <c r="A26" s="16" t="s">
        <v>969</v>
      </c>
      <c r="B26" s="17"/>
      <c r="C26" s="16"/>
      <c r="D26" s="16"/>
      <c r="E26" s="16"/>
      <c r="F26" s="16"/>
      <c r="H26" s="16"/>
    </row>
    <row r="27" spans="1:15">
      <c r="A27" s="16" t="s">
        <v>970</v>
      </c>
      <c r="B27" s="17"/>
      <c r="C27" s="16"/>
      <c r="D27" s="16"/>
      <c r="E27" s="16"/>
      <c r="F27" s="16"/>
      <c r="H27" s="16"/>
      <c r="K27" s="19">
        <v>0</v>
      </c>
      <c r="L27" s="19">
        <v>0</v>
      </c>
      <c r="N27" s="20">
        <v>0</v>
      </c>
      <c r="O27" s="20">
        <v>0</v>
      </c>
    </row>
    <row r="29" spans="1:15">
      <c r="A29" s="16" t="s">
        <v>971</v>
      </c>
      <c r="B29" s="17"/>
      <c r="C29" s="16"/>
      <c r="D29" s="16"/>
      <c r="E29" s="16"/>
      <c r="F29" s="16"/>
      <c r="H29" s="16"/>
    </row>
    <row r="30" spans="1:15">
      <c r="A30" s="16" t="s">
        <v>972</v>
      </c>
      <c r="B30" s="17"/>
      <c r="C30" s="16"/>
      <c r="D30" s="16"/>
      <c r="E30" s="16"/>
      <c r="F30" s="16"/>
      <c r="H30" s="16"/>
      <c r="K30" s="19">
        <v>0</v>
      </c>
      <c r="L30" s="19">
        <v>0</v>
      </c>
      <c r="N30" s="20">
        <v>0</v>
      </c>
      <c r="O30" s="20">
        <v>0</v>
      </c>
    </row>
    <row r="32" spans="1:15">
      <c r="A32" s="16" t="s">
        <v>973</v>
      </c>
      <c r="B32" s="17"/>
      <c r="C32" s="16"/>
      <c r="D32" s="16"/>
      <c r="E32" s="16"/>
      <c r="F32" s="16"/>
      <c r="H32" s="16"/>
    </row>
    <row r="33" spans="1:15">
      <c r="A33" s="16" t="s">
        <v>974</v>
      </c>
      <c r="B33" s="17"/>
      <c r="C33" s="16"/>
      <c r="D33" s="16"/>
      <c r="E33" s="16"/>
      <c r="F33" s="16"/>
      <c r="H33" s="16"/>
      <c r="K33" s="19">
        <v>0</v>
      </c>
      <c r="L33" s="19">
        <v>0</v>
      </c>
      <c r="N33" s="20">
        <v>0</v>
      </c>
      <c r="O33" s="20">
        <v>0</v>
      </c>
    </row>
    <row r="35" spans="1:15">
      <c r="A35" s="16" t="s">
        <v>975</v>
      </c>
      <c r="B35" s="17"/>
      <c r="C35" s="16"/>
      <c r="D35" s="16"/>
      <c r="E35" s="16"/>
      <c r="F35" s="16"/>
      <c r="H35" s="16"/>
    </row>
    <row r="36" spans="1:15">
      <c r="A36" s="16" t="s">
        <v>976</v>
      </c>
      <c r="B36" s="17"/>
      <c r="C36" s="16"/>
      <c r="D36" s="16"/>
      <c r="E36" s="16"/>
      <c r="F36" s="16"/>
      <c r="H36" s="16"/>
      <c r="K36" s="19">
        <v>0</v>
      </c>
      <c r="L36" s="19">
        <v>0</v>
      </c>
      <c r="N36" s="20">
        <v>0</v>
      </c>
      <c r="O36" s="20">
        <v>0</v>
      </c>
    </row>
    <row r="38" spans="1:15">
      <c r="A38" s="16" t="s">
        <v>977</v>
      </c>
      <c r="B38" s="17"/>
      <c r="C38" s="16"/>
      <c r="D38" s="16"/>
      <c r="E38" s="16"/>
      <c r="F38" s="16"/>
      <c r="H38" s="16"/>
    </row>
    <row r="39" spans="1:15">
      <c r="A39" s="16" t="s">
        <v>978</v>
      </c>
      <c r="B39" s="17"/>
      <c r="C39" s="16"/>
      <c r="D39" s="16"/>
      <c r="E39" s="16"/>
      <c r="F39" s="16"/>
      <c r="H39" s="16"/>
      <c r="K39" s="19">
        <v>0</v>
      </c>
      <c r="L39" s="19">
        <v>0</v>
      </c>
      <c r="N39" s="20">
        <v>0</v>
      </c>
      <c r="O39" s="20">
        <v>0</v>
      </c>
    </row>
    <row r="41" spans="1:15">
      <c r="A41" s="16" t="s">
        <v>979</v>
      </c>
      <c r="B41" s="17"/>
      <c r="C41" s="16"/>
      <c r="D41" s="16"/>
      <c r="E41" s="16"/>
      <c r="F41" s="16"/>
      <c r="H41" s="16"/>
    </row>
    <row r="42" spans="1:15">
      <c r="A42" s="16" t="s">
        <v>980</v>
      </c>
      <c r="B42" s="17"/>
      <c r="C42" s="16"/>
      <c r="D42" s="16"/>
      <c r="E42" s="16"/>
      <c r="F42" s="16"/>
      <c r="H42" s="16"/>
      <c r="K42" s="19">
        <v>0</v>
      </c>
      <c r="L42" s="19">
        <v>0</v>
      </c>
      <c r="N42" s="20">
        <v>0</v>
      </c>
      <c r="O42" s="20">
        <v>0</v>
      </c>
    </row>
    <row r="44" spans="1:15">
      <c r="A44" s="4" t="s">
        <v>981</v>
      </c>
      <c r="B44" s="15"/>
      <c r="C44" s="4"/>
      <c r="D44" s="4"/>
      <c r="E44" s="4"/>
      <c r="F44" s="4"/>
      <c r="H44" s="4"/>
      <c r="K44" s="12">
        <v>0</v>
      </c>
      <c r="L44" s="12">
        <v>0</v>
      </c>
      <c r="N44" s="13">
        <v>0</v>
      </c>
      <c r="O44" s="13">
        <v>0</v>
      </c>
    </row>
    <row r="47" spans="1:15">
      <c r="A47" s="4" t="s">
        <v>1028</v>
      </c>
      <c r="B47" s="15"/>
      <c r="C47" s="4"/>
      <c r="D47" s="4"/>
      <c r="E47" s="4"/>
      <c r="F47" s="4"/>
      <c r="H47" s="4"/>
    </row>
    <row r="48" spans="1:15">
      <c r="A48" s="4" t="s">
        <v>1031</v>
      </c>
      <c r="B48" s="15"/>
      <c r="C48" s="4"/>
      <c r="D48" s="4"/>
      <c r="E48" s="4"/>
      <c r="F48" s="4"/>
      <c r="H48" s="4"/>
      <c r="K48" s="12">
        <v>0</v>
      </c>
      <c r="L48" s="12">
        <v>0</v>
      </c>
      <c r="N48" s="13">
        <v>0</v>
      </c>
      <c r="O48" s="13">
        <v>0</v>
      </c>
    </row>
    <row r="52" spans="1:8">
      <c r="A52" s="8" t="s">
        <v>130</v>
      </c>
      <c r="B52" s="18"/>
      <c r="C52" s="8"/>
      <c r="D52" s="8"/>
      <c r="E52" s="8"/>
      <c r="F52" s="8"/>
      <c r="H52" s="8"/>
    </row>
    <row r="56" spans="1:8">
      <c r="A56" s="2" t="s">
        <v>72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7"/>
  <sheetViews>
    <sheetView rightToLeft="1" workbookViewId="0">
      <selection activeCell="C23" sqref="C23"/>
    </sheetView>
  </sheetViews>
  <sheetFormatPr defaultColWidth="9.140625" defaultRowHeight="12.75"/>
  <cols>
    <col min="1" max="1" width="50.7109375" customWidth="1"/>
    <col min="2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1.7109375" customWidth="1"/>
    <col min="17" max="17" width="24.7109375" customWidth="1"/>
    <col min="18" max="18" width="27.7109375" customWidth="1"/>
    <col min="19" max="19" width="20.7109375" customWidth="1"/>
  </cols>
  <sheetData>
    <row r="2" spans="1:19" ht="18">
      <c r="A2" s="1" t="s">
        <v>0</v>
      </c>
    </row>
    <row r="4" spans="1:19" ht="18">
      <c r="A4" s="1" t="s">
        <v>192</v>
      </c>
    </row>
    <row r="6" spans="1:19">
      <c r="A6" s="2" t="s">
        <v>2</v>
      </c>
    </row>
    <row r="9" spans="1:19">
      <c r="A9" s="4" t="s">
        <v>74</v>
      </c>
      <c r="B9" s="4" t="s">
        <v>75</v>
      </c>
      <c r="C9" s="4" t="s">
        <v>132</v>
      </c>
      <c r="D9" s="4" t="s">
        <v>193</v>
      </c>
      <c r="E9" s="4" t="s">
        <v>76</v>
      </c>
      <c r="F9" s="4" t="s">
        <v>194</v>
      </c>
      <c r="G9" s="4" t="s">
        <v>77</v>
      </c>
      <c r="H9" s="4" t="s">
        <v>78</v>
      </c>
      <c r="I9" s="4" t="s">
        <v>133</v>
      </c>
      <c r="J9" s="4" t="s">
        <v>134</v>
      </c>
      <c r="K9" s="4" t="s">
        <v>79</v>
      </c>
      <c r="L9" s="4" t="s">
        <v>80</v>
      </c>
      <c r="M9" s="4" t="s">
        <v>81</v>
      </c>
      <c r="N9" s="4" t="s">
        <v>135</v>
      </c>
      <c r="O9" s="4" t="s">
        <v>41</v>
      </c>
      <c r="P9" s="4" t="s">
        <v>82</v>
      </c>
      <c r="Q9" s="4" t="s">
        <v>136</v>
      </c>
      <c r="R9" s="4" t="s">
        <v>137</v>
      </c>
      <c r="S9" s="4" t="s">
        <v>84</v>
      </c>
    </row>
    <row r="10" spans="1:19" ht="13.5" thickBot="1">
      <c r="A10" s="5"/>
      <c r="B10" s="5"/>
      <c r="C10" s="5"/>
      <c r="D10" s="5"/>
      <c r="E10" s="5"/>
      <c r="F10" s="5"/>
      <c r="G10" s="5"/>
      <c r="H10" s="5"/>
      <c r="I10" s="5" t="s">
        <v>138</v>
      </c>
      <c r="J10" s="5" t="s">
        <v>139</v>
      </c>
      <c r="K10" s="5"/>
      <c r="L10" s="5" t="s">
        <v>85</v>
      </c>
      <c r="M10" s="5" t="s">
        <v>85</v>
      </c>
      <c r="N10" s="5" t="s">
        <v>140</v>
      </c>
      <c r="O10" s="5" t="s">
        <v>141</v>
      </c>
      <c r="P10" s="5" t="s">
        <v>86</v>
      </c>
      <c r="Q10" s="5" t="s">
        <v>85</v>
      </c>
      <c r="R10" s="5" t="s">
        <v>85</v>
      </c>
      <c r="S10" s="5" t="s">
        <v>85</v>
      </c>
    </row>
    <row r="13" spans="1:19">
      <c r="A13" s="4" t="s">
        <v>195</v>
      </c>
      <c r="B13" s="15"/>
      <c r="C13" s="4"/>
      <c r="D13" s="4"/>
      <c r="E13" s="4"/>
      <c r="F13" s="4"/>
      <c r="G13" s="4"/>
      <c r="H13" s="4"/>
      <c r="I13" s="4"/>
      <c r="K13" s="4"/>
      <c r="N13" s="12">
        <v>0</v>
      </c>
      <c r="P13" s="12">
        <v>0</v>
      </c>
      <c r="R13" s="13">
        <v>0</v>
      </c>
      <c r="S13" s="13">
        <v>0</v>
      </c>
    </row>
    <row r="16" spans="1:19">
      <c r="A16" s="4" t="s">
        <v>196</v>
      </c>
      <c r="B16" s="15"/>
      <c r="C16" s="4"/>
      <c r="D16" s="4"/>
      <c r="E16" s="4"/>
      <c r="F16" s="4"/>
      <c r="G16" s="4"/>
      <c r="H16" s="4"/>
      <c r="I16" s="4"/>
      <c r="K16" s="4"/>
    </row>
    <row r="17" spans="1:19">
      <c r="A17" s="16" t="s">
        <v>197</v>
      </c>
      <c r="B17" s="17"/>
      <c r="C17" s="16"/>
      <c r="D17" s="16"/>
      <c r="E17" s="16"/>
      <c r="F17" s="16"/>
      <c r="G17" s="16"/>
      <c r="H17" s="16"/>
      <c r="I17" s="16"/>
      <c r="K17" s="16"/>
    </row>
    <row r="18" spans="1:19">
      <c r="A18" s="16" t="s">
        <v>198</v>
      </c>
      <c r="B18" s="17"/>
      <c r="C18" s="16"/>
      <c r="D18" s="16"/>
      <c r="E18" s="16"/>
      <c r="F18" s="16"/>
      <c r="G18" s="16"/>
      <c r="H18" s="16"/>
      <c r="I18" s="16"/>
      <c r="K18" s="16"/>
      <c r="N18" s="19">
        <v>0</v>
      </c>
      <c r="P18" s="19">
        <v>0</v>
      </c>
      <c r="R18" s="20">
        <v>0</v>
      </c>
      <c r="S18" s="20">
        <v>0</v>
      </c>
    </row>
    <row r="20" spans="1:19">
      <c r="A20" s="16" t="s">
        <v>199</v>
      </c>
      <c r="B20" s="17"/>
      <c r="C20" s="16"/>
      <c r="D20" s="16"/>
      <c r="E20" s="16"/>
      <c r="F20" s="16"/>
      <c r="G20" s="16"/>
      <c r="H20" s="16"/>
      <c r="I20" s="16"/>
      <c r="K20" s="16"/>
    </row>
    <row r="21" spans="1:19">
      <c r="A21" s="16" t="s">
        <v>200</v>
      </c>
      <c r="B21" s="17"/>
      <c r="C21" s="16"/>
      <c r="D21" s="16"/>
      <c r="E21" s="16"/>
      <c r="F21" s="16"/>
      <c r="G21" s="16"/>
      <c r="H21" s="16"/>
      <c r="I21" s="16"/>
      <c r="K21" s="16"/>
      <c r="N21" s="19">
        <v>0</v>
      </c>
      <c r="P21" s="19">
        <v>0</v>
      </c>
      <c r="R21" s="20">
        <v>0</v>
      </c>
      <c r="S21" s="20">
        <v>0</v>
      </c>
    </row>
    <row r="23" spans="1:19">
      <c r="A23" s="16" t="s">
        <v>201</v>
      </c>
      <c r="B23" s="17"/>
      <c r="C23" s="16"/>
      <c r="D23" s="16"/>
      <c r="E23" s="16"/>
      <c r="F23" s="16"/>
      <c r="G23" s="16"/>
      <c r="H23" s="16"/>
      <c r="I23" s="16"/>
      <c r="K23" s="16"/>
    </row>
    <row r="24" spans="1:19">
      <c r="A24" s="16" t="s">
        <v>202</v>
      </c>
      <c r="B24" s="17"/>
      <c r="C24" s="16"/>
      <c r="D24" s="16"/>
      <c r="E24" s="16"/>
      <c r="F24" s="16"/>
      <c r="G24" s="16"/>
      <c r="H24" s="16"/>
      <c r="I24" s="16"/>
      <c r="K24" s="16"/>
      <c r="N24" s="19">
        <v>0</v>
      </c>
      <c r="P24" s="19">
        <v>0</v>
      </c>
      <c r="R24" s="20">
        <v>0</v>
      </c>
      <c r="S24" s="20">
        <v>0</v>
      </c>
    </row>
    <row r="26" spans="1:19">
      <c r="A26" s="16" t="s">
        <v>203</v>
      </c>
      <c r="B26" s="17"/>
      <c r="C26" s="16"/>
      <c r="D26" s="16"/>
      <c r="E26" s="16"/>
      <c r="F26" s="16"/>
      <c r="G26" s="16"/>
      <c r="H26" s="16"/>
      <c r="I26" s="16"/>
      <c r="K26" s="16"/>
    </row>
    <row r="27" spans="1:19">
      <c r="A27" s="16" t="s">
        <v>204</v>
      </c>
      <c r="B27" s="17"/>
      <c r="C27" s="16"/>
      <c r="D27" s="16"/>
      <c r="E27" s="16"/>
      <c r="F27" s="16"/>
      <c r="G27" s="16"/>
      <c r="H27" s="16"/>
      <c r="I27" s="16"/>
      <c r="K27" s="16"/>
      <c r="N27" s="19">
        <v>0</v>
      </c>
      <c r="P27" s="19">
        <v>0</v>
      </c>
      <c r="R27" s="20">
        <v>0</v>
      </c>
      <c r="S27" s="20">
        <v>0</v>
      </c>
    </row>
    <row r="29" spans="1:19">
      <c r="A29" s="4" t="s">
        <v>205</v>
      </c>
      <c r="B29" s="15"/>
      <c r="C29" s="4"/>
      <c r="D29" s="4"/>
      <c r="E29" s="4"/>
      <c r="F29" s="4"/>
      <c r="G29" s="4"/>
      <c r="H29" s="4"/>
      <c r="I29" s="4"/>
      <c r="K29" s="4"/>
      <c r="N29" s="12">
        <v>0</v>
      </c>
      <c r="P29" s="12">
        <v>0</v>
      </c>
      <c r="R29" s="13">
        <v>0</v>
      </c>
      <c r="S29" s="13">
        <v>0</v>
      </c>
    </row>
    <row r="32" spans="1:19">
      <c r="A32" s="4" t="s">
        <v>206</v>
      </c>
      <c r="B32" s="15"/>
      <c r="C32" s="4"/>
      <c r="D32" s="4"/>
      <c r="E32" s="4"/>
      <c r="F32" s="4"/>
      <c r="G32" s="4"/>
      <c r="H32" s="4"/>
      <c r="I32" s="4"/>
      <c r="K32" s="4"/>
    </row>
    <row r="33" spans="1:19">
      <c r="A33" s="16" t="s">
        <v>207</v>
      </c>
      <c r="B33" s="17"/>
      <c r="C33" s="16"/>
      <c r="D33" s="16"/>
      <c r="E33" s="16"/>
      <c r="F33" s="16"/>
      <c r="G33" s="16"/>
      <c r="H33" s="16"/>
      <c r="I33" s="16"/>
      <c r="K33" s="16"/>
    </row>
    <row r="34" spans="1:19">
      <c r="A34" s="16" t="s">
        <v>208</v>
      </c>
      <c r="B34" s="17"/>
      <c r="C34" s="16"/>
      <c r="D34" s="16"/>
      <c r="E34" s="16"/>
      <c r="F34" s="16"/>
      <c r="G34" s="16"/>
      <c r="H34" s="16"/>
      <c r="I34" s="16"/>
      <c r="K34" s="16"/>
      <c r="N34" s="19">
        <v>0</v>
      </c>
      <c r="P34" s="19">
        <v>0</v>
      </c>
      <c r="R34" s="20">
        <v>0</v>
      </c>
      <c r="S34" s="20">
        <v>0</v>
      </c>
    </row>
    <row r="36" spans="1:19">
      <c r="A36" s="16" t="s">
        <v>209</v>
      </c>
      <c r="B36" s="17"/>
      <c r="C36" s="16"/>
      <c r="D36" s="16"/>
      <c r="E36" s="16"/>
      <c r="F36" s="16"/>
      <c r="G36" s="16"/>
      <c r="H36" s="16"/>
      <c r="I36" s="16"/>
      <c r="K36" s="16"/>
    </row>
    <row r="37" spans="1:19">
      <c r="A37" s="16" t="s">
        <v>210</v>
      </c>
      <c r="B37" s="17"/>
      <c r="C37" s="16"/>
      <c r="D37" s="16"/>
      <c r="E37" s="16"/>
      <c r="F37" s="16"/>
      <c r="G37" s="16"/>
      <c r="H37" s="16"/>
      <c r="I37" s="16"/>
      <c r="K37" s="16"/>
      <c r="N37" s="19">
        <v>0</v>
      </c>
      <c r="P37" s="19">
        <v>0</v>
      </c>
      <c r="R37" s="20">
        <v>0</v>
      </c>
      <c r="S37" s="20">
        <v>0</v>
      </c>
    </row>
    <row r="39" spans="1:19">
      <c r="A39" s="4" t="s">
        <v>211</v>
      </c>
      <c r="B39" s="15"/>
      <c r="C39" s="4"/>
      <c r="D39" s="4"/>
      <c r="E39" s="4"/>
      <c r="F39" s="4"/>
      <c r="G39" s="4"/>
      <c r="H39" s="4"/>
      <c r="I39" s="4"/>
      <c r="K39" s="4"/>
      <c r="N39" s="12">
        <v>0</v>
      </c>
      <c r="P39" s="12">
        <v>0</v>
      </c>
      <c r="R39" s="13">
        <v>0</v>
      </c>
      <c r="S39" s="13">
        <v>0</v>
      </c>
    </row>
    <row r="43" spans="1:19">
      <c r="A43" s="8" t="s">
        <v>130</v>
      </c>
      <c r="B43" s="18"/>
      <c r="C43" s="8"/>
      <c r="D43" s="8"/>
      <c r="E43" s="8"/>
      <c r="F43" s="8"/>
      <c r="G43" s="8"/>
      <c r="H43" s="8"/>
      <c r="I43" s="8"/>
      <c r="K43" s="8"/>
    </row>
    <row r="47" spans="1:19">
      <c r="A47" s="2" t="s">
        <v>72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5"/>
  <sheetViews>
    <sheetView rightToLeft="1" topLeftCell="A92" workbookViewId="0">
      <selection activeCell="D108" sqref="D108:D130"/>
    </sheetView>
  </sheetViews>
  <sheetFormatPr defaultColWidth="9.140625" defaultRowHeight="12.75"/>
  <cols>
    <col min="1" max="1" width="52.7109375" customWidth="1"/>
    <col min="2" max="2" width="18.7109375" customWidth="1"/>
    <col min="3" max="3" width="12.7109375" customWidth="1"/>
    <col min="4" max="4" width="11.7109375" customWidth="1"/>
    <col min="5" max="5" width="13.7109375" customWidth="1"/>
    <col min="6" max="6" width="39.7109375" customWidth="1"/>
    <col min="7" max="7" width="8.7109375" customWidth="1"/>
    <col min="8" max="8" width="15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1.7109375" customWidth="1"/>
    <col min="17" max="17" width="24.7109375" customWidth="1"/>
    <col min="18" max="18" width="27.7109375" customWidth="1"/>
    <col min="19" max="19" width="20.7109375" customWidth="1"/>
  </cols>
  <sheetData>
    <row r="2" spans="1:19" ht="18">
      <c r="A2" s="1" t="s">
        <v>0</v>
      </c>
    </row>
    <row r="4" spans="1:19" ht="18">
      <c r="A4" s="1" t="s">
        <v>212</v>
      </c>
    </row>
    <row r="6" spans="1:19">
      <c r="A6" s="2" t="s">
        <v>2</v>
      </c>
    </row>
    <row r="9" spans="1:19">
      <c r="A9" s="4" t="s">
        <v>74</v>
      </c>
      <c r="B9" s="4" t="s">
        <v>75</v>
      </c>
      <c r="C9" s="4" t="s">
        <v>132</v>
      </c>
      <c r="D9" s="4" t="s">
        <v>193</v>
      </c>
      <c r="E9" s="4" t="s">
        <v>76</v>
      </c>
      <c r="F9" s="4" t="s">
        <v>194</v>
      </c>
      <c r="G9" s="4" t="s">
        <v>77</v>
      </c>
      <c r="H9" s="4" t="s">
        <v>78</v>
      </c>
      <c r="I9" s="4" t="s">
        <v>133</v>
      </c>
      <c r="J9" s="4" t="s">
        <v>134</v>
      </c>
      <c r="K9" s="4" t="s">
        <v>79</v>
      </c>
      <c r="L9" s="4" t="s">
        <v>80</v>
      </c>
      <c r="M9" s="4" t="s">
        <v>81</v>
      </c>
      <c r="N9" s="4" t="s">
        <v>135</v>
      </c>
      <c r="O9" s="4" t="s">
        <v>41</v>
      </c>
      <c r="P9" s="4" t="s">
        <v>82</v>
      </c>
      <c r="Q9" s="4" t="s">
        <v>136</v>
      </c>
      <c r="R9" s="4" t="s">
        <v>137</v>
      </c>
      <c r="S9" s="4" t="s">
        <v>84</v>
      </c>
    </row>
    <row r="10" spans="1:19" ht="13.5" thickBot="1">
      <c r="A10" s="5"/>
      <c r="B10" s="5"/>
      <c r="C10" s="5"/>
      <c r="D10" s="5"/>
      <c r="E10" s="5"/>
      <c r="F10" s="5"/>
      <c r="G10" s="5"/>
      <c r="H10" s="5"/>
      <c r="I10" s="5" t="s">
        <v>138</v>
      </c>
      <c r="J10" s="5" t="s">
        <v>139</v>
      </c>
      <c r="K10" s="5"/>
      <c r="L10" s="5" t="s">
        <v>85</v>
      </c>
      <c r="M10" s="5" t="s">
        <v>85</v>
      </c>
      <c r="N10" s="5" t="s">
        <v>140</v>
      </c>
      <c r="O10" s="5" t="s">
        <v>141</v>
      </c>
      <c r="P10" s="5" t="s">
        <v>86</v>
      </c>
      <c r="Q10" s="5" t="s">
        <v>85</v>
      </c>
      <c r="R10" s="5" t="s">
        <v>85</v>
      </c>
      <c r="S10" s="5" t="s">
        <v>85</v>
      </c>
    </row>
    <row r="13" spans="1:19">
      <c r="A13" s="4" t="s">
        <v>213</v>
      </c>
      <c r="B13" s="15"/>
      <c r="C13" s="4"/>
      <c r="D13" s="4"/>
      <c r="E13" s="4"/>
      <c r="F13" s="4"/>
      <c r="G13" s="4"/>
      <c r="H13" s="4"/>
      <c r="I13" s="4"/>
      <c r="J13" s="15">
        <v>5.47</v>
      </c>
      <c r="K13" s="4"/>
      <c r="M13" s="13">
        <v>2.1100000000000001E-2</v>
      </c>
      <c r="N13" s="12">
        <v>2049823.66</v>
      </c>
      <c r="P13" s="12">
        <v>2741.99</v>
      </c>
      <c r="R13" s="13">
        <v>1</v>
      </c>
      <c r="S13" s="13">
        <f>P13/'סיכום נכסי ההשקעה'!B49</f>
        <v>0.16084341384879747</v>
      </c>
    </row>
    <row r="16" spans="1:19">
      <c r="A16" s="4" t="s">
        <v>214</v>
      </c>
      <c r="B16" s="15"/>
      <c r="C16" s="4"/>
      <c r="D16" s="4"/>
      <c r="E16" s="4"/>
      <c r="F16" s="4"/>
      <c r="G16" s="4"/>
      <c r="H16" s="4"/>
      <c r="I16" s="4"/>
      <c r="K16" s="4"/>
    </row>
    <row r="17" spans="1:19">
      <c r="A17" s="16" t="s">
        <v>215</v>
      </c>
      <c r="B17" s="17"/>
      <c r="C17" s="16"/>
      <c r="D17" s="16"/>
      <c r="E17" s="16"/>
      <c r="F17" s="16"/>
      <c r="G17" s="16"/>
      <c r="H17" s="16"/>
      <c r="I17" s="16"/>
      <c r="K17" s="16"/>
    </row>
    <row r="18" spans="1:19">
      <c r="A18" s="8" t="s">
        <v>216</v>
      </c>
      <c r="B18" s="18">
        <v>6040315</v>
      </c>
      <c r="C18" s="8" t="s">
        <v>146</v>
      </c>
      <c r="D18" s="22">
        <v>0</v>
      </c>
      <c r="E18" s="8">
        <v>604</v>
      </c>
      <c r="F18" s="8" t="s">
        <v>217</v>
      </c>
      <c r="G18" s="8" t="s">
        <v>92</v>
      </c>
      <c r="H18" s="8" t="s">
        <v>218</v>
      </c>
      <c r="I18" s="22">
        <v>0</v>
      </c>
      <c r="J18" s="18">
        <v>4.68</v>
      </c>
      <c r="K18" s="8" t="s">
        <v>93</v>
      </c>
      <c r="L18" s="21">
        <v>5.8999999999999999E-3</v>
      </c>
      <c r="M18" s="10">
        <v>7.4000000000000003E-3</v>
      </c>
      <c r="N18" s="9">
        <v>21737</v>
      </c>
      <c r="O18" s="9">
        <v>99.43</v>
      </c>
      <c r="P18" s="9">
        <v>21.61</v>
      </c>
      <c r="Q18" s="10">
        <v>0</v>
      </c>
      <c r="R18" s="10">
        <v>7.9000000000000008E-3</v>
      </c>
      <c r="S18" s="10">
        <f>P18/'סיכום נכסי ההשקעה'!$B$49</f>
        <v>1.2676290479806686E-3</v>
      </c>
    </row>
    <row r="19" spans="1:19">
      <c r="A19" s="8" t="s">
        <v>219</v>
      </c>
      <c r="B19" s="18">
        <v>2310092</v>
      </c>
      <c r="C19" s="8" t="s">
        <v>146</v>
      </c>
      <c r="D19" s="22">
        <v>0</v>
      </c>
      <c r="E19" s="8">
        <v>231</v>
      </c>
      <c r="F19" s="8" t="s">
        <v>217</v>
      </c>
      <c r="G19" s="8" t="s">
        <v>92</v>
      </c>
      <c r="H19" s="8" t="s">
        <v>220</v>
      </c>
      <c r="I19" s="22">
        <v>0</v>
      </c>
      <c r="J19" s="18">
        <v>0.54</v>
      </c>
      <c r="K19" s="8" t="s">
        <v>93</v>
      </c>
      <c r="L19" s="21">
        <v>2.5999999999999999E-2</v>
      </c>
      <c r="M19" s="10">
        <v>3.3300000000000003E-2</v>
      </c>
      <c r="N19" s="9">
        <v>6000</v>
      </c>
      <c r="O19" s="9">
        <v>105.64</v>
      </c>
      <c r="P19" s="9">
        <v>6.34</v>
      </c>
      <c r="Q19" s="10">
        <v>0</v>
      </c>
      <c r="R19" s="10">
        <v>2.3E-3</v>
      </c>
      <c r="S19" s="10">
        <f>P19/'סיכום נכסי ההשקעה'!$B$49</f>
        <v>3.7190042407207031E-4</v>
      </c>
    </row>
    <row r="20" spans="1:19">
      <c r="A20" s="8" t="s">
        <v>221</v>
      </c>
      <c r="B20" s="18">
        <v>2310118</v>
      </c>
      <c r="C20" s="8" t="s">
        <v>146</v>
      </c>
      <c r="D20" s="22">
        <v>0</v>
      </c>
      <c r="E20" s="8">
        <v>231</v>
      </c>
      <c r="F20" s="8" t="s">
        <v>217</v>
      </c>
      <c r="G20" s="8" t="s">
        <v>92</v>
      </c>
      <c r="H20" s="8" t="s">
        <v>220</v>
      </c>
      <c r="I20" s="22">
        <v>0</v>
      </c>
      <c r="J20" s="18">
        <v>3.17</v>
      </c>
      <c r="K20" s="8" t="s">
        <v>93</v>
      </c>
      <c r="L20" s="21">
        <v>2.58E-2</v>
      </c>
      <c r="M20" s="10">
        <v>8.3999999999999995E-3</v>
      </c>
      <c r="N20" s="9">
        <v>73941</v>
      </c>
      <c r="O20" s="9">
        <v>110.72</v>
      </c>
      <c r="P20" s="9">
        <v>81.87</v>
      </c>
      <c r="Q20" s="10">
        <v>0</v>
      </c>
      <c r="R20" s="10">
        <v>2.9899999999999999E-2</v>
      </c>
      <c r="S20" s="10">
        <f>P20/'סיכום נכסי ההשקעה'!$B$49</f>
        <v>4.8024428578517979E-3</v>
      </c>
    </row>
    <row r="21" spans="1:19">
      <c r="A21" s="8" t="s">
        <v>222</v>
      </c>
      <c r="B21" s="18">
        <v>2310159</v>
      </c>
      <c r="C21" s="8" t="s">
        <v>146</v>
      </c>
      <c r="D21" s="22">
        <v>0</v>
      </c>
      <c r="E21" s="8">
        <v>231</v>
      </c>
      <c r="F21" s="8" t="s">
        <v>217</v>
      </c>
      <c r="G21" s="8" t="s">
        <v>92</v>
      </c>
      <c r="H21" s="8" t="s">
        <v>220</v>
      </c>
      <c r="I21" s="22">
        <v>0</v>
      </c>
      <c r="J21" s="18">
        <v>4.28</v>
      </c>
      <c r="K21" s="8" t="s">
        <v>93</v>
      </c>
      <c r="L21" s="21">
        <v>6.4000000000000003E-3</v>
      </c>
      <c r="M21" s="10">
        <v>8.9999999999999993E-3</v>
      </c>
      <c r="N21" s="9">
        <v>18600</v>
      </c>
      <c r="O21" s="9">
        <v>99.34</v>
      </c>
      <c r="P21" s="9">
        <v>18.48</v>
      </c>
      <c r="Q21" s="10">
        <v>0</v>
      </c>
      <c r="R21" s="10">
        <v>6.7000000000000002E-3</v>
      </c>
      <c r="S21" s="10">
        <f>P21/'סיכום נכסי ההשקעה'!$B$49</f>
        <v>1.0840252108599148E-3</v>
      </c>
    </row>
    <row r="22" spans="1:19">
      <c r="A22" s="8" t="s">
        <v>223</v>
      </c>
      <c r="B22" s="18">
        <v>2310142</v>
      </c>
      <c r="C22" s="8" t="s">
        <v>146</v>
      </c>
      <c r="D22" s="22">
        <v>0</v>
      </c>
      <c r="E22" s="8">
        <v>231</v>
      </c>
      <c r="F22" s="8" t="s">
        <v>217</v>
      </c>
      <c r="G22" s="8" t="s">
        <v>92</v>
      </c>
      <c r="H22" s="8" t="s">
        <v>220</v>
      </c>
      <c r="I22" s="22">
        <v>0</v>
      </c>
      <c r="J22" s="18">
        <v>3.41</v>
      </c>
      <c r="K22" s="8" t="s">
        <v>93</v>
      </c>
      <c r="L22" s="21">
        <v>4.1000000000000003E-3</v>
      </c>
      <c r="M22" s="10">
        <v>8.8000000000000005E-3</v>
      </c>
      <c r="N22" s="9">
        <v>27136.51</v>
      </c>
      <c r="O22" s="9">
        <v>98.45</v>
      </c>
      <c r="P22" s="9">
        <v>26.72</v>
      </c>
      <c r="Q22" s="10">
        <v>0</v>
      </c>
      <c r="R22" s="10">
        <v>9.7000000000000003E-3</v>
      </c>
      <c r="S22" s="10">
        <f>P22/'סיכום נכסי ההשקעה'!$B$49</f>
        <v>1.567378443407842E-3</v>
      </c>
    </row>
    <row r="23" spans="1:19">
      <c r="A23" s="8" t="s">
        <v>224</v>
      </c>
      <c r="B23" s="18">
        <v>1940568</v>
      </c>
      <c r="C23" s="8" t="s">
        <v>146</v>
      </c>
      <c r="D23" s="22">
        <v>0</v>
      </c>
      <c r="E23" s="8">
        <v>194</v>
      </c>
      <c r="F23" s="8" t="s">
        <v>217</v>
      </c>
      <c r="G23" s="8" t="s">
        <v>92</v>
      </c>
      <c r="H23" s="8" t="s">
        <v>218</v>
      </c>
      <c r="I23" s="22">
        <v>0</v>
      </c>
      <c r="J23" s="18">
        <v>3.87</v>
      </c>
      <c r="K23" s="8" t="s">
        <v>93</v>
      </c>
      <c r="L23" s="21">
        <v>1.6E-2</v>
      </c>
      <c r="M23" s="10">
        <v>7.7999999999999996E-3</v>
      </c>
      <c r="N23" s="9">
        <v>20834</v>
      </c>
      <c r="O23" s="9">
        <v>103.24</v>
      </c>
      <c r="P23" s="9">
        <v>21.51</v>
      </c>
      <c r="Q23" s="10">
        <v>0</v>
      </c>
      <c r="R23" s="10">
        <v>7.7999999999999996E-3</v>
      </c>
      <c r="S23" s="10">
        <f>P23/'סיכום נכסי ההשקעה'!$B$49</f>
        <v>1.2617631106924658E-3</v>
      </c>
    </row>
    <row r="24" spans="1:19">
      <c r="A24" s="8" t="s">
        <v>225</v>
      </c>
      <c r="B24" s="18">
        <v>1940576</v>
      </c>
      <c r="C24" s="8" t="s">
        <v>146</v>
      </c>
      <c r="D24" s="22">
        <v>0</v>
      </c>
      <c r="E24" s="8">
        <v>194</v>
      </c>
      <c r="F24" s="8" t="s">
        <v>217</v>
      </c>
      <c r="G24" s="8" t="s">
        <v>92</v>
      </c>
      <c r="H24" s="8" t="s">
        <v>218</v>
      </c>
      <c r="I24" s="22">
        <v>0</v>
      </c>
      <c r="J24" s="18">
        <v>4.4000000000000004</v>
      </c>
      <c r="K24" s="8" t="s">
        <v>93</v>
      </c>
      <c r="L24" s="21">
        <v>7.0000000000000001E-3</v>
      </c>
      <c r="M24" s="10">
        <v>8.2000000000000007E-3</v>
      </c>
      <c r="N24" s="9">
        <v>101928</v>
      </c>
      <c r="O24" s="9">
        <v>101.25</v>
      </c>
      <c r="P24" s="9">
        <v>103.2</v>
      </c>
      <c r="Q24" s="10">
        <v>0</v>
      </c>
      <c r="R24" s="10">
        <v>3.7600000000000001E-2</v>
      </c>
      <c r="S24" s="10">
        <f>P24/'סיכום נכסי ההשקעה'!$B$49</f>
        <v>6.053647281425498E-3</v>
      </c>
    </row>
    <row r="25" spans="1:19">
      <c r="A25" s="8" t="s">
        <v>226</v>
      </c>
      <c r="B25" s="18">
        <v>1135177</v>
      </c>
      <c r="C25" s="8" t="s">
        <v>146</v>
      </c>
      <c r="D25" s="22">
        <v>0</v>
      </c>
      <c r="E25" s="8">
        <v>1153</v>
      </c>
      <c r="F25" s="8" t="s">
        <v>217</v>
      </c>
      <c r="G25" s="8" t="s">
        <v>227</v>
      </c>
      <c r="H25" s="8" t="s">
        <v>218</v>
      </c>
      <c r="I25" s="22">
        <v>0</v>
      </c>
      <c r="J25" s="18">
        <v>4.42</v>
      </c>
      <c r="K25" s="8" t="s">
        <v>93</v>
      </c>
      <c r="L25" s="21">
        <v>8.0000000000000002E-3</v>
      </c>
      <c r="M25" s="10">
        <v>6.8999999999999999E-3</v>
      </c>
      <c r="N25" s="9">
        <v>6000</v>
      </c>
      <c r="O25" s="9">
        <v>102.31</v>
      </c>
      <c r="P25" s="9">
        <v>6.14</v>
      </c>
      <c r="Q25" s="10">
        <v>0</v>
      </c>
      <c r="R25" s="10">
        <v>2.2000000000000001E-3</v>
      </c>
      <c r="S25" s="10">
        <f>P25/'סיכום נכסי ההשקעה'!$B$49</f>
        <v>3.6016854949566426E-4</v>
      </c>
    </row>
    <row r="26" spans="1:19">
      <c r="A26" s="8" t="s">
        <v>228</v>
      </c>
      <c r="B26" s="18">
        <v>6040299</v>
      </c>
      <c r="C26" s="8" t="s">
        <v>146</v>
      </c>
      <c r="D26" s="22">
        <v>0</v>
      </c>
      <c r="E26" s="8">
        <v>604</v>
      </c>
      <c r="F26" s="8" t="s">
        <v>217</v>
      </c>
      <c r="G26" s="8" t="s">
        <v>227</v>
      </c>
      <c r="H26" s="8" t="s">
        <v>218</v>
      </c>
      <c r="I26" s="22">
        <v>0</v>
      </c>
      <c r="J26" s="18">
        <v>4.68</v>
      </c>
      <c r="K26" s="8" t="s">
        <v>93</v>
      </c>
      <c r="L26" s="21">
        <v>3.4000000000000002E-2</v>
      </c>
      <c r="M26" s="10">
        <v>8.8999999999999999E-3</v>
      </c>
      <c r="N26" s="9">
        <v>106565</v>
      </c>
      <c r="O26" s="9">
        <v>119.05</v>
      </c>
      <c r="P26" s="9">
        <v>126.87</v>
      </c>
      <c r="Q26" s="10">
        <v>1E-4</v>
      </c>
      <c r="R26" s="10">
        <v>4.6300000000000001E-2</v>
      </c>
      <c r="S26" s="10">
        <f>P26/'סיכום נכסי ההשקעה'!$B$49</f>
        <v>7.4421146375431482E-3</v>
      </c>
    </row>
    <row r="27" spans="1:19">
      <c r="A27" s="8" t="s">
        <v>229</v>
      </c>
      <c r="B27" s="18">
        <v>6040273</v>
      </c>
      <c r="C27" s="8" t="s">
        <v>146</v>
      </c>
      <c r="D27" s="22">
        <v>0</v>
      </c>
      <c r="E27" s="8">
        <v>604</v>
      </c>
      <c r="F27" s="8" t="s">
        <v>217</v>
      </c>
      <c r="G27" s="8" t="s">
        <v>227</v>
      </c>
      <c r="H27" s="8" t="s">
        <v>218</v>
      </c>
      <c r="I27" s="22">
        <v>0</v>
      </c>
      <c r="J27" s="18">
        <v>1.92</v>
      </c>
      <c r="K27" s="8" t="s">
        <v>93</v>
      </c>
      <c r="L27" s="21">
        <v>2.5999999999999999E-2</v>
      </c>
      <c r="M27" s="10">
        <v>9.7999999999999997E-3</v>
      </c>
      <c r="N27" s="9">
        <v>13049</v>
      </c>
      <c r="O27" s="9">
        <v>110.36</v>
      </c>
      <c r="P27" s="9">
        <v>14.4</v>
      </c>
      <c r="Q27" s="10">
        <v>0</v>
      </c>
      <c r="R27" s="10">
        <v>5.3E-3</v>
      </c>
      <c r="S27" s="10">
        <f>P27/'סיכום נכסי ההשקעה'!$B$49</f>
        <v>8.4469496950123223E-4</v>
      </c>
    </row>
    <row r="28" spans="1:19">
      <c r="A28" s="8" t="s">
        <v>230</v>
      </c>
      <c r="B28" s="18">
        <v>6040232</v>
      </c>
      <c r="C28" s="8" t="s">
        <v>146</v>
      </c>
      <c r="D28" s="22">
        <v>0</v>
      </c>
      <c r="E28" s="8">
        <v>604</v>
      </c>
      <c r="F28" s="8" t="s">
        <v>217</v>
      </c>
      <c r="G28" s="8" t="s">
        <v>227</v>
      </c>
      <c r="H28" s="8" t="s">
        <v>218</v>
      </c>
      <c r="I28" s="22">
        <v>0</v>
      </c>
      <c r="J28" s="18">
        <v>1.06</v>
      </c>
      <c r="K28" s="8" t="s">
        <v>93</v>
      </c>
      <c r="L28" s="21">
        <v>4.3999999999999997E-2</v>
      </c>
      <c r="M28" s="10">
        <v>1.6799999999999999E-2</v>
      </c>
      <c r="N28" s="9">
        <v>8755</v>
      </c>
      <c r="O28" s="9">
        <v>126</v>
      </c>
      <c r="P28" s="9">
        <v>11.03</v>
      </c>
      <c r="Q28" s="10">
        <v>0</v>
      </c>
      <c r="R28" s="10">
        <v>4.0000000000000001E-3</v>
      </c>
      <c r="S28" s="10">
        <f>P28/'סיכום נכסי ההשקעה'!$B$49</f>
        <v>6.4701288288879103E-4</v>
      </c>
    </row>
    <row r="29" spans="1:19">
      <c r="A29" s="8" t="s">
        <v>231</v>
      </c>
      <c r="B29" s="18">
        <v>2310068</v>
      </c>
      <c r="C29" s="8" t="s">
        <v>146</v>
      </c>
      <c r="D29" s="22">
        <v>0</v>
      </c>
      <c r="E29" s="8">
        <v>231</v>
      </c>
      <c r="F29" s="8" t="s">
        <v>217</v>
      </c>
      <c r="G29" s="8" t="s">
        <v>227</v>
      </c>
      <c r="H29" s="8" t="s">
        <v>220</v>
      </c>
      <c r="I29" s="22">
        <v>0</v>
      </c>
      <c r="J29" s="18">
        <v>1.62</v>
      </c>
      <c r="K29" s="8" t="s">
        <v>93</v>
      </c>
      <c r="L29" s="21">
        <v>3.9E-2</v>
      </c>
      <c r="M29" s="10">
        <v>9.4999999999999998E-3</v>
      </c>
      <c r="N29" s="9">
        <v>45782</v>
      </c>
      <c r="O29" s="9">
        <v>127.66</v>
      </c>
      <c r="P29" s="9">
        <v>58.45</v>
      </c>
      <c r="Q29" s="10">
        <v>0</v>
      </c>
      <c r="R29" s="10">
        <v>2.1299999999999999E-2</v>
      </c>
      <c r="S29" s="10">
        <f>P29/'סיכום נכסי ההשקעה'!$B$49</f>
        <v>3.4286403449546544E-3</v>
      </c>
    </row>
    <row r="30" spans="1:19">
      <c r="A30" s="8" t="s">
        <v>232</v>
      </c>
      <c r="B30" s="18">
        <v>2310076</v>
      </c>
      <c r="C30" s="8" t="s">
        <v>146</v>
      </c>
      <c r="D30" s="22">
        <v>0</v>
      </c>
      <c r="E30" s="8">
        <v>231</v>
      </c>
      <c r="F30" s="8" t="s">
        <v>217</v>
      </c>
      <c r="G30" s="8" t="s">
        <v>227</v>
      </c>
      <c r="H30" s="8" t="s">
        <v>220</v>
      </c>
      <c r="I30" s="22">
        <v>0</v>
      </c>
      <c r="J30" s="18">
        <v>3.81</v>
      </c>
      <c r="K30" s="8" t="s">
        <v>93</v>
      </c>
      <c r="L30" s="21">
        <v>0.03</v>
      </c>
      <c r="M30" s="10">
        <v>8.8000000000000005E-3</v>
      </c>
      <c r="N30" s="9">
        <v>11129</v>
      </c>
      <c r="O30" s="9">
        <v>115.24</v>
      </c>
      <c r="P30" s="9">
        <v>12.83</v>
      </c>
      <c r="Q30" s="10">
        <v>0</v>
      </c>
      <c r="R30" s="10">
        <v>4.7000000000000002E-3</v>
      </c>
      <c r="S30" s="10">
        <f>P30/'סיכום נכסי ההשקעה'!$B$49</f>
        <v>7.5259975407644512E-4</v>
      </c>
    </row>
    <row r="31" spans="1:19">
      <c r="A31" s="8" t="s">
        <v>233</v>
      </c>
      <c r="B31" s="18">
        <v>1136324</v>
      </c>
      <c r="C31" s="8" t="s">
        <v>146</v>
      </c>
      <c r="D31" s="22">
        <v>0</v>
      </c>
      <c r="E31" s="8">
        <v>1420</v>
      </c>
      <c r="F31" s="8" t="s">
        <v>234</v>
      </c>
      <c r="G31" s="8" t="s">
        <v>227</v>
      </c>
      <c r="H31" s="8" t="s">
        <v>220</v>
      </c>
      <c r="I31" s="22">
        <v>0</v>
      </c>
      <c r="J31" s="18">
        <v>6.79</v>
      </c>
      <c r="K31" s="8" t="s">
        <v>93</v>
      </c>
      <c r="L31" s="21">
        <v>1.6400000000000001E-2</v>
      </c>
      <c r="M31" s="10">
        <v>1.77E-2</v>
      </c>
      <c r="N31" s="9">
        <v>15000</v>
      </c>
      <c r="O31" s="9">
        <v>99.29</v>
      </c>
      <c r="P31" s="9">
        <v>14.89</v>
      </c>
      <c r="Q31" s="10">
        <v>0</v>
      </c>
      <c r="R31" s="10">
        <v>5.4000000000000003E-3</v>
      </c>
      <c r="S31" s="10">
        <f>P31/'סיכום נכסי ההשקעה'!$B$49</f>
        <v>8.7343806221342694E-4</v>
      </c>
    </row>
    <row r="32" spans="1:19">
      <c r="A32" s="8" t="s">
        <v>235</v>
      </c>
      <c r="B32" s="18">
        <v>1940402</v>
      </c>
      <c r="C32" s="8" t="s">
        <v>146</v>
      </c>
      <c r="D32" s="22">
        <v>0</v>
      </c>
      <c r="E32" s="8">
        <v>194</v>
      </c>
      <c r="F32" s="8" t="s">
        <v>217</v>
      </c>
      <c r="G32" s="8" t="s">
        <v>227</v>
      </c>
      <c r="H32" s="8" t="s">
        <v>218</v>
      </c>
      <c r="I32" s="22">
        <v>0</v>
      </c>
      <c r="J32" s="18">
        <v>3.29</v>
      </c>
      <c r="K32" s="8" t="s">
        <v>93</v>
      </c>
      <c r="L32" s="21">
        <v>4.1000000000000002E-2</v>
      </c>
      <c r="M32" s="10">
        <v>9.4000000000000004E-3</v>
      </c>
      <c r="N32" s="9">
        <v>28669</v>
      </c>
      <c r="O32" s="9">
        <v>136.69999999999999</v>
      </c>
      <c r="P32" s="9">
        <v>39.19</v>
      </c>
      <c r="Q32" s="10">
        <v>0</v>
      </c>
      <c r="R32" s="10">
        <v>1.43E-2</v>
      </c>
      <c r="S32" s="10">
        <f>P32/'סיכום נכסי ההשקעה'!$B$49</f>
        <v>2.2988608232467561E-3</v>
      </c>
    </row>
    <row r="33" spans="1:19">
      <c r="A33" s="8" t="s">
        <v>236</v>
      </c>
      <c r="B33" s="18">
        <v>1940386</v>
      </c>
      <c r="C33" s="8" t="s">
        <v>146</v>
      </c>
      <c r="D33" s="22">
        <v>0</v>
      </c>
      <c r="E33" s="8">
        <v>194</v>
      </c>
      <c r="F33" s="8" t="s">
        <v>217</v>
      </c>
      <c r="G33" s="8" t="s">
        <v>227</v>
      </c>
      <c r="H33" s="8" t="s">
        <v>218</v>
      </c>
      <c r="I33" s="22">
        <v>0</v>
      </c>
      <c r="J33" s="18">
        <v>1.19</v>
      </c>
      <c r="K33" s="8" t="s">
        <v>93</v>
      </c>
      <c r="L33" s="21">
        <v>4.7E-2</v>
      </c>
      <c r="M33" s="10">
        <v>1.23E-2</v>
      </c>
      <c r="N33" s="9">
        <v>3300</v>
      </c>
      <c r="O33" s="9">
        <v>129.63</v>
      </c>
      <c r="P33" s="9">
        <v>4.28</v>
      </c>
      <c r="Q33" s="10">
        <v>0</v>
      </c>
      <c r="R33" s="10">
        <v>1.6000000000000001E-3</v>
      </c>
      <c r="S33" s="10">
        <f>P33/'סיכום נכסי ההשקעה'!$B$49</f>
        <v>2.5106211593508849E-4</v>
      </c>
    </row>
    <row r="34" spans="1:19">
      <c r="A34" s="8" t="s">
        <v>237</v>
      </c>
      <c r="B34" s="18">
        <v>1940501</v>
      </c>
      <c r="C34" s="8" t="s">
        <v>146</v>
      </c>
      <c r="D34" s="22">
        <v>0</v>
      </c>
      <c r="E34" s="8">
        <v>194</v>
      </c>
      <c r="F34" s="8" t="s">
        <v>217</v>
      </c>
      <c r="G34" s="8" t="s">
        <v>227</v>
      </c>
      <c r="H34" s="8" t="s">
        <v>218</v>
      </c>
      <c r="I34" s="22">
        <v>0</v>
      </c>
      <c r="J34" s="18">
        <v>5.14</v>
      </c>
      <c r="K34" s="8" t="s">
        <v>93</v>
      </c>
      <c r="L34" s="21">
        <v>0.04</v>
      </c>
      <c r="M34" s="10">
        <v>1.1299999999999999E-2</v>
      </c>
      <c r="N34" s="9">
        <v>81886</v>
      </c>
      <c r="O34" s="9">
        <v>123.81</v>
      </c>
      <c r="P34" s="9">
        <v>101.38</v>
      </c>
      <c r="Q34" s="10">
        <v>0</v>
      </c>
      <c r="R34" s="10">
        <v>3.6999999999999998E-2</v>
      </c>
      <c r="S34" s="10">
        <f>P34/'סיכום נכסי ההשקעה'!$B$49</f>
        <v>5.9468872227802028E-3</v>
      </c>
    </row>
    <row r="35" spans="1:19">
      <c r="A35" s="8" t="s">
        <v>238</v>
      </c>
      <c r="B35" s="18">
        <v>1940543</v>
      </c>
      <c r="C35" s="8" t="s">
        <v>146</v>
      </c>
      <c r="D35" s="22">
        <v>0</v>
      </c>
      <c r="E35" s="8">
        <v>194</v>
      </c>
      <c r="F35" s="8" t="s">
        <v>217</v>
      </c>
      <c r="G35" s="8" t="s">
        <v>227</v>
      </c>
      <c r="H35" s="8" t="s">
        <v>220</v>
      </c>
      <c r="I35" s="22">
        <v>0</v>
      </c>
      <c r="J35" s="18">
        <v>5.95</v>
      </c>
      <c r="K35" s="8" t="s">
        <v>93</v>
      </c>
      <c r="L35" s="21">
        <v>4.2000000000000003E-2</v>
      </c>
      <c r="M35" s="10">
        <v>1.2500000000000001E-2</v>
      </c>
      <c r="N35" s="9">
        <v>5360</v>
      </c>
      <c r="O35" s="9">
        <v>122.32</v>
      </c>
      <c r="P35" s="9">
        <v>6.56</v>
      </c>
      <c r="Q35" s="10">
        <v>0</v>
      </c>
      <c r="R35" s="10">
        <v>2.3999999999999998E-3</v>
      </c>
      <c r="S35" s="10">
        <f>P35/'סיכום נכסי ההשקעה'!$B$49</f>
        <v>3.8480548610611689E-4</v>
      </c>
    </row>
    <row r="36" spans="1:19">
      <c r="A36" s="8" t="s">
        <v>239</v>
      </c>
      <c r="B36" s="18">
        <v>2300069</v>
      </c>
      <c r="C36" s="8" t="s">
        <v>146</v>
      </c>
      <c r="D36" s="22">
        <v>0</v>
      </c>
      <c r="E36" s="8">
        <v>230</v>
      </c>
      <c r="F36" s="8" t="s">
        <v>240</v>
      </c>
      <c r="G36" s="8" t="s">
        <v>241</v>
      </c>
      <c r="H36" s="8" t="s">
        <v>218</v>
      </c>
      <c r="I36" s="22">
        <v>0</v>
      </c>
      <c r="J36" s="18">
        <v>0.67</v>
      </c>
      <c r="K36" s="8" t="s">
        <v>93</v>
      </c>
      <c r="L36" s="21">
        <v>5.2999999999999999E-2</v>
      </c>
      <c r="M36" s="10">
        <v>2.8000000000000001E-2</v>
      </c>
      <c r="N36" s="9">
        <v>11672.44</v>
      </c>
      <c r="O36" s="9">
        <v>127.75</v>
      </c>
      <c r="P36" s="9">
        <v>14.91</v>
      </c>
      <c r="Q36" s="10">
        <v>0</v>
      </c>
      <c r="R36" s="10">
        <v>5.4000000000000003E-3</v>
      </c>
      <c r="S36" s="10">
        <f>P36/'סיכום נכסי ההשקעה'!$B$49</f>
        <v>8.7461124967106753E-4</v>
      </c>
    </row>
    <row r="37" spans="1:19">
      <c r="A37" s="8" t="s">
        <v>242</v>
      </c>
      <c r="B37" s="18">
        <v>2300143</v>
      </c>
      <c r="C37" s="8" t="s">
        <v>146</v>
      </c>
      <c r="D37" s="22">
        <v>0</v>
      </c>
      <c r="E37" s="8">
        <v>230</v>
      </c>
      <c r="F37" s="8" t="s">
        <v>240</v>
      </c>
      <c r="G37" s="8" t="s">
        <v>241</v>
      </c>
      <c r="H37" s="8" t="s">
        <v>218</v>
      </c>
      <c r="I37" s="22">
        <v>0</v>
      </c>
      <c r="J37" s="18">
        <v>4.74</v>
      </c>
      <c r="K37" s="8" t="s">
        <v>93</v>
      </c>
      <c r="L37" s="21">
        <v>3.6999999999999998E-2</v>
      </c>
      <c r="M37" s="10">
        <v>1.47E-2</v>
      </c>
      <c r="N37" s="9">
        <v>16940</v>
      </c>
      <c r="O37" s="9">
        <v>116.2</v>
      </c>
      <c r="P37" s="9">
        <v>19.68</v>
      </c>
      <c r="Q37" s="10">
        <v>0</v>
      </c>
      <c r="R37" s="10">
        <v>7.1999999999999998E-3</v>
      </c>
      <c r="S37" s="10">
        <f>P37/'סיכום נכסי ההשקעה'!$B$49</f>
        <v>1.1544164583183506E-3</v>
      </c>
    </row>
    <row r="38" spans="1:19">
      <c r="A38" s="8" t="s">
        <v>243</v>
      </c>
      <c r="B38" s="18">
        <v>1105576</v>
      </c>
      <c r="C38" s="8" t="s">
        <v>146</v>
      </c>
      <c r="D38" s="22">
        <v>0</v>
      </c>
      <c r="E38" s="8">
        <v>1153</v>
      </c>
      <c r="F38" s="8" t="s">
        <v>217</v>
      </c>
      <c r="G38" s="8" t="s">
        <v>241</v>
      </c>
      <c r="H38" s="8" t="s">
        <v>218</v>
      </c>
      <c r="I38" s="22">
        <v>0</v>
      </c>
      <c r="J38" s="18">
        <v>1.17</v>
      </c>
      <c r="K38" s="8" t="s">
        <v>93</v>
      </c>
      <c r="L38" s="21">
        <v>3.85E-2</v>
      </c>
      <c r="M38" s="10">
        <v>1.15E-2</v>
      </c>
      <c r="N38" s="9">
        <v>16351</v>
      </c>
      <c r="O38" s="9">
        <v>125.51</v>
      </c>
      <c r="P38" s="9">
        <v>20.52</v>
      </c>
      <c r="Q38" s="10">
        <v>0</v>
      </c>
      <c r="R38" s="10">
        <v>7.4999999999999997E-3</v>
      </c>
      <c r="S38" s="10">
        <f>P38/'סיכום נכסי ההשקעה'!$B$49</f>
        <v>1.203690331539256E-3</v>
      </c>
    </row>
    <row r="39" spans="1:19">
      <c r="A39" s="8" t="s">
        <v>244</v>
      </c>
      <c r="B39" s="18">
        <v>1126598</v>
      </c>
      <c r="C39" s="8" t="s">
        <v>146</v>
      </c>
      <c r="D39" s="22">
        <v>0</v>
      </c>
      <c r="E39" s="8">
        <v>1153</v>
      </c>
      <c r="F39" s="8" t="s">
        <v>217</v>
      </c>
      <c r="G39" s="8" t="s">
        <v>241</v>
      </c>
      <c r="H39" s="8" t="s">
        <v>218</v>
      </c>
      <c r="I39" s="22">
        <v>0</v>
      </c>
      <c r="J39" s="18">
        <v>3.62</v>
      </c>
      <c r="K39" s="8" t="s">
        <v>93</v>
      </c>
      <c r="L39" s="21">
        <v>2.8000000000000001E-2</v>
      </c>
      <c r="M39" s="10">
        <v>7.9000000000000008E-3</v>
      </c>
      <c r="N39" s="9">
        <v>2059</v>
      </c>
      <c r="O39" s="9">
        <v>110.01</v>
      </c>
      <c r="P39" s="9">
        <v>2.27</v>
      </c>
      <c r="Q39" s="10">
        <v>0</v>
      </c>
      <c r="R39" s="10">
        <v>8.0000000000000004E-4</v>
      </c>
      <c r="S39" s="10">
        <f>P39/'סיכום נכסי ההשקעה'!$B$49</f>
        <v>1.3315677644220813E-4</v>
      </c>
    </row>
    <row r="40" spans="1:19">
      <c r="A40" s="8" t="s">
        <v>245</v>
      </c>
      <c r="B40" s="18">
        <v>1099738</v>
      </c>
      <c r="C40" s="8" t="s">
        <v>146</v>
      </c>
      <c r="D40" s="22">
        <v>0</v>
      </c>
      <c r="E40" s="8">
        <v>1367</v>
      </c>
      <c r="F40" s="8" t="s">
        <v>246</v>
      </c>
      <c r="G40" s="8" t="s">
        <v>241</v>
      </c>
      <c r="H40" s="8" t="s">
        <v>220</v>
      </c>
      <c r="I40" s="22">
        <v>0</v>
      </c>
      <c r="J40" s="18">
        <v>3.05</v>
      </c>
      <c r="K40" s="8" t="s">
        <v>93</v>
      </c>
      <c r="L40" s="21">
        <v>4.65E-2</v>
      </c>
      <c r="M40" s="10">
        <v>1.1900000000000001E-2</v>
      </c>
      <c r="N40" s="9">
        <v>16768.009999999998</v>
      </c>
      <c r="O40" s="9">
        <v>137.63999999999999</v>
      </c>
      <c r="P40" s="9">
        <v>23.08</v>
      </c>
      <c r="Q40" s="10">
        <v>1E-4</v>
      </c>
      <c r="R40" s="10">
        <v>8.3999999999999995E-3</v>
      </c>
      <c r="S40" s="10">
        <f>P40/'סיכום נכסי ההשקעה'!$B$49</f>
        <v>1.3538583261172527E-3</v>
      </c>
    </row>
    <row r="41" spans="1:19">
      <c r="A41" s="8" t="s">
        <v>247</v>
      </c>
      <c r="B41" s="18">
        <v>4160099</v>
      </c>
      <c r="C41" s="8" t="s">
        <v>146</v>
      </c>
      <c r="D41" s="22">
        <v>0</v>
      </c>
      <c r="E41" s="8">
        <v>416</v>
      </c>
      <c r="F41" s="8" t="s">
        <v>234</v>
      </c>
      <c r="G41" s="8" t="s">
        <v>241</v>
      </c>
      <c r="H41" s="8" t="s">
        <v>220</v>
      </c>
      <c r="I41" s="22">
        <v>0</v>
      </c>
      <c r="J41" s="18">
        <v>1.22</v>
      </c>
      <c r="K41" s="8" t="s">
        <v>93</v>
      </c>
      <c r="L41" s="21">
        <v>0.04</v>
      </c>
      <c r="M41" s="10">
        <v>1.4E-2</v>
      </c>
      <c r="N41" s="9">
        <v>2784.01</v>
      </c>
      <c r="O41" s="9">
        <v>127.7</v>
      </c>
      <c r="P41" s="9">
        <v>3.56</v>
      </c>
      <c r="Q41" s="10">
        <v>0</v>
      </c>
      <c r="R41" s="10">
        <v>1.2999999999999999E-3</v>
      </c>
      <c r="S41" s="10">
        <f>P41/'סיכום נכסי ההשקעה'!$B$49</f>
        <v>2.0882736746002687E-4</v>
      </c>
    </row>
    <row r="42" spans="1:19">
      <c r="A42" s="8" t="s">
        <v>248</v>
      </c>
      <c r="B42" s="18">
        <v>4160115</v>
      </c>
      <c r="C42" s="8" t="s">
        <v>146</v>
      </c>
      <c r="D42" s="22">
        <v>0</v>
      </c>
      <c r="E42" s="8">
        <v>416</v>
      </c>
      <c r="F42" s="8" t="s">
        <v>234</v>
      </c>
      <c r="G42" s="8" t="s">
        <v>241</v>
      </c>
      <c r="H42" s="8" t="s">
        <v>220</v>
      </c>
      <c r="I42" s="22">
        <v>0</v>
      </c>
      <c r="J42" s="18">
        <v>3.72</v>
      </c>
      <c r="K42" s="8" t="s">
        <v>93</v>
      </c>
      <c r="L42" s="21">
        <v>3.6400000000000002E-2</v>
      </c>
      <c r="M42" s="10">
        <v>1.2699999999999999E-2</v>
      </c>
      <c r="N42" s="9">
        <v>2136.75</v>
      </c>
      <c r="O42" s="9">
        <v>118.93</v>
      </c>
      <c r="P42" s="9">
        <v>2.54</v>
      </c>
      <c r="Q42" s="10">
        <v>0</v>
      </c>
      <c r="R42" s="10">
        <v>8.9999999999999998E-4</v>
      </c>
      <c r="S42" s="10">
        <f>P42/'סיכום נכסי ההשקעה'!$B$49</f>
        <v>1.4899480712035623E-4</v>
      </c>
    </row>
    <row r="43" spans="1:19">
      <c r="A43" s="8" t="s">
        <v>249</v>
      </c>
      <c r="B43" s="18">
        <v>1097138</v>
      </c>
      <c r="C43" s="8" t="s">
        <v>146</v>
      </c>
      <c r="D43" s="22">
        <v>0</v>
      </c>
      <c r="E43" s="8">
        <v>1324</v>
      </c>
      <c r="F43" s="8" t="s">
        <v>246</v>
      </c>
      <c r="G43" s="8" t="s">
        <v>241</v>
      </c>
      <c r="H43" s="8" t="s">
        <v>218</v>
      </c>
      <c r="I43" s="22">
        <v>0</v>
      </c>
      <c r="J43" s="18">
        <v>3.01</v>
      </c>
      <c r="K43" s="8" t="s">
        <v>93</v>
      </c>
      <c r="L43" s="21">
        <v>4.8899999999999999E-2</v>
      </c>
      <c r="M43" s="10">
        <v>1.46E-2</v>
      </c>
      <c r="N43" s="9">
        <v>2754.84</v>
      </c>
      <c r="O43" s="9">
        <v>133.07</v>
      </c>
      <c r="P43" s="9">
        <v>3.67</v>
      </c>
      <c r="Q43" s="10">
        <v>0</v>
      </c>
      <c r="R43" s="10">
        <v>1.2999999999999999E-3</v>
      </c>
      <c r="S43" s="10">
        <f>P43/'סיכום נכסי ההשקעה'!$B$49</f>
        <v>2.1527989847705016E-4</v>
      </c>
    </row>
    <row r="44" spans="1:19">
      <c r="A44" s="8" t="s">
        <v>250</v>
      </c>
      <c r="B44" s="18">
        <v>6040257</v>
      </c>
      <c r="C44" s="8" t="s">
        <v>146</v>
      </c>
      <c r="D44" s="22">
        <v>0</v>
      </c>
      <c r="E44" s="8">
        <v>604</v>
      </c>
      <c r="F44" s="8" t="s">
        <v>217</v>
      </c>
      <c r="G44" s="8" t="s">
        <v>241</v>
      </c>
      <c r="H44" s="8" t="s">
        <v>218</v>
      </c>
      <c r="I44" s="22">
        <v>0</v>
      </c>
      <c r="J44" s="18">
        <v>19.66</v>
      </c>
      <c r="K44" s="8" t="s">
        <v>93</v>
      </c>
      <c r="L44" s="21">
        <v>0.05</v>
      </c>
      <c r="M44" s="10">
        <v>4.1700000000000001E-2</v>
      </c>
      <c r="N44" s="9">
        <v>17000</v>
      </c>
      <c r="O44" s="9">
        <v>130.61000000000001</v>
      </c>
      <c r="P44" s="9">
        <v>22.2</v>
      </c>
      <c r="Q44" s="10">
        <v>0</v>
      </c>
      <c r="R44" s="10">
        <v>8.0999999999999996E-3</v>
      </c>
      <c r="S44" s="10">
        <f>P44/'סיכום נכסי ההשקעה'!$B$49</f>
        <v>1.3022380779810663E-3</v>
      </c>
    </row>
    <row r="45" spans="1:19">
      <c r="A45" s="8" t="s">
        <v>251</v>
      </c>
      <c r="B45" s="18">
        <v>1120468</v>
      </c>
      <c r="C45" s="8" t="s">
        <v>146</v>
      </c>
      <c r="D45" s="22">
        <v>0</v>
      </c>
      <c r="E45" s="8">
        <v>1043</v>
      </c>
      <c r="F45" s="8" t="s">
        <v>234</v>
      </c>
      <c r="G45" s="8" t="s">
        <v>241</v>
      </c>
      <c r="H45" s="8" t="s">
        <v>220</v>
      </c>
      <c r="I45" s="22">
        <v>0</v>
      </c>
      <c r="J45" s="18">
        <v>3.67</v>
      </c>
      <c r="K45" s="8" t="s">
        <v>93</v>
      </c>
      <c r="L45" s="21">
        <v>0.03</v>
      </c>
      <c r="M45" s="10">
        <v>1.4800000000000001E-2</v>
      </c>
      <c r="N45" s="9">
        <v>16071.42</v>
      </c>
      <c r="O45" s="9">
        <v>113.39</v>
      </c>
      <c r="P45" s="9">
        <v>18.22</v>
      </c>
      <c r="Q45" s="10">
        <v>0</v>
      </c>
      <c r="R45" s="10">
        <v>6.6E-3</v>
      </c>
      <c r="S45" s="10">
        <f>P45/'סיכום נכסי ההשקעה'!$B$49</f>
        <v>1.0687737739105867E-3</v>
      </c>
    </row>
    <row r="46" spans="1:19">
      <c r="A46" s="8" t="s">
        <v>252</v>
      </c>
      <c r="B46" s="18">
        <v>1128032</v>
      </c>
      <c r="C46" s="8" t="s">
        <v>146</v>
      </c>
      <c r="D46" s="22">
        <v>0</v>
      </c>
      <c r="E46" s="8">
        <v>1043</v>
      </c>
      <c r="F46" s="8" t="s">
        <v>234</v>
      </c>
      <c r="G46" s="8" t="s">
        <v>241</v>
      </c>
      <c r="H46" s="8" t="s">
        <v>220</v>
      </c>
      <c r="I46" s="22">
        <v>0</v>
      </c>
      <c r="J46" s="18">
        <v>5.95</v>
      </c>
      <c r="K46" s="8" t="s">
        <v>93</v>
      </c>
      <c r="L46" s="21">
        <v>3.0499999999999999E-2</v>
      </c>
      <c r="M46" s="10">
        <v>2.1700000000000001E-2</v>
      </c>
      <c r="N46" s="9">
        <v>5660</v>
      </c>
      <c r="O46" s="9">
        <v>108.35</v>
      </c>
      <c r="P46" s="9">
        <v>6.13</v>
      </c>
      <c r="Q46" s="10">
        <v>0</v>
      </c>
      <c r="R46" s="10">
        <v>2.2000000000000001E-3</v>
      </c>
      <c r="S46" s="10">
        <f>P46/'סיכום נכסי ההשקעה'!$B$49</f>
        <v>3.5958195576684402E-4</v>
      </c>
    </row>
    <row r="47" spans="1:19">
      <c r="A47" s="8" t="s">
        <v>253</v>
      </c>
      <c r="B47" s="18">
        <v>1115104</v>
      </c>
      <c r="C47" s="8" t="s">
        <v>146</v>
      </c>
      <c r="D47" s="22">
        <v>0</v>
      </c>
      <c r="E47" s="8">
        <v>1527</v>
      </c>
      <c r="F47" s="8" t="s">
        <v>246</v>
      </c>
      <c r="G47" s="8" t="s">
        <v>241</v>
      </c>
      <c r="H47" s="8" t="s">
        <v>218</v>
      </c>
      <c r="I47" s="22">
        <v>0</v>
      </c>
      <c r="J47" s="18">
        <v>1.86</v>
      </c>
      <c r="K47" s="8" t="s">
        <v>93</v>
      </c>
      <c r="L47" s="21">
        <v>4.3999999999999997E-2</v>
      </c>
      <c r="M47" s="10">
        <v>1.23E-2</v>
      </c>
      <c r="N47" s="9">
        <v>3931</v>
      </c>
      <c r="O47" s="9">
        <v>115.74</v>
      </c>
      <c r="P47" s="9">
        <v>4.55</v>
      </c>
      <c r="Q47" s="10">
        <v>0</v>
      </c>
      <c r="R47" s="10">
        <v>1.6999999999999999E-3</v>
      </c>
      <c r="S47" s="10">
        <f>P47/'סיכום נכסי ההשקעה'!$B$49</f>
        <v>2.6690014661323656E-4</v>
      </c>
    </row>
    <row r="48" spans="1:19">
      <c r="A48" s="8" t="s">
        <v>254</v>
      </c>
      <c r="B48" s="18">
        <v>3900206</v>
      </c>
      <c r="C48" s="8" t="s">
        <v>146</v>
      </c>
      <c r="D48" s="22">
        <v>0</v>
      </c>
      <c r="E48" s="8">
        <v>390</v>
      </c>
      <c r="F48" s="8" t="s">
        <v>234</v>
      </c>
      <c r="G48" s="8" t="s">
        <v>255</v>
      </c>
      <c r="H48" s="8" t="s">
        <v>218</v>
      </c>
      <c r="I48" s="22">
        <v>0</v>
      </c>
      <c r="J48" s="18">
        <v>1.88</v>
      </c>
      <c r="K48" s="8" t="s">
        <v>93</v>
      </c>
      <c r="L48" s="21">
        <v>4.2500000000000003E-2</v>
      </c>
      <c r="M48" s="10">
        <v>1.5900000000000001E-2</v>
      </c>
      <c r="N48" s="9">
        <v>26705.15</v>
      </c>
      <c r="O48" s="9">
        <v>129.81</v>
      </c>
      <c r="P48" s="9">
        <v>34.67</v>
      </c>
      <c r="Q48" s="10">
        <v>0</v>
      </c>
      <c r="R48" s="10">
        <v>1.26E-2</v>
      </c>
      <c r="S48" s="10">
        <f>P48/'סיכום נכסי ההשקעה'!$B$49</f>
        <v>2.0337204578199809E-3</v>
      </c>
    </row>
    <row r="49" spans="1:19">
      <c r="A49" s="8" t="s">
        <v>256</v>
      </c>
      <c r="B49" s="18">
        <v>1126762</v>
      </c>
      <c r="C49" s="8" t="s">
        <v>146</v>
      </c>
      <c r="D49" s="22">
        <v>0</v>
      </c>
      <c r="E49" s="8">
        <v>1239</v>
      </c>
      <c r="F49" s="8" t="s">
        <v>217</v>
      </c>
      <c r="G49" s="8" t="s">
        <v>255</v>
      </c>
      <c r="H49" s="8" t="s">
        <v>257</v>
      </c>
      <c r="I49" s="22">
        <v>0</v>
      </c>
      <c r="J49" s="18">
        <v>1.82</v>
      </c>
      <c r="K49" s="8" t="s">
        <v>93</v>
      </c>
      <c r="L49" s="21">
        <v>1.6E-2</v>
      </c>
      <c r="M49" s="10">
        <v>1.06E-2</v>
      </c>
      <c r="N49" s="9">
        <v>530</v>
      </c>
      <c r="O49" s="9">
        <v>103.35</v>
      </c>
      <c r="P49" s="9">
        <v>0.55000000000000004</v>
      </c>
      <c r="Q49" s="10">
        <v>0</v>
      </c>
      <c r="R49" s="10">
        <v>2.0000000000000001E-4</v>
      </c>
      <c r="S49" s="10">
        <f>P49/'סיכום נכסי ההשקעה'!$B$49</f>
        <v>3.2262655085116514E-5</v>
      </c>
    </row>
    <row r="50" spans="1:19">
      <c r="A50" s="8" t="s">
        <v>258</v>
      </c>
      <c r="B50" s="18">
        <v>1117357</v>
      </c>
      <c r="C50" s="8" t="s">
        <v>146</v>
      </c>
      <c r="D50" s="22">
        <v>0</v>
      </c>
      <c r="E50" s="8">
        <v>1328</v>
      </c>
      <c r="F50" s="8" t="s">
        <v>234</v>
      </c>
      <c r="G50" s="8" t="s">
        <v>255</v>
      </c>
      <c r="H50" s="8" t="s">
        <v>218</v>
      </c>
      <c r="I50" s="22">
        <v>0</v>
      </c>
      <c r="J50" s="18">
        <v>2.59</v>
      </c>
      <c r="K50" s="8" t="s">
        <v>93</v>
      </c>
      <c r="L50" s="21">
        <v>4.9000000000000002E-2</v>
      </c>
      <c r="M50" s="10">
        <v>1.4E-2</v>
      </c>
      <c r="N50" s="9">
        <v>17302.61</v>
      </c>
      <c r="O50" s="9">
        <v>122.16</v>
      </c>
      <c r="P50" s="9">
        <v>21.14</v>
      </c>
      <c r="Q50" s="10">
        <v>0</v>
      </c>
      <c r="R50" s="10">
        <v>7.7000000000000002E-3</v>
      </c>
      <c r="S50" s="10">
        <f>P50/'סיכום נכסי ההשקעה'!$B$49</f>
        <v>1.2400591427261145E-3</v>
      </c>
    </row>
    <row r="51" spans="1:19">
      <c r="A51" s="8" t="s">
        <v>259</v>
      </c>
      <c r="B51" s="18">
        <v>1126630</v>
      </c>
      <c r="C51" s="8" t="s">
        <v>146</v>
      </c>
      <c r="D51" s="22">
        <v>0</v>
      </c>
      <c r="E51" s="8">
        <v>1328</v>
      </c>
      <c r="F51" s="8" t="s">
        <v>234</v>
      </c>
      <c r="G51" s="8" t="s">
        <v>255</v>
      </c>
      <c r="H51" s="8" t="s">
        <v>218</v>
      </c>
      <c r="I51" s="22">
        <v>0</v>
      </c>
      <c r="J51" s="18">
        <v>5</v>
      </c>
      <c r="K51" s="8" t="s">
        <v>93</v>
      </c>
      <c r="L51" s="21">
        <v>4.8000000000000001E-2</v>
      </c>
      <c r="M51" s="10">
        <v>1.9E-2</v>
      </c>
      <c r="N51" s="9">
        <v>5580</v>
      </c>
      <c r="O51" s="9">
        <v>118.39</v>
      </c>
      <c r="P51" s="9">
        <v>6.61</v>
      </c>
      <c r="Q51" s="10">
        <v>0</v>
      </c>
      <c r="R51" s="10">
        <v>2.3999999999999998E-3</v>
      </c>
      <c r="S51" s="10">
        <f>P51/'סיכום נכסי ההשקעה'!$B$49</f>
        <v>3.8773845475021843E-4</v>
      </c>
    </row>
    <row r="52" spans="1:19">
      <c r="A52" s="8" t="s">
        <v>260</v>
      </c>
      <c r="B52" s="18">
        <v>1117423</v>
      </c>
      <c r="C52" s="8" t="s">
        <v>146</v>
      </c>
      <c r="D52" s="22">
        <v>0</v>
      </c>
      <c r="E52" s="8">
        <v>1438</v>
      </c>
      <c r="F52" s="8" t="s">
        <v>234</v>
      </c>
      <c r="G52" s="8" t="s">
        <v>255</v>
      </c>
      <c r="H52" s="8" t="s">
        <v>220</v>
      </c>
      <c r="I52" s="22">
        <v>0</v>
      </c>
      <c r="J52" s="18">
        <v>3.58</v>
      </c>
      <c r="K52" s="8" t="s">
        <v>93</v>
      </c>
      <c r="L52" s="21">
        <v>5.8500000000000003E-2</v>
      </c>
      <c r="M52" s="10">
        <v>1.78E-2</v>
      </c>
      <c r="N52" s="9">
        <v>46392</v>
      </c>
      <c r="O52" s="9">
        <v>126.62</v>
      </c>
      <c r="P52" s="9">
        <v>58.74</v>
      </c>
      <c r="Q52" s="10">
        <v>0</v>
      </c>
      <c r="R52" s="10">
        <v>2.1399999999999999E-2</v>
      </c>
      <c r="S52" s="10">
        <f>P52/'סיכום נכסי ההשקעה'!$B$49</f>
        <v>3.4456515630904433E-3</v>
      </c>
    </row>
    <row r="53" spans="1:19">
      <c r="A53" s="8" t="s">
        <v>261</v>
      </c>
      <c r="B53" s="18">
        <v>7590110</v>
      </c>
      <c r="C53" s="8" t="s">
        <v>146</v>
      </c>
      <c r="D53" s="22">
        <v>0</v>
      </c>
      <c r="E53" s="8">
        <v>759</v>
      </c>
      <c r="F53" s="8" t="s">
        <v>234</v>
      </c>
      <c r="G53" s="8" t="s">
        <v>255</v>
      </c>
      <c r="H53" s="8" t="s">
        <v>218</v>
      </c>
      <c r="I53" s="22">
        <v>0</v>
      </c>
      <c r="J53" s="18">
        <v>1.47</v>
      </c>
      <c r="K53" s="8" t="s">
        <v>93</v>
      </c>
      <c r="L53" s="21">
        <v>4.5499999999999999E-2</v>
      </c>
      <c r="M53" s="10">
        <v>1.3100000000000001E-2</v>
      </c>
      <c r="N53" s="9">
        <v>10800</v>
      </c>
      <c r="O53" s="9">
        <v>126.91</v>
      </c>
      <c r="P53" s="9">
        <v>13.71</v>
      </c>
      <c r="Q53" s="10">
        <v>0</v>
      </c>
      <c r="R53" s="10">
        <v>5.0000000000000001E-3</v>
      </c>
      <c r="S53" s="10">
        <f>P53/'סיכום נכסי ההשקעה'!$B$49</f>
        <v>8.0422000221263158E-4</v>
      </c>
    </row>
    <row r="54" spans="1:19">
      <c r="A54" s="8" t="s">
        <v>262</v>
      </c>
      <c r="B54" s="18">
        <v>1260306</v>
      </c>
      <c r="C54" s="8" t="s">
        <v>146</v>
      </c>
      <c r="D54" s="22">
        <v>0</v>
      </c>
      <c r="E54" s="8">
        <v>126</v>
      </c>
      <c r="F54" s="8" t="s">
        <v>234</v>
      </c>
      <c r="G54" s="8" t="s">
        <v>255</v>
      </c>
      <c r="H54" s="8" t="s">
        <v>218</v>
      </c>
      <c r="I54" s="22">
        <v>0</v>
      </c>
      <c r="J54" s="18">
        <v>2.0499999999999998</v>
      </c>
      <c r="K54" s="8" t="s">
        <v>93</v>
      </c>
      <c r="L54" s="21">
        <v>4.9500000000000002E-2</v>
      </c>
      <c r="M54" s="10">
        <v>1.77E-2</v>
      </c>
      <c r="N54" s="9">
        <v>22357.45</v>
      </c>
      <c r="O54" s="9">
        <v>133.88999999999999</v>
      </c>
      <c r="P54" s="9">
        <v>29.93</v>
      </c>
      <c r="Q54" s="10">
        <v>0</v>
      </c>
      <c r="R54" s="10">
        <v>1.09E-2</v>
      </c>
      <c r="S54" s="10">
        <f>P54/'סיכום נכסי ההשקעה'!$B$49</f>
        <v>1.7556750303591583E-3</v>
      </c>
    </row>
    <row r="55" spans="1:19">
      <c r="A55" s="8" t="s">
        <v>263</v>
      </c>
      <c r="B55" s="18">
        <v>1260397</v>
      </c>
      <c r="C55" s="8" t="s">
        <v>146</v>
      </c>
      <c r="D55" s="22">
        <v>0</v>
      </c>
      <c r="E55" s="8">
        <v>126</v>
      </c>
      <c r="F55" s="8" t="s">
        <v>234</v>
      </c>
      <c r="G55" s="8" t="s">
        <v>255</v>
      </c>
      <c r="H55" s="8" t="s">
        <v>218</v>
      </c>
      <c r="I55" s="22">
        <v>0</v>
      </c>
      <c r="J55" s="18">
        <v>4.1500000000000004</v>
      </c>
      <c r="K55" s="8" t="s">
        <v>93</v>
      </c>
      <c r="L55" s="21">
        <v>5.0999999999999997E-2</v>
      </c>
      <c r="M55" s="10">
        <v>2.4899999999999999E-2</v>
      </c>
      <c r="N55" s="9">
        <v>22846</v>
      </c>
      <c r="O55" s="9">
        <v>134.80000000000001</v>
      </c>
      <c r="P55" s="9">
        <v>30.8</v>
      </c>
      <c r="Q55" s="10">
        <v>0</v>
      </c>
      <c r="R55" s="10">
        <v>1.12E-2</v>
      </c>
      <c r="S55" s="10">
        <f>P55/'סיכום נכסי ההשקעה'!$B$49</f>
        <v>1.8067086847665245E-3</v>
      </c>
    </row>
    <row r="56" spans="1:19">
      <c r="A56" s="8" t="s">
        <v>264</v>
      </c>
      <c r="B56" s="18">
        <v>7480072</v>
      </c>
      <c r="C56" s="8" t="s">
        <v>146</v>
      </c>
      <c r="D56" s="22">
        <v>0</v>
      </c>
      <c r="E56" s="8">
        <v>748</v>
      </c>
      <c r="F56" s="8" t="s">
        <v>217</v>
      </c>
      <c r="G56" s="8" t="s">
        <v>255</v>
      </c>
      <c r="H56" s="8" t="s">
        <v>218</v>
      </c>
      <c r="I56" s="22">
        <v>0</v>
      </c>
      <c r="J56" s="18">
        <v>0.93</v>
      </c>
      <c r="K56" s="8" t="s">
        <v>93</v>
      </c>
      <c r="L56" s="21">
        <v>4.2900000000000001E-2</v>
      </c>
      <c r="M56" s="10">
        <v>1.5299999999999999E-2</v>
      </c>
      <c r="N56" s="9">
        <v>17626.009999999998</v>
      </c>
      <c r="O56" s="9">
        <v>122.39</v>
      </c>
      <c r="P56" s="9">
        <v>21.57</v>
      </c>
      <c r="Q56" s="10">
        <v>0</v>
      </c>
      <c r="R56" s="10">
        <v>7.9000000000000008E-3</v>
      </c>
      <c r="S56" s="10">
        <f>P56/'סיכום נכסי ההשקעה'!$B$49</f>
        <v>1.2652826730653874E-3</v>
      </c>
    </row>
    <row r="57" spans="1:19">
      <c r="A57" s="8" t="s">
        <v>265</v>
      </c>
      <c r="B57" s="18">
        <v>7480015</v>
      </c>
      <c r="C57" s="8" t="s">
        <v>146</v>
      </c>
      <c r="D57" s="22">
        <v>0</v>
      </c>
      <c r="E57" s="8">
        <v>748</v>
      </c>
      <c r="F57" s="8" t="s">
        <v>217</v>
      </c>
      <c r="G57" s="8" t="s">
        <v>255</v>
      </c>
      <c r="H57" s="8" t="s">
        <v>218</v>
      </c>
      <c r="I57" s="22">
        <v>0</v>
      </c>
      <c r="J57" s="18">
        <v>1.46</v>
      </c>
      <c r="K57" s="8" t="s">
        <v>93</v>
      </c>
      <c r="L57" s="21">
        <v>5.5E-2</v>
      </c>
      <c r="M57" s="10">
        <v>1.11E-2</v>
      </c>
      <c r="N57" s="9">
        <v>6428.57</v>
      </c>
      <c r="O57" s="9">
        <v>136.33000000000001</v>
      </c>
      <c r="P57" s="9">
        <v>8.76</v>
      </c>
      <c r="Q57" s="10">
        <v>0</v>
      </c>
      <c r="R57" s="10">
        <v>3.2000000000000002E-3</v>
      </c>
      <c r="S57" s="10">
        <f>P57/'סיכום נכסי ההשקעה'!$B$49</f>
        <v>5.1385610644658292E-4</v>
      </c>
    </row>
    <row r="58" spans="1:19">
      <c r="A58" s="8" t="s">
        <v>266</v>
      </c>
      <c r="B58" s="18">
        <v>7480049</v>
      </c>
      <c r="C58" s="8" t="s">
        <v>146</v>
      </c>
      <c r="D58" s="22">
        <v>0</v>
      </c>
      <c r="E58" s="8">
        <v>748</v>
      </c>
      <c r="F58" s="8" t="s">
        <v>217</v>
      </c>
      <c r="G58" s="8" t="s">
        <v>255</v>
      </c>
      <c r="H58" s="8" t="s">
        <v>218</v>
      </c>
      <c r="I58" s="22">
        <v>0</v>
      </c>
      <c r="J58" s="18">
        <v>3.32</v>
      </c>
      <c r="K58" s="8" t="s">
        <v>93</v>
      </c>
      <c r="L58" s="21">
        <v>4.7500000000000001E-2</v>
      </c>
      <c r="M58" s="10">
        <v>9.9000000000000008E-3</v>
      </c>
      <c r="N58" s="9">
        <v>1951.2</v>
      </c>
      <c r="O58" s="9">
        <v>138.43</v>
      </c>
      <c r="P58" s="9">
        <v>2.7</v>
      </c>
      <c r="Q58" s="10">
        <v>0</v>
      </c>
      <c r="R58" s="10">
        <v>1E-3</v>
      </c>
      <c r="S58" s="10">
        <f>P58/'סיכום נכסי ההשקעה'!$B$49</f>
        <v>1.5838030678148106E-4</v>
      </c>
    </row>
    <row r="59" spans="1:19">
      <c r="A59" s="8" t="s">
        <v>267</v>
      </c>
      <c r="B59" s="18">
        <v>1119825</v>
      </c>
      <c r="C59" s="8" t="s">
        <v>146</v>
      </c>
      <c r="D59" s="22">
        <v>0</v>
      </c>
      <c r="E59" s="8">
        <v>1291</v>
      </c>
      <c r="F59" s="8" t="s">
        <v>217</v>
      </c>
      <c r="G59" s="8" t="s">
        <v>255</v>
      </c>
      <c r="H59" s="8" t="s">
        <v>220</v>
      </c>
      <c r="I59" s="22">
        <v>0</v>
      </c>
      <c r="J59" s="18">
        <v>4.12</v>
      </c>
      <c r="K59" s="8" t="s">
        <v>93</v>
      </c>
      <c r="L59" s="21">
        <v>3.5499999999999997E-2</v>
      </c>
      <c r="M59" s="10">
        <v>1.1299999999999999E-2</v>
      </c>
      <c r="N59" s="9">
        <v>14033.6</v>
      </c>
      <c r="O59" s="9">
        <v>119.22</v>
      </c>
      <c r="P59" s="9">
        <v>16.73</v>
      </c>
      <c r="Q59" s="10">
        <v>0</v>
      </c>
      <c r="R59" s="10">
        <v>6.1000000000000004E-3</v>
      </c>
      <c r="S59" s="10">
        <f>P59/'סיכום נכסי ההשקעה'!$B$49</f>
        <v>9.8137130831636222E-4</v>
      </c>
    </row>
    <row r="60" spans="1:19">
      <c r="A60" s="8" t="s">
        <v>268</v>
      </c>
      <c r="B60" s="18">
        <v>1134147</v>
      </c>
      <c r="C60" s="8" t="s">
        <v>146</v>
      </c>
      <c r="D60" s="22">
        <v>0</v>
      </c>
      <c r="E60" s="8">
        <v>1291</v>
      </c>
      <c r="F60" s="8" t="s">
        <v>217</v>
      </c>
      <c r="G60" s="8" t="s">
        <v>255</v>
      </c>
      <c r="H60" s="8" t="s">
        <v>220</v>
      </c>
      <c r="I60" s="22">
        <v>0</v>
      </c>
      <c r="J60" s="18">
        <v>6.8</v>
      </c>
      <c r="K60" s="8" t="s">
        <v>93</v>
      </c>
      <c r="L60" s="21">
        <v>1.4999999999999999E-2</v>
      </c>
      <c r="M60" s="10">
        <v>1.5599999999999999E-2</v>
      </c>
      <c r="N60" s="9">
        <v>11000</v>
      </c>
      <c r="O60" s="9">
        <v>100.65</v>
      </c>
      <c r="P60" s="9">
        <v>11.07</v>
      </c>
      <c r="Q60" s="10">
        <v>0</v>
      </c>
      <c r="R60" s="10">
        <v>4.0000000000000001E-3</v>
      </c>
      <c r="S60" s="10">
        <f>P60/'סיכום נכסי ההשקעה'!$B$49</f>
        <v>6.4935925780407232E-4</v>
      </c>
    </row>
    <row r="61" spans="1:19">
      <c r="A61" s="8" t="s">
        <v>269</v>
      </c>
      <c r="B61" s="18">
        <v>1126069</v>
      </c>
      <c r="C61" s="8" t="s">
        <v>146</v>
      </c>
      <c r="D61" s="22">
        <v>0</v>
      </c>
      <c r="E61" s="8">
        <v>1367</v>
      </c>
      <c r="F61" s="8" t="s">
        <v>270</v>
      </c>
      <c r="G61" s="8" t="s">
        <v>255</v>
      </c>
      <c r="H61" s="8" t="s">
        <v>220</v>
      </c>
      <c r="I61" s="22">
        <v>0</v>
      </c>
      <c r="J61" s="18">
        <v>8.16</v>
      </c>
      <c r="K61" s="8" t="s">
        <v>93</v>
      </c>
      <c r="L61" s="21">
        <v>3.85E-2</v>
      </c>
      <c r="M61" s="10">
        <v>2.5600000000000001E-2</v>
      </c>
      <c r="N61" s="9">
        <v>3450</v>
      </c>
      <c r="O61" s="9">
        <v>115.86</v>
      </c>
      <c r="P61" s="9">
        <v>4</v>
      </c>
      <c r="Q61" s="10">
        <v>0</v>
      </c>
      <c r="R61" s="10">
        <v>1.5E-3</v>
      </c>
      <c r="S61" s="10">
        <f>P61/'סיכום נכסי ההשקעה'!$B$49</f>
        <v>2.3463749152812007E-4</v>
      </c>
    </row>
    <row r="62" spans="1:19">
      <c r="A62" s="8" t="s">
        <v>271</v>
      </c>
      <c r="B62" s="18">
        <v>3230125</v>
      </c>
      <c r="C62" s="8" t="s">
        <v>146</v>
      </c>
      <c r="D62" s="22">
        <v>0</v>
      </c>
      <c r="E62" s="8">
        <v>323</v>
      </c>
      <c r="F62" s="8" t="s">
        <v>234</v>
      </c>
      <c r="G62" s="8" t="s">
        <v>255</v>
      </c>
      <c r="H62" s="8" t="s">
        <v>220</v>
      </c>
      <c r="I62" s="22">
        <v>0</v>
      </c>
      <c r="J62" s="18">
        <v>4.33</v>
      </c>
      <c r="K62" s="8" t="s">
        <v>93</v>
      </c>
      <c r="L62" s="21">
        <v>4.9000000000000002E-2</v>
      </c>
      <c r="M62" s="10">
        <v>1.84E-2</v>
      </c>
      <c r="N62" s="9">
        <v>2261.0300000000002</v>
      </c>
      <c r="O62" s="9">
        <v>116.8</v>
      </c>
      <c r="P62" s="9">
        <v>2.64</v>
      </c>
      <c r="Q62" s="10">
        <v>0</v>
      </c>
      <c r="R62" s="10">
        <v>1E-3</v>
      </c>
      <c r="S62" s="10">
        <f>P62/'סיכום נכסי ההשקעה'!$B$49</f>
        <v>1.5486074440855925E-4</v>
      </c>
    </row>
    <row r="63" spans="1:19">
      <c r="A63" s="8" t="s">
        <v>272</v>
      </c>
      <c r="B63" s="18">
        <v>3230120</v>
      </c>
      <c r="C63" s="8" t="s">
        <v>146</v>
      </c>
      <c r="D63" s="22">
        <v>0</v>
      </c>
      <c r="E63" s="8">
        <v>323</v>
      </c>
      <c r="F63" s="8" t="s">
        <v>234</v>
      </c>
      <c r="G63" s="8" t="s">
        <v>255</v>
      </c>
      <c r="H63" s="8" t="s">
        <v>220</v>
      </c>
      <c r="I63" s="22">
        <v>0</v>
      </c>
      <c r="J63" s="27">
        <v>0</v>
      </c>
      <c r="K63" s="8" t="s">
        <v>93</v>
      </c>
      <c r="L63" s="21">
        <v>0</v>
      </c>
      <c r="M63" s="10">
        <v>0</v>
      </c>
      <c r="N63" s="9">
        <v>56.98</v>
      </c>
      <c r="O63" s="9">
        <v>100</v>
      </c>
      <c r="P63" s="9">
        <v>0.06</v>
      </c>
      <c r="Q63" s="10">
        <v>0</v>
      </c>
      <c r="R63" s="10">
        <v>0</v>
      </c>
      <c r="S63" s="10">
        <f>P63/'סיכום נכסי ההשקעה'!$B$49</f>
        <v>3.519562372921801E-6</v>
      </c>
    </row>
    <row r="64" spans="1:19">
      <c r="A64" s="8" t="s">
        <v>273</v>
      </c>
      <c r="B64" s="18">
        <v>3230166</v>
      </c>
      <c r="C64" s="8" t="s">
        <v>146</v>
      </c>
      <c r="D64" s="22">
        <v>0</v>
      </c>
      <c r="E64" s="8">
        <v>323</v>
      </c>
      <c r="F64" s="8" t="s">
        <v>234</v>
      </c>
      <c r="G64" s="8" t="s">
        <v>255</v>
      </c>
      <c r="H64" s="8" t="s">
        <v>220</v>
      </c>
      <c r="I64" s="22">
        <v>0</v>
      </c>
      <c r="J64" s="18">
        <v>5.44</v>
      </c>
      <c r="K64" s="8" t="s">
        <v>93</v>
      </c>
      <c r="L64" s="21">
        <v>2.5499999999999998E-2</v>
      </c>
      <c r="M64" s="10">
        <v>1.8599999999999998E-2</v>
      </c>
      <c r="N64" s="9">
        <v>52363.74</v>
      </c>
      <c r="O64" s="9">
        <v>105.49</v>
      </c>
      <c r="P64" s="9">
        <v>55.24</v>
      </c>
      <c r="Q64" s="10">
        <v>1E-4</v>
      </c>
      <c r="R64" s="10">
        <v>2.01E-2</v>
      </c>
      <c r="S64" s="10">
        <f>P64/'סיכום נכסי ההשקעה'!$B$49</f>
        <v>3.2403437580033382E-3</v>
      </c>
    </row>
    <row r="65" spans="1:19">
      <c r="A65" s="8" t="s">
        <v>274</v>
      </c>
      <c r="B65" s="18">
        <v>3230083</v>
      </c>
      <c r="C65" s="8" t="s">
        <v>146</v>
      </c>
      <c r="D65" s="22">
        <v>0</v>
      </c>
      <c r="E65" s="8">
        <v>323</v>
      </c>
      <c r="F65" s="8" t="s">
        <v>234</v>
      </c>
      <c r="G65" s="8" t="s">
        <v>255</v>
      </c>
      <c r="H65" s="8" t="s">
        <v>220</v>
      </c>
      <c r="I65" s="22">
        <v>0</v>
      </c>
      <c r="J65" s="18">
        <v>1.39</v>
      </c>
      <c r="K65" s="8" t="s">
        <v>93</v>
      </c>
      <c r="L65" s="21">
        <v>4.7E-2</v>
      </c>
      <c r="M65" s="10">
        <v>1.3299999999999999E-2</v>
      </c>
      <c r="N65" s="9">
        <v>3200</v>
      </c>
      <c r="O65" s="9">
        <v>122.58</v>
      </c>
      <c r="P65" s="9">
        <v>3.92</v>
      </c>
      <c r="Q65" s="10">
        <v>0</v>
      </c>
      <c r="R65" s="10">
        <v>1.4E-3</v>
      </c>
      <c r="S65" s="10">
        <f>P65/'סיכום נכסי ההשקעה'!$B$49</f>
        <v>2.2994474169755767E-4</v>
      </c>
    </row>
    <row r="66" spans="1:19">
      <c r="A66" s="8" t="s">
        <v>275</v>
      </c>
      <c r="B66" s="18">
        <v>3230091</v>
      </c>
      <c r="C66" s="8" t="s">
        <v>146</v>
      </c>
      <c r="D66" s="22">
        <v>0</v>
      </c>
      <c r="E66" s="8">
        <v>323</v>
      </c>
      <c r="F66" s="8" t="s">
        <v>234</v>
      </c>
      <c r="G66" s="8" t="s">
        <v>255</v>
      </c>
      <c r="H66" s="8" t="s">
        <v>220</v>
      </c>
      <c r="I66" s="22">
        <v>0</v>
      </c>
      <c r="J66" s="18">
        <v>4.0999999999999996</v>
      </c>
      <c r="K66" s="8" t="s">
        <v>93</v>
      </c>
      <c r="L66" s="21">
        <v>5.0999999999999997E-2</v>
      </c>
      <c r="M66" s="10">
        <v>1.3100000000000001E-2</v>
      </c>
      <c r="N66" s="9">
        <v>12597.56</v>
      </c>
      <c r="O66" s="9">
        <v>130.63999999999999</v>
      </c>
      <c r="P66" s="9">
        <v>16.46</v>
      </c>
      <c r="Q66" s="10">
        <v>0</v>
      </c>
      <c r="R66" s="10">
        <v>6.0000000000000001E-3</v>
      </c>
      <c r="S66" s="10">
        <f>P66/'סיכום נכסי ההשקעה'!$B$49</f>
        <v>9.6553327763821415E-4</v>
      </c>
    </row>
    <row r="67" spans="1:19">
      <c r="A67" s="8" t="s">
        <v>276</v>
      </c>
      <c r="B67" s="18">
        <v>1120799</v>
      </c>
      <c r="C67" s="8" t="s">
        <v>146</v>
      </c>
      <c r="D67" s="22">
        <v>0</v>
      </c>
      <c r="E67" s="8">
        <v>1527</v>
      </c>
      <c r="F67" s="8" t="s">
        <v>246</v>
      </c>
      <c r="G67" s="8" t="s">
        <v>255</v>
      </c>
      <c r="H67" s="8" t="s">
        <v>218</v>
      </c>
      <c r="I67" s="22">
        <v>0</v>
      </c>
      <c r="J67" s="18">
        <v>6.29</v>
      </c>
      <c r="K67" s="8" t="s">
        <v>93</v>
      </c>
      <c r="L67" s="21">
        <v>3.5999999999999997E-2</v>
      </c>
      <c r="M67" s="10">
        <v>2.2100000000000002E-2</v>
      </c>
      <c r="N67" s="9">
        <v>100</v>
      </c>
      <c r="O67" s="9">
        <v>115.99</v>
      </c>
      <c r="P67" s="9">
        <v>0.12</v>
      </c>
      <c r="Q67" s="10">
        <v>0</v>
      </c>
      <c r="R67" s="10">
        <v>0</v>
      </c>
      <c r="S67" s="10">
        <f>P67/'סיכום נכסי ההשקעה'!$B$49</f>
        <v>7.039124745843602E-6</v>
      </c>
    </row>
    <row r="68" spans="1:19">
      <c r="A68" s="8" t="s">
        <v>277</v>
      </c>
      <c r="B68" s="18">
        <v>1106657</v>
      </c>
      <c r="C68" s="8" t="s">
        <v>146</v>
      </c>
      <c r="D68" s="22">
        <v>0</v>
      </c>
      <c r="E68" s="8">
        <v>1357</v>
      </c>
      <c r="F68" s="8" t="s">
        <v>234</v>
      </c>
      <c r="G68" s="8" t="s">
        <v>255</v>
      </c>
      <c r="H68" s="8" t="s">
        <v>220</v>
      </c>
      <c r="I68" s="22">
        <v>0</v>
      </c>
      <c r="J68" s="18">
        <v>1.3</v>
      </c>
      <c r="K68" s="8" t="s">
        <v>93</v>
      </c>
      <c r="L68" s="21">
        <v>4.7E-2</v>
      </c>
      <c r="M68" s="10">
        <v>4.4999999999999997E-3</v>
      </c>
      <c r="N68" s="9">
        <v>9196.68</v>
      </c>
      <c r="O68" s="9">
        <v>127.98</v>
      </c>
      <c r="P68" s="9">
        <v>11.77</v>
      </c>
      <c r="Q68" s="10">
        <v>1E-4</v>
      </c>
      <c r="R68" s="10">
        <v>4.3E-3</v>
      </c>
      <c r="S68" s="10">
        <f>P68/'סיכום נכסי ההשקעה'!$B$49</f>
        <v>6.9042081882149321E-4</v>
      </c>
    </row>
    <row r="69" spans="1:19">
      <c r="A69" s="8" t="s">
        <v>278</v>
      </c>
      <c r="B69" s="18">
        <v>1120021</v>
      </c>
      <c r="C69" s="8" t="s">
        <v>146</v>
      </c>
      <c r="D69" s="22">
        <v>0</v>
      </c>
      <c r="E69" s="8">
        <v>1357</v>
      </c>
      <c r="F69" s="8" t="s">
        <v>234</v>
      </c>
      <c r="G69" s="8" t="s">
        <v>255</v>
      </c>
      <c r="H69" s="8" t="s">
        <v>220</v>
      </c>
      <c r="I69" s="22">
        <v>0</v>
      </c>
      <c r="J69" s="18">
        <v>3.42</v>
      </c>
      <c r="K69" s="8" t="s">
        <v>93</v>
      </c>
      <c r="L69" s="21">
        <v>3.9E-2</v>
      </c>
      <c r="M69" s="10">
        <v>1.41E-2</v>
      </c>
      <c r="N69" s="9">
        <v>16038.43</v>
      </c>
      <c r="O69" s="9">
        <v>116.91</v>
      </c>
      <c r="P69" s="9">
        <v>18.75</v>
      </c>
      <c r="Q69" s="10">
        <v>0</v>
      </c>
      <c r="R69" s="10">
        <v>6.7999999999999996E-3</v>
      </c>
      <c r="S69" s="10">
        <f>P69/'סיכום נכסי ההשקעה'!$B$49</f>
        <v>1.0998632415380627E-3</v>
      </c>
    </row>
    <row r="70" spans="1:19">
      <c r="A70" s="8" t="s">
        <v>279</v>
      </c>
      <c r="B70" s="18">
        <v>1095066</v>
      </c>
      <c r="C70" s="8" t="s">
        <v>146</v>
      </c>
      <c r="D70" s="22">
        <v>0</v>
      </c>
      <c r="E70" s="8">
        <v>1291</v>
      </c>
      <c r="F70" s="8" t="s">
        <v>217</v>
      </c>
      <c r="G70" s="8" t="s">
        <v>255</v>
      </c>
      <c r="H70" s="8" t="s">
        <v>220</v>
      </c>
      <c r="I70" s="22">
        <v>0</v>
      </c>
      <c r="J70" s="18">
        <v>2.5499999999999998</v>
      </c>
      <c r="K70" s="8" t="s">
        <v>93</v>
      </c>
      <c r="L70" s="21">
        <v>4.65E-2</v>
      </c>
      <c r="M70" s="10">
        <v>8.6E-3</v>
      </c>
      <c r="N70" s="9">
        <v>13182.78</v>
      </c>
      <c r="O70" s="9">
        <v>136.65</v>
      </c>
      <c r="P70" s="9">
        <v>18.010000000000002</v>
      </c>
      <c r="Q70" s="10">
        <v>0</v>
      </c>
      <c r="R70" s="10">
        <v>6.6E-3</v>
      </c>
      <c r="S70" s="10">
        <f>P70/'סיכום נכסי ההשקעה'!$B$49</f>
        <v>1.0564553056053607E-3</v>
      </c>
    </row>
    <row r="71" spans="1:19">
      <c r="A71" s="8" t="s">
        <v>280</v>
      </c>
      <c r="B71" s="18">
        <v>1124080</v>
      </c>
      <c r="C71" s="8" t="s">
        <v>146</v>
      </c>
      <c r="D71" s="22">
        <v>0</v>
      </c>
      <c r="E71" s="8">
        <v>1239</v>
      </c>
      <c r="F71" s="8" t="s">
        <v>217</v>
      </c>
      <c r="G71" s="8" t="s">
        <v>281</v>
      </c>
      <c r="H71" s="8" t="s">
        <v>257</v>
      </c>
      <c r="I71" s="22">
        <v>0</v>
      </c>
      <c r="J71" s="18">
        <v>4.41</v>
      </c>
      <c r="K71" s="8" t="s">
        <v>93</v>
      </c>
      <c r="L71" s="21">
        <v>4.1500000000000002E-2</v>
      </c>
      <c r="M71" s="10">
        <v>1.15E-2</v>
      </c>
      <c r="N71" s="9">
        <v>33847</v>
      </c>
      <c r="O71" s="9">
        <v>118.8</v>
      </c>
      <c r="P71" s="9">
        <v>40.21</v>
      </c>
      <c r="Q71" s="10">
        <v>1E-4</v>
      </c>
      <c r="R71" s="10">
        <v>1.47E-2</v>
      </c>
      <c r="S71" s="10">
        <f>P71/'סיכום נכסי ההשקעה'!$B$49</f>
        <v>2.3586933835864272E-3</v>
      </c>
    </row>
    <row r="72" spans="1:19">
      <c r="A72" s="8" t="s">
        <v>282</v>
      </c>
      <c r="B72" s="18">
        <v>1106947</v>
      </c>
      <c r="C72" s="8" t="s">
        <v>146</v>
      </c>
      <c r="D72" s="22">
        <v>0</v>
      </c>
      <c r="E72" s="8">
        <v>1327</v>
      </c>
      <c r="F72" s="8" t="s">
        <v>234</v>
      </c>
      <c r="G72" s="8" t="s">
        <v>281</v>
      </c>
      <c r="H72" s="8" t="s">
        <v>218</v>
      </c>
      <c r="I72" s="22">
        <v>0</v>
      </c>
      <c r="J72" s="18">
        <v>1.94</v>
      </c>
      <c r="K72" s="8" t="s">
        <v>93</v>
      </c>
      <c r="L72" s="21">
        <v>4.8500000000000001E-2</v>
      </c>
      <c r="M72" s="10">
        <v>1.34E-2</v>
      </c>
      <c r="N72" s="9">
        <v>11108</v>
      </c>
      <c r="O72" s="9">
        <v>129.44</v>
      </c>
      <c r="P72" s="9">
        <v>14.38</v>
      </c>
      <c r="Q72" s="10">
        <v>0</v>
      </c>
      <c r="R72" s="10">
        <v>5.1999999999999998E-3</v>
      </c>
      <c r="S72" s="10">
        <f>P72/'סיכום נכסי ההשקעה'!$B$49</f>
        <v>8.4352178204359163E-4</v>
      </c>
    </row>
    <row r="73" spans="1:19">
      <c r="A73" s="8" t="s">
        <v>283</v>
      </c>
      <c r="B73" s="18">
        <v>5760152</v>
      </c>
      <c r="C73" s="8" t="s">
        <v>146</v>
      </c>
      <c r="D73" s="22">
        <v>0</v>
      </c>
      <c r="E73" s="8">
        <v>576</v>
      </c>
      <c r="F73" s="8" t="s">
        <v>284</v>
      </c>
      <c r="G73" s="8" t="s">
        <v>281</v>
      </c>
      <c r="H73" s="8" t="s">
        <v>220</v>
      </c>
      <c r="I73" s="22">
        <v>0</v>
      </c>
      <c r="J73" s="18">
        <v>0.45</v>
      </c>
      <c r="K73" s="8" t="s">
        <v>93</v>
      </c>
      <c r="L73" s="21">
        <v>4.5499999999999999E-2</v>
      </c>
      <c r="M73" s="10">
        <v>3.5799999999999998E-2</v>
      </c>
      <c r="N73" s="9">
        <v>4300</v>
      </c>
      <c r="O73" s="9">
        <v>121.55</v>
      </c>
      <c r="P73" s="9">
        <v>5.23</v>
      </c>
      <c r="Q73" s="10">
        <v>0</v>
      </c>
      <c r="R73" s="10">
        <v>1.9E-3</v>
      </c>
      <c r="S73" s="10">
        <f>P73/'סיכום נכסי ההשקעה'!$B$49</f>
        <v>3.0678852017301702E-4</v>
      </c>
    </row>
    <row r="74" spans="1:19">
      <c r="A74" s="8" t="s">
        <v>285</v>
      </c>
      <c r="B74" s="18">
        <v>1127422</v>
      </c>
      <c r="C74" s="8" t="s">
        <v>146</v>
      </c>
      <c r="D74" s="22">
        <v>0</v>
      </c>
      <c r="E74" s="8">
        <v>1248</v>
      </c>
      <c r="F74" s="8" t="s">
        <v>217</v>
      </c>
      <c r="G74" s="8" t="s">
        <v>281</v>
      </c>
      <c r="H74" s="8" t="s">
        <v>220</v>
      </c>
      <c r="I74" s="22">
        <v>0</v>
      </c>
      <c r="J74" s="18">
        <v>4.07</v>
      </c>
      <c r="K74" s="8" t="s">
        <v>93</v>
      </c>
      <c r="L74" s="21">
        <v>0.02</v>
      </c>
      <c r="M74" s="10">
        <v>1.03E-2</v>
      </c>
      <c r="N74" s="9">
        <v>74150</v>
      </c>
      <c r="O74" s="9">
        <v>107.2</v>
      </c>
      <c r="P74" s="9">
        <v>79.489999999999995</v>
      </c>
      <c r="Q74" s="10">
        <v>2.0000000000000001E-4</v>
      </c>
      <c r="R74" s="10">
        <v>2.9000000000000001E-2</v>
      </c>
      <c r="S74" s="10">
        <f>P74/'סיכום נכסי ההשקעה'!$B$49</f>
        <v>4.6628335503925656E-3</v>
      </c>
    </row>
    <row r="75" spans="1:19">
      <c r="A75" s="8" t="s">
        <v>286</v>
      </c>
      <c r="B75" s="18">
        <v>1107333</v>
      </c>
      <c r="C75" s="8" t="s">
        <v>146</v>
      </c>
      <c r="D75" s="22">
        <v>0</v>
      </c>
      <c r="E75" s="8">
        <v>2066</v>
      </c>
      <c r="F75" s="8" t="s">
        <v>240</v>
      </c>
      <c r="G75" s="8" t="s">
        <v>281</v>
      </c>
      <c r="H75" s="8" t="s">
        <v>220</v>
      </c>
      <c r="I75" s="22">
        <v>0</v>
      </c>
      <c r="J75" s="18">
        <v>1.24</v>
      </c>
      <c r="K75" s="8" t="s">
        <v>93</v>
      </c>
      <c r="L75" s="21">
        <v>5.1900000000000002E-2</v>
      </c>
      <c r="M75" s="10">
        <v>1.61E-2</v>
      </c>
      <c r="N75" s="9">
        <v>16962.400000000001</v>
      </c>
      <c r="O75" s="9">
        <v>123.97</v>
      </c>
      <c r="P75" s="9">
        <v>21.03</v>
      </c>
      <c r="Q75" s="10">
        <v>0</v>
      </c>
      <c r="R75" s="10">
        <v>7.7000000000000002E-3</v>
      </c>
      <c r="S75" s="10">
        <f>P75/'סיכום נכסי ההשקעה'!$B$49</f>
        <v>1.2336066117090913E-3</v>
      </c>
    </row>
    <row r="76" spans="1:19">
      <c r="A76" s="8" t="s">
        <v>287</v>
      </c>
      <c r="B76" s="18">
        <v>1125996</v>
      </c>
      <c r="C76" s="8" t="s">
        <v>146</v>
      </c>
      <c r="D76" s="22">
        <v>0</v>
      </c>
      <c r="E76" s="8">
        <v>2066</v>
      </c>
      <c r="F76" s="8" t="s">
        <v>240</v>
      </c>
      <c r="G76" s="8" t="s">
        <v>281</v>
      </c>
      <c r="H76" s="8" t="s">
        <v>220</v>
      </c>
      <c r="I76" s="22">
        <v>0</v>
      </c>
      <c r="J76" s="18">
        <v>2.88</v>
      </c>
      <c r="K76" s="8" t="s">
        <v>93</v>
      </c>
      <c r="L76" s="21">
        <v>4.5999999999999999E-2</v>
      </c>
      <c r="M76" s="10">
        <v>2.07E-2</v>
      </c>
      <c r="N76" s="9">
        <v>17893</v>
      </c>
      <c r="O76" s="9">
        <v>111.9</v>
      </c>
      <c r="P76" s="9">
        <v>20.02</v>
      </c>
      <c r="Q76" s="10">
        <v>0</v>
      </c>
      <c r="R76" s="10">
        <v>7.3000000000000001E-3</v>
      </c>
      <c r="S76" s="10">
        <f>P76/'סיכום נכסי ההשקעה'!$B$49</f>
        <v>1.1743606450982408E-3</v>
      </c>
    </row>
    <row r="77" spans="1:19">
      <c r="A77" s="8" t="s">
        <v>288</v>
      </c>
      <c r="B77" s="18">
        <v>1119320</v>
      </c>
      <c r="C77" s="8" t="s">
        <v>146</v>
      </c>
      <c r="D77" s="22">
        <v>0</v>
      </c>
      <c r="E77" s="8">
        <v>2095</v>
      </c>
      <c r="F77" s="8" t="s">
        <v>240</v>
      </c>
      <c r="G77" s="8" t="s">
        <v>281</v>
      </c>
      <c r="H77" s="8" t="s">
        <v>220</v>
      </c>
      <c r="I77" s="22">
        <v>0</v>
      </c>
      <c r="J77" s="18">
        <v>0.66</v>
      </c>
      <c r="K77" s="8" t="s">
        <v>93</v>
      </c>
      <c r="L77" s="21">
        <v>3.4000000000000002E-2</v>
      </c>
      <c r="M77" s="10">
        <v>2.5700000000000001E-2</v>
      </c>
      <c r="N77" s="9">
        <v>8277.5</v>
      </c>
      <c r="O77" s="9">
        <v>110.25</v>
      </c>
      <c r="P77" s="9">
        <v>9.1300000000000008</v>
      </c>
      <c r="Q77" s="10">
        <v>0</v>
      </c>
      <c r="R77" s="10">
        <v>3.3E-3</v>
      </c>
      <c r="S77" s="10">
        <f>P77/'סיכום נכסי ההשקעה'!$B$49</f>
        <v>5.3556007441293407E-4</v>
      </c>
    </row>
    <row r="78" spans="1:19">
      <c r="A78" s="8" t="s">
        <v>289</v>
      </c>
      <c r="B78" s="18">
        <v>1118827</v>
      </c>
      <c r="C78" s="8" t="s">
        <v>146</v>
      </c>
      <c r="D78" s="22">
        <v>0</v>
      </c>
      <c r="E78" s="8">
        <v>2095</v>
      </c>
      <c r="F78" s="8" t="s">
        <v>240</v>
      </c>
      <c r="G78" s="8" t="s">
        <v>281</v>
      </c>
      <c r="H78" s="8" t="s">
        <v>220</v>
      </c>
      <c r="I78" s="22">
        <v>0</v>
      </c>
      <c r="J78" s="18">
        <v>2.17</v>
      </c>
      <c r="K78" s="8" t="s">
        <v>93</v>
      </c>
      <c r="L78" s="21">
        <v>3.3500000000000002E-2</v>
      </c>
      <c r="M78" s="10">
        <v>1.72E-2</v>
      </c>
      <c r="N78" s="9">
        <v>32995</v>
      </c>
      <c r="O78" s="9">
        <v>113.88</v>
      </c>
      <c r="P78" s="9">
        <v>37.57</v>
      </c>
      <c r="Q78" s="10">
        <v>1E-4</v>
      </c>
      <c r="R78" s="10">
        <v>1.37E-2</v>
      </c>
      <c r="S78" s="10">
        <f>P78/'סיכום נכסי ההשקעה'!$B$49</f>
        <v>2.2038326391778675E-3</v>
      </c>
    </row>
    <row r="79" spans="1:19">
      <c r="A79" s="8" t="s">
        <v>290</v>
      </c>
      <c r="B79" s="18">
        <v>1125210</v>
      </c>
      <c r="C79" s="8" t="s">
        <v>146</v>
      </c>
      <c r="D79" s="22">
        <v>0</v>
      </c>
      <c r="E79" s="8">
        <v>1068</v>
      </c>
      <c r="F79" s="8" t="s">
        <v>234</v>
      </c>
      <c r="G79" s="8" t="s">
        <v>281</v>
      </c>
      <c r="H79" s="8" t="s">
        <v>218</v>
      </c>
      <c r="I79" s="22">
        <v>0</v>
      </c>
      <c r="J79" s="18">
        <v>3.84</v>
      </c>
      <c r="K79" s="8" t="s">
        <v>93</v>
      </c>
      <c r="L79" s="21">
        <v>5.5E-2</v>
      </c>
      <c r="M79" s="10">
        <v>2.2800000000000001E-2</v>
      </c>
      <c r="N79" s="9">
        <v>5329</v>
      </c>
      <c r="O79" s="9">
        <v>117.83</v>
      </c>
      <c r="P79" s="9">
        <v>6.28</v>
      </c>
      <c r="Q79" s="10">
        <v>0</v>
      </c>
      <c r="R79" s="10">
        <v>2.3E-3</v>
      </c>
      <c r="S79" s="10">
        <f>P79/'סיכום נכסי ההשקעה'!$B$49</f>
        <v>3.6838086169914853E-4</v>
      </c>
    </row>
    <row r="80" spans="1:19">
      <c r="A80" s="8" t="s">
        <v>291</v>
      </c>
      <c r="B80" s="18">
        <v>1115278</v>
      </c>
      <c r="C80" s="8" t="s">
        <v>146</v>
      </c>
      <c r="D80" s="22">
        <v>0</v>
      </c>
      <c r="E80" s="8">
        <v>1239</v>
      </c>
      <c r="F80" s="8" t="s">
        <v>217</v>
      </c>
      <c r="G80" s="8" t="s">
        <v>292</v>
      </c>
      <c r="H80" s="8" t="s">
        <v>257</v>
      </c>
      <c r="I80" s="22">
        <v>0</v>
      </c>
      <c r="J80" s="18">
        <v>19.05</v>
      </c>
      <c r="K80" s="8" t="s">
        <v>93</v>
      </c>
      <c r="L80" s="21">
        <v>5.2999999999999999E-2</v>
      </c>
      <c r="M80" s="10">
        <v>4.4299999999999999E-2</v>
      </c>
      <c r="N80" s="9">
        <v>32856</v>
      </c>
      <c r="O80" s="9">
        <v>129.28</v>
      </c>
      <c r="P80" s="9">
        <v>42.48</v>
      </c>
      <c r="Q80" s="10">
        <v>1E-4</v>
      </c>
      <c r="R80" s="10">
        <v>1.55E-2</v>
      </c>
      <c r="S80" s="10">
        <f>P80/'סיכום נכסי ההשקעה'!$B$49</f>
        <v>2.4918501600286348E-3</v>
      </c>
    </row>
    <row r="81" spans="1:19">
      <c r="A81" s="8" t="s">
        <v>293</v>
      </c>
      <c r="B81" s="18">
        <v>3870102</v>
      </c>
      <c r="C81" s="8" t="s">
        <v>146</v>
      </c>
      <c r="D81" s="22">
        <v>0</v>
      </c>
      <c r="E81" s="8">
        <v>387</v>
      </c>
      <c r="F81" s="8" t="s">
        <v>234</v>
      </c>
      <c r="G81" s="8" t="s">
        <v>292</v>
      </c>
      <c r="H81" s="8" t="s">
        <v>257</v>
      </c>
      <c r="I81" s="22">
        <v>0</v>
      </c>
      <c r="J81" s="18">
        <v>4.22</v>
      </c>
      <c r="K81" s="8" t="s">
        <v>93</v>
      </c>
      <c r="L81" s="21">
        <v>1.8499999999999999E-2</v>
      </c>
      <c r="M81" s="10">
        <v>2.9899999999999999E-2</v>
      </c>
      <c r="N81" s="9">
        <v>23000</v>
      </c>
      <c r="O81" s="9">
        <v>96</v>
      </c>
      <c r="P81" s="9">
        <v>22.08</v>
      </c>
      <c r="Q81" s="10">
        <v>1E-4</v>
      </c>
      <c r="R81" s="10">
        <v>8.0999999999999996E-3</v>
      </c>
      <c r="S81" s="10">
        <f>P81/'סיכום נכסי ההשקעה'!$B$49</f>
        <v>1.2951989532352228E-3</v>
      </c>
    </row>
    <row r="82" spans="1:19">
      <c r="A82" s="8" t="s">
        <v>294</v>
      </c>
      <c r="B82" s="18">
        <v>1125681</v>
      </c>
      <c r="C82" s="8" t="s">
        <v>146</v>
      </c>
      <c r="D82" s="22">
        <v>0</v>
      </c>
      <c r="E82" s="8">
        <v>1130</v>
      </c>
      <c r="F82" s="8" t="s">
        <v>234</v>
      </c>
      <c r="G82" s="8" t="s">
        <v>292</v>
      </c>
      <c r="H82" s="8" t="s">
        <v>257</v>
      </c>
      <c r="I82" s="22">
        <v>0</v>
      </c>
      <c r="J82" s="18">
        <v>2.82</v>
      </c>
      <c r="K82" s="8" t="s">
        <v>93</v>
      </c>
      <c r="L82" s="21">
        <v>4.4499999999999998E-2</v>
      </c>
      <c r="M82" s="10">
        <v>1.7999999999999999E-2</v>
      </c>
      <c r="N82" s="9">
        <v>13765.12</v>
      </c>
      <c r="O82" s="9">
        <v>111.74</v>
      </c>
      <c r="P82" s="9">
        <v>15.38</v>
      </c>
      <c r="Q82" s="10">
        <v>1E-4</v>
      </c>
      <c r="R82" s="10">
        <v>5.5999999999999999E-3</v>
      </c>
      <c r="S82" s="10">
        <f>P82/'סיכום נכסי ההשקעה'!$B$49</f>
        <v>9.0218115492562165E-4</v>
      </c>
    </row>
    <row r="83" spans="1:19">
      <c r="A83" s="8" t="s">
        <v>295</v>
      </c>
      <c r="B83" s="18">
        <v>7480098</v>
      </c>
      <c r="C83" s="8" t="s">
        <v>146</v>
      </c>
      <c r="D83" s="22">
        <v>0</v>
      </c>
      <c r="E83" s="8">
        <v>748</v>
      </c>
      <c r="F83" s="8" t="s">
        <v>217</v>
      </c>
      <c r="G83" s="8" t="s">
        <v>292</v>
      </c>
      <c r="H83" s="8" t="s">
        <v>220</v>
      </c>
      <c r="I83" s="22">
        <v>0</v>
      </c>
      <c r="J83" s="18">
        <v>16.79</v>
      </c>
      <c r="K83" s="8" t="s">
        <v>93</v>
      </c>
      <c r="L83" s="21">
        <v>6.4000000000000001E-2</v>
      </c>
      <c r="M83" s="10">
        <v>5.1999999999999998E-2</v>
      </c>
      <c r="N83" s="9">
        <v>15240</v>
      </c>
      <c r="O83" s="9">
        <v>139.99</v>
      </c>
      <c r="P83" s="9">
        <v>21.33</v>
      </c>
      <c r="Q83" s="10">
        <v>0</v>
      </c>
      <c r="R83" s="10">
        <v>7.7999999999999996E-3</v>
      </c>
      <c r="S83" s="10">
        <f>P83/'סיכום נכסי ההשקעה'!$B$49</f>
        <v>1.2512044235737001E-3</v>
      </c>
    </row>
    <row r="84" spans="1:19">
      <c r="A84" s="8" t="s">
        <v>296</v>
      </c>
      <c r="B84" s="18">
        <v>1125194</v>
      </c>
      <c r="C84" s="8" t="s">
        <v>146</v>
      </c>
      <c r="D84" s="22">
        <v>0</v>
      </c>
      <c r="E84" s="8">
        <v>1291</v>
      </c>
      <c r="F84" s="8" t="s">
        <v>217</v>
      </c>
      <c r="G84" s="8" t="s">
        <v>292</v>
      </c>
      <c r="H84" s="8" t="s">
        <v>220</v>
      </c>
      <c r="I84" s="22">
        <v>0</v>
      </c>
      <c r="J84" s="18">
        <v>3.01</v>
      </c>
      <c r="K84" s="8" t="s">
        <v>93</v>
      </c>
      <c r="L84" s="21">
        <v>4.8500000000000001E-2</v>
      </c>
      <c r="M84" s="10">
        <v>9.5999999999999992E-3</v>
      </c>
      <c r="N84" s="9">
        <v>466</v>
      </c>
      <c r="O84" s="9">
        <v>119.6</v>
      </c>
      <c r="P84" s="9">
        <v>0.56000000000000005</v>
      </c>
      <c r="Q84" s="10">
        <v>0</v>
      </c>
      <c r="R84" s="10">
        <v>2.0000000000000001E-4</v>
      </c>
      <c r="S84" s="10">
        <f>P84/'סיכום נכסי ההשקעה'!$B$49</f>
        <v>3.284924881393681E-5</v>
      </c>
    </row>
    <row r="85" spans="1:19">
      <c r="A85" s="8" t="s">
        <v>297</v>
      </c>
      <c r="B85" s="18">
        <v>7430069</v>
      </c>
      <c r="C85" s="8" t="s">
        <v>146</v>
      </c>
      <c r="D85" s="22">
        <v>0</v>
      </c>
      <c r="E85" s="8">
        <v>743</v>
      </c>
      <c r="F85" s="8" t="s">
        <v>234</v>
      </c>
      <c r="G85" s="8" t="s">
        <v>292</v>
      </c>
      <c r="H85" s="8" t="s">
        <v>220</v>
      </c>
      <c r="I85" s="22">
        <v>0</v>
      </c>
      <c r="J85" s="18">
        <v>2.6</v>
      </c>
      <c r="K85" s="8" t="s">
        <v>93</v>
      </c>
      <c r="L85" s="21">
        <v>5.3999999999999999E-2</v>
      </c>
      <c r="M85" s="10">
        <v>2.01E-2</v>
      </c>
      <c r="N85" s="9">
        <v>11174.32</v>
      </c>
      <c r="O85" s="9">
        <v>132.59</v>
      </c>
      <c r="P85" s="9">
        <v>14.82</v>
      </c>
      <c r="Q85" s="10">
        <v>0</v>
      </c>
      <c r="R85" s="10">
        <v>5.4000000000000003E-3</v>
      </c>
      <c r="S85" s="10">
        <f>P85/'סיכום נכסי ההשקעה'!$B$49</f>
        <v>8.693319061116848E-4</v>
      </c>
    </row>
    <row r="86" spans="1:19">
      <c r="A86" s="8" t="s">
        <v>298</v>
      </c>
      <c r="B86" s="18">
        <v>6990154</v>
      </c>
      <c r="C86" s="8" t="s">
        <v>146</v>
      </c>
      <c r="D86" s="22">
        <v>0</v>
      </c>
      <c r="E86" s="8">
        <v>699</v>
      </c>
      <c r="F86" s="8" t="s">
        <v>234</v>
      </c>
      <c r="G86" s="8" t="s">
        <v>292</v>
      </c>
      <c r="H86" s="8" t="s">
        <v>220</v>
      </c>
      <c r="I86" s="22">
        <v>0</v>
      </c>
      <c r="J86" s="18">
        <v>6.49</v>
      </c>
      <c r="K86" s="8" t="s">
        <v>93</v>
      </c>
      <c r="L86" s="21">
        <v>4.9500000000000002E-2</v>
      </c>
      <c r="M86" s="10">
        <v>3.7199999999999997E-2</v>
      </c>
      <c r="N86" s="9">
        <v>47440</v>
      </c>
      <c r="O86" s="9">
        <v>132.19</v>
      </c>
      <c r="P86" s="9">
        <v>62.71</v>
      </c>
      <c r="Q86" s="10">
        <v>0</v>
      </c>
      <c r="R86" s="10">
        <v>2.29E-2</v>
      </c>
      <c r="S86" s="10">
        <f>P86/'סיכום נכסי ההשקעה'!$B$49</f>
        <v>3.6785292734321023E-3</v>
      </c>
    </row>
    <row r="87" spans="1:19">
      <c r="A87" s="8" t="s">
        <v>299</v>
      </c>
      <c r="B87" s="18">
        <v>6990139</v>
      </c>
      <c r="C87" s="8" t="s">
        <v>146</v>
      </c>
      <c r="D87" s="22">
        <v>0</v>
      </c>
      <c r="E87" s="8">
        <v>699</v>
      </c>
      <c r="F87" s="8" t="s">
        <v>234</v>
      </c>
      <c r="G87" s="8" t="s">
        <v>292</v>
      </c>
      <c r="H87" s="8" t="s">
        <v>220</v>
      </c>
      <c r="I87" s="22">
        <v>0</v>
      </c>
      <c r="J87" s="18">
        <v>1.1100000000000001</v>
      </c>
      <c r="K87" s="8" t="s">
        <v>93</v>
      </c>
      <c r="L87" s="21">
        <v>0.05</v>
      </c>
      <c r="M87" s="10">
        <v>1.78E-2</v>
      </c>
      <c r="N87" s="9">
        <v>13500.45</v>
      </c>
      <c r="O87" s="9">
        <v>129.56</v>
      </c>
      <c r="P87" s="9">
        <v>17.489999999999998</v>
      </c>
      <c r="Q87" s="10">
        <v>0</v>
      </c>
      <c r="R87" s="10">
        <v>6.4000000000000003E-3</v>
      </c>
      <c r="S87" s="10">
        <f>P87/'סיכום נכסי ההשקעה'!$B$49</f>
        <v>1.0259524317067048E-3</v>
      </c>
    </row>
    <row r="88" spans="1:19">
      <c r="A88" s="8" t="s">
        <v>300</v>
      </c>
      <c r="B88" s="18">
        <v>1105543</v>
      </c>
      <c r="C88" s="8" t="s">
        <v>146</v>
      </c>
      <c r="D88" s="22">
        <v>0</v>
      </c>
      <c r="E88" s="8">
        <v>1095</v>
      </c>
      <c r="F88" s="8" t="s">
        <v>284</v>
      </c>
      <c r="G88" s="8" t="s">
        <v>292</v>
      </c>
      <c r="H88" s="8" t="s">
        <v>220</v>
      </c>
      <c r="I88" s="22">
        <v>0</v>
      </c>
      <c r="J88" s="18">
        <v>4.33</v>
      </c>
      <c r="K88" s="8" t="s">
        <v>93</v>
      </c>
      <c r="L88" s="21">
        <v>4.5999999999999999E-2</v>
      </c>
      <c r="M88" s="10">
        <v>2.5999999999999999E-2</v>
      </c>
      <c r="N88" s="9">
        <v>11021.15</v>
      </c>
      <c r="O88" s="9">
        <v>131.94</v>
      </c>
      <c r="P88" s="9">
        <v>14.54</v>
      </c>
      <c r="Q88" s="10">
        <v>0</v>
      </c>
      <c r="R88" s="10">
        <v>5.3E-3</v>
      </c>
      <c r="S88" s="10">
        <f>P88/'סיכום נכסי ההשקעה'!$B$49</f>
        <v>8.5290728170471638E-4</v>
      </c>
    </row>
    <row r="89" spans="1:19">
      <c r="A89" s="8" t="s">
        <v>301</v>
      </c>
      <c r="B89" s="18">
        <v>1106046</v>
      </c>
      <c r="C89" s="8" t="s">
        <v>146</v>
      </c>
      <c r="D89" s="22">
        <v>0</v>
      </c>
      <c r="E89" s="8">
        <v>1095</v>
      </c>
      <c r="F89" s="8" t="s">
        <v>284</v>
      </c>
      <c r="G89" s="8" t="s">
        <v>292</v>
      </c>
      <c r="H89" s="8" t="s">
        <v>220</v>
      </c>
      <c r="I89" s="22">
        <v>0</v>
      </c>
      <c r="J89" s="18">
        <v>4.51</v>
      </c>
      <c r="K89" s="8" t="s">
        <v>93</v>
      </c>
      <c r="L89" s="21">
        <v>4.4999999999999998E-2</v>
      </c>
      <c r="M89" s="10">
        <v>2.64E-2</v>
      </c>
      <c r="N89" s="9">
        <v>19081</v>
      </c>
      <c r="O89" s="9">
        <v>132.08000000000001</v>
      </c>
      <c r="P89" s="9">
        <v>25.2</v>
      </c>
      <c r="Q89" s="10">
        <v>1E-4</v>
      </c>
      <c r="R89" s="10">
        <v>9.1999999999999998E-3</v>
      </c>
      <c r="S89" s="10">
        <f>P89/'סיכום נכסי ההשקעה'!$B$49</f>
        <v>1.4782161966271563E-3</v>
      </c>
    </row>
    <row r="90" spans="1:19">
      <c r="A90" s="8" t="s">
        <v>302</v>
      </c>
      <c r="B90" s="18">
        <v>7770142</v>
      </c>
      <c r="C90" s="8" t="s">
        <v>146</v>
      </c>
      <c r="D90" s="22">
        <v>0</v>
      </c>
      <c r="E90" s="8">
        <v>777</v>
      </c>
      <c r="F90" s="8" t="s">
        <v>303</v>
      </c>
      <c r="G90" s="8" t="s">
        <v>292</v>
      </c>
      <c r="H90" s="8" t="s">
        <v>220</v>
      </c>
      <c r="I90" s="22">
        <v>0</v>
      </c>
      <c r="J90" s="18">
        <v>1.92</v>
      </c>
      <c r="K90" s="8" t="s">
        <v>93</v>
      </c>
      <c r="L90" s="21">
        <v>5.1999999999999998E-2</v>
      </c>
      <c r="M90" s="10">
        <v>1.9400000000000001E-2</v>
      </c>
      <c r="N90" s="9">
        <v>50202</v>
      </c>
      <c r="O90" s="9">
        <v>134.84</v>
      </c>
      <c r="P90" s="9">
        <v>67.69</v>
      </c>
      <c r="Q90" s="10">
        <v>0</v>
      </c>
      <c r="R90" s="10">
        <v>2.47E-2</v>
      </c>
      <c r="S90" s="10">
        <f>P90/'סיכום נכסי ההשקעה'!$B$49</f>
        <v>3.970652950384612E-3</v>
      </c>
    </row>
    <row r="91" spans="1:19">
      <c r="A91" s="8" t="s">
        <v>304</v>
      </c>
      <c r="B91" s="18">
        <v>1820141</v>
      </c>
      <c r="C91" s="8" t="s">
        <v>146</v>
      </c>
      <c r="D91" s="22">
        <v>0</v>
      </c>
      <c r="E91" s="8">
        <v>182</v>
      </c>
      <c r="F91" s="8" t="s">
        <v>234</v>
      </c>
      <c r="G91" s="8" t="s">
        <v>305</v>
      </c>
      <c r="H91" s="8" t="s">
        <v>257</v>
      </c>
      <c r="I91" s="22">
        <v>0</v>
      </c>
      <c r="J91" s="18">
        <v>1.04</v>
      </c>
      <c r="K91" s="8" t="s">
        <v>93</v>
      </c>
      <c r="L91" s="21">
        <v>6.0999999999999999E-2</v>
      </c>
      <c r="M91" s="10">
        <v>2.07E-2</v>
      </c>
      <c r="N91" s="9">
        <v>8614</v>
      </c>
      <c r="O91" s="9">
        <v>116.5</v>
      </c>
      <c r="P91" s="9">
        <v>10.039999999999999</v>
      </c>
      <c r="Q91" s="10">
        <v>1E-4</v>
      </c>
      <c r="R91" s="10">
        <v>3.7000000000000002E-3</v>
      </c>
      <c r="S91" s="10">
        <f>P91/'סיכום נכסי ההשקעה'!$B$49</f>
        <v>5.8894010373558136E-4</v>
      </c>
    </row>
    <row r="92" spans="1:19">
      <c r="A92" s="8" t="s">
        <v>306</v>
      </c>
      <c r="B92" s="18">
        <v>1123413</v>
      </c>
      <c r="C92" s="8" t="s">
        <v>146</v>
      </c>
      <c r="D92" s="22">
        <v>0</v>
      </c>
      <c r="E92" s="8">
        <v>1382</v>
      </c>
      <c r="F92" s="8" t="s">
        <v>307</v>
      </c>
      <c r="G92" s="8" t="s">
        <v>305</v>
      </c>
      <c r="H92" s="8" t="s">
        <v>257</v>
      </c>
      <c r="I92" s="22">
        <v>0</v>
      </c>
      <c r="J92" s="18">
        <v>0.5</v>
      </c>
      <c r="K92" s="8" t="s">
        <v>93</v>
      </c>
      <c r="L92" s="21">
        <v>2.8000000000000001E-2</v>
      </c>
      <c r="M92" s="10">
        <v>2.87E-2</v>
      </c>
      <c r="N92" s="9">
        <v>17462.46</v>
      </c>
      <c r="O92" s="9">
        <v>104.77</v>
      </c>
      <c r="P92" s="9">
        <v>18.3</v>
      </c>
      <c r="Q92" s="10">
        <v>2.0000000000000001E-4</v>
      </c>
      <c r="R92" s="10">
        <v>6.7000000000000002E-3</v>
      </c>
      <c r="S92" s="10">
        <f>P92/'סיכום נכסי ההשקעה'!$B$49</f>
        <v>1.0734665237411493E-3</v>
      </c>
    </row>
    <row r="93" spans="1:19">
      <c r="A93" s="8" t="s">
        <v>308</v>
      </c>
      <c r="B93" s="18">
        <v>1127588</v>
      </c>
      <c r="C93" s="8" t="s">
        <v>146</v>
      </c>
      <c r="D93" s="22">
        <v>0</v>
      </c>
      <c r="E93" s="8">
        <v>1382</v>
      </c>
      <c r="F93" s="8" t="s">
        <v>307</v>
      </c>
      <c r="G93" s="8" t="s">
        <v>305</v>
      </c>
      <c r="H93" s="8" t="s">
        <v>257</v>
      </c>
      <c r="I93" s="22">
        <v>0</v>
      </c>
      <c r="J93" s="18">
        <v>1.71</v>
      </c>
      <c r="K93" s="8" t="s">
        <v>93</v>
      </c>
      <c r="L93" s="21">
        <v>4.2000000000000003E-2</v>
      </c>
      <c r="M93" s="10">
        <v>2.8799999999999999E-2</v>
      </c>
      <c r="N93" s="9">
        <v>27753.49</v>
      </c>
      <c r="O93" s="9">
        <v>104.69</v>
      </c>
      <c r="P93" s="9">
        <v>29.06</v>
      </c>
      <c r="Q93" s="10">
        <v>0</v>
      </c>
      <c r="R93" s="10">
        <v>1.06E-2</v>
      </c>
      <c r="S93" s="10">
        <f>P93/'סיכום נכסי ההשקעה'!$B$49</f>
        <v>1.7046413759517923E-3</v>
      </c>
    </row>
    <row r="94" spans="1:19">
      <c r="A94" s="8" t="s">
        <v>309</v>
      </c>
      <c r="B94" s="18">
        <v>1122233</v>
      </c>
      <c r="C94" s="8" t="s">
        <v>146</v>
      </c>
      <c r="D94" s="22">
        <v>0</v>
      </c>
      <c r="E94" s="8">
        <v>1172</v>
      </c>
      <c r="F94" s="8" t="s">
        <v>234</v>
      </c>
      <c r="G94" s="8" t="s">
        <v>305</v>
      </c>
      <c r="H94" s="8" t="s">
        <v>257</v>
      </c>
      <c r="I94" s="22">
        <v>0</v>
      </c>
      <c r="J94" s="18">
        <v>2.06</v>
      </c>
      <c r="K94" s="8" t="s">
        <v>93</v>
      </c>
      <c r="L94" s="21">
        <v>5.8999999999999997E-2</v>
      </c>
      <c r="M94" s="10">
        <v>2.3400000000000001E-2</v>
      </c>
      <c r="N94" s="9">
        <v>13028.54</v>
      </c>
      <c r="O94" s="9">
        <v>114.94</v>
      </c>
      <c r="P94" s="9">
        <v>14.97</v>
      </c>
      <c r="Q94" s="10">
        <v>0</v>
      </c>
      <c r="R94" s="10">
        <v>5.4999999999999997E-3</v>
      </c>
      <c r="S94" s="10">
        <f>P94/'סיכום נכסי ההשקעה'!$B$49</f>
        <v>8.7813081204398942E-4</v>
      </c>
    </row>
    <row r="95" spans="1:19">
      <c r="A95" s="8" t="s">
        <v>310</v>
      </c>
      <c r="B95" s="18">
        <v>1127414</v>
      </c>
      <c r="C95" s="8" t="s">
        <v>146</v>
      </c>
      <c r="D95" s="22">
        <v>0</v>
      </c>
      <c r="E95" s="8">
        <v>1248</v>
      </c>
      <c r="F95" s="8" t="s">
        <v>217</v>
      </c>
      <c r="G95" s="8" t="s">
        <v>305</v>
      </c>
      <c r="H95" s="8" t="s">
        <v>220</v>
      </c>
      <c r="I95" s="22">
        <v>0</v>
      </c>
      <c r="J95" s="18">
        <v>4.49</v>
      </c>
      <c r="K95" s="8" t="s">
        <v>93</v>
      </c>
      <c r="L95" s="21">
        <v>2.4E-2</v>
      </c>
      <c r="M95" s="10">
        <v>1.78E-2</v>
      </c>
      <c r="N95" s="9">
        <v>44000</v>
      </c>
      <c r="O95" s="9">
        <v>105.12</v>
      </c>
      <c r="P95" s="9">
        <v>46.25</v>
      </c>
      <c r="Q95" s="10">
        <v>2.9999999999999997E-4</v>
      </c>
      <c r="R95" s="10">
        <v>1.6899999999999998E-2</v>
      </c>
      <c r="S95" s="10">
        <f>P95/'סיכום נכסי ההשקעה'!$B$49</f>
        <v>2.712995995793888E-3</v>
      </c>
    </row>
    <row r="96" spans="1:19">
      <c r="A96" s="8" t="s">
        <v>311</v>
      </c>
      <c r="B96" s="18">
        <v>6320071</v>
      </c>
      <c r="C96" s="8" t="s">
        <v>146</v>
      </c>
      <c r="D96" s="22">
        <v>0</v>
      </c>
      <c r="E96" s="8">
        <v>632</v>
      </c>
      <c r="F96" s="8" t="s">
        <v>312</v>
      </c>
      <c r="G96" s="8" t="s">
        <v>305</v>
      </c>
      <c r="H96" s="8" t="s">
        <v>220</v>
      </c>
      <c r="I96" s="22">
        <v>0</v>
      </c>
      <c r="J96" s="18">
        <v>1.74</v>
      </c>
      <c r="K96" s="8" t="s">
        <v>93</v>
      </c>
      <c r="L96" s="21">
        <v>4.65E-2</v>
      </c>
      <c r="M96" s="10">
        <v>1.84E-2</v>
      </c>
      <c r="N96" s="9">
        <v>4285.72</v>
      </c>
      <c r="O96" s="9">
        <v>120.78</v>
      </c>
      <c r="P96" s="9">
        <v>5.18</v>
      </c>
      <c r="Q96" s="10">
        <v>1E-4</v>
      </c>
      <c r="R96" s="10">
        <v>1.9E-3</v>
      </c>
      <c r="S96" s="10">
        <f>P96/'סיכום נכסי ההשקעה'!$B$49</f>
        <v>3.0385555152891548E-4</v>
      </c>
    </row>
    <row r="97" spans="1:19">
      <c r="A97" s="8" t="s">
        <v>313</v>
      </c>
      <c r="B97" s="18">
        <v>1098656</v>
      </c>
      <c r="C97" s="8" t="s">
        <v>146</v>
      </c>
      <c r="D97" s="22">
        <v>0</v>
      </c>
      <c r="E97" s="8">
        <v>1349</v>
      </c>
      <c r="F97" s="8" t="s">
        <v>234</v>
      </c>
      <c r="G97" s="8" t="s">
        <v>305</v>
      </c>
      <c r="H97" s="8" t="s">
        <v>257</v>
      </c>
      <c r="I97" s="22">
        <v>0</v>
      </c>
      <c r="J97" s="18">
        <v>0.91</v>
      </c>
      <c r="K97" s="8" t="s">
        <v>93</v>
      </c>
      <c r="L97" s="21">
        <v>4.7E-2</v>
      </c>
      <c r="M97" s="10">
        <v>2.18E-2</v>
      </c>
      <c r="N97" s="9">
        <v>5212.67</v>
      </c>
      <c r="O97" s="9">
        <v>121.68</v>
      </c>
      <c r="P97" s="9">
        <v>6.34</v>
      </c>
      <c r="Q97" s="10">
        <v>0</v>
      </c>
      <c r="R97" s="10">
        <v>2.3E-3</v>
      </c>
      <c r="S97" s="10">
        <f>P97/'סיכום נכסי ההשקעה'!$B$49</f>
        <v>3.7190042407207031E-4</v>
      </c>
    </row>
    <row r="98" spans="1:19">
      <c r="A98" s="8" t="s">
        <v>314</v>
      </c>
      <c r="B98" s="18">
        <v>1119999</v>
      </c>
      <c r="C98" s="8" t="s">
        <v>146</v>
      </c>
      <c r="D98" s="22">
        <v>0</v>
      </c>
      <c r="E98" s="8">
        <v>1349</v>
      </c>
      <c r="F98" s="8" t="s">
        <v>234</v>
      </c>
      <c r="G98" s="8" t="s">
        <v>305</v>
      </c>
      <c r="H98" s="8" t="s">
        <v>257</v>
      </c>
      <c r="I98" s="22">
        <v>0</v>
      </c>
      <c r="J98" s="18">
        <v>3.02</v>
      </c>
      <c r="K98" s="8" t="s">
        <v>93</v>
      </c>
      <c r="L98" s="21">
        <v>4.8000000000000001E-2</v>
      </c>
      <c r="M98" s="10">
        <v>2.5600000000000001E-2</v>
      </c>
      <c r="N98" s="9">
        <v>68190</v>
      </c>
      <c r="O98" s="9">
        <v>116.49</v>
      </c>
      <c r="P98" s="9">
        <v>79.430000000000007</v>
      </c>
      <c r="Q98" s="10">
        <v>1E-4</v>
      </c>
      <c r="R98" s="10">
        <v>2.9000000000000001E-2</v>
      </c>
      <c r="S98" s="10">
        <f>P98/'סיכום נכסי ההשקעה'!$B$49</f>
        <v>4.6593139880196444E-3</v>
      </c>
    </row>
    <row r="99" spans="1:19">
      <c r="A99" s="8" t="s">
        <v>315</v>
      </c>
      <c r="B99" s="18">
        <v>1107341</v>
      </c>
      <c r="C99" s="8" t="s">
        <v>146</v>
      </c>
      <c r="D99" s="22">
        <v>0</v>
      </c>
      <c r="E99" s="8">
        <v>2156</v>
      </c>
      <c r="F99" s="8" t="s">
        <v>240</v>
      </c>
      <c r="G99" s="8" t="s">
        <v>316</v>
      </c>
      <c r="H99" s="8" t="s">
        <v>257</v>
      </c>
      <c r="I99" s="22">
        <v>0</v>
      </c>
      <c r="J99" s="18">
        <v>0.09</v>
      </c>
      <c r="K99" s="8" t="s">
        <v>93</v>
      </c>
      <c r="L99" s="21">
        <v>0.05</v>
      </c>
      <c r="M99" s="10">
        <v>8.4500000000000006E-2</v>
      </c>
      <c r="N99" s="9">
        <v>0.2</v>
      </c>
      <c r="O99" s="9">
        <v>122.3</v>
      </c>
      <c r="P99" s="9">
        <v>0</v>
      </c>
      <c r="Q99" s="10">
        <v>0</v>
      </c>
      <c r="R99" s="10">
        <v>0</v>
      </c>
      <c r="S99" s="10">
        <f>P99/'סיכום נכסי ההשקעה'!$B$49</f>
        <v>0</v>
      </c>
    </row>
    <row r="100" spans="1:19">
      <c r="A100" s="8" t="s">
        <v>317</v>
      </c>
      <c r="B100" s="18">
        <v>1980200</v>
      </c>
      <c r="C100" s="8" t="s">
        <v>146</v>
      </c>
      <c r="D100" s="22">
        <v>0</v>
      </c>
      <c r="E100" s="8">
        <v>198</v>
      </c>
      <c r="F100" s="8" t="s">
        <v>234</v>
      </c>
      <c r="G100" s="8" t="s">
        <v>316</v>
      </c>
      <c r="H100" s="8" t="s">
        <v>257</v>
      </c>
      <c r="I100" s="22">
        <v>0</v>
      </c>
      <c r="J100" s="18">
        <v>0.17</v>
      </c>
      <c r="K100" s="8" t="s">
        <v>93</v>
      </c>
      <c r="L100" s="21">
        <v>5.0999999999999997E-2</v>
      </c>
      <c r="M100" s="10">
        <v>9.7500000000000003E-2</v>
      </c>
      <c r="N100" s="9">
        <v>1.25</v>
      </c>
      <c r="O100" s="9">
        <v>118.91</v>
      </c>
      <c r="P100" s="9">
        <v>0</v>
      </c>
      <c r="Q100" s="10">
        <v>0</v>
      </c>
      <c r="R100" s="10">
        <v>0</v>
      </c>
      <c r="S100" s="10">
        <f>P100/'סיכום נכסי ההשקעה'!$B$49</f>
        <v>0</v>
      </c>
    </row>
    <row r="101" spans="1:19">
      <c r="A101" s="8" t="s">
        <v>318</v>
      </c>
      <c r="B101" s="18">
        <v>7980121</v>
      </c>
      <c r="C101" s="8" t="s">
        <v>146</v>
      </c>
      <c r="D101" s="22">
        <v>0</v>
      </c>
      <c r="E101" s="8">
        <v>798</v>
      </c>
      <c r="F101" s="8" t="s">
        <v>284</v>
      </c>
      <c r="G101" s="8" t="s">
        <v>319</v>
      </c>
      <c r="H101" s="8" t="s">
        <v>220</v>
      </c>
      <c r="I101" s="22">
        <v>0</v>
      </c>
      <c r="J101" s="18">
        <v>1.57</v>
      </c>
      <c r="K101" s="8" t="s">
        <v>93</v>
      </c>
      <c r="L101" s="21">
        <v>4.4999999999999998E-2</v>
      </c>
      <c r="M101" s="10">
        <v>0.1507</v>
      </c>
      <c r="N101" s="9">
        <v>1081.28</v>
      </c>
      <c r="O101" s="9">
        <v>106.99</v>
      </c>
      <c r="P101" s="9">
        <v>1.1599999999999999</v>
      </c>
      <c r="Q101" s="10">
        <v>0</v>
      </c>
      <c r="R101" s="10">
        <v>4.0000000000000002E-4</v>
      </c>
      <c r="S101" s="10">
        <f>P101/'סיכום נכסי ההשקעה'!$B$49</f>
        <v>6.8044872543154809E-5</v>
      </c>
    </row>
    <row r="102" spans="1:19">
      <c r="A102" s="8" t="s">
        <v>320</v>
      </c>
      <c r="B102" s="18">
        <v>7360063</v>
      </c>
      <c r="C102" s="8" t="s">
        <v>146</v>
      </c>
      <c r="D102" s="22">
        <v>0</v>
      </c>
      <c r="E102" s="8">
        <v>736</v>
      </c>
      <c r="F102" s="8" t="s">
        <v>284</v>
      </c>
      <c r="G102" s="8" t="s">
        <v>1057</v>
      </c>
      <c r="H102" s="22">
        <v>0</v>
      </c>
      <c r="I102" s="22">
        <v>0</v>
      </c>
      <c r="J102" s="27">
        <v>0</v>
      </c>
      <c r="K102" s="8" t="s">
        <v>93</v>
      </c>
      <c r="L102" s="21">
        <v>0</v>
      </c>
      <c r="M102" s="10">
        <v>0</v>
      </c>
      <c r="N102" s="9">
        <v>23.79</v>
      </c>
      <c r="O102" s="9">
        <v>0</v>
      </c>
      <c r="P102" s="9">
        <v>0</v>
      </c>
      <c r="Q102" s="10">
        <v>0</v>
      </c>
      <c r="R102" s="10">
        <v>0</v>
      </c>
      <c r="S102" s="10">
        <f>P102/'סיכום נכסי ההשקעה'!$B$49</f>
        <v>0</v>
      </c>
    </row>
    <row r="103" spans="1:19">
      <c r="A103" s="8" t="s">
        <v>321</v>
      </c>
      <c r="B103" s="18">
        <v>5650114</v>
      </c>
      <c r="C103" s="8" t="s">
        <v>146</v>
      </c>
      <c r="D103" s="22">
        <v>0</v>
      </c>
      <c r="E103" s="8">
        <v>565</v>
      </c>
      <c r="F103" s="8" t="s">
        <v>322</v>
      </c>
      <c r="G103" s="8" t="s">
        <v>1057</v>
      </c>
      <c r="H103" s="22">
        <v>0</v>
      </c>
      <c r="I103" s="22">
        <v>0</v>
      </c>
      <c r="J103" s="18">
        <v>2.34</v>
      </c>
      <c r="K103" s="8" t="s">
        <v>93</v>
      </c>
      <c r="L103" s="21">
        <v>5.1499999999999997E-2</v>
      </c>
      <c r="M103" s="10">
        <v>1.77E-2</v>
      </c>
      <c r="N103" s="9">
        <v>15049.8</v>
      </c>
      <c r="O103" s="9">
        <v>118</v>
      </c>
      <c r="P103" s="9">
        <v>17.760000000000002</v>
      </c>
      <c r="Q103" s="10">
        <v>0</v>
      </c>
      <c r="R103" s="10">
        <v>6.4999999999999997E-3</v>
      </c>
      <c r="S103" s="10">
        <f>P103/'סיכום נכסי ההשקעה'!$B$49</f>
        <v>1.0417904623848532E-3</v>
      </c>
    </row>
    <row r="104" spans="1:19">
      <c r="A104" s="8" t="s">
        <v>323</v>
      </c>
      <c r="B104" s="18">
        <v>1118892</v>
      </c>
      <c r="C104" s="8" t="s">
        <v>146</v>
      </c>
      <c r="D104" s="22">
        <v>0</v>
      </c>
      <c r="E104" s="8">
        <v>1132</v>
      </c>
      <c r="F104" s="8" t="s">
        <v>240</v>
      </c>
      <c r="G104" s="8" t="s">
        <v>1057</v>
      </c>
      <c r="H104" s="22">
        <v>0</v>
      </c>
      <c r="I104" s="22">
        <v>0</v>
      </c>
      <c r="J104" s="18">
        <v>0.25</v>
      </c>
      <c r="K104" s="8" t="s">
        <v>93</v>
      </c>
      <c r="L104" s="21">
        <v>4.3999999999999997E-2</v>
      </c>
      <c r="M104" s="10">
        <v>6.7000000000000004E-2</v>
      </c>
      <c r="N104" s="9">
        <v>65.5</v>
      </c>
      <c r="O104" s="9">
        <v>109.64</v>
      </c>
      <c r="P104" s="9">
        <v>7.0000000000000007E-2</v>
      </c>
      <c r="Q104" s="10">
        <v>0</v>
      </c>
      <c r="R104" s="10">
        <v>0</v>
      </c>
      <c r="S104" s="10">
        <f>P104/'סיכום נכסי ההשקעה'!$B$49</f>
        <v>4.1061561017421013E-6</v>
      </c>
    </row>
    <row r="105" spans="1:19">
      <c r="A105" s="16" t="s">
        <v>324</v>
      </c>
      <c r="B105" s="17"/>
      <c r="C105" s="16"/>
      <c r="D105" s="22"/>
      <c r="E105" s="16"/>
      <c r="F105" s="16"/>
      <c r="G105" s="16"/>
      <c r="H105" s="16"/>
      <c r="I105" s="22"/>
      <c r="J105" s="17">
        <v>4.1399999999999997</v>
      </c>
      <c r="K105" s="16"/>
      <c r="M105" s="20">
        <v>1.7100000000000001E-2</v>
      </c>
      <c r="N105" s="19">
        <v>1673176.41</v>
      </c>
      <c r="P105" s="19">
        <v>1971.18</v>
      </c>
      <c r="R105" s="20">
        <v>0.71889999999999998</v>
      </c>
      <c r="S105" s="20">
        <f>SUM(S18:S104)</f>
        <v>0.11562994241878634</v>
      </c>
    </row>
    <row r="107" spans="1:19">
      <c r="A107" s="16" t="s">
        <v>325</v>
      </c>
      <c r="B107" s="17"/>
      <c r="C107" s="16"/>
      <c r="D107" s="16"/>
      <c r="E107" s="16"/>
      <c r="F107" s="16"/>
      <c r="G107" s="16"/>
      <c r="H107" s="16"/>
      <c r="I107" s="16"/>
      <c r="K107" s="16"/>
    </row>
    <row r="108" spans="1:19">
      <c r="A108" s="8" t="s">
        <v>326</v>
      </c>
      <c r="B108" s="18">
        <v>6040323</v>
      </c>
      <c r="C108" s="8" t="s">
        <v>146</v>
      </c>
      <c r="D108" s="22">
        <v>0</v>
      </c>
      <c r="E108" s="8">
        <v>604</v>
      </c>
      <c r="F108" s="8" t="s">
        <v>217</v>
      </c>
      <c r="G108" s="8" t="s">
        <v>92</v>
      </c>
      <c r="H108" s="8" t="s">
        <v>218</v>
      </c>
      <c r="I108" s="8"/>
      <c r="J108" s="18">
        <v>7.57</v>
      </c>
      <c r="K108" s="8" t="s">
        <v>93</v>
      </c>
      <c r="L108" s="21">
        <v>3.0099999999999998E-2</v>
      </c>
      <c r="M108" s="10">
        <v>2.7799999999999998E-2</v>
      </c>
      <c r="N108" s="9">
        <v>44000</v>
      </c>
      <c r="O108" s="9">
        <v>101.89</v>
      </c>
      <c r="P108" s="9">
        <v>44.83</v>
      </c>
      <c r="Q108" s="10">
        <v>0</v>
      </c>
      <c r="R108" s="10">
        <v>1.6400000000000001E-2</v>
      </c>
      <c r="S108" s="10">
        <f>P108/'סיכום נכסי ההשקעה'!$B$49</f>
        <v>2.6296996863014056E-3</v>
      </c>
    </row>
    <row r="109" spans="1:19">
      <c r="A109" s="8" t="s">
        <v>327</v>
      </c>
      <c r="B109" s="18">
        <v>2310134</v>
      </c>
      <c r="C109" s="8" t="s">
        <v>146</v>
      </c>
      <c r="D109" s="22">
        <v>0</v>
      </c>
      <c r="E109" s="8">
        <v>231</v>
      </c>
      <c r="F109" s="8" t="s">
        <v>217</v>
      </c>
      <c r="G109" s="8" t="s">
        <v>92</v>
      </c>
      <c r="H109" s="8" t="s">
        <v>220</v>
      </c>
      <c r="I109" s="8"/>
      <c r="J109" s="18">
        <v>4.42</v>
      </c>
      <c r="K109" s="8" t="s">
        <v>93</v>
      </c>
      <c r="L109" s="21">
        <v>2.7400000000000001E-2</v>
      </c>
      <c r="M109" s="10">
        <v>1.5299999999999999E-2</v>
      </c>
      <c r="N109" s="9">
        <v>13000</v>
      </c>
      <c r="O109" s="9">
        <v>106.3</v>
      </c>
      <c r="P109" s="9">
        <v>13.82</v>
      </c>
      <c r="Q109" s="10">
        <v>0</v>
      </c>
      <c r="R109" s="10">
        <v>5.0000000000000001E-3</v>
      </c>
      <c r="S109" s="10">
        <f>P109/'סיכום נכסי ההשקעה'!$B$49</f>
        <v>8.1067253322965479E-4</v>
      </c>
    </row>
    <row r="110" spans="1:19">
      <c r="A110" s="8" t="s">
        <v>328</v>
      </c>
      <c r="B110" s="18">
        <v>2310175</v>
      </c>
      <c r="C110" s="8" t="s">
        <v>146</v>
      </c>
      <c r="D110" s="22">
        <v>0</v>
      </c>
      <c r="E110" s="8">
        <v>231</v>
      </c>
      <c r="F110" s="8" t="s">
        <v>217</v>
      </c>
      <c r="G110" s="8" t="s">
        <v>92</v>
      </c>
      <c r="H110" s="8" t="s">
        <v>220</v>
      </c>
      <c r="I110" s="8"/>
      <c r="J110" s="18">
        <v>6.2</v>
      </c>
      <c r="K110" s="8" t="s">
        <v>93</v>
      </c>
      <c r="L110" s="21">
        <v>2.47E-2</v>
      </c>
      <c r="M110" s="10">
        <v>2.2700000000000001E-2</v>
      </c>
      <c r="N110" s="9">
        <v>13000</v>
      </c>
      <c r="O110" s="9">
        <v>101.96</v>
      </c>
      <c r="P110" s="9">
        <v>13.25</v>
      </c>
      <c r="Q110" s="10">
        <v>0</v>
      </c>
      <c r="R110" s="10">
        <v>4.7999999999999996E-3</v>
      </c>
      <c r="S110" s="10">
        <f>P110/'סיכום נכסי ההשקעה'!$B$49</f>
        <v>7.772366906868977E-4</v>
      </c>
    </row>
    <row r="111" spans="1:19">
      <c r="A111" s="8" t="s">
        <v>328</v>
      </c>
      <c r="B111" s="18">
        <v>2310167</v>
      </c>
      <c r="C111" s="8" t="s">
        <v>146</v>
      </c>
      <c r="D111" s="22">
        <v>0</v>
      </c>
      <c r="E111" s="8">
        <v>231</v>
      </c>
      <c r="F111" s="8" t="s">
        <v>217</v>
      </c>
      <c r="G111" s="8" t="s">
        <v>92</v>
      </c>
      <c r="H111" s="8" t="s">
        <v>220</v>
      </c>
      <c r="I111" s="8"/>
      <c r="J111" s="18">
        <v>8.48</v>
      </c>
      <c r="K111" s="8" t="s">
        <v>93</v>
      </c>
      <c r="L111" s="21">
        <v>2.98E-2</v>
      </c>
      <c r="M111" s="10">
        <v>2.9700000000000001E-2</v>
      </c>
      <c r="N111" s="9">
        <v>13000</v>
      </c>
      <c r="O111" s="9">
        <v>101.02</v>
      </c>
      <c r="P111" s="9">
        <v>13.13</v>
      </c>
      <c r="Q111" s="10">
        <v>0</v>
      </c>
      <c r="R111" s="10">
        <v>4.7999999999999996E-3</v>
      </c>
      <c r="S111" s="10">
        <f>P111/'סיכום נכסי ההשקעה'!$B$49</f>
        <v>7.7019756594105414E-4</v>
      </c>
    </row>
    <row r="112" spans="1:19">
      <c r="A112" s="8" t="s">
        <v>329</v>
      </c>
      <c r="B112" s="18">
        <v>1119635</v>
      </c>
      <c r="C112" s="8" t="s">
        <v>146</v>
      </c>
      <c r="D112" s="22">
        <v>0</v>
      </c>
      <c r="E112" s="8">
        <v>1040</v>
      </c>
      <c r="F112" s="8" t="s">
        <v>270</v>
      </c>
      <c r="G112" s="8" t="s">
        <v>227</v>
      </c>
      <c r="H112" s="8" t="s">
        <v>257</v>
      </c>
      <c r="I112" s="8"/>
      <c r="J112" s="18">
        <v>2.61</v>
      </c>
      <c r="K112" s="8" t="s">
        <v>93</v>
      </c>
      <c r="L112" s="21">
        <v>4.8399999999999999E-2</v>
      </c>
      <c r="M112" s="10">
        <v>1.1599999999999999E-2</v>
      </c>
      <c r="N112" s="9">
        <v>6210.45</v>
      </c>
      <c r="O112" s="9">
        <v>111.11</v>
      </c>
      <c r="P112" s="9">
        <v>6.9</v>
      </c>
      <c r="Q112" s="10">
        <v>0</v>
      </c>
      <c r="R112" s="10">
        <v>2.5000000000000001E-3</v>
      </c>
      <c r="S112" s="10">
        <f>P112/'סיכום נכסי ההשקעה'!$B$49</f>
        <v>4.0474967288600715E-4</v>
      </c>
    </row>
    <row r="113" spans="1:19">
      <c r="A113" s="8" t="s">
        <v>330</v>
      </c>
      <c r="B113" s="18">
        <v>6040281</v>
      </c>
      <c r="C113" s="8" t="s">
        <v>146</v>
      </c>
      <c r="D113" s="22">
        <v>0</v>
      </c>
      <c r="E113" s="8">
        <v>604</v>
      </c>
      <c r="F113" s="8" t="s">
        <v>217</v>
      </c>
      <c r="G113" s="8" t="s">
        <v>227</v>
      </c>
      <c r="H113" s="8" t="s">
        <v>218</v>
      </c>
      <c r="I113" s="8"/>
      <c r="J113" s="18">
        <v>1.9</v>
      </c>
      <c r="K113" s="8" t="s">
        <v>93</v>
      </c>
      <c r="L113" s="21">
        <v>5.3999999999999999E-2</v>
      </c>
      <c r="M113" s="10">
        <v>8.0999999999999996E-3</v>
      </c>
      <c r="N113" s="9">
        <v>10000</v>
      </c>
      <c r="O113" s="9">
        <v>109.11</v>
      </c>
      <c r="P113" s="9">
        <v>10.91</v>
      </c>
      <c r="Q113" s="10">
        <v>0</v>
      </c>
      <c r="R113" s="10">
        <v>4.0000000000000001E-3</v>
      </c>
      <c r="S113" s="10">
        <f>P113/'סיכום נכסי ההשקעה'!$B$49</f>
        <v>6.3997375814294746E-4</v>
      </c>
    </row>
    <row r="114" spans="1:19">
      <c r="A114" s="8" t="s">
        <v>331</v>
      </c>
      <c r="B114" s="18">
        <v>7590144</v>
      </c>
      <c r="C114" s="8" t="s">
        <v>146</v>
      </c>
      <c r="D114" s="22">
        <v>0</v>
      </c>
      <c r="E114" s="8">
        <v>759</v>
      </c>
      <c r="F114" s="8" t="s">
        <v>234</v>
      </c>
      <c r="G114" s="8" t="s">
        <v>255</v>
      </c>
      <c r="H114" s="8" t="s">
        <v>218</v>
      </c>
      <c r="I114" s="8"/>
      <c r="J114" s="18">
        <v>1.05</v>
      </c>
      <c r="K114" s="8" t="s">
        <v>93</v>
      </c>
      <c r="L114" s="21">
        <v>6.4100000000000004E-2</v>
      </c>
      <c r="M114" s="10">
        <v>8.9999999999999993E-3</v>
      </c>
      <c r="N114" s="9">
        <v>11433</v>
      </c>
      <c r="O114" s="9">
        <v>108.58</v>
      </c>
      <c r="P114" s="9">
        <v>12.41</v>
      </c>
      <c r="Q114" s="10">
        <v>0</v>
      </c>
      <c r="R114" s="10">
        <v>4.4999999999999997E-3</v>
      </c>
      <c r="S114" s="10">
        <f>P114/'סיכום נכסי ההשקעה'!$B$49</f>
        <v>7.2796281746599254E-4</v>
      </c>
    </row>
    <row r="115" spans="1:19">
      <c r="A115" s="8" t="s">
        <v>332</v>
      </c>
      <c r="B115" s="18">
        <v>6910137</v>
      </c>
      <c r="C115" s="8" t="s">
        <v>146</v>
      </c>
      <c r="D115" s="22">
        <v>0</v>
      </c>
      <c r="E115" s="8">
        <v>691</v>
      </c>
      <c r="F115" s="8" t="s">
        <v>217</v>
      </c>
      <c r="G115" s="8" t="s">
        <v>255</v>
      </c>
      <c r="H115" s="8" t="s">
        <v>220</v>
      </c>
      <c r="I115" s="8"/>
      <c r="J115" s="18">
        <v>4.5199999999999996</v>
      </c>
      <c r="K115" s="8" t="s">
        <v>93</v>
      </c>
      <c r="L115" s="21">
        <v>6.4000000000000001E-2</v>
      </c>
      <c r="M115" s="10">
        <v>1.83E-2</v>
      </c>
      <c r="N115" s="9">
        <v>7460</v>
      </c>
      <c r="O115" s="9">
        <v>124.52</v>
      </c>
      <c r="P115" s="9">
        <v>9.2899999999999991</v>
      </c>
      <c r="Q115" s="10">
        <v>0</v>
      </c>
      <c r="R115" s="10">
        <v>3.3999999999999998E-3</v>
      </c>
      <c r="S115" s="10">
        <f>P115/'סיכום נכסי ההשקעה'!$B$49</f>
        <v>5.4494557407405882E-4</v>
      </c>
    </row>
    <row r="116" spans="1:19">
      <c r="A116" s="8" t="s">
        <v>333</v>
      </c>
      <c r="B116" s="18">
        <v>7480064</v>
      </c>
      <c r="C116" s="8" t="s">
        <v>146</v>
      </c>
      <c r="D116" s="22">
        <v>0</v>
      </c>
      <c r="E116" s="8">
        <v>748</v>
      </c>
      <c r="F116" s="8" t="s">
        <v>217</v>
      </c>
      <c r="G116" s="8" t="s">
        <v>255</v>
      </c>
      <c r="H116" s="8" t="s">
        <v>218</v>
      </c>
      <c r="I116" s="8"/>
      <c r="J116" s="18">
        <v>0.44</v>
      </c>
      <c r="K116" s="8" t="s">
        <v>93</v>
      </c>
      <c r="L116" s="21">
        <v>6.8000000000000005E-2</v>
      </c>
      <c r="M116" s="10">
        <v>6.0000000000000001E-3</v>
      </c>
      <c r="N116" s="9">
        <v>3221</v>
      </c>
      <c r="O116" s="9">
        <v>106.52</v>
      </c>
      <c r="P116" s="9">
        <v>3.43</v>
      </c>
      <c r="Q116" s="10">
        <v>0</v>
      </c>
      <c r="R116" s="10">
        <v>1.2999999999999999E-3</v>
      </c>
      <c r="S116" s="10">
        <f>P116/'סיכום נכסי ההשקעה'!$B$49</f>
        <v>2.0120164898536295E-4</v>
      </c>
    </row>
    <row r="117" spans="1:19">
      <c r="A117" s="8" t="s">
        <v>334</v>
      </c>
      <c r="B117" s="18">
        <v>1126051</v>
      </c>
      <c r="C117" s="8" t="s">
        <v>146</v>
      </c>
      <c r="D117" s="22">
        <v>0</v>
      </c>
      <c r="E117" s="8">
        <v>1291</v>
      </c>
      <c r="F117" s="8" t="s">
        <v>217</v>
      </c>
      <c r="G117" s="8" t="s">
        <v>255</v>
      </c>
      <c r="H117" s="8" t="s">
        <v>220</v>
      </c>
      <c r="I117" s="8"/>
      <c r="J117" s="18">
        <v>1</v>
      </c>
      <c r="K117" s="8" t="s">
        <v>93</v>
      </c>
      <c r="L117" s="21">
        <v>1.3207999999999999E-2</v>
      </c>
      <c r="M117" s="10">
        <v>3.2000000000000002E-3</v>
      </c>
      <c r="N117" s="9">
        <v>13343.33</v>
      </c>
      <c r="O117" s="9">
        <v>101</v>
      </c>
      <c r="P117" s="9">
        <v>13.48</v>
      </c>
      <c r="Q117" s="10">
        <v>1E-4</v>
      </c>
      <c r="R117" s="10">
        <v>4.8999999999999998E-3</v>
      </c>
      <c r="S117" s="10">
        <f>P117/'סיכום נכסי ההשקעה'!$B$49</f>
        <v>7.9072834644976469E-4</v>
      </c>
    </row>
    <row r="118" spans="1:19">
      <c r="A118" s="8" t="s">
        <v>335</v>
      </c>
      <c r="B118" s="18">
        <v>1126056</v>
      </c>
      <c r="C118" s="8" t="s">
        <v>146</v>
      </c>
      <c r="D118" s="22">
        <v>0</v>
      </c>
      <c r="E118" s="8">
        <v>1291</v>
      </c>
      <c r="F118" s="8" t="s">
        <v>217</v>
      </c>
      <c r="G118" s="8" t="s">
        <v>255</v>
      </c>
      <c r="H118" s="8" t="s">
        <v>220</v>
      </c>
      <c r="I118" s="8"/>
      <c r="K118" s="8" t="s">
        <v>93</v>
      </c>
      <c r="L118" s="21">
        <v>0</v>
      </c>
      <c r="M118" s="10">
        <v>0</v>
      </c>
      <c r="N118" s="9">
        <v>44.05</v>
      </c>
      <c r="O118" s="9">
        <v>100</v>
      </c>
      <c r="P118" s="9">
        <v>0.04</v>
      </c>
      <c r="Q118" s="10">
        <v>0</v>
      </c>
      <c r="R118" s="10">
        <v>0</v>
      </c>
      <c r="S118" s="10">
        <f>P118/'סיכום נכסי ההשקעה'!$B$49</f>
        <v>2.3463749152812008E-6</v>
      </c>
    </row>
    <row r="119" spans="1:19">
      <c r="A119" s="8" t="s">
        <v>336</v>
      </c>
      <c r="B119" s="18">
        <v>1119205</v>
      </c>
      <c r="C119" s="8" t="s">
        <v>146</v>
      </c>
      <c r="D119" s="22">
        <v>0</v>
      </c>
      <c r="E119" s="8">
        <v>1367</v>
      </c>
      <c r="F119" s="8" t="s">
        <v>246</v>
      </c>
      <c r="G119" s="8" t="s">
        <v>255</v>
      </c>
      <c r="H119" s="8" t="s">
        <v>220</v>
      </c>
      <c r="I119" s="8"/>
      <c r="J119" s="18">
        <v>6.28</v>
      </c>
      <c r="K119" s="8" t="s">
        <v>93</v>
      </c>
      <c r="L119" s="21">
        <v>1.8835999999999999E-2</v>
      </c>
      <c r="M119" s="10">
        <v>1.3299999999999999E-2</v>
      </c>
      <c r="N119" s="9">
        <v>15576</v>
      </c>
      <c r="O119" s="9">
        <v>103.7</v>
      </c>
      <c r="P119" s="9">
        <v>16.149999999999999</v>
      </c>
      <c r="Q119" s="10">
        <v>1E-4</v>
      </c>
      <c r="R119" s="10">
        <v>5.8999999999999999E-3</v>
      </c>
      <c r="S119" s="10">
        <f>P119/'סיכום נכסי ההשקעה'!$B$49</f>
        <v>9.4734887204478467E-4</v>
      </c>
    </row>
    <row r="120" spans="1:19">
      <c r="A120" s="8" t="s">
        <v>337</v>
      </c>
      <c r="B120" s="18">
        <v>1135920</v>
      </c>
      <c r="C120" s="8" t="s">
        <v>146</v>
      </c>
      <c r="D120" s="22">
        <v>0</v>
      </c>
      <c r="E120" s="8">
        <v>1431</v>
      </c>
      <c r="F120" s="8" t="s">
        <v>246</v>
      </c>
      <c r="G120" s="8" t="s">
        <v>255</v>
      </c>
      <c r="H120" s="8" t="s">
        <v>257</v>
      </c>
      <c r="I120" s="8"/>
      <c r="J120" s="18">
        <v>9.41</v>
      </c>
      <c r="K120" s="8" t="s">
        <v>93</v>
      </c>
      <c r="L120" s="21">
        <v>4.1000000000000002E-2</v>
      </c>
      <c r="M120" s="10">
        <v>3.6499999999999998E-2</v>
      </c>
      <c r="N120" s="9">
        <v>14000</v>
      </c>
      <c r="O120" s="9">
        <v>105.62</v>
      </c>
      <c r="P120" s="9">
        <v>14.79</v>
      </c>
      <c r="Q120" s="10">
        <v>1E-4</v>
      </c>
      <c r="R120" s="10">
        <v>5.4000000000000003E-3</v>
      </c>
      <c r="S120" s="10">
        <f>P120/'סיכום נכסי ההשקעה'!$B$49</f>
        <v>8.6757212492522386E-4</v>
      </c>
    </row>
    <row r="121" spans="1:19">
      <c r="A121" s="8" t="s">
        <v>338</v>
      </c>
      <c r="B121" s="18">
        <v>1115070</v>
      </c>
      <c r="C121" s="8" t="s">
        <v>146</v>
      </c>
      <c r="D121" s="22">
        <v>0</v>
      </c>
      <c r="E121" s="8">
        <v>1095</v>
      </c>
      <c r="F121" s="8" t="s">
        <v>284</v>
      </c>
      <c r="G121" s="8" t="s">
        <v>281</v>
      </c>
      <c r="H121" s="8" t="s">
        <v>257</v>
      </c>
      <c r="I121" s="8"/>
      <c r="J121" s="18">
        <v>1.01</v>
      </c>
      <c r="K121" s="8" t="s">
        <v>93</v>
      </c>
      <c r="L121" s="21">
        <v>8.5000000000000006E-2</v>
      </c>
      <c r="M121" s="10">
        <v>1.14E-2</v>
      </c>
      <c r="N121" s="9">
        <v>3502</v>
      </c>
      <c r="O121" s="9">
        <v>111.46</v>
      </c>
      <c r="P121" s="9">
        <v>3.9</v>
      </c>
      <c r="Q121" s="10">
        <v>0</v>
      </c>
      <c r="R121" s="10">
        <v>1.4E-3</v>
      </c>
      <c r="S121" s="10">
        <f>P121/'סיכום נכסי ההשקעה'!$B$49</f>
        <v>2.2877155423991705E-4</v>
      </c>
    </row>
    <row r="122" spans="1:19">
      <c r="A122" s="8" t="s">
        <v>339</v>
      </c>
      <c r="B122" s="18">
        <v>1121201</v>
      </c>
      <c r="C122" s="8" t="s">
        <v>146</v>
      </c>
      <c r="D122" s="22">
        <v>0</v>
      </c>
      <c r="E122" s="8">
        <v>1248</v>
      </c>
      <c r="F122" s="8" t="s">
        <v>217</v>
      </c>
      <c r="G122" s="8" t="s">
        <v>281</v>
      </c>
      <c r="H122" s="8" t="s">
        <v>220</v>
      </c>
      <c r="I122" s="8"/>
      <c r="J122" s="18">
        <v>2.39</v>
      </c>
      <c r="K122" s="8" t="s">
        <v>93</v>
      </c>
      <c r="L122" s="21">
        <v>1.2898E-2</v>
      </c>
      <c r="M122" s="10">
        <v>5.1999999999999998E-3</v>
      </c>
      <c r="N122" s="9">
        <v>9496.7999999999993</v>
      </c>
      <c r="O122" s="9">
        <v>101.95</v>
      </c>
      <c r="P122" s="9">
        <v>9.68</v>
      </c>
      <c r="Q122" s="10">
        <v>0</v>
      </c>
      <c r="R122" s="10">
        <v>3.5000000000000001E-3</v>
      </c>
      <c r="S122" s="10">
        <f>P122/'סיכום נכסי ההשקעה'!$B$49</f>
        <v>5.6782272949805056E-4</v>
      </c>
    </row>
    <row r="123" spans="1:19">
      <c r="A123" s="8" t="s">
        <v>340</v>
      </c>
      <c r="B123" s="18">
        <v>6990196</v>
      </c>
      <c r="C123" s="8" t="s">
        <v>146</v>
      </c>
      <c r="D123" s="22">
        <v>0</v>
      </c>
      <c r="E123" s="8">
        <v>699</v>
      </c>
      <c r="F123" s="8" t="s">
        <v>234</v>
      </c>
      <c r="G123" s="8" t="s">
        <v>281</v>
      </c>
      <c r="H123" s="8" t="s">
        <v>257</v>
      </c>
      <c r="I123" s="8"/>
      <c r="J123" s="18">
        <v>4.3899999999999997</v>
      </c>
      <c r="K123" s="8" t="s">
        <v>93</v>
      </c>
      <c r="L123" s="21">
        <v>7.0499999999999993E-2</v>
      </c>
      <c r="M123" s="10">
        <v>3.6600000000000001E-2</v>
      </c>
      <c r="N123" s="9">
        <v>26600</v>
      </c>
      <c r="O123" s="9">
        <v>117.17</v>
      </c>
      <c r="P123" s="9">
        <v>31.17</v>
      </c>
      <c r="Q123" s="10">
        <v>0</v>
      </c>
      <c r="R123" s="10">
        <v>1.14E-2</v>
      </c>
      <c r="S123" s="10">
        <f>P123/'סיכום נכסי ההשקעה'!$B$49</f>
        <v>1.8284126527328757E-3</v>
      </c>
    </row>
    <row r="124" spans="1:19">
      <c r="A124" s="8" t="s">
        <v>341</v>
      </c>
      <c r="B124" s="18">
        <v>1118843</v>
      </c>
      <c r="C124" s="8" t="s">
        <v>146</v>
      </c>
      <c r="D124" s="22">
        <v>0</v>
      </c>
      <c r="E124" s="8">
        <v>2095</v>
      </c>
      <c r="F124" s="8" t="s">
        <v>240</v>
      </c>
      <c r="G124" s="8" t="s">
        <v>281</v>
      </c>
      <c r="H124" s="8" t="s">
        <v>220</v>
      </c>
      <c r="I124" s="8"/>
      <c r="J124" s="18">
        <v>1.22</v>
      </c>
      <c r="K124" s="8" t="s">
        <v>93</v>
      </c>
      <c r="L124" s="21">
        <v>5.5E-2</v>
      </c>
      <c r="M124" s="10">
        <v>1.26E-2</v>
      </c>
      <c r="N124" s="9">
        <v>4977.5</v>
      </c>
      <c r="O124" s="9">
        <v>106.6</v>
      </c>
      <c r="P124" s="9">
        <v>5.31</v>
      </c>
      <c r="Q124" s="10">
        <v>0</v>
      </c>
      <c r="R124" s="10">
        <v>1.9E-3</v>
      </c>
      <c r="S124" s="10">
        <f>P124/'סיכום נכסי ההשקעה'!$B$49</f>
        <v>3.1148127000357934E-4</v>
      </c>
    </row>
    <row r="125" spans="1:19">
      <c r="A125" s="8" t="s">
        <v>342</v>
      </c>
      <c r="B125" s="18">
        <v>1126317</v>
      </c>
      <c r="C125" s="8" t="s">
        <v>146</v>
      </c>
      <c r="D125" s="22">
        <v>0</v>
      </c>
      <c r="E125" s="8">
        <v>1390</v>
      </c>
      <c r="F125" s="8" t="s">
        <v>270</v>
      </c>
      <c r="G125" s="8" t="s">
        <v>292</v>
      </c>
      <c r="H125" s="8" t="s">
        <v>220</v>
      </c>
      <c r="I125" s="8"/>
      <c r="J125" s="18">
        <v>1.69</v>
      </c>
      <c r="K125" s="8" t="s">
        <v>93</v>
      </c>
      <c r="L125" s="21">
        <v>6.3E-2</v>
      </c>
      <c r="M125" s="10">
        <v>1.38E-2</v>
      </c>
      <c r="N125" s="9">
        <v>16326</v>
      </c>
      <c r="O125" s="9">
        <v>110.01</v>
      </c>
      <c r="P125" s="9">
        <v>17.96</v>
      </c>
      <c r="Q125" s="10">
        <v>0</v>
      </c>
      <c r="R125" s="10">
        <v>6.6E-3</v>
      </c>
      <c r="S125" s="10">
        <f>P125/'סיכום נכסי ההשקעה'!$B$49</f>
        <v>1.0535223369612591E-3</v>
      </c>
    </row>
    <row r="126" spans="1:19">
      <c r="A126" s="8" t="s">
        <v>343</v>
      </c>
      <c r="B126" s="18">
        <v>1115286</v>
      </c>
      <c r="C126" s="8" t="s">
        <v>146</v>
      </c>
      <c r="D126" s="22">
        <v>0</v>
      </c>
      <c r="E126" s="8">
        <v>1239</v>
      </c>
      <c r="F126" s="8" t="s">
        <v>217</v>
      </c>
      <c r="G126" s="8" t="s">
        <v>292</v>
      </c>
      <c r="H126" s="8" t="s">
        <v>257</v>
      </c>
      <c r="I126" s="8"/>
      <c r="J126" s="18">
        <v>27.01</v>
      </c>
      <c r="K126" s="8" t="s">
        <v>93</v>
      </c>
      <c r="L126" s="21">
        <v>2.5832999999999998E-2</v>
      </c>
      <c r="M126" s="10">
        <v>2.3400000000000001E-2</v>
      </c>
      <c r="N126" s="9">
        <v>4500</v>
      </c>
      <c r="O126" s="9">
        <v>107.43</v>
      </c>
      <c r="P126" s="9">
        <v>4.83</v>
      </c>
      <c r="Q126" s="10">
        <v>0</v>
      </c>
      <c r="R126" s="10">
        <v>1.8E-3</v>
      </c>
      <c r="S126" s="10">
        <f>P126/'סיכום נכסי ההשקעה'!$B$49</f>
        <v>2.8332477102020498E-4</v>
      </c>
    </row>
    <row r="127" spans="1:19">
      <c r="A127" s="8" t="s">
        <v>344</v>
      </c>
      <c r="B127" s="18">
        <v>2510121</v>
      </c>
      <c r="C127" s="8" t="s">
        <v>146</v>
      </c>
      <c r="D127" s="22">
        <v>0</v>
      </c>
      <c r="E127" s="8">
        <v>251</v>
      </c>
      <c r="F127" s="8" t="s">
        <v>234</v>
      </c>
      <c r="G127" s="8" t="s">
        <v>292</v>
      </c>
      <c r="H127" s="8" t="s">
        <v>220</v>
      </c>
      <c r="I127" s="8"/>
      <c r="J127" s="18">
        <v>0.91</v>
      </c>
      <c r="K127" s="8" t="s">
        <v>93</v>
      </c>
      <c r="L127" s="21">
        <v>2.4899999999999999E-2</v>
      </c>
      <c r="M127" s="10">
        <v>6.8999999999999999E-3</v>
      </c>
      <c r="N127" s="9">
        <v>4250.2</v>
      </c>
      <c r="O127" s="9">
        <v>101.85</v>
      </c>
      <c r="P127" s="9">
        <v>4.33</v>
      </c>
      <c r="Q127" s="10">
        <v>1E-4</v>
      </c>
      <c r="R127" s="10">
        <v>1.6000000000000001E-3</v>
      </c>
      <c r="S127" s="10">
        <f>P127/'סיכום נכסי ההשקעה'!$B$49</f>
        <v>2.5399508457918998E-4</v>
      </c>
    </row>
    <row r="128" spans="1:19">
      <c r="A128" s="8" t="s">
        <v>345</v>
      </c>
      <c r="B128" s="18">
        <v>1132687</v>
      </c>
      <c r="C128" s="8" t="s">
        <v>146</v>
      </c>
      <c r="D128" s="22">
        <v>0</v>
      </c>
      <c r="E128" s="8">
        <v>1450</v>
      </c>
      <c r="F128" s="8" t="s">
        <v>234</v>
      </c>
      <c r="G128" s="8" t="s">
        <v>292</v>
      </c>
      <c r="H128" s="8" t="s">
        <v>220</v>
      </c>
      <c r="I128" s="8"/>
      <c r="J128" s="18">
        <v>5.44</v>
      </c>
      <c r="K128" s="8" t="s">
        <v>93</v>
      </c>
      <c r="L128" s="21">
        <v>3.6999999999999998E-2</v>
      </c>
      <c r="M128" s="10">
        <v>3.2899999999999999E-2</v>
      </c>
      <c r="N128" s="9">
        <v>4000</v>
      </c>
      <c r="O128" s="9">
        <v>103.3</v>
      </c>
      <c r="P128" s="9">
        <v>4.13</v>
      </c>
      <c r="Q128" s="10">
        <v>0</v>
      </c>
      <c r="R128" s="10">
        <v>1.5E-3</v>
      </c>
      <c r="S128" s="10">
        <f>P128/'סיכום נכסי ההשקעה'!$B$49</f>
        <v>2.4226321000278396E-4</v>
      </c>
    </row>
    <row r="129" spans="1:19">
      <c r="A129" s="8" t="s">
        <v>346</v>
      </c>
      <c r="B129" s="18">
        <v>7770167</v>
      </c>
      <c r="C129" s="8" t="s">
        <v>146</v>
      </c>
      <c r="D129" s="22">
        <v>0</v>
      </c>
      <c r="E129" s="8">
        <v>777</v>
      </c>
      <c r="F129" s="8" t="s">
        <v>303</v>
      </c>
      <c r="G129" s="8" t="s">
        <v>292</v>
      </c>
      <c r="H129" s="8" t="s">
        <v>220</v>
      </c>
      <c r="I129" s="8"/>
      <c r="J129" s="18">
        <v>0.83</v>
      </c>
      <c r="K129" s="8" t="s">
        <v>93</v>
      </c>
      <c r="L129" s="21">
        <v>5.45E-2</v>
      </c>
      <c r="M129" s="10">
        <v>1.4500000000000001E-2</v>
      </c>
      <c r="N129" s="9">
        <v>5135.5</v>
      </c>
      <c r="O129" s="9">
        <v>106.89</v>
      </c>
      <c r="P129" s="9">
        <v>5.49</v>
      </c>
      <c r="Q129" s="10">
        <v>0</v>
      </c>
      <c r="R129" s="10">
        <v>2E-3</v>
      </c>
      <c r="S129" s="10">
        <f>P129/'סיכום נכסי ההשקעה'!$B$49</f>
        <v>3.220399571223448E-4</v>
      </c>
    </row>
    <row r="130" spans="1:19">
      <c r="A130" s="8" t="s">
        <v>347</v>
      </c>
      <c r="B130" s="18">
        <v>7980162</v>
      </c>
      <c r="C130" s="8" t="s">
        <v>146</v>
      </c>
      <c r="D130" s="22">
        <v>0</v>
      </c>
      <c r="E130" s="8">
        <v>798</v>
      </c>
      <c r="F130" s="8" t="s">
        <v>284</v>
      </c>
      <c r="G130" s="8" t="s">
        <v>319</v>
      </c>
      <c r="H130" s="8" t="s">
        <v>220</v>
      </c>
      <c r="I130" s="8"/>
      <c r="J130" s="18">
        <v>1.47</v>
      </c>
      <c r="K130" s="8" t="s">
        <v>93</v>
      </c>
      <c r="L130" s="21">
        <v>6.6000000000000003E-2</v>
      </c>
      <c r="M130" s="10">
        <v>0.13739999999999999</v>
      </c>
      <c r="N130" s="9">
        <v>2571.42</v>
      </c>
      <c r="O130" s="9">
        <v>95.5</v>
      </c>
      <c r="P130" s="9">
        <v>2.46</v>
      </c>
      <c r="Q130" s="10">
        <v>0</v>
      </c>
      <c r="R130" s="10">
        <v>8.9999999999999998E-4</v>
      </c>
      <c r="S130" s="10">
        <f>P130/'סיכום נכסי ההשקעה'!$B$49</f>
        <v>1.4430205728979383E-4</v>
      </c>
    </row>
    <row r="131" spans="1:19">
      <c r="A131" s="16" t="s">
        <v>348</v>
      </c>
      <c r="B131" s="17"/>
      <c r="C131" s="16"/>
      <c r="D131" s="16"/>
      <c r="E131" s="16"/>
      <c r="F131" s="16"/>
      <c r="G131" s="16"/>
      <c r="H131" s="16"/>
      <c r="I131" s="16"/>
      <c r="J131" s="17">
        <v>5</v>
      </c>
      <c r="K131" s="16"/>
      <c r="M131" s="20">
        <v>2.1600000000000001E-2</v>
      </c>
      <c r="N131" s="19">
        <v>245647.25</v>
      </c>
      <c r="P131" s="19">
        <v>261.7</v>
      </c>
      <c r="R131" s="20">
        <v>9.5399999999999999E-2</v>
      </c>
      <c r="S131" s="20">
        <f>SUM(S108:S130)</f>
        <v>1.5350571289498434E-2</v>
      </c>
    </row>
    <row r="133" spans="1:19">
      <c r="A133" s="16" t="s">
        <v>349</v>
      </c>
      <c r="B133" s="17"/>
      <c r="C133" s="16"/>
      <c r="D133" s="16"/>
      <c r="E133" s="16"/>
      <c r="F133" s="16"/>
      <c r="G133" s="16"/>
      <c r="H133" s="16"/>
      <c r="I133" s="16"/>
      <c r="K133" s="16"/>
    </row>
    <row r="134" spans="1:19">
      <c r="A134" s="16" t="s">
        <v>350</v>
      </c>
      <c r="B134" s="17"/>
      <c r="C134" s="16"/>
      <c r="D134" s="16"/>
      <c r="E134" s="16"/>
      <c r="F134" s="16"/>
      <c r="G134" s="16"/>
      <c r="H134" s="16"/>
      <c r="I134" s="16"/>
      <c r="K134" s="16"/>
      <c r="N134" s="19">
        <v>0</v>
      </c>
      <c r="P134" s="19">
        <v>0</v>
      </c>
      <c r="R134" s="20">
        <v>0</v>
      </c>
      <c r="S134" s="20">
        <v>0</v>
      </c>
    </row>
    <row r="136" spans="1:19">
      <c r="A136" s="16" t="s">
        <v>351</v>
      </c>
      <c r="B136" s="17"/>
      <c r="C136" s="16"/>
      <c r="D136" s="16"/>
      <c r="E136" s="16"/>
      <c r="F136" s="16"/>
      <c r="G136" s="16"/>
      <c r="H136" s="16"/>
      <c r="I136" s="16"/>
      <c r="K136" s="16"/>
    </row>
    <row r="137" spans="1:19">
      <c r="A137" s="16" t="s">
        <v>352</v>
      </c>
      <c r="B137" s="17"/>
      <c r="C137" s="16"/>
      <c r="D137" s="16"/>
      <c r="E137" s="16"/>
      <c r="F137" s="16"/>
      <c r="G137" s="16"/>
      <c r="H137" s="16"/>
      <c r="I137" s="16"/>
      <c r="K137" s="16"/>
      <c r="N137" s="19">
        <v>0</v>
      </c>
      <c r="P137" s="19">
        <v>0</v>
      </c>
      <c r="R137" s="20">
        <v>0</v>
      </c>
      <c r="S137" s="20">
        <v>0</v>
      </c>
    </row>
    <row r="139" spans="1:19">
      <c r="A139" s="4" t="s">
        <v>353</v>
      </c>
      <c r="B139" s="15"/>
      <c r="C139" s="4"/>
      <c r="D139" s="4"/>
      <c r="E139" s="4"/>
      <c r="F139" s="4"/>
      <c r="G139" s="4"/>
      <c r="H139" s="4"/>
      <c r="I139" s="4"/>
      <c r="J139" s="15">
        <v>4.24</v>
      </c>
      <c r="K139" s="4"/>
      <c r="M139" s="13">
        <v>1.7600000000000001E-2</v>
      </c>
      <c r="N139" s="12">
        <v>1918823.66</v>
      </c>
      <c r="P139" s="12">
        <v>2232.88</v>
      </c>
      <c r="R139" s="13">
        <v>0.81430000000000002</v>
      </c>
      <c r="S139" s="13">
        <f>+S105+S131+S134+S137</f>
        <v>0.13098051370828478</v>
      </c>
    </row>
    <row r="142" spans="1:19">
      <c r="A142" s="4" t="s">
        <v>354</v>
      </c>
      <c r="B142" s="15"/>
      <c r="C142" s="4"/>
      <c r="D142" s="4"/>
      <c r="E142" s="4"/>
      <c r="F142" s="4"/>
      <c r="G142" s="4"/>
      <c r="H142" s="4"/>
      <c r="I142" s="4"/>
      <c r="K142" s="4"/>
    </row>
    <row r="143" spans="1:19">
      <c r="A143" s="16" t="s">
        <v>355</v>
      </c>
      <c r="B143" s="17"/>
      <c r="C143" s="16"/>
      <c r="D143" s="16"/>
      <c r="E143" s="16"/>
      <c r="F143" s="16"/>
      <c r="G143" s="16"/>
      <c r="H143" s="16"/>
      <c r="I143" s="16"/>
      <c r="K143" s="16"/>
    </row>
    <row r="144" spans="1:19">
      <c r="A144" s="16" t="s">
        <v>356</v>
      </c>
      <c r="B144" s="17"/>
      <c r="C144" s="16"/>
      <c r="D144" s="16"/>
      <c r="E144" s="16"/>
      <c r="F144" s="16"/>
      <c r="G144" s="16"/>
      <c r="H144" s="16"/>
      <c r="I144" s="16"/>
      <c r="K144" s="16"/>
      <c r="N144" s="19">
        <v>0</v>
      </c>
      <c r="P144" s="19">
        <v>0</v>
      </c>
      <c r="R144" s="20">
        <v>0</v>
      </c>
      <c r="S144" s="20">
        <v>0</v>
      </c>
    </row>
    <row r="146" spans="1:19">
      <c r="A146" s="16" t="s">
        <v>357</v>
      </c>
      <c r="B146" s="17"/>
      <c r="C146" s="16"/>
      <c r="D146" s="16"/>
      <c r="E146" s="16"/>
      <c r="F146" s="16"/>
      <c r="G146" s="16"/>
      <c r="H146" s="16"/>
      <c r="I146" s="16"/>
      <c r="K146" s="16"/>
    </row>
    <row r="147" spans="1:19">
      <c r="A147" s="8" t="s">
        <v>358</v>
      </c>
      <c r="B147" s="18" t="s">
        <v>359</v>
      </c>
      <c r="C147" s="8" t="s">
        <v>360</v>
      </c>
      <c r="D147" s="8" t="s">
        <v>361</v>
      </c>
      <c r="E147" s="8"/>
      <c r="F147" s="8" t="s">
        <v>217</v>
      </c>
      <c r="G147" s="8" t="s">
        <v>292</v>
      </c>
      <c r="H147" s="8" t="s">
        <v>362</v>
      </c>
      <c r="I147" s="8"/>
      <c r="K147" s="8" t="s">
        <v>52</v>
      </c>
      <c r="N147" s="9">
        <v>6000</v>
      </c>
      <c r="O147" s="9">
        <v>105.31</v>
      </c>
      <c r="P147" s="9">
        <v>17.43</v>
      </c>
      <c r="Q147" s="10">
        <v>0</v>
      </c>
      <c r="R147" s="10">
        <v>6.4000000000000003E-3</v>
      </c>
      <c r="S147" s="10">
        <v>1E-3</v>
      </c>
    </row>
    <row r="148" spans="1:19">
      <c r="A148" s="8" t="s">
        <v>363</v>
      </c>
      <c r="B148" s="18" t="s">
        <v>364</v>
      </c>
      <c r="C148" s="8" t="s">
        <v>270</v>
      </c>
      <c r="D148" s="8" t="s">
        <v>361</v>
      </c>
      <c r="E148" s="8"/>
      <c r="F148" s="8" t="s">
        <v>246</v>
      </c>
      <c r="G148" s="8" t="s">
        <v>292</v>
      </c>
      <c r="H148" s="8" t="s">
        <v>362</v>
      </c>
      <c r="I148" s="8"/>
      <c r="J148" s="18">
        <v>16.59</v>
      </c>
      <c r="K148" s="8" t="s">
        <v>42</v>
      </c>
      <c r="L148" s="21">
        <v>4.2500000000000003E-2</v>
      </c>
      <c r="M148" s="10">
        <v>4.8000000000000001E-2</v>
      </c>
      <c r="N148" s="9">
        <v>3000</v>
      </c>
      <c r="O148" s="9">
        <v>93.26</v>
      </c>
      <c r="P148" s="9">
        <v>10.98</v>
      </c>
      <c r="Q148" s="10">
        <v>0</v>
      </c>
      <c r="R148" s="10">
        <v>4.0000000000000001E-3</v>
      </c>
      <c r="S148" s="10">
        <v>5.9999999999999995E-4</v>
      </c>
    </row>
    <row r="149" spans="1:19">
      <c r="A149" s="8" t="s">
        <v>365</v>
      </c>
      <c r="B149" s="18" t="s">
        <v>366</v>
      </c>
      <c r="C149" s="8" t="s">
        <v>367</v>
      </c>
      <c r="D149" s="8" t="s">
        <v>361</v>
      </c>
      <c r="E149" s="8"/>
      <c r="F149" s="8" t="s">
        <v>217</v>
      </c>
      <c r="G149" s="8" t="s">
        <v>305</v>
      </c>
      <c r="H149" s="8" t="s">
        <v>362</v>
      </c>
      <c r="I149" s="8"/>
      <c r="K149" s="8" t="s">
        <v>52</v>
      </c>
      <c r="N149" s="9">
        <v>6000</v>
      </c>
      <c r="O149" s="9">
        <v>102.33</v>
      </c>
      <c r="P149" s="9">
        <v>16.93</v>
      </c>
      <c r="Q149" s="10">
        <v>0</v>
      </c>
      <c r="R149" s="10">
        <v>6.1999999999999998E-3</v>
      </c>
      <c r="S149" s="10">
        <v>1E-3</v>
      </c>
    </row>
    <row r="150" spans="1:19">
      <c r="A150" s="8" t="s">
        <v>368</v>
      </c>
      <c r="B150" s="18" t="s">
        <v>369</v>
      </c>
      <c r="C150" s="8" t="s">
        <v>367</v>
      </c>
      <c r="D150" s="8" t="s">
        <v>361</v>
      </c>
      <c r="E150" s="8"/>
      <c r="F150" s="8" t="s">
        <v>370</v>
      </c>
      <c r="G150" s="8" t="s">
        <v>305</v>
      </c>
      <c r="H150" s="8" t="s">
        <v>362</v>
      </c>
      <c r="I150" s="8"/>
      <c r="J150" s="18">
        <v>7.16</v>
      </c>
      <c r="K150" s="8" t="s">
        <v>42</v>
      </c>
      <c r="L150" s="21">
        <v>3.5000000000000003E-2</v>
      </c>
      <c r="M150" s="10">
        <v>3.8600000000000002E-2</v>
      </c>
      <c r="N150" s="9">
        <v>3000</v>
      </c>
      <c r="O150" s="9">
        <v>99.48</v>
      </c>
      <c r="P150" s="9">
        <v>11.71</v>
      </c>
      <c r="Q150" s="10">
        <v>0</v>
      </c>
      <c r="R150" s="10">
        <v>4.3E-3</v>
      </c>
      <c r="S150" s="10">
        <v>6.9999999999999999E-4</v>
      </c>
    </row>
    <row r="151" spans="1:19">
      <c r="A151" s="8" t="s">
        <v>371</v>
      </c>
      <c r="B151" s="18" t="s">
        <v>372</v>
      </c>
      <c r="C151" s="8" t="s">
        <v>270</v>
      </c>
      <c r="D151" s="8" t="s">
        <v>361</v>
      </c>
      <c r="E151" s="8"/>
      <c r="F151" s="8" t="s">
        <v>373</v>
      </c>
      <c r="G151" s="8" t="s">
        <v>305</v>
      </c>
      <c r="H151" s="8" t="s">
        <v>362</v>
      </c>
      <c r="I151" s="8"/>
      <c r="J151" s="18">
        <v>7.24</v>
      </c>
      <c r="K151" s="8" t="s">
        <v>42</v>
      </c>
      <c r="L151" s="21">
        <v>0.04</v>
      </c>
      <c r="M151" s="10">
        <v>3.5700000000000003E-2</v>
      </c>
      <c r="N151" s="9">
        <v>1000</v>
      </c>
      <c r="O151" s="9">
        <v>103.64</v>
      </c>
      <c r="P151" s="9">
        <v>4.07</v>
      </c>
      <c r="Q151" s="10">
        <v>0</v>
      </c>
      <c r="R151" s="10">
        <v>1.5E-3</v>
      </c>
      <c r="S151" s="10">
        <v>2.0000000000000001E-4</v>
      </c>
    </row>
    <row r="152" spans="1:19">
      <c r="A152" s="8" t="s">
        <v>374</v>
      </c>
      <c r="B152" s="18" t="s">
        <v>375</v>
      </c>
      <c r="C152" s="8" t="s">
        <v>270</v>
      </c>
      <c r="D152" s="8" t="s">
        <v>361</v>
      </c>
      <c r="E152" s="8"/>
      <c r="F152" s="8" t="s">
        <v>376</v>
      </c>
      <c r="G152" s="8" t="s">
        <v>305</v>
      </c>
      <c r="H152" s="8" t="s">
        <v>362</v>
      </c>
      <c r="I152" s="8"/>
      <c r="J152" s="18">
        <v>7.87</v>
      </c>
      <c r="K152" s="8" t="s">
        <v>42</v>
      </c>
      <c r="L152" s="21">
        <v>4.1250000000000002E-2</v>
      </c>
      <c r="M152" s="10">
        <v>3.8199999999999998E-2</v>
      </c>
      <c r="N152" s="9">
        <v>4000</v>
      </c>
      <c r="O152" s="9">
        <v>104.67</v>
      </c>
      <c r="P152" s="9">
        <v>16.420000000000002</v>
      </c>
      <c r="Q152" s="10">
        <v>0</v>
      </c>
      <c r="R152" s="10">
        <v>6.0000000000000001E-3</v>
      </c>
      <c r="S152" s="10">
        <v>1E-3</v>
      </c>
    </row>
    <row r="153" spans="1:19">
      <c r="A153" s="8" t="s">
        <v>377</v>
      </c>
      <c r="B153" s="18" t="s">
        <v>378</v>
      </c>
      <c r="C153" s="8" t="s">
        <v>360</v>
      </c>
      <c r="D153" s="8" t="s">
        <v>361</v>
      </c>
      <c r="E153" s="8"/>
      <c r="F153" s="8" t="s">
        <v>376</v>
      </c>
      <c r="G153" s="8" t="s">
        <v>316</v>
      </c>
      <c r="H153" s="8" t="s">
        <v>362</v>
      </c>
      <c r="I153" s="8"/>
      <c r="J153" s="18">
        <v>6.65</v>
      </c>
      <c r="K153" s="8" t="s">
        <v>42</v>
      </c>
      <c r="L153" s="21">
        <v>3.3750000000000002E-2</v>
      </c>
      <c r="M153" s="10">
        <v>3.73E-2</v>
      </c>
      <c r="N153" s="9">
        <v>5000</v>
      </c>
      <c r="O153" s="9">
        <v>99.31</v>
      </c>
      <c r="P153" s="9">
        <v>19.48</v>
      </c>
      <c r="Q153" s="10">
        <v>0</v>
      </c>
      <c r="R153" s="10">
        <v>7.1000000000000004E-3</v>
      </c>
      <c r="S153" s="10">
        <v>1.1000000000000001E-3</v>
      </c>
    </row>
    <row r="154" spans="1:19">
      <c r="A154" s="8" t="s">
        <v>379</v>
      </c>
      <c r="B154" s="18" t="s">
        <v>380</v>
      </c>
      <c r="C154" s="8" t="s">
        <v>270</v>
      </c>
      <c r="D154" s="8" t="s">
        <v>361</v>
      </c>
      <c r="E154" s="8"/>
      <c r="F154" s="8" t="s">
        <v>381</v>
      </c>
      <c r="G154" s="8" t="s">
        <v>316</v>
      </c>
      <c r="H154" s="8" t="s">
        <v>362</v>
      </c>
      <c r="I154" s="8"/>
      <c r="J154" s="18">
        <v>7.45</v>
      </c>
      <c r="K154" s="8" t="s">
        <v>42</v>
      </c>
      <c r="L154" s="21">
        <v>3.6249999999999998E-2</v>
      </c>
      <c r="M154" s="10">
        <v>3.9899999999999998E-2</v>
      </c>
      <c r="N154" s="9">
        <v>2000</v>
      </c>
      <c r="O154" s="9">
        <v>98.63</v>
      </c>
      <c r="P154" s="9">
        <v>7.74</v>
      </c>
      <c r="Q154" s="10">
        <v>0</v>
      </c>
      <c r="R154" s="10">
        <v>2.8E-3</v>
      </c>
      <c r="S154" s="10">
        <v>5.0000000000000001E-4</v>
      </c>
    </row>
    <row r="155" spans="1:19">
      <c r="A155" s="8" t="s">
        <v>382</v>
      </c>
      <c r="B155" s="18" t="s">
        <v>383</v>
      </c>
      <c r="C155" s="8" t="s">
        <v>367</v>
      </c>
      <c r="D155" s="8" t="s">
        <v>361</v>
      </c>
      <c r="E155" s="8"/>
      <c r="F155" s="8" t="s">
        <v>217</v>
      </c>
      <c r="G155" s="8" t="s">
        <v>316</v>
      </c>
      <c r="H155" s="8" t="s">
        <v>362</v>
      </c>
      <c r="I155" s="8"/>
      <c r="J155" s="18">
        <v>6.98</v>
      </c>
      <c r="K155" s="8" t="s">
        <v>42</v>
      </c>
      <c r="L155" s="21">
        <v>4.2500000000000003E-2</v>
      </c>
      <c r="M155" s="10">
        <v>4.7300000000000002E-2</v>
      </c>
      <c r="N155" s="9">
        <v>3000</v>
      </c>
      <c r="O155" s="9">
        <v>102.07</v>
      </c>
      <c r="P155" s="9">
        <v>12.01</v>
      </c>
      <c r="Q155" s="10">
        <v>0</v>
      </c>
      <c r="R155" s="10">
        <v>4.4000000000000003E-3</v>
      </c>
      <c r="S155" s="10">
        <v>6.9999999999999999E-4</v>
      </c>
    </row>
    <row r="156" spans="1:19">
      <c r="A156" s="8" t="s">
        <v>384</v>
      </c>
      <c r="B156" s="18" t="s">
        <v>385</v>
      </c>
      <c r="C156" s="8" t="s">
        <v>360</v>
      </c>
      <c r="D156" s="8" t="s">
        <v>361</v>
      </c>
      <c r="E156" s="8"/>
      <c r="F156" s="8" t="s">
        <v>270</v>
      </c>
      <c r="G156" s="8" t="s">
        <v>316</v>
      </c>
      <c r="H156" s="8" t="s">
        <v>362</v>
      </c>
      <c r="I156" s="8"/>
      <c r="J156" s="18">
        <v>6.94</v>
      </c>
      <c r="K156" s="8" t="s">
        <v>42</v>
      </c>
      <c r="L156" s="21">
        <v>6.3750000000000001E-2</v>
      </c>
      <c r="M156" s="10">
        <v>6.0600000000000001E-2</v>
      </c>
      <c r="N156" s="9">
        <v>5000</v>
      </c>
      <c r="O156" s="9">
        <v>103.24</v>
      </c>
      <c r="P156" s="9">
        <v>20.25</v>
      </c>
      <c r="Q156" s="10">
        <v>0</v>
      </c>
      <c r="R156" s="10">
        <v>7.4000000000000003E-3</v>
      </c>
      <c r="S156" s="10">
        <v>1.1999999999999999E-3</v>
      </c>
    </row>
    <row r="157" spans="1:19">
      <c r="A157" s="8" t="s">
        <v>386</v>
      </c>
      <c r="B157" s="18" t="s">
        <v>387</v>
      </c>
      <c r="C157" s="8" t="s">
        <v>360</v>
      </c>
      <c r="D157" s="8" t="s">
        <v>361</v>
      </c>
      <c r="E157" s="8"/>
      <c r="F157" s="8" t="s">
        <v>388</v>
      </c>
      <c r="G157" s="8" t="s">
        <v>389</v>
      </c>
      <c r="H157" s="8" t="s">
        <v>362</v>
      </c>
      <c r="I157" s="8"/>
      <c r="J157" s="18">
        <v>15.63</v>
      </c>
      <c r="K157" s="8" t="s">
        <v>42</v>
      </c>
      <c r="L157" s="21">
        <v>5.2499999999999998E-2</v>
      </c>
      <c r="M157" s="10">
        <v>5.5599999999999997E-2</v>
      </c>
      <c r="N157" s="9">
        <v>3000</v>
      </c>
      <c r="O157" s="9">
        <v>97.29</v>
      </c>
      <c r="P157" s="9">
        <v>11.45</v>
      </c>
      <c r="Q157" s="10">
        <v>0</v>
      </c>
      <c r="R157" s="10">
        <v>4.1999999999999997E-3</v>
      </c>
      <c r="S157" s="10">
        <v>6.9999999999999999E-4</v>
      </c>
    </row>
    <row r="158" spans="1:19">
      <c r="A158" s="8" t="s">
        <v>390</v>
      </c>
      <c r="B158" s="18" t="s">
        <v>391</v>
      </c>
      <c r="C158" s="8" t="s">
        <v>270</v>
      </c>
      <c r="D158" s="8" t="s">
        <v>361</v>
      </c>
      <c r="E158" s="8"/>
      <c r="F158" s="8" t="s">
        <v>217</v>
      </c>
      <c r="G158" s="8" t="s">
        <v>389</v>
      </c>
      <c r="H158" s="8" t="s">
        <v>362</v>
      </c>
      <c r="I158" s="8"/>
      <c r="J158" s="18">
        <v>8.14</v>
      </c>
      <c r="K158" s="8" t="s">
        <v>42</v>
      </c>
      <c r="L158" s="21">
        <v>4.1250000000000002E-2</v>
      </c>
      <c r="M158" s="10">
        <v>3.6999999999999998E-2</v>
      </c>
      <c r="N158" s="9">
        <v>4000</v>
      </c>
      <c r="O158" s="9">
        <v>104.07</v>
      </c>
      <c r="P158" s="9">
        <v>16.329999999999998</v>
      </c>
      <c r="Q158" s="10">
        <v>0</v>
      </c>
      <c r="R158" s="10">
        <v>6.0000000000000001E-3</v>
      </c>
      <c r="S158" s="10">
        <v>1E-3</v>
      </c>
    </row>
    <row r="159" spans="1:19">
      <c r="A159" s="8" t="s">
        <v>392</v>
      </c>
      <c r="B159" s="18" t="s">
        <v>393</v>
      </c>
      <c r="C159" s="8" t="s">
        <v>394</v>
      </c>
      <c r="D159" s="8" t="s">
        <v>361</v>
      </c>
      <c r="E159" s="8"/>
      <c r="F159" s="8" t="s">
        <v>270</v>
      </c>
      <c r="G159" s="8" t="s">
        <v>389</v>
      </c>
      <c r="H159" s="8" t="s">
        <v>362</v>
      </c>
      <c r="I159" s="8"/>
      <c r="J159" s="18">
        <v>8.33</v>
      </c>
      <c r="K159" s="8" t="s">
        <v>42</v>
      </c>
      <c r="M159" s="10">
        <v>-1.8E-3</v>
      </c>
      <c r="N159" s="9">
        <v>2000</v>
      </c>
      <c r="O159" s="9">
        <v>101.5</v>
      </c>
      <c r="P159" s="9">
        <v>7.96</v>
      </c>
      <c r="Q159" s="10">
        <v>0</v>
      </c>
      <c r="R159" s="10">
        <v>2.8999999999999998E-3</v>
      </c>
      <c r="S159" s="10">
        <v>5.0000000000000001E-4</v>
      </c>
    </row>
    <row r="160" spans="1:19">
      <c r="A160" s="8" t="s">
        <v>395</v>
      </c>
      <c r="B160" s="18" t="s">
        <v>396</v>
      </c>
      <c r="C160" s="8" t="s">
        <v>360</v>
      </c>
      <c r="D160" s="8" t="s">
        <v>361</v>
      </c>
      <c r="E160" s="8"/>
      <c r="F160" s="8" t="s">
        <v>397</v>
      </c>
      <c r="G160" s="8" t="s">
        <v>389</v>
      </c>
      <c r="H160" s="8" t="s">
        <v>362</v>
      </c>
      <c r="I160" s="8"/>
      <c r="J160" s="18">
        <v>7.38</v>
      </c>
      <c r="K160" s="8" t="s">
        <v>42</v>
      </c>
      <c r="L160" s="21">
        <v>4.65E-2</v>
      </c>
      <c r="M160" s="10">
        <v>4.6600000000000003E-2</v>
      </c>
      <c r="N160" s="9">
        <v>3000</v>
      </c>
      <c r="O160" s="9">
        <v>102.22</v>
      </c>
      <c r="P160" s="9">
        <v>12.03</v>
      </c>
      <c r="Q160" s="10">
        <v>0</v>
      </c>
      <c r="R160" s="10">
        <v>4.4000000000000003E-3</v>
      </c>
      <c r="S160" s="10">
        <v>6.9999999999999999E-4</v>
      </c>
    </row>
    <row r="161" spans="1:19">
      <c r="A161" s="8" t="s">
        <v>398</v>
      </c>
      <c r="B161" s="18" t="s">
        <v>399</v>
      </c>
      <c r="C161" s="8" t="s">
        <v>360</v>
      </c>
      <c r="D161" s="8" t="s">
        <v>361</v>
      </c>
      <c r="E161" s="8"/>
      <c r="F161" s="8" t="s">
        <v>270</v>
      </c>
      <c r="G161" s="8" t="s">
        <v>389</v>
      </c>
      <c r="H161" s="8" t="s">
        <v>362</v>
      </c>
      <c r="I161" s="8"/>
      <c r="K161" s="8" t="s">
        <v>44</v>
      </c>
      <c r="N161" s="9">
        <v>2000</v>
      </c>
      <c r="O161" s="9">
        <v>109.26</v>
      </c>
      <c r="P161" s="9">
        <v>13.01</v>
      </c>
      <c r="Q161" s="10">
        <v>0</v>
      </c>
      <c r="R161" s="10">
        <v>4.7000000000000002E-3</v>
      </c>
      <c r="S161" s="10">
        <v>8.0000000000000004E-4</v>
      </c>
    </row>
    <row r="162" spans="1:19">
      <c r="A162" s="8" t="s">
        <v>400</v>
      </c>
      <c r="B162" s="18" t="s">
        <v>401</v>
      </c>
      <c r="C162" s="8" t="s">
        <v>270</v>
      </c>
      <c r="D162" s="8" t="s">
        <v>361</v>
      </c>
      <c r="E162" s="8"/>
      <c r="F162" s="8" t="s">
        <v>373</v>
      </c>
      <c r="G162" s="8" t="s">
        <v>389</v>
      </c>
      <c r="H162" s="8" t="s">
        <v>362</v>
      </c>
      <c r="I162" s="8"/>
      <c r="J162" s="18">
        <v>6.55</v>
      </c>
      <c r="K162" s="8" t="s">
        <v>42</v>
      </c>
      <c r="L162" s="21">
        <v>4.1000000000000002E-2</v>
      </c>
      <c r="M162" s="10">
        <v>3.8800000000000001E-2</v>
      </c>
      <c r="N162" s="9">
        <v>5000</v>
      </c>
      <c r="O162" s="9">
        <v>103.17</v>
      </c>
      <c r="P162" s="9">
        <v>20.239999999999998</v>
      </c>
      <c r="Q162" s="10">
        <v>0</v>
      </c>
      <c r="R162" s="10">
        <v>7.4000000000000003E-3</v>
      </c>
      <c r="S162" s="10">
        <v>1.1999999999999999E-3</v>
      </c>
    </row>
    <row r="163" spans="1:19">
      <c r="A163" s="8" t="s">
        <v>402</v>
      </c>
      <c r="B163" s="18" t="s">
        <v>403</v>
      </c>
      <c r="C163" s="8" t="s">
        <v>270</v>
      </c>
      <c r="D163" s="8" t="s">
        <v>361</v>
      </c>
      <c r="E163" s="8"/>
      <c r="F163" s="8" t="s">
        <v>217</v>
      </c>
      <c r="G163" s="8" t="s">
        <v>389</v>
      </c>
      <c r="H163" s="8" t="s">
        <v>362</v>
      </c>
      <c r="I163" s="8"/>
      <c r="J163" s="18">
        <v>34.25</v>
      </c>
      <c r="K163" s="8" t="s">
        <v>42</v>
      </c>
      <c r="L163" s="21">
        <v>5.2499999999999998E-2</v>
      </c>
      <c r="M163" s="10">
        <v>5.4100000000000002E-2</v>
      </c>
      <c r="N163" s="9">
        <v>3000</v>
      </c>
      <c r="O163" s="9">
        <v>97.74</v>
      </c>
      <c r="P163" s="9">
        <v>11.5</v>
      </c>
      <c r="Q163" s="10">
        <v>0</v>
      </c>
      <c r="R163" s="10">
        <v>4.1999999999999997E-3</v>
      </c>
      <c r="S163" s="10">
        <v>6.9999999999999999E-4</v>
      </c>
    </row>
    <row r="164" spans="1:19">
      <c r="A164" s="8" t="s">
        <v>404</v>
      </c>
      <c r="B164" s="18" t="s">
        <v>405</v>
      </c>
      <c r="C164" s="8" t="s">
        <v>367</v>
      </c>
      <c r="D164" s="8" t="s">
        <v>361</v>
      </c>
      <c r="E164" s="8"/>
      <c r="F164" s="8" t="s">
        <v>217</v>
      </c>
      <c r="G164" s="8" t="s">
        <v>389</v>
      </c>
      <c r="H164" s="8" t="s">
        <v>362</v>
      </c>
      <c r="I164" s="8"/>
      <c r="J164" s="18">
        <v>6.78</v>
      </c>
      <c r="K164" s="8" t="s">
        <v>42</v>
      </c>
      <c r="L164" s="21">
        <v>0.04</v>
      </c>
      <c r="M164" s="10">
        <v>4.5600000000000002E-2</v>
      </c>
      <c r="N164" s="9">
        <v>3000</v>
      </c>
      <c r="O164" s="9">
        <v>101.33</v>
      </c>
      <c r="P164" s="9">
        <v>11.93</v>
      </c>
      <c r="Q164" s="10">
        <v>0</v>
      </c>
      <c r="R164" s="10">
        <v>4.3E-3</v>
      </c>
      <c r="S164" s="10">
        <v>6.9999999999999999E-4</v>
      </c>
    </row>
    <row r="165" spans="1:19">
      <c r="A165" s="8" t="s">
        <v>406</v>
      </c>
      <c r="B165" s="18" t="s">
        <v>407</v>
      </c>
      <c r="C165" s="8" t="s">
        <v>360</v>
      </c>
      <c r="D165" s="8" t="s">
        <v>361</v>
      </c>
      <c r="E165" s="8"/>
      <c r="F165" s="8" t="s">
        <v>376</v>
      </c>
      <c r="G165" s="8" t="s">
        <v>408</v>
      </c>
      <c r="H165" s="8" t="s">
        <v>362</v>
      </c>
      <c r="I165" s="8"/>
      <c r="J165" s="18">
        <v>10.35</v>
      </c>
      <c r="K165" s="8" t="s">
        <v>42</v>
      </c>
      <c r="L165" s="21">
        <v>1.0005999999999999E-2</v>
      </c>
      <c r="M165" s="10">
        <v>2.0400000000000001E-2</v>
      </c>
      <c r="N165" s="9">
        <v>2000</v>
      </c>
      <c r="O165" s="9">
        <v>89.99</v>
      </c>
      <c r="P165" s="9">
        <v>7.06</v>
      </c>
      <c r="Q165" s="10">
        <v>0</v>
      </c>
      <c r="R165" s="10">
        <v>2.5999999999999999E-3</v>
      </c>
      <c r="S165" s="10">
        <v>4.0000000000000002E-4</v>
      </c>
    </row>
    <row r="166" spans="1:19">
      <c r="A166" s="8" t="s">
        <v>409</v>
      </c>
      <c r="B166" s="18" t="s">
        <v>410</v>
      </c>
      <c r="C166" s="8" t="s">
        <v>394</v>
      </c>
      <c r="D166" s="8" t="s">
        <v>361</v>
      </c>
      <c r="E166" s="8"/>
      <c r="F166" s="8" t="s">
        <v>217</v>
      </c>
      <c r="G166" s="8" t="s">
        <v>408</v>
      </c>
      <c r="H166" s="8" t="s">
        <v>362</v>
      </c>
      <c r="I166" s="8"/>
      <c r="J166" s="18">
        <v>7.46</v>
      </c>
      <c r="K166" s="8" t="s">
        <v>42</v>
      </c>
      <c r="L166" s="21">
        <v>4.2999999999999997E-2</v>
      </c>
      <c r="M166" s="10">
        <v>4.3200000000000002E-2</v>
      </c>
      <c r="N166" s="9">
        <v>4000</v>
      </c>
      <c r="O166" s="9">
        <v>100.6</v>
      </c>
      <c r="P166" s="9">
        <v>15.79</v>
      </c>
      <c r="Q166" s="10">
        <v>0</v>
      </c>
      <c r="R166" s="10">
        <v>5.7999999999999996E-3</v>
      </c>
      <c r="S166" s="10">
        <v>8.9999999999999998E-4</v>
      </c>
    </row>
    <row r="167" spans="1:19">
      <c r="A167" s="8" t="s">
        <v>411</v>
      </c>
      <c r="B167" s="18" t="s">
        <v>412</v>
      </c>
      <c r="C167" s="8" t="s">
        <v>270</v>
      </c>
      <c r="D167" s="8" t="s">
        <v>361</v>
      </c>
      <c r="E167" s="8"/>
      <c r="F167" s="8" t="s">
        <v>413</v>
      </c>
      <c r="G167" s="8" t="s">
        <v>408</v>
      </c>
      <c r="H167" s="8" t="s">
        <v>362</v>
      </c>
      <c r="I167" s="8"/>
      <c r="J167" s="18">
        <v>7.64</v>
      </c>
      <c r="K167" s="8" t="s">
        <v>42</v>
      </c>
      <c r="L167" s="21">
        <v>3.95E-2</v>
      </c>
      <c r="M167" s="10">
        <v>5.3199999999999997E-2</v>
      </c>
      <c r="N167" s="9">
        <v>3000</v>
      </c>
      <c r="O167" s="9">
        <v>92.42</v>
      </c>
      <c r="P167" s="9">
        <v>10.88</v>
      </c>
      <c r="Q167" s="10">
        <v>0</v>
      </c>
      <c r="R167" s="10">
        <v>4.0000000000000001E-3</v>
      </c>
      <c r="S167" s="10">
        <v>5.9999999999999995E-4</v>
      </c>
    </row>
    <row r="168" spans="1:19">
      <c r="A168" s="8" t="s">
        <v>414</v>
      </c>
      <c r="B168" s="18" t="s">
        <v>415</v>
      </c>
      <c r="C168" s="8" t="s">
        <v>360</v>
      </c>
      <c r="D168" s="8" t="s">
        <v>361</v>
      </c>
      <c r="E168" s="8"/>
      <c r="F168" s="8" t="s">
        <v>376</v>
      </c>
      <c r="G168" s="8" t="s">
        <v>408</v>
      </c>
      <c r="H168" s="8" t="s">
        <v>362</v>
      </c>
      <c r="I168" s="8"/>
      <c r="J168" s="18">
        <v>2.25</v>
      </c>
      <c r="K168" s="8" t="s">
        <v>42</v>
      </c>
      <c r="L168" s="21">
        <v>7.8289999999999992E-3</v>
      </c>
      <c r="M168" s="10">
        <v>-0.1154</v>
      </c>
      <c r="N168" s="9">
        <v>6000</v>
      </c>
      <c r="O168" s="9">
        <v>75.209999999999994</v>
      </c>
      <c r="P168" s="9">
        <v>17.7</v>
      </c>
      <c r="Q168" s="10">
        <v>0</v>
      </c>
      <c r="R168" s="10">
        <v>6.4999999999999997E-3</v>
      </c>
      <c r="S168" s="10">
        <v>1E-3</v>
      </c>
    </row>
    <row r="169" spans="1:19">
      <c r="A169" s="8" t="s">
        <v>416</v>
      </c>
      <c r="B169" s="18" t="s">
        <v>417</v>
      </c>
      <c r="C169" s="8" t="s">
        <v>394</v>
      </c>
      <c r="D169" s="8" t="s">
        <v>361</v>
      </c>
      <c r="E169" s="8"/>
      <c r="F169" s="8" t="s">
        <v>376</v>
      </c>
      <c r="G169" s="8" t="s">
        <v>408</v>
      </c>
      <c r="H169" s="8" t="s">
        <v>362</v>
      </c>
      <c r="I169" s="8"/>
      <c r="J169" s="18">
        <v>7.49</v>
      </c>
      <c r="K169" s="8" t="s">
        <v>42</v>
      </c>
      <c r="L169" s="21">
        <v>0.04</v>
      </c>
      <c r="M169" s="10">
        <v>4.1000000000000002E-2</v>
      </c>
      <c r="N169" s="9">
        <v>4000</v>
      </c>
      <c r="O169" s="9">
        <v>100.17</v>
      </c>
      <c r="P169" s="9">
        <v>15.72</v>
      </c>
      <c r="Q169" s="10">
        <v>0</v>
      </c>
      <c r="R169" s="10">
        <v>5.7000000000000002E-3</v>
      </c>
      <c r="S169" s="10">
        <v>8.9999999999999998E-4</v>
      </c>
    </row>
    <row r="170" spans="1:19">
      <c r="A170" s="8" t="s">
        <v>418</v>
      </c>
      <c r="B170" s="18" t="s">
        <v>419</v>
      </c>
      <c r="C170" s="8" t="s">
        <v>270</v>
      </c>
      <c r="D170" s="8" t="s">
        <v>361</v>
      </c>
      <c r="E170" s="8"/>
      <c r="F170" s="8" t="s">
        <v>420</v>
      </c>
      <c r="G170" s="8" t="s">
        <v>408</v>
      </c>
      <c r="H170" s="8" t="s">
        <v>362</v>
      </c>
      <c r="I170" s="8"/>
      <c r="J170" s="18">
        <v>59.53</v>
      </c>
      <c r="K170" s="8" t="s">
        <v>44</v>
      </c>
      <c r="L170" s="21">
        <v>5.2499999999999998E-2</v>
      </c>
      <c r="M170" s="10">
        <v>5.3100000000000001E-2</v>
      </c>
      <c r="N170" s="9">
        <v>2000</v>
      </c>
      <c r="O170" s="9">
        <v>98.49</v>
      </c>
      <c r="P170" s="9">
        <v>11.72</v>
      </c>
      <c r="Q170" s="10">
        <v>0</v>
      </c>
      <c r="R170" s="10">
        <v>4.3E-3</v>
      </c>
      <c r="S170" s="10">
        <v>6.9999999999999999E-4</v>
      </c>
    </row>
    <row r="171" spans="1:19">
      <c r="A171" s="8" t="s">
        <v>421</v>
      </c>
      <c r="B171" s="18" t="s">
        <v>422</v>
      </c>
      <c r="C171" s="8" t="s">
        <v>270</v>
      </c>
      <c r="D171" s="8" t="s">
        <v>361</v>
      </c>
      <c r="E171" s="8"/>
      <c r="F171" s="8" t="s">
        <v>423</v>
      </c>
      <c r="G171" s="8" t="s">
        <v>408</v>
      </c>
      <c r="H171" s="8" t="s">
        <v>362</v>
      </c>
      <c r="I171" s="8"/>
      <c r="J171" s="18">
        <v>7.68</v>
      </c>
      <c r="K171" s="8" t="s">
        <v>42</v>
      </c>
      <c r="L171" s="21">
        <v>4.2500000000000003E-2</v>
      </c>
      <c r="M171" s="10">
        <v>4.7600000000000003E-2</v>
      </c>
      <c r="N171" s="9">
        <v>3000</v>
      </c>
      <c r="O171" s="9">
        <v>98.99</v>
      </c>
      <c r="P171" s="9">
        <v>11.65</v>
      </c>
      <c r="Q171" s="10">
        <v>0</v>
      </c>
      <c r="R171" s="10">
        <v>4.1999999999999997E-3</v>
      </c>
      <c r="S171" s="10">
        <v>6.9999999999999999E-4</v>
      </c>
    </row>
    <row r="172" spans="1:19">
      <c r="A172" s="8" t="s">
        <v>424</v>
      </c>
      <c r="B172" s="18" t="s">
        <v>425</v>
      </c>
      <c r="C172" s="8" t="s">
        <v>270</v>
      </c>
      <c r="D172" s="8" t="s">
        <v>361</v>
      </c>
      <c r="E172" s="8"/>
      <c r="F172" s="8" t="s">
        <v>426</v>
      </c>
      <c r="G172" s="8" t="s">
        <v>408</v>
      </c>
      <c r="H172" s="8" t="s">
        <v>362</v>
      </c>
      <c r="I172" s="8"/>
      <c r="J172" s="18">
        <v>7.21</v>
      </c>
      <c r="K172" s="8" t="s">
        <v>42</v>
      </c>
      <c r="L172" s="21">
        <v>4.1500000000000002E-2</v>
      </c>
      <c r="M172" s="10">
        <v>4.0500000000000001E-2</v>
      </c>
      <c r="N172" s="9">
        <v>4000</v>
      </c>
      <c r="O172" s="9">
        <v>101.16</v>
      </c>
      <c r="P172" s="9">
        <v>15.87</v>
      </c>
      <c r="Q172" s="10">
        <v>0</v>
      </c>
      <c r="R172" s="10">
        <v>5.7999999999999996E-3</v>
      </c>
      <c r="S172" s="10">
        <v>8.9999999999999998E-4</v>
      </c>
    </row>
    <row r="173" spans="1:19">
      <c r="A173" s="8" t="s">
        <v>427</v>
      </c>
      <c r="B173" s="18" t="s">
        <v>428</v>
      </c>
      <c r="C173" s="8" t="s">
        <v>270</v>
      </c>
      <c r="D173" s="8" t="s">
        <v>361</v>
      </c>
      <c r="E173" s="8"/>
      <c r="F173" s="8" t="s">
        <v>429</v>
      </c>
      <c r="G173" s="8" t="s">
        <v>408</v>
      </c>
      <c r="H173" s="8" t="s">
        <v>362</v>
      </c>
      <c r="I173" s="8"/>
      <c r="J173" s="18">
        <v>5.65</v>
      </c>
      <c r="K173" s="8" t="s">
        <v>42</v>
      </c>
      <c r="L173" s="21">
        <v>5.1499999999999997E-2</v>
      </c>
      <c r="M173" s="10">
        <v>5.8799999999999998E-2</v>
      </c>
      <c r="N173" s="9">
        <v>4000</v>
      </c>
      <c r="O173" s="9">
        <v>97.95</v>
      </c>
      <c r="P173" s="9">
        <v>15.37</v>
      </c>
      <c r="Q173" s="10">
        <v>0</v>
      </c>
      <c r="R173" s="10">
        <v>5.5999999999999999E-3</v>
      </c>
      <c r="S173" s="10">
        <v>8.9999999999999998E-4</v>
      </c>
    </row>
    <row r="174" spans="1:19">
      <c r="A174" s="8" t="s">
        <v>430</v>
      </c>
      <c r="B174" s="18" t="s">
        <v>431</v>
      </c>
      <c r="C174" s="8" t="s">
        <v>367</v>
      </c>
      <c r="D174" s="8" t="s">
        <v>361</v>
      </c>
      <c r="E174" s="8"/>
      <c r="F174" s="8" t="s">
        <v>270</v>
      </c>
      <c r="G174" s="8" t="s">
        <v>408</v>
      </c>
      <c r="H174" s="8" t="s">
        <v>362</v>
      </c>
      <c r="I174" s="8"/>
      <c r="J174" s="18">
        <v>5.88</v>
      </c>
      <c r="K174" s="8" t="s">
        <v>42</v>
      </c>
      <c r="L174" s="21">
        <v>5.5E-2</v>
      </c>
      <c r="M174" s="10">
        <v>4.5600000000000002E-2</v>
      </c>
      <c r="N174" s="9">
        <v>4000</v>
      </c>
      <c r="O174" s="9">
        <v>108.21</v>
      </c>
      <c r="P174" s="9">
        <v>16.98</v>
      </c>
      <c r="Q174" s="10">
        <v>0</v>
      </c>
      <c r="R174" s="10">
        <v>6.1999999999999998E-3</v>
      </c>
      <c r="S174" s="10">
        <v>1E-3</v>
      </c>
    </row>
    <row r="175" spans="1:19">
      <c r="A175" s="8" t="s">
        <v>432</v>
      </c>
      <c r="B175" s="18" t="s">
        <v>433</v>
      </c>
      <c r="C175" s="8" t="s">
        <v>394</v>
      </c>
      <c r="D175" s="8" t="s">
        <v>361</v>
      </c>
      <c r="E175" s="8"/>
      <c r="F175" s="8" t="s">
        <v>217</v>
      </c>
      <c r="G175" s="8" t="s">
        <v>408</v>
      </c>
      <c r="H175" s="8" t="s">
        <v>362</v>
      </c>
      <c r="I175" s="8"/>
      <c r="K175" s="8" t="s">
        <v>42</v>
      </c>
      <c r="N175" s="9">
        <v>4000</v>
      </c>
      <c r="O175" s="9">
        <v>97.35</v>
      </c>
      <c r="P175" s="9">
        <v>15.28</v>
      </c>
      <c r="Q175" s="10">
        <v>0</v>
      </c>
      <c r="R175" s="10">
        <v>5.5999999999999999E-3</v>
      </c>
      <c r="S175" s="10">
        <v>8.9999999999999998E-4</v>
      </c>
    </row>
    <row r="176" spans="1:19">
      <c r="A176" s="8" t="s">
        <v>434</v>
      </c>
      <c r="B176" s="18" t="s">
        <v>435</v>
      </c>
      <c r="C176" s="8" t="s">
        <v>394</v>
      </c>
      <c r="D176" s="8" t="s">
        <v>361</v>
      </c>
      <c r="E176" s="8"/>
      <c r="F176" s="8" t="s">
        <v>270</v>
      </c>
      <c r="G176" s="8" t="s">
        <v>408</v>
      </c>
      <c r="H176" s="8" t="s">
        <v>362</v>
      </c>
      <c r="I176" s="8"/>
      <c r="J176" s="18">
        <v>6.52</v>
      </c>
      <c r="K176" s="8" t="s">
        <v>42</v>
      </c>
      <c r="L176" s="21">
        <v>3.5000000000000003E-2</v>
      </c>
      <c r="M176" s="10">
        <v>5.2299999999999999E-2</v>
      </c>
      <c r="N176" s="9">
        <v>3000</v>
      </c>
      <c r="O176" s="9">
        <v>90.17</v>
      </c>
      <c r="P176" s="9">
        <v>10.61</v>
      </c>
      <c r="Q176" s="10">
        <v>0</v>
      </c>
      <c r="R176" s="10">
        <v>3.8999999999999998E-3</v>
      </c>
      <c r="S176" s="10">
        <v>5.9999999999999995E-4</v>
      </c>
    </row>
    <row r="177" spans="1:19">
      <c r="A177" s="8" t="s">
        <v>436</v>
      </c>
      <c r="B177" s="18" t="s">
        <v>437</v>
      </c>
      <c r="C177" s="8" t="s">
        <v>394</v>
      </c>
      <c r="D177" s="8" t="s">
        <v>361</v>
      </c>
      <c r="E177" s="8"/>
      <c r="F177" s="8" t="s">
        <v>270</v>
      </c>
      <c r="G177" s="8" t="s">
        <v>408</v>
      </c>
      <c r="H177" s="8" t="s">
        <v>362</v>
      </c>
      <c r="I177" s="8"/>
      <c r="J177" s="18">
        <v>34.25</v>
      </c>
      <c r="K177" s="8" t="s">
        <v>42</v>
      </c>
      <c r="L177" s="21">
        <v>1.9094E-2</v>
      </c>
      <c r="M177" s="10">
        <v>0.02</v>
      </c>
      <c r="N177" s="9">
        <v>4000</v>
      </c>
      <c r="O177" s="9">
        <v>99.26</v>
      </c>
      <c r="P177" s="9">
        <v>15.58</v>
      </c>
      <c r="Q177" s="10">
        <v>0</v>
      </c>
      <c r="R177" s="10">
        <v>5.7000000000000002E-3</v>
      </c>
      <c r="S177" s="10">
        <v>8.9999999999999998E-4</v>
      </c>
    </row>
    <row r="178" spans="1:19">
      <c r="A178" s="8" t="s">
        <v>438</v>
      </c>
      <c r="B178" s="18" t="s">
        <v>439</v>
      </c>
      <c r="C178" s="8" t="s">
        <v>270</v>
      </c>
      <c r="D178" s="8" t="s">
        <v>361</v>
      </c>
      <c r="E178" s="8"/>
      <c r="F178" s="8" t="s">
        <v>270</v>
      </c>
      <c r="G178" s="8" t="s">
        <v>440</v>
      </c>
      <c r="H178" s="8" t="s">
        <v>362</v>
      </c>
      <c r="I178" s="8"/>
      <c r="J178" s="18">
        <v>4.8099999999999996</v>
      </c>
      <c r="K178" s="8" t="s">
        <v>42</v>
      </c>
      <c r="L178" s="21">
        <v>3.5790000000000002E-2</v>
      </c>
      <c r="M178" s="10">
        <v>3.7100000000000001E-2</v>
      </c>
      <c r="N178" s="9">
        <v>3000</v>
      </c>
      <c r="O178" s="9">
        <v>100.17</v>
      </c>
      <c r="P178" s="9">
        <v>11.79</v>
      </c>
      <c r="Q178" s="10">
        <v>0</v>
      </c>
      <c r="R178" s="10">
        <v>4.3E-3</v>
      </c>
      <c r="S178" s="10">
        <v>6.9999999999999999E-4</v>
      </c>
    </row>
    <row r="179" spans="1:19">
      <c r="A179" s="8" t="s">
        <v>441</v>
      </c>
      <c r="B179" s="18" t="s">
        <v>442</v>
      </c>
      <c r="C179" s="8" t="s">
        <v>360</v>
      </c>
      <c r="D179" s="8" t="s">
        <v>361</v>
      </c>
      <c r="E179" s="8"/>
      <c r="F179" s="8" t="s">
        <v>373</v>
      </c>
      <c r="G179" s="8" t="s">
        <v>440</v>
      </c>
      <c r="H179" s="8" t="s">
        <v>362</v>
      </c>
      <c r="I179" s="8"/>
      <c r="J179" s="18">
        <v>12.65</v>
      </c>
      <c r="K179" s="8" t="s">
        <v>42</v>
      </c>
      <c r="L179" s="21">
        <v>4.2959999999999998E-2</v>
      </c>
      <c r="M179" s="10">
        <v>4.9299999999999997E-2</v>
      </c>
      <c r="N179" s="9">
        <v>6000</v>
      </c>
      <c r="O179" s="9">
        <v>97.71</v>
      </c>
      <c r="P179" s="9">
        <v>23</v>
      </c>
      <c r="Q179" s="10">
        <v>0</v>
      </c>
      <c r="R179" s="10">
        <v>8.3999999999999995E-3</v>
      </c>
      <c r="S179" s="10">
        <v>1.2999999999999999E-3</v>
      </c>
    </row>
    <row r="180" spans="1:19">
      <c r="A180" s="8" t="s">
        <v>443</v>
      </c>
      <c r="B180" s="18" t="s">
        <v>444</v>
      </c>
      <c r="C180" s="8" t="s">
        <v>360</v>
      </c>
      <c r="D180" s="8" t="s">
        <v>361</v>
      </c>
      <c r="E180" s="8"/>
      <c r="F180" s="8" t="s">
        <v>426</v>
      </c>
      <c r="G180" s="8" t="s">
        <v>440</v>
      </c>
      <c r="H180" s="8" t="s">
        <v>362</v>
      </c>
      <c r="I180" s="8"/>
      <c r="K180" s="8" t="s">
        <v>42</v>
      </c>
      <c r="N180" s="9">
        <v>2000</v>
      </c>
      <c r="O180" s="9">
        <v>106.92</v>
      </c>
      <c r="P180" s="9">
        <v>8.39</v>
      </c>
      <c r="Q180" s="10">
        <v>0</v>
      </c>
      <c r="R180" s="10">
        <v>3.0999999999999999E-3</v>
      </c>
      <c r="S180" s="10">
        <v>5.0000000000000001E-4</v>
      </c>
    </row>
    <row r="181" spans="1:19">
      <c r="A181" s="8" t="s">
        <v>445</v>
      </c>
      <c r="B181" s="18" t="s">
        <v>446</v>
      </c>
      <c r="C181" s="8" t="s">
        <v>360</v>
      </c>
      <c r="D181" s="8" t="s">
        <v>361</v>
      </c>
      <c r="E181" s="8"/>
      <c r="F181" s="8" t="s">
        <v>388</v>
      </c>
      <c r="G181" s="8" t="s">
        <v>440</v>
      </c>
      <c r="H181" s="8" t="s">
        <v>362</v>
      </c>
      <c r="I181" s="8"/>
      <c r="J181" s="18">
        <v>13.94</v>
      </c>
      <c r="K181" s="8" t="s">
        <v>42</v>
      </c>
      <c r="L181" s="21">
        <v>7.0000000000000007E-2</v>
      </c>
      <c r="M181" s="10">
        <v>7.1800000000000003E-2</v>
      </c>
      <c r="N181" s="9">
        <v>3000</v>
      </c>
      <c r="O181" s="9">
        <v>102.52</v>
      </c>
      <c r="P181" s="9">
        <v>12.07</v>
      </c>
      <c r="Q181" s="10">
        <v>0</v>
      </c>
      <c r="R181" s="10">
        <v>4.4000000000000003E-3</v>
      </c>
      <c r="S181" s="10">
        <v>6.9999999999999999E-4</v>
      </c>
    </row>
    <row r="182" spans="1:19">
      <c r="A182" s="8" t="s">
        <v>447</v>
      </c>
      <c r="B182" s="18" t="s">
        <v>448</v>
      </c>
      <c r="C182" s="8" t="s">
        <v>360</v>
      </c>
      <c r="D182" s="8" t="s">
        <v>361</v>
      </c>
      <c r="E182" s="8"/>
      <c r="F182" s="8" t="s">
        <v>388</v>
      </c>
      <c r="G182" s="8" t="s">
        <v>440</v>
      </c>
      <c r="H182" s="8" t="s">
        <v>362</v>
      </c>
      <c r="I182" s="8"/>
      <c r="J182" s="18">
        <v>33.33</v>
      </c>
      <c r="K182" s="8" t="s">
        <v>44</v>
      </c>
      <c r="L182" s="21">
        <v>4.8500000000000001E-2</v>
      </c>
      <c r="M182" s="10">
        <v>4.9599999999999998E-2</v>
      </c>
      <c r="N182" s="9">
        <v>2000</v>
      </c>
      <c r="O182" s="9">
        <v>102.47</v>
      </c>
      <c r="P182" s="9">
        <v>12.2</v>
      </c>
      <c r="Q182" s="10">
        <v>0</v>
      </c>
      <c r="R182" s="10">
        <v>4.4000000000000003E-3</v>
      </c>
      <c r="S182" s="10">
        <v>6.9999999999999999E-4</v>
      </c>
    </row>
    <row r="183" spans="1:19">
      <c r="A183" s="8" t="s">
        <v>449</v>
      </c>
      <c r="B183" s="18" t="s">
        <v>450</v>
      </c>
      <c r="C183" s="8" t="s">
        <v>270</v>
      </c>
      <c r="D183" s="8" t="s">
        <v>361</v>
      </c>
      <c r="E183" s="8"/>
      <c r="F183" s="8" t="s">
        <v>429</v>
      </c>
      <c r="G183" s="8" t="s">
        <v>451</v>
      </c>
      <c r="H183" s="8" t="s">
        <v>362</v>
      </c>
      <c r="I183" s="8"/>
      <c r="J183" s="18">
        <v>7.68</v>
      </c>
      <c r="K183" s="8" t="s">
        <v>42</v>
      </c>
      <c r="L183" s="21">
        <v>4.4499999999999998E-2</v>
      </c>
      <c r="M183" s="10">
        <v>4.3799999999999999E-2</v>
      </c>
      <c r="N183" s="9">
        <v>3000</v>
      </c>
      <c r="O183" s="9">
        <v>103.24</v>
      </c>
      <c r="P183" s="9">
        <v>12.15</v>
      </c>
      <c r="Q183" s="10">
        <v>0</v>
      </c>
      <c r="R183" s="10">
        <v>4.4000000000000003E-3</v>
      </c>
      <c r="S183" s="10">
        <v>6.9999999999999999E-4</v>
      </c>
    </row>
    <row r="184" spans="1:19">
      <c r="A184" s="8" t="s">
        <v>452</v>
      </c>
      <c r="B184" s="18" t="s">
        <v>453</v>
      </c>
      <c r="C184" s="8" t="s">
        <v>360</v>
      </c>
      <c r="D184" s="8" t="s">
        <v>361</v>
      </c>
      <c r="E184" s="8"/>
      <c r="F184" s="8" t="s">
        <v>376</v>
      </c>
      <c r="G184" s="8" t="s">
        <v>451</v>
      </c>
      <c r="H184" s="8" t="s">
        <v>362</v>
      </c>
      <c r="I184" s="8"/>
      <c r="J184" s="18">
        <v>10.68</v>
      </c>
      <c r="K184" s="8" t="s">
        <v>42</v>
      </c>
      <c r="L184" s="21">
        <v>7.8750000000000001E-2</v>
      </c>
      <c r="M184" s="10">
        <v>7.5200000000000003E-2</v>
      </c>
      <c r="N184" s="9">
        <v>2000</v>
      </c>
      <c r="O184" s="9">
        <v>99.98</v>
      </c>
      <c r="P184" s="9">
        <v>7.84</v>
      </c>
      <c r="Q184" s="10">
        <v>0</v>
      </c>
      <c r="R184" s="10">
        <v>2.8999999999999998E-3</v>
      </c>
      <c r="S184" s="10">
        <v>5.0000000000000001E-4</v>
      </c>
    </row>
    <row r="185" spans="1:19">
      <c r="A185" s="16" t="s">
        <v>454</v>
      </c>
      <c r="B185" s="17"/>
      <c r="C185" s="16"/>
      <c r="D185" s="16"/>
      <c r="E185" s="16"/>
      <c r="F185" s="16"/>
      <c r="G185" s="16"/>
      <c r="H185" s="16"/>
      <c r="I185" s="16"/>
      <c r="J185" s="17">
        <v>11.72</v>
      </c>
      <c r="K185" s="16"/>
      <c r="M185" s="20">
        <v>3.85E-2</v>
      </c>
      <c r="N185" s="19">
        <v>131000</v>
      </c>
      <c r="P185" s="19">
        <v>509.11</v>
      </c>
      <c r="R185" s="20">
        <v>0.1857</v>
      </c>
      <c r="S185" s="20">
        <v>2.9700000000000001E-2</v>
      </c>
    </row>
    <row r="187" spans="1:19">
      <c r="A187" s="4" t="s">
        <v>455</v>
      </c>
      <c r="B187" s="15"/>
      <c r="C187" s="4"/>
      <c r="D187" s="4"/>
      <c r="E187" s="4"/>
      <c r="F187" s="4"/>
      <c r="G187" s="4"/>
      <c r="H187" s="4"/>
      <c r="I187" s="4"/>
      <c r="J187" s="15">
        <v>11.72</v>
      </c>
      <c r="K187" s="4"/>
      <c r="M187" s="13">
        <v>3.85E-2</v>
      </c>
      <c r="N187" s="12">
        <v>131000</v>
      </c>
      <c r="P187" s="12">
        <v>509.11</v>
      </c>
      <c r="R187" s="13">
        <v>0.1857</v>
      </c>
      <c r="S187" s="13">
        <v>2.9700000000000001E-2</v>
      </c>
    </row>
    <row r="191" spans="1:19">
      <c r="A191" s="8" t="s">
        <v>130</v>
      </c>
      <c r="B191" s="18"/>
      <c r="C191" s="8"/>
      <c r="D191" s="8"/>
      <c r="E191" s="8"/>
      <c r="F191" s="8"/>
      <c r="G191" s="8"/>
      <c r="H191" s="8"/>
      <c r="I191" s="8"/>
      <c r="K191" s="8"/>
    </row>
    <row r="195" spans="1:1">
      <c r="A195" s="2" t="s">
        <v>72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9"/>
  <sheetViews>
    <sheetView rightToLeft="1" workbookViewId="0">
      <selection activeCell="A112" sqref="A112"/>
    </sheetView>
  </sheetViews>
  <sheetFormatPr defaultColWidth="9.140625" defaultRowHeight="12.75"/>
  <cols>
    <col min="1" max="1" width="36.7109375" customWidth="1"/>
    <col min="2" max="2" width="16.7109375" customWidth="1"/>
    <col min="3" max="3" width="12.7109375" customWidth="1"/>
    <col min="4" max="4" width="11.7109375" customWidth="1"/>
    <col min="5" max="5" width="13.7109375" customWidth="1"/>
    <col min="6" max="6" width="46.7109375" customWidth="1"/>
    <col min="7" max="7" width="13.7109375" customWidth="1"/>
    <col min="8" max="9" width="12.7109375" customWidth="1"/>
    <col min="10" max="10" width="11.7109375" customWidth="1"/>
    <col min="11" max="11" width="24.7109375" customWidth="1"/>
    <col min="12" max="12" width="27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456</v>
      </c>
    </row>
    <row r="6" spans="1:13">
      <c r="A6" s="2" t="s">
        <v>2</v>
      </c>
    </row>
    <row r="9" spans="1:13">
      <c r="A9" s="4" t="s">
        <v>74</v>
      </c>
      <c r="B9" s="4" t="s">
        <v>75</v>
      </c>
      <c r="C9" s="4" t="s">
        <v>132</v>
      </c>
      <c r="D9" s="4" t="s">
        <v>193</v>
      </c>
      <c r="E9" s="4" t="s">
        <v>76</v>
      </c>
      <c r="F9" s="4" t="s">
        <v>194</v>
      </c>
      <c r="G9" s="4" t="s">
        <v>79</v>
      </c>
      <c r="H9" s="4" t="s">
        <v>135</v>
      </c>
      <c r="I9" s="4" t="s">
        <v>41</v>
      </c>
      <c r="J9" s="4" t="s">
        <v>82</v>
      </c>
      <c r="K9" s="4" t="s">
        <v>136</v>
      </c>
      <c r="L9" s="4" t="s">
        <v>137</v>
      </c>
      <c r="M9" s="4" t="s">
        <v>84</v>
      </c>
    </row>
    <row r="10" spans="1:13" ht="13.5" thickBot="1">
      <c r="A10" s="5"/>
      <c r="B10" s="5"/>
      <c r="C10" s="5"/>
      <c r="D10" s="5"/>
      <c r="E10" s="5"/>
      <c r="F10" s="5"/>
      <c r="G10" s="5"/>
      <c r="H10" s="5" t="s">
        <v>140</v>
      </c>
      <c r="I10" s="5" t="s">
        <v>141</v>
      </c>
      <c r="J10" s="5" t="s">
        <v>86</v>
      </c>
      <c r="K10" s="5" t="s">
        <v>85</v>
      </c>
      <c r="L10" s="5" t="s">
        <v>85</v>
      </c>
      <c r="M10" s="5" t="s">
        <v>85</v>
      </c>
    </row>
    <row r="13" spans="1:13">
      <c r="A13" s="4" t="s">
        <v>457</v>
      </c>
      <c r="B13" s="15"/>
      <c r="C13" s="4"/>
      <c r="D13" s="4"/>
      <c r="E13" s="4"/>
      <c r="F13" s="4"/>
      <c r="G13" s="4"/>
      <c r="H13" s="12">
        <v>13614.57</v>
      </c>
      <c r="J13" s="12">
        <v>656.17</v>
      </c>
      <c r="L13" s="13">
        <v>1</v>
      </c>
      <c r="M13" s="13">
        <f>J13/'סיכום נכסי ההשקעה'!B49</f>
        <v>3.8490520704001635E-2</v>
      </c>
    </row>
    <row r="16" spans="1:13">
      <c r="A16" s="4" t="s">
        <v>458</v>
      </c>
      <c r="B16" s="15"/>
      <c r="C16" s="4"/>
      <c r="D16" s="4"/>
      <c r="E16" s="4"/>
      <c r="F16" s="4"/>
      <c r="G16" s="4"/>
    </row>
    <row r="17" spans="1:13">
      <c r="A17" s="16" t="s">
        <v>459</v>
      </c>
      <c r="B17" s="17"/>
      <c r="C17" s="16"/>
      <c r="D17" s="16"/>
      <c r="E17" s="16"/>
      <c r="F17" s="16"/>
      <c r="G17" s="16"/>
    </row>
    <row r="18" spans="1:13">
      <c r="A18" s="8" t="s">
        <v>460</v>
      </c>
      <c r="B18" s="18">
        <v>593038</v>
      </c>
      <c r="C18" s="8" t="s">
        <v>146</v>
      </c>
      <c r="D18" s="22">
        <v>0</v>
      </c>
      <c r="E18" s="8">
        <v>593</v>
      </c>
      <c r="F18" s="8" t="s">
        <v>217</v>
      </c>
      <c r="G18" s="8" t="s">
        <v>93</v>
      </c>
      <c r="H18" s="9">
        <v>214</v>
      </c>
      <c r="I18" s="9">
        <v>4877</v>
      </c>
      <c r="J18" s="9">
        <v>10.44</v>
      </c>
      <c r="K18" s="10">
        <v>0</v>
      </c>
      <c r="L18" s="10">
        <v>1.5900000000000001E-2</v>
      </c>
      <c r="M18" s="10">
        <f>J18/'סיכום נכסי ההשקעה'!$B$49</f>
        <v>6.1240385288839334E-4</v>
      </c>
    </row>
    <row r="19" spans="1:13">
      <c r="A19" s="8" t="s">
        <v>461</v>
      </c>
      <c r="B19" s="18">
        <v>604611</v>
      </c>
      <c r="C19" s="8" t="s">
        <v>146</v>
      </c>
      <c r="D19" s="22">
        <v>0</v>
      </c>
      <c r="E19" s="8">
        <v>604</v>
      </c>
      <c r="F19" s="8" t="s">
        <v>217</v>
      </c>
      <c r="G19" s="8" t="s">
        <v>93</v>
      </c>
      <c r="H19" s="9">
        <v>2100</v>
      </c>
      <c r="I19" s="9">
        <v>1464</v>
      </c>
      <c r="J19" s="9">
        <v>30.74</v>
      </c>
      <c r="K19" s="10">
        <v>0</v>
      </c>
      <c r="L19" s="10">
        <v>4.6899999999999997E-2</v>
      </c>
      <c r="M19" s="10">
        <f>J19/'סיכום נכסי ההשקעה'!$B$49</f>
        <v>1.8031891223936026E-3</v>
      </c>
    </row>
    <row r="20" spans="1:13">
      <c r="A20" s="8" t="s">
        <v>462</v>
      </c>
      <c r="B20" s="18">
        <v>662577</v>
      </c>
      <c r="C20" s="8" t="s">
        <v>146</v>
      </c>
      <c r="D20" s="22">
        <v>0</v>
      </c>
      <c r="E20" s="8">
        <v>662</v>
      </c>
      <c r="F20" s="8" t="s">
        <v>217</v>
      </c>
      <c r="G20" s="8" t="s">
        <v>93</v>
      </c>
      <c r="H20" s="9">
        <v>300</v>
      </c>
      <c r="I20" s="9">
        <v>1973</v>
      </c>
      <c r="J20" s="9">
        <v>5.92</v>
      </c>
      <c r="K20" s="10">
        <v>0</v>
      </c>
      <c r="L20" s="10">
        <v>8.9999999999999993E-3</v>
      </c>
      <c r="M20" s="10">
        <f>J20/'סיכום נכסי ההשקעה'!$B$49</f>
        <v>3.4726348746161767E-4</v>
      </c>
    </row>
    <row r="21" spans="1:13">
      <c r="A21" s="8" t="s">
        <v>463</v>
      </c>
      <c r="B21" s="18">
        <v>126011</v>
      </c>
      <c r="C21" s="8" t="s">
        <v>146</v>
      </c>
      <c r="D21" s="22">
        <v>0</v>
      </c>
      <c r="E21" s="8">
        <v>126</v>
      </c>
      <c r="F21" s="8" t="s">
        <v>234</v>
      </c>
      <c r="G21" s="8" t="s">
        <v>93</v>
      </c>
      <c r="H21" s="9">
        <v>60</v>
      </c>
      <c r="I21" s="9">
        <v>3930</v>
      </c>
      <c r="J21" s="9">
        <v>2.36</v>
      </c>
      <c r="K21" s="10">
        <v>0</v>
      </c>
      <c r="L21" s="10">
        <v>3.5999999999999999E-3</v>
      </c>
      <c r="M21" s="10">
        <f>J21/'סיכום נכסי ההשקעה'!$B$49</f>
        <v>1.3843612000159083E-4</v>
      </c>
    </row>
    <row r="22" spans="1:13">
      <c r="A22" s="8" t="s">
        <v>464</v>
      </c>
      <c r="B22" s="18">
        <v>126016</v>
      </c>
      <c r="C22" s="8" t="s">
        <v>146</v>
      </c>
      <c r="D22" s="22">
        <v>0</v>
      </c>
      <c r="E22" s="8">
        <v>126</v>
      </c>
      <c r="F22" s="8" t="s">
        <v>234</v>
      </c>
      <c r="G22" s="8" t="s">
        <v>93</v>
      </c>
      <c r="H22" s="9">
        <v>27.6</v>
      </c>
      <c r="I22" s="9">
        <v>100</v>
      </c>
      <c r="J22" s="9">
        <v>0.03</v>
      </c>
      <c r="K22" s="10">
        <v>0</v>
      </c>
      <c r="L22" s="10">
        <v>0</v>
      </c>
      <c r="M22" s="10">
        <f>J22/'סיכום נכסי ההשקעה'!$B$49</f>
        <v>1.7597811864609005E-6</v>
      </c>
    </row>
    <row r="23" spans="1:13">
      <c r="A23" s="8" t="s">
        <v>465</v>
      </c>
      <c r="B23" s="18">
        <v>1119478</v>
      </c>
      <c r="C23" s="8" t="s">
        <v>146</v>
      </c>
      <c r="D23" s="22">
        <v>0</v>
      </c>
      <c r="E23" s="8">
        <v>1420</v>
      </c>
      <c r="F23" s="8" t="s">
        <v>234</v>
      </c>
      <c r="G23" s="8" t="s">
        <v>93</v>
      </c>
      <c r="H23" s="9">
        <v>70</v>
      </c>
      <c r="I23" s="9">
        <v>15680</v>
      </c>
      <c r="J23" s="9">
        <v>10.98</v>
      </c>
      <c r="K23" s="10">
        <v>0</v>
      </c>
      <c r="L23" s="10">
        <v>1.67E-2</v>
      </c>
      <c r="M23" s="10">
        <f>J23/'סיכום נכסי ההשקעה'!$B$49</f>
        <v>6.4407991424468959E-4</v>
      </c>
    </row>
    <row r="24" spans="1:13">
      <c r="A24" s="8" t="s">
        <v>466</v>
      </c>
      <c r="B24" s="18">
        <v>1081082</v>
      </c>
      <c r="C24" s="8" t="s">
        <v>146</v>
      </c>
      <c r="D24" s="22">
        <v>0</v>
      </c>
      <c r="E24" s="8">
        <v>1037</v>
      </c>
      <c r="F24" s="8" t="s">
        <v>467</v>
      </c>
      <c r="G24" s="8" t="s">
        <v>93</v>
      </c>
      <c r="H24" s="9">
        <v>255</v>
      </c>
      <c r="I24" s="9">
        <v>14830</v>
      </c>
      <c r="J24" s="9">
        <v>37.82</v>
      </c>
      <c r="K24" s="10">
        <v>0</v>
      </c>
      <c r="L24" s="10">
        <v>5.7599999999999998E-2</v>
      </c>
      <c r="M24" s="10">
        <f>J24/'סיכום נכסי ההשקעה'!$B$49</f>
        <v>2.2184974823983754E-3</v>
      </c>
    </row>
    <row r="25" spans="1:13">
      <c r="A25" s="8" t="s">
        <v>468</v>
      </c>
      <c r="B25" s="18">
        <v>746016</v>
      </c>
      <c r="C25" s="8" t="s">
        <v>146</v>
      </c>
      <c r="D25" s="22">
        <v>0</v>
      </c>
      <c r="E25" s="8">
        <v>746</v>
      </c>
      <c r="F25" s="8" t="s">
        <v>467</v>
      </c>
      <c r="G25" s="8" t="s">
        <v>93</v>
      </c>
      <c r="H25" s="9">
        <v>252</v>
      </c>
      <c r="I25" s="9">
        <v>5263</v>
      </c>
      <c r="J25" s="9">
        <v>13.26</v>
      </c>
      <c r="K25" s="10">
        <v>0</v>
      </c>
      <c r="L25" s="10">
        <v>2.0199999999999999E-2</v>
      </c>
      <c r="M25" s="10">
        <f>J25/'סיכום נכסי ההשקעה'!$B$49</f>
        <v>7.7782328441571805E-4</v>
      </c>
    </row>
    <row r="26" spans="1:13">
      <c r="A26" s="8" t="s">
        <v>469</v>
      </c>
      <c r="B26" s="18">
        <v>281014</v>
      </c>
      <c r="C26" s="8" t="s">
        <v>146</v>
      </c>
      <c r="D26" s="22">
        <v>0</v>
      </c>
      <c r="E26" s="8">
        <v>281</v>
      </c>
      <c r="F26" s="8" t="s">
        <v>470</v>
      </c>
      <c r="G26" s="8" t="s">
        <v>93</v>
      </c>
      <c r="H26" s="9">
        <v>4026</v>
      </c>
      <c r="I26" s="9">
        <v>2018</v>
      </c>
      <c r="J26" s="9">
        <v>81.239999999999995</v>
      </c>
      <c r="K26" s="10">
        <v>0</v>
      </c>
      <c r="L26" s="10">
        <v>0.12379999999999999</v>
      </c>
      <c r="M26" s="10">
        <f>J26/'סיכום נכסי ההשקעה'!$B$49</f>
        <v>4.765487452936118E-3</v>
      </c>
    </row>
    <row r="27" spans="1:13">
      <c r="A27" s="8" t="s">
        <v>471</v>
      </c>
      <c r="B27" s="18">
        <v>1100007</v>
      </c>
      <c r="C27" s="8" t="s">
        <v>146</v>
      </c>
      <c r="D27" s="22">
        <v>0</v>
      </c>
      <c r="E27" s="8">
        <v>1363</v>
      </c>
      <c r="F27" s="8" t="s">
        <v>284</v>
      </c>
      <c r="G27" s="8" t="s">
        <v>93</v>
      </c>
      <c r="H27" s="9">
        <v>62</v>
      </c>
      <c r="I27" s="9">
        <v>58380</v>
      </c>
      <c r="J27" s="9">
        <v>36.200000000000003</v>
      </c>
      <c r="K27" s="10">
        <v>0</v>
      </c>
      <c r="L27" s="10">
        <v>5.5199999999999999E-2</v>
      </c>
      <c r="M27" s="10">
        <f>J27/'סיכום נכסי ההשקעה'!$B$49</f>
        <v>2.1234692983294868E-3</v>
      </c>
    </row>
    <row r="28" spans="1:13">
      <c r="A28" s="8" t="s">
        <v>472</v>
      </c>
      <c r="B28" s="18">
        <v>1134402</v>
      </c>
      <c r="C28" s="8" t="s">
        <v>146</v>
      </c>
      <c r="D28" s="22">
        <v>0</v>
      </c>
      <c r="E28" s="8">
        <v>2250</v>
      </c>
      <c r="F28" s="8" t="s">
        <v>473</v>
      </c>
      <c r="G28" s="8" t="s">
        <v>93</v>
      </c>
      <c r="H28" s="9">
        <v>197.76</v>
      </c>
      <c r="I28" s="9">
        <v>13230</v>
      </c>
      <c r="J28" s="9">
        <v>26.16</v>
      </c>
      <c r="K28" s="10">
        <v>0</v>
      </c>
      <c r="L28" s="10">
        <v>3.9899999999999998E-2</v>
      </c>
      <c r="M28" s="10">
        <f>J28/'סיכום נכסי ההשקעה'!$B$49</f>
        <v>1.5345291945939052E-3</v>
      </c>
    </row>
    <row r="29" spans="1:13">
      <c r="A29" s="16" t="s">
        <v>474</v>
      </c>
      <c r="B29" s="17"/>
      <c r="C29" s="16"/>
      <c r="D29" s="16"/>
      <c r="E29" s="16"/>
      <c r="F29" s="16"/>
      <c r="G29" s="16"/>
      <c r="H29" s="19">
        <v>7564.36</v>
      </c>
      <c r="J29" s="19">
        <v>255.14</v>
      </c>
      <c r="L29" s="20">
        <v>0.38879999999999998</v>
      </c>
      <c r="M29" s="20">
        <f>SUM(M18:M28)</f>
        <v>1.4966938990849958E-2</v>
      </c>
    </row>
    <row r="31" spans="1:13">
      <c r="A31" s="16" t="s">
        <v>475</v>
      </c>
      <c r="B31" s="17"/>
      <c r="C31" s="16"/>
      <c r="D31" s="16"/>
      <c r="E31" s="16"/>
      <c r="F31" s="16"/>
      <c r="G31" s="16"/>
    </row>
    <row r="32" spans="1:13">
      <c r="A32" s="8" t="s">
        <v>476</v>
      </c>
      <c r="B32" s="18">
        <v>763011</v>
      </c>
      <c r="C32" s="8" t="s">
        <v>146</v>
      </c>
      <c r="D32" s="22">
        <v>0</v>
      </c>
      <c r="E32" s="8">
        <v>763</v>
      </c>
      <c r="F32" s="8" t="s">
        <v>217</v>
      </c>
      <c r="G32" s="8" t="s">
        <v>93</v>
      </c>
      <c r="H32" s="9">
        <v>173.07</v>
      </c>
      <c r="I32" s="9">
        <v>5645</v>
      </c>
      <c r="J32" s="9">
        <v>9.77</v>
      </c>
      <c r="K32" s="10">
        <v>0</v>
      </c>
      <c r="L32" s="10">
        <v>1.49E-2</v>
      </c>
      <c r="M32" s="10">
        <f>J32/'סיכום נכסי ההשקעה'!$B$49</f>
        <v>5.7310207305743318E-4</v>
      </c>
    </row>
    <row r="33" spans="1:13">
      <c r="A33" s="8" t="s">
        <v>477</v>
      </c>
      <c r="B33" s="18">
        <v>1104249</v>
      </c>
      <c r="C33" s="8" t="s">
        <v>146</v>
      </c>
      <c r="D33" s="22">
        <v>0</v>
      </c>
      <c r="E33" s="8">
        <v>1445</v>
      </c>
      <c r="F33" s="8" t="s">
        <v>303</v>
      </c>
      <c r="G33" s="8" t="s">
        <v>93</v>
      </c>
      <c r="H33" s="9">
        <v>30</v>
      </c>
      <c r="I33" s="9">
        <v>16750</v>
      </c>
      <c r="J33" s="9">
        <v>5.03</v>
      </c>
      <c r="K33" s="10">
        <v>0</v>
      </c>
      <c r="L33" s="10">
        <v>7.7000000000000002E-3</v>
      </c>
      <c r="M33" s="10">
        <f>J33/'סיכום נכסי ההשקעה'!$B$49</f>
        <v>2.9505664559661098E-4</v>
      </c>
    </row>
    <row r="34" spans="1:13">
      <c r="A34" s="8" t="s">
        <v>478</v>
      </c>
      <c r="B34" s="18">
        <v>1091354</v>
      </c>
      <c r="C34" s="8" t="s">
        <v>146</v>
      </c>
      <c r="D34" s="22">
        <v>0</v>
      </c>
      <c r="E34" s="8">
        <v>1172</v>
      </c>
      <c r="F34" s="8" t="s">
        <v>234</v>
      </c>
      <c r="G34" s="8" t="s">
        <v>93</v>
      </c>
      <c r="H34" s="9">
        <v>732</v>
      </c>
      <c r="I34" s="9">
        <v>5138</v>
      </c>
      <c r="J34" s="9">
        <v>37.61</v>
      </c>
      <c r="K34" s="10">
        <v>0</v>
      </c>
      <c r="L34" s="10">
        <v>5.7299999999999997E-2</v>
      </c>
      <c r="M34" s="10">
        <f>J34/'סיכום נכסי ההשקעה'!$B$49</f>
        <v>2.2061790140931489E-3</v>
      </c>
    </row>
    <row r="35" spans="1:13">
      <c r="A35" s="8" t="s">
        <v>479</v>
      </c>
      <c r="B35" s="18">
        <v>759019</v>
      </c>
      <c r="C35" s="8" t="s">
        <v>146</v>
      </c>
      <c r="D35" s="22">
        <v>0</v>
      </c>
      <c r="E35" s="8">
        <v>759</v>
      </c>
      <c r="F35" s="8" t="s">
        <v>234</v>
      </c>
      <c r="G35" s="8" t="s">
        <v>93</v>
      </c>
      <c r="H35" s="9">
        <v>18</v>
      </c>
      <c r="I35" s="9">
        <v>115300</v>
      </c>
      <c r="J35" s="9">
        <v>20.75</v>
      </c>
      <c r="K35" s="10">
        <v>0</v>
      </c>
      <c r="L35" s="10">
        <v>3.1600000000000003E-2</v>
      </c>
      <c r="M35" s="10">
        <f>J35/'סיכום נכסי ההשקעה'!$B$49</f>
        <v>1.2171819873021228E-3</v>
      </c>
    </row>
    <row r="36" spans="1:13">
      <c r="A36" s="8" t="s">
        <v>480</v>
      </c>
      <c r="B36" s="18">
        <v>699017</v>
      </c>
      <c r="C36" s="8" t="s">
        <v>146</v>
      </c>
      <c r="D36" s="22">
        <v>0</v>
      </c>
      <c r="E36" s="8">
        <v>699</v>
      </c>
      <c r="F36" s="8" t="s">
        <v>234</v>
      </c>
      <c r="G36" s="8" t="s">
        <v>93</v>
      </c>
      <c r="H36" s="9">
        <v>69</v>
      </c>
      <c r="I36" s="9">
        <v>25750</v>
      </c>
      <c r="J36" s="9">
        <v>17.77</v>
      </c>
      <c r="K36" s="10">
        <v>0</v>
      </c>
      <c r="L36" s="10">
        <v>2.7099999999999999E-2</v>
      </c>
      <c r="M36" s="10">
        <f>J36/'סיכום נכסי ההשקעה'!$B$49</f>
        <v>1.0423770561136733E-3</v>
      </c>
    </row>
    <row r="37" spans="1:13">
      <c r="A37" s="8" t="s">
        <v>481</v>
      </c>
      <c r="B37" s="18">
        <v>1098565</v>
      </c>
      <c r="C37" s="8" t="s">
        <v>146</v>
      </c>
      <c r="D37" s="22">
        <v>0</v>
      </c>
      <c r="E37" s="8">
        <v>1349</v>
      </c>
      <c r="F37" s="8" t="s">
        <v>234</v>
      </c>
      <c r="G37" s="8" t="s">
        <v>93</v>
      </c>
      <c r="H37" s="9">
        <v>65</v>
      </c>
      <c r="I37" s="9">
        <v>12000</v>
      </c>
      <c r="J37" s="9">
        <v>7.8</v>
      </c>
      <c r="K37" s="10">
        <v>0</v>
      </c>
      <c r="L37" s="10">
        <v>1.1900000000000001E-2</v>
      </c>
      <c r="M37" s="10">
        <f>J37/'סיכום נכסי ההשקעה'!$B$49</f>
        <v>4.5754310847983409E-4</v>
      </c>
    </row>
    <row r="38" spans="1:13">
      <c r="A38" s="8" t="s">
        <v>482</v>
      </c>
      <c r="B38" s="18">
        <v>7980204</v>
      </c>
      <c r="C38" s="8" t="s">
        <v>146</v>
      </c>
      <c r="D38" s="22">
        <v>0</v>
      </c>
      <c r="E38" s="8">
        <v>798</v>
      </c>
      <c r="F38" s="8" t="s">
        <v>284</v>
      </c>
      <c r="G38" s="8" t="s">
        <v>93</v>
      </c>
      <c r="H38" s="9">
        <v>0.3</v>
      </c>
      <c r="I38" s="9">
        <v>216.1</v>
      </c>
      <c r="J38" s="9">
        <v>0</v>
      </c>
      <c r="K38" s="10">
        <v>0</v>
      </c>
      <c r="L38" s="10">
        <v>0</v>
      </c>
      <c r="M38" s="10">
        <f>J38/'סיכום נכסי ההשקעה'!$B$49</f>
        <v>0</v>
      </c>
    </row>
    <row r="39" spans="1:13">
      <c r="A39" s="8" t="s">
        <v>483</v>
      </c>
      <c r="B39" s="18">
        <v>445015</v>
      </c>
      <c r="C39" s="8" t="s">
        <v>146</v>
      </c>
      <c r="D39" s="22">
        <v>0</v>
      </c>
      <c r="E39" s="8">
        <v>445</v>
      </c>
      <c r="F39" s="8" t="s">
        <v>270</v>
      </c>
      <c r="G39" s="8" t="s">
        <v>93</v>
      </c>
      <c r="H39" s="9">
        <v>862</v>
      </c>
      <c r="I39" s="9">
        <v>2309</v>
      </c>
      <c r="J39" s="9">
        <v>19.899999999999999</v>
      </c>
      <c r="K39" s="10">
        <v>0</v>
      </c>
      <c r="L39" s="10">
        <v>3.0300000000000001E-2</v>
      </c>
      <c r="M39" s="10">
        <f>J39/'סיכום נכסי ההשקעה'!$B$49</f>
        <v>1.1673215203523973E-3</v>
      </c>
    </row>
    <row r="40" spans="1:13">
      <c r="A40" s="16" t="s">
        <v>484</v>
      </c>
      <c r="B40" s="17"/>
      <c r="C40" s="16"/>
      <c r="D40" s="22"/>
      <c r="E40" s="16"/>
      <c r="F40" s="16"/>
      <c r="G40" s="16"/>
      <c r="H40" s="19">
        <v>1949.37</v>
      </c>
      <c r="J40" s="19">
        <v>118.63</v>
      </c>
      <c r="L40" s="20">
        <v>0.18079999999999999</v>
      </c>
      <c r="M40" s="20">
        <f>SUM(M32:M39)</f>
        <v>6.9587614049952205E-3</v>
      </c>
    </row>
    <row r="41" spans="1:13">
      <c r="D41" s="22"/>
    </row>
    <row r="42" spans="1:13">
      <c r="A42" s="16" t="s">
        <v>485</v>
      </c>
      <c r="B42" s="17"/>
      <c r="C42" s="16"/>
      <c r="D42" s="22"/>
      <c r="E42" s="16"/>
      <c r="F42" s="16"/>
      <c r="G42" s="16"/>
    </row>
    <row r="43" spans="1:13">
      <c r="A43" s="8" t="s">
        <v>486</v>
      </c>
      <c r="B43" s="18">
        <v>314013</v>
      </c>
      <c r="C43" s="8" t="s">
        <v>146</v>
      </c>
      <c r="D43" s="22">
        <v>0</v>
      </c>
      <c r="E43" s="8">
        <v>314</v>
      </c>
      <c r="F43" s="8" t="s">
        <v>307</v>
      </c>
      <c r="G43" s="8" t="s">
        <v>93</v>
      </c>
      <c r="H43" s="9">
        <v>39</v>
      </c>
      <c r="I43" s="9">
        <v>12370</v>
      </c>
      <c r="J43" s="9">
        <v>4.82</v>
      </c>
      <c r="K43" s="10">
        <v>0</v>
      </c>
      <c r="L43" s="10">
        <v>7.4000000000000003E-3</v>
      </c>
      <c r="M43" s="10">
        <f>J43/'סיכום נכסי ההשקעה'!$B$49</f>
        <v>2.8273817729138469E-4</v>
      </c>
    </row>
    <row r="44" spans="1:13">
      <c r="A44" s="8" t="s">
        <v>487</v>
      </c>
      <c r="B44" s="18">
        <v>1104488</v>
      </c>
      <c r="C44" s="8" t="s">
        <v>146</v>
      </c>
      <c r="D44" s="22">
        <v>0</v>
      </c>
      <c r="E44" s="8">
        <v>1450</v>
      </c>
      <c r="F44" s="8" t="s">
        <v>234</v>
      </c>
      <c r="G44" s="8" t="s">
        <v>93</v>
      </c>
      <c r="H44" s="9">
        <v>1070</v>
      </c>
      <c r="I44" s="9">
        <v>1938</v>
      </c>
      <c r="J44" s="9">
        <v>20.74</v>
      </c>
      <c r="K44" s="10">
        <v>0</v>
      </c>
      <c r="L44" s="10">
        <v>3.1600000000000003E-2</v>
      </c>
      <c r="M44" s="10">
        <f>J44/'סיכום נכסי ההשקעה'!$B$49</f>
        <v>1.2165953935733024E-3</v>
      </c>
    </row>
    <row r="45" spans="1:13">
      <c r="A45" s="8" t="s">
        <v>488</v>
      </c>
      <c r="B45" s="18">
        <v>315010</v>
      </c>
      <c r="C45" s="8" t="s">
        <v>146</v>
      </c>
      <c r="D45" s="22">
        <v>0</v>
      </c>
      <c r="E45" s="8">
        <v>315</v>
      </c>
      <c r="F45" s="8" t="s">
        <v>489</v>
      </c>
      <c r="G45" s="8" t="s">
        <v>93</v>
      </c>
      <c r="H45" s="9">
        <v>167</v>
      </c>
      <c r="I45" s="9">
        <v>6934</v>
      </c>
      <c r="J45" s="9">
        <v>11.58</v>
      </c>
      <c r="K45" s="10">
        <v>0</v>
      </c>
      <c r="L45" s="10">
        <v>1.7600000000000001E-2</v>
      </c>
      <c r="M45" s="10">
        <f>J45/'סיכום נכסי ההשקעה'!$B$49</f>
        <v>6.7927553797390763E-4</v>
      </c>
    </row>
    <row r="46" spans="1:13">
      <c r="A46" s="8" t="s">
        <v>490</v>
      </c>
      <c r="B46" s="18">
        <v>384016</v>
      </c>
      <c r="C46" s="8" t="s">
        <v>146</v>
      </c>
      <c r="D46" s="22">
        <v>0</v>
      </c>
      <c r="E46" s="8">
        <v>384</v>
      </c>
      <c r="F46" s="8" t="s">
        <v>491</v>
      </c>
      <c r="G46" s="8" t="s">
        <v>93</v>
      </c>
      <c r="H46" s="9">
        <v>64</v>
      </c>
      <c r="I46" s="9">
        <v>1327</v>
      </c>
      <c r="J46" s="9">
        <v>0.85</v>
      </c>
      <c r="K46" s="10">
        <v>0</v>
      </c>
      <c r="L46" s="10">
        <v>1.2999999999999999E-3</v>
      </c>
      <c r="M46" s="10">
        <f>J46/'סיכום נכסי ההשקעה'!$B$49</f>
        <v>4.9860466949725509E-5</v>
      </c>
    </row>
    <row r="47" spans="1:13">
      <c r="A47" s="8" t="s">
        <v>492</v>
      </c>
      <c r="B47" s="18">
        <v>797035</v>
      </c>
      <c r="C47" s="8" t="s">
        <v>146</v>
      </c>
      <c r="D47" s="22">
        <v>0</v>
      </c>
      <c r="E47" s="8">
        <v>797</v>
      </c>
      <c r="F47" s="8" t="s">
        <v>491</v>
      </c>
      <c r="G47" s="8" t="s">
        <v>93</v>
      </c>
      <c r="H47" s="9">
        <v>38</v>
      </c>
      <c r="I47" s="9">
        <v>26060</v>
      </c>
      <c r="J47" s="9">
        <v>9.9</v>
      </c>
      <c r="K47" s="10">
        <v>0</v>
      </c>
      <c r="L47" s="10">
        <v>1.5100000000000001E-2</v>
      </c>
      <c r="M47" s="10">
        <f>J47/'סיכום נכסי ההשקעה'!$B$49</f>
        <v>5.807277915320972E-4</v>
      </c>
    </row>
    <row r="48" spans="1:13">
      <c r="A48" s="8" t="s">
        <v>493</v>
      </c>
      <c r="B48" s="18">
        <v>1123355</v>
      </c>
      <c r="C48" s="8" t="s">
        <v>146</v>
      </c>
      <c r="D48" s="22">
        <v>0</v>
      </c>
      <c r="E48" s="8">
        <v>1581</v>
      </c>
      <c r="F48" s="8" t="s">
        <v>284</v>
      </c>
      <c r="G48" s="8" t="s">
        <v>93</v>
      </c>
      <c r="H48" s="9">
        <v>94.12</v>
      </c>
      <c r="I48" s="9">
        <v>260</v>
      </c>
      <c r="J48" s="9">
        <v>0.24</v>
      </c>
      <c r="K48" s="10">
        <v>0</v>
      </c>
      <c r="L48" s="10">
        <v>4.0000000000000002E-4</v>
      </c>
      <c r="M48" s="10">
        <f>J48/'סיכום נכסי ההשקעה'!$B$49</f>
        <v>1.4078249491687204E-5</v>
      </c>
    </row>
    <row r="49" spans="1:13">
      <c r="A49" s="16" t="s">
        <v>494</v>
      </c>
      <c r="B49" s="17"/>
      <c r="C49" s="16"/>
      <c r="D49" s="16"/>
      <c r="E49" s="16"/>
      <c r="F49" s="16"/>
      <c r="G49" s="16"/>
      <c r="H49" s="19">
        <v>1472.12</v>
      </c>
      <c r="J49" s="19">
        <v>48.14</v>
      </c>
      <c r="L49" s="20">
        <v>7.3400000000000007E-2</v>
      </c>
      <c r="M49" s="20">
        <f>SUM(M43:M48)</f>
        <v>2.823275616812105E-3</v>
      </c>
    </row>
    <row r="51" spans="1:13">
      <c r="A51" s="16" t="s">
        <v>495</v>
      </c>
      <c r="B51" s="17"/>
      <c r="C51" s="16"/>
      <c r="D51" s="16"/>
      <c r="E51" s="16"/>
      <c r="F51" s="16"/>
      <c r="G51" s="16"/>
    </row>
    <row r="52" spans="1:13">
      <c r="A52" s="16" t="s">
        <v>496</v>
      </c>
      <c r="B52" s="17"/>
      <c r="C52" s="16"/>
      <c r="D52" s="16"/>
      <c r="E52" s="16"/>
      <c r="F52" s="16"/>
      <c r="G52" s="16"/>
      <c r="H52" s="19">
        <v>0</v>
      </c>
      <c r="J52" s="19">
        <v>0</v>
      </c>
      <c r="L52" s="20">
        <v>0</v>
      </c>
      <c r="M52" s="20">
        <v>0</v>
      </c>
    </row>
    <row r="54" spans="1:13">
      <c r="A54" s="16" t="s">
        <v>497</v>
      </c>
      <c r="B54" s="17"/>
      <c r="C54" s="16"/>
      <c r="D54" s="16"/>
      <c r="E54" s="16"/>
      <c r="F54" s="16"/>
      <c r="G54" s="16"/>
    </row>
    <row r="55" spans="1:13">
      <c r="A55" s="16" t="s">
        <v>498</v>
      </c>
      <c r="B55" s="17"/>
      <c r="C55" s="16"/>
      <c r="D55" s="16"/>
      <c r="E55" s="16"/>
      <c r="F55" s="16"/>
      <c r="G55" s="16"/>
      <c r="H55" s="19">
        <v>0</v>
      </c>
      <c r="J55" s="19">
        <v>0</v>
      </c>
      <c r="L55" s="20">
        <v>0</v>
      </c>
      <c r="M55" s="20">
        <v>0</v>
      </c>
    </row>
    <row r="57" spans="1:13">
      <c r="A57" s="4" t="s">
        <v>499</v>
      </c>
      <c r="B57" s="15"/>
      <c r="C57" s="4"/>
      <c r="D57" s="4"/>
      <c r="E57" s="4"/>
      <c r="F57" s="4"/>
      <c r="G57" s="4"/>
      <c r="H57" s="12">
        <v>10985.85</v>
      </c>
      <c r="J57" s="12">
        <v>421.91</v>
      </c>
      <c r="L57" s="13">
        <v>0.64300000000000002</v>
      </c>
      <c r="M57" s="13">
        <f>+M55+M52+M49+M40+M29</f>
        <v>2.4748976012657284E-2</v>
      </c>
    </row>
    <row r="60" spans="1:13">
      <c r="A60" s="4" t="s">
        <v>500</v>
      </c>
      <c r="B60" s="15"/>
      <c r="C60" s="4"/>
      <c r="D60" s="4"/>
      <c r="E60" s="4"/>
      <c r="F60" s="4"/>
      <c r="G60" s="4"/>
    </row>
    <row r="61" spans="1:13">
      <c r="A61" s="16" t="s">
        <v>501</v>
      </c>
      <c r="B61" s="17"/>
      <c r="C61" s="16"/>
      <c r="D61" s="16"/>
      <c r="E61" s="16"/>
      <c r="F61" s="16"/>
      <c r="G61" s="16"/>
    </row>
    <row r="62" spans="1:13">
      <c r="A62" s="8" t="s">
        <v>502</v>
      </c>
      <c r="B62" s="18" t="s">
        <v>503</v>
      </c>
      <c r="C62" s="8" t="s">
        <v>360</v>
      </c>
      <c r="D62" s="8" t="s">
        <v>361</v>
      </c>
      <c r="E62" s="22">
        <v>0</v>
      </c>
      <c r="F62" s="8" t="s">
        <v>270</v>
      </c>
      <c r="G62" s="8" t="s">
        <v>42</v>
      </c>
      <c r="H62" s="9">
        <v>45</v>
      </c>
      <c r="I62" s="9">
        <v>3104</v>
      </c>
      <c r="J62" s="9">
        <v>5.48</v>
      </c>
      <c r="K62" s="10">
        <v>0</v>
      </c>
      <c r="L62" s="10">
        <v>8.3999999999999995E-3</v>
      </c>
      <c r="M62" s="10">
        <f>J62/'סיכום נכסי ההשקעה'!$B$49</f>
        <v>3.214533633935245E-4</v>
      </c>
    </row>
    <row r="63" spans="1:13">
      <c r="A63" s="8" t="s">
        <v>504</v>
      </c>
      <c r="B63" s="18" t="s">
        <v>505</v>
      </c>
      <c r="C63" s="8" t="s">
        <v>360</v>
      </c>
      <c r="D63" s="8" t="s">
        <v>361</v>
      </c>
      <c r="E63" s="22">
        <v>0</v>
      </c>
      <c r="F63" s="8" t="s">
        <v>506</v>
      </c>
      <c r="G63" s="8" t="s">
        <v>42</v>
      </c>
      <c r="H63" s="9">
        <v>54</v>
      </c>
      <c r="I63" s="9">
        <v>5204</v>
      </c>
      <c r="J63" s="9">
        <v>11.02</v>
      </c>
      <c r="K63" s="10">
        <v>0</v>
      </c>
      <c r="L63" s="10">
        <v>1.6799999999999999E-2</v>
      </c>
      <c r="M63" s="10">
        <f>J63/'סיכום נכסי ההשקעה'!$B$49</f>
        <v>6.4642628915997078E-4</v>
      </c>
    </row>
    <row r="64" spans="1:13">
      <c r="A64" s="8" t="s">
        <v>507</v>
      </c>
      <c r="B64" s="18" t="s">
        <v>508</v>
      </c>
      <c r="C64" s="8" t="s">
        <v>360</v>
      </c>
      <c r="D64" s="8" t="s">
        <v>361</v>
      </c>
      <c r="E64" s="22">
        <v>0</v>
      </c>
      <c r="F64" s="8" t="s">
        <v>506</v>
      </c>
      <c r="G64" s="8" t="s">
        <v>42</v>
      </c>
      <c r="H64" s="9">
        <v>18</v>
      </c>
      <c r="I64" s="9">
        <v>3535</v>
      </c>
      <c r="J64" s="9">
        <v>2.5</v>
      </c>
      <c r="K64" s="10">
        <v>0</v>
      </c>
      <c r="L64" s="10">
        <v>3.8E-3</v>
      </c>
      <c r="M64" s="10">
        <f>J64/'סיכום נכסי ההשקעה'!$B$49</f>
        <v>1.4664843220507504E-4</v>
      </c>
    </row>
    <row r="65" spans="1:13">
      <c r="A65" s="8" t="s">
        <v>509</v>
      </c>
      <c r="B65" s="18" t="s">
        <v>510</v>
      </c>
      <c r="C65" s="8" t="s">
        <v>360</v>
      </c>
      <c r="D65" s="8" t="s">
        <v>361</v>
      </c>
      <c r="E65" s="22">
        <v>0</v>
      </c>
      <c r="F65" s="8" t="s">
        <v>506</v>
      </c>
      <c r="G65" s="8" t="s">
        <v>42</v>
      </c>
      <c r="H65" s="9">
        <v>16</v>
      </c>
      <c r="I65" s="9">
        <v>6897</v>
      </c>
      <c r="J65" s="9">
        <v>4.33</v>
      </c>
      <c r="K65" s="10">
        <v>0</v>
      </c>
      <c r="L65" s="10">
        <v>6.6E-3</v>
      </c>
      <c r="M65" s="10">
        <f>J65/'סיכום נכסי ההשקעה'!$B$49</f>
        <v>2.5399508457918998E-4</v>
      </c>
    </row>
    <row r="66" spans="1:13">
      <c r="A66" s="8" t="s">
        <v>511</v>
      </c>
      <c r="B66" s="18" t="s">
        <v>510</v>
      </c>
      <c r="C66" s="8" t="s">
        <v>360</v>
      </c>
      <c r="D66" s="8" t="s">
        <v>361</v>
      </c>
      <c r="E66" s="22">
        <v>0</v>
      </c>
      <c r="F66" s="8" t="s">
        <v>506</v>
      </c>
      <c r="G66" s="8" t="s">
        <v>42</v>
      </c>
      <c r="H66" s="9">
        <v>8.08</v>
      </c>
      <c r="I66" s="9">
        <v>1</v>
      </c>
      <c r="J66" s="9">
        <v>0.03</v>
      </c>
      <c r="K66" s="10">
        <v>0</v>
      </c>
      <c r="L66" s="10">
        <v>0</v>
      </c>
      <c r="M66" s="10">
        <f>J66/'סיכום נכסי ההשקעה'!$B$49</f>
        <v>1.7597811864609005E-6</v>
      </c>
    </row>
    <row r="67" spans="1:13">
      <c r="A67" s="8" t="s">
        <v>512</v>
      </c>
      <c r="B67" s="18" t="s">
        <v>513</v>
      </c>
      <c r="C67" s="8" t="s">
        <v>360</v>
      </c>
      <c r="D67" s="8" t="s">
        <v>361</v>
      </c>
      <c r="E67" s="22">
        <v>0</v>
      </c>
      <c r="F67" s="8" t="s">
        <v>514</v>
      </c>
      <c r="G67" s="8" t="s">
        <v>42</v>
      </c>
      <c r="H67" s="9">
        <v>271</v>
      </c>
      <c r="I67" s="9">
        <v>512</v>
      </c>
      <c r="J67" s="9">
        <v>5.44</v>
      </c>
      <c r="K67" s="10">
        <v>0</v>
      </c>
      <c r="L67" s="10">
        <v>8.3000000000000001E-3</v>
      </c>
      <c r="M67" s="10">
        <f>J67/'סיכום נכסי ההשקעה'!$B$49</f>
        <v>3.1910698847824331E-4</v>
      </c>
    </row>
    <row r="68" spans="1:13">
      <c r="A68" s="8" t="s">
        <v>515</v>
      </c>
      <c r="B68" s="18" t="s">
        <v>516</v>
      </c>
      <c r="C68" s="8" t="s">
        <v>360</v>
      </c>
      <c r="D68" s="8" t="s">
        <v>361</v>
      </c>
      <c r="E68" s="22">
        <v>0</v>
      </c>
      <c r="F68" s="8" t="s">
        <v>514</v>
      </c>
      <c r="G68" s="8" t="s">
        <v>42</v>
      </c>
      <c r="H68" s="9">
        <v>8</v>
      </c>
      <c r="I68" s="9">
        <v>22278</v>
      </c>
      <c r="J68" s="9">
        <v>6.99</v>
      </c>
      <c r="K68" s="10">
        <v>0</v>
      </c>
      <c r="L68" s="10">
        <v>1.0699999999999999E-2</v>
      </c>
      <c r="M68" s="10">
        <f>J68/'סיכום נכסי ההשקעה'!$B$49</f>
        <v>4.1002901644538982E-4</v>
      </c>
    </row>
    <row r="69" spans="1:13">
      <c r="A69" s="8" t="s">
        <v>517</v>
      </c>
      <c r="B69" s="18" t="s">
        <v>518</v>
      </c>
      <c r="C69" s="8" t="s">
        <v>360</v>
      </c>
      <c r="D69" s="8" t="s">
        <v>361</v>
      </c>
      <c r="E69" s="22">
        <v>0</v>
      </c>
      <c r="F69" s="8" t="s">
        <v>429</v>
      </c>
      <c r="G69" s="8" t="s">
        <v>42</v>
      </c>
      <c r="H69" s="9">
        <v>8</v>
      </c>
      <c r="I69" s="9">
        <v>6005</v>
      </c>
      <c r="J69" s="9">
        <v>1.88</v>
      </c>
      <c r="K69" s="10">
        <v>0</v>
      </c>
      <c r="L69" s="10">
        <v>2.8999999999999998E-3</v>
      </c>
      <c r="M69" s="10">
        <f>J69/'סיכום נכסי ההשקעה'!$B$49</f>
        <v>1.1027962101821643E-4</v>
      </c>
    </row>
    <row r="70" spans="1:13">
      <c r="A70" s="8" t="s">
        <v>519</v>
      </c>
      <c r="B70" s="18" t="s">
        <v>520</v>
      </c>
      <c r="C70" s="8" t="s">
        <v>394</v>
      </c>
      <c r="D70" s="8" t="s">
        <v>361</v>
      </c>
      <c r="E70" s="22">
        <v>0</v>
      </c>
      <c r="F70" s="8" t="s">
        <v>521</v>
      </c>
      <c r="G70" s="8" t="s">
        <v>42</v>
      </c>
      <c r="H70" s="9">
        <v>7</v>
      </c>
      <c r="I70" s="9">
        <v>14398</v>
      </c>
      <c r="J70" s="9">
        <v>3.95</v>
      </c>
      <c r="K70" s="10">
        <v>0</v>
      </c>
      <c r="L70" s="10">
        <v>6.0000000000000001E-3</v>
      </c>
      <c r="M70" s="10">
        <f>J70/'סיכום נכסי ההשקעה'!$B$49</f>
        <v>2.3170452288401858E-4</v>
      </c>
    </row>
    <row r="71" spans="1:13">
      <c r="A71" s="8" t="s">
        <v>522</v>
      </c>
      <c r="B71" s="18" t="s">
        <v>523</v>
      </c>
      <c r="C71" s="8" t="s">
        <v>360</v>
      </c>
      <c r="D71" s="8" t="s">
        <v>361</v>
      </c>
      <c r="E71" s="22">
        <v>0</v>
      </c>
      <c r="F71" s="8" t="s">
        <v>521</v>
      </c>
      <c r="G71" s="8" t="s">
        <v>42</v>
      </c>
      <c r="H71" s="9">
        <v>20</v>
      </c>
      <c r="I71" s="9">
        <v>8841</v>
      </c>
      <c r="J71" s="9">
        <v>6.94</v>
      </c>
      <c r="K71" s="10">
        <v>0</v>
      </c>
      <c r="L71" s="10">
        <v>1.06E-2</v>
      </c>
      <c r="M71" s="10">
        <f>J71/'סיכום נכסי ההשקעה'!$B$49</f>
        <v>4.0709604780128834E-4</v>
      </c>
    </row>
    <row r="72" spans="1:13">
      <c r="A72" s="8" t="s">
        <v>524</v>
      </c>
      <c r="B72" s="18" t="s">
        <v>525</v>
      </c>
      <c r="C72" s="8" t="s">
        <v>360</v>
      </c>
      <c r="D72" s="8" t="s">
        <v>361</v>
      </c>
      <c r="E72" s="22">
        <v>0</v>
      </c>
      <c r="F72" s="8" t="s">
        <v>381</v>
      </c>
      <c r="G72" s="8" t="s">
        <v>42</v>
      </c>
      <c r="H72" s="9">
        <v>10</v>
      </c>
      <c r="I72" s="9">
        <v>4159</v>
      </c>
      <c r="J72" s="9">
        <v>1.63</v>
      </c>
      <c r="K72" s="10">
        <v>0</v>
      </c>
      <c r="L72" s="10">
        <v>2.5000000000000001E-3</v>
      </c>
      <c r="M72" s="10">
        <f>J72/'סיכום נכסי ההשקעה'!$B$49</f>
        <v>9.5614777797708926E-5</v>
      </c>
    </row>
    <row r="73" spans="1:13">
      <c r="A73" s="8" t="s">
        <v>526</v>
      </c>
      <c r="B73" s="18" t="s">
        <v>527</v>
      </c>
      <c r="C73" s="8" t="s">
        <v>360</v>
      </c>
      <c r="D73" s="8" t="s">
        <v>361</v>
      </c>
      <c r="E73" s="22">
        <v>0</v>
      </c>
      <c r="F73" s="8" t="s">
        <v>381</v>
      </c>
      <c r="G73" s="8" t="s">
        <v>42</v>
      </c>
      <c r="H73" s="9">
        <v>18</v>
      </c>
      <c r="I73" s="9">
        <v>3002</v>
      </c>
      <c r="J73" s="9">
        <v>2.12</v>
      </c>
      <c r="K73" s="10">
        <v>0</v>
      </c>
      <c r="L73" s="10">
        <v>3.2000000000000002E-3</v>
      </c>
      <c r="M73" s="10">
        <f>J73/'סיכום נכסי ההשקעה'!$B$49</f>
        <v>1.2435787050990365E-4</v>
      </c>
    </row>
    <row r="74" spans="1:13">
      <c r="A74" s="8" t="s">
        <v>528</v>
      </c>
      <c r="B74" s="18" t="s">
        <v>529</v>
      </c>
      <c r="C74" s="8" t="s">
        <v>270</v>
      </c>
      <c r="D74" s="8" t="s">
        <v>361</v>
      </c>
      <c r="E74" s="22">
        <v>0</v>
      </c>
      <c r="F74" s="8" t="s">
        <v>423</v>
      </c>
      <c r="G74" s="8" t="s">
        <v>42</v>
      </c>
      <c r="H74" s="9">
        <v>3</v>
      </c>
      <c r="I74" s="9">
        <v>11987</v>
      </c>
      <c r="J74" s="9">
        <v>1.41</v>
      </c>
      <c r="K74" s="10">
        <v>0</v>
      </c>
      <c r="L74" s="10">
        <v>2.0999999999999999E-3</v>
      </c>
      <c r="M74" s="10">
        <f>J74/'סיכום נכסי ההשקעה'!$B$49</f>
        <v>8.2709715763662313E-5</v>
      </c>
    </row>
    <row r="75" spans="1:13">
      <c r="A75" s="8" t="s">
        <v>530</v>
      </c>
      <c r="B75" s="18" t="s">
        <v>531</v>
      </c>
      <c r="C75" s="8" t="s">
        <v>270</v>
      </c>
      <c r="D75" s="8" t="s">
        <v>361</v>
      </c>
      <c r="E75" s="22">
        <v>0</v>
      </c>
      <c r="F75" s="8" t="s">
        <v>423</v>
      </c>
      <c r="G75" s="8" t="s">
        <v>42</v>
      </c>
      <c r="H75" s="9">
        <v>15</v>
      </c>
      <c r="I75" s="9">
        <v>6821</v>
      </c>
      <c r="J75" s="9">
        <v>4.01</v>
      </c>
      <c r="K75" s="10">
        <v>0</v>
      </c>
      <c r="L75" s="10">
        <v>6.1000000000000004E-3</v>
      </c>
      <c r="M75" s="10">
        <f>J75/'סיכום נכסי ההשקעה'!$B$49</f>
        <v>2.3522408525694034E-4</v>
      </c>
    </row>
    <row r="76" spans="1:13">
      <c r="A76" s="8" t="s">
        <v>532</v>
      </c>
      <c r="B76" s="18" t="s">
        <v>533</v>
      </c>
      <c r="C76" s="8" t="s">
        <v>534</v>
      </c>
      <c r="D76" s="8" t="s">
        <v>361</v>
      </c>
      <c r="E76" s="22">
        <v>0</v>
      </c>
      <c r="F76" s="8" t="s">
        <v>535</v>
      </c>
      <c r="G76" s="8" t="s">
        <v>44</v>
      </c>
      <c r="H76" s="9">
        <v>1242</v>
      </c>
      <c r="I76" s="9">
        <v>165.25</v>
      </c>
      <c r="J76" s="9">
        <v>12.22</v>
      </c>
      <c r="K76" s="10">
        <v>0</v>
      </c>
      <c r="L76" s="10">
        <v>1.8599999999999998E-2</v>
      </c>
      <c r="M76" s="10">
        <f>J76/'סיכום נכסי ההשקעה'!$B$49</f>
        <v>7.1681753661840685E-4</v>
      </c>
    </row>
    <row r="77" spans="1:13">
      <c r="A77" s="8" t="s">
        <v>536</v>
      </c>
      <c r="B77" s="18" t="s">
        <v>537</v>
      </c>
      <c r="C77" s="8" t="s">
        <v>360</v>
      </c>
      <c r="D77" s="8" t="s">
        <v>361</v>
      </c>
      <c r="E77" s="22">
        <v>0</v>
      </c>
      <c r="F77" s="8" t="s">
        <v>535</v>
      </c>
      <c r="G77" s="8" t="s">
        <v>42</v>
      </c>
      <c r="H77" s="9">
        <v>15</v>
      </c>
      <c r="I77" s="9">
        <v>3797</v>
      </c>
      <c r="J77" s="9">
        <v>2.23</v>
      </c>
      <c r="K77" s="10">
        <v>0</v>
      </c>
      <c r="L77" s="10">
        <v>3.3999999999999998E-3</v>
      </c>
      <c r="M77" s="10">
        <f>J77/'סיכום נכסי ההשקעה'!$B$49</f>
        <v>1.3081040152692694E-4</v>
      </c>
    </row>
    <row r="78" spans="1:13">
      <c r="A78" s="8" t="s">
        <v>538</v>
      </c>
      <c r="B78" s="18" t="s">
        <v>539</v>
      </c>
      <c r="C78" s="8" t="s">
        <v>270</v>
      </c>
      <c r="D78" s="8" t="s">
        <v>361</v>
      </c>
      <c r="E78" s="22">
        <v>0</v>
      </c>
      <c r="F78" s="8" t="s">
        <v>540</v>
      </c>
      <c r="G78" s="8" t="s">
        <v>42</v>
      </c>
      <c r="H78" s="9">
        <v>34</v>
      </c>
      <c r="I78" s="9">
        <v>10220</v>
      </c>
      <c r="J78" s="9">
        <v>13.63</v>
      </c>
      <c r="K78" s="10">
        <v>0</v>
      </c>
      <c r="L78" s="10">
        <v>2.0799999999999999E-2</v>
      </c>
      <c r="M78" s="10">
        <f>J78/'סיכום נכסי ההשקעה'!$B$49</f>
        <v>7.995272523820692E-4</v>
      </c>
    </row>
    <row r="79" spans="1:13">
      <c r="A79" s="8" t="s">
        <v>541</v>
      </c>
      <c r="B79" s="18" t="s">
        <v>542</v>
      </c>
      <c r="C79" s="8" t="s">
        <v>394</v>
      </c>
      <c r="D79" s="8" t="s">
        <v>361</v>
      </c>
      <c r="E79" s="22">
        <v>0</v>
      </c>
      <c r="F79" s="8" t="s">
        <v>426</v>
      </c>
      <c r="G79" s="8" t="s">
        <v>42</v>
      </c>
      <c r="H79" s="9">
        <v>1</v>
      </c>
      <c r="I79" s="9">
        <v>123686</v>
      </c>
      <c r="J79" s="9">
        <v>4.8499999999999996</v>
      </c>
      <c r="K79" s="10">
        <v>0</v>
      </c>
      <c r="L79" s="10">
        <v>7.4000000000000003E-3</v>
      </c>
      <c r="M79" s="10">
        <f>J79/'סיכום נכסי ההשקעה'!$B$49</f>
        <v>2.8449795847784558E-4</v>
      </c>
    </row>
    <row r="80" spans="1:13">
      <c r="A80" s="8" t="s">
        <v>543</v>
      </c>
      <c r="B80" s="18" t="s">
        <v>544</v>
      </c>
      <c r="C80" s="8" t="s">
        <v>360</v>
      </c>
      <c r="D80" s="8" t="s">
        <v>361</v>
      </c>
      <c r="E80" s="22">
        <v>0</v>
      </c>
      <c r="F80" s="8" t="s">
        <v>426</v>
      </c>
      <c r="G80" s="8" t="s">
        <v>42</v>
      </c>
      <c r="H80" s="9">
        <v>17</v>
      </c>
      <c r="I80" s="9">
        <v>7142</v>
      </c>
      <c r="J80" s="9">
        <v>4.76</v>
      </c>
      <c r="K80" s="10">
        <v>0</v>
      </c>
      <c r="L80" s="10">
        <v>7.3000000000000001E-3</v>
      </c>
      <c r="M80" s="10">
        <f>J80/'סיכום נכסי ההשקעה'!$B$49</f>
        <v>2.7921861491846285E-4</v>
      </c>
    </row>
    <row r="81" spans="1:13">
      <c r="A81" s="8" t="s">
        <v>545</v>
      </c>
      <c r="B81" s="18" t="s">
        <v>546</v>
      </c>
      <c r="C81" s="8" t="s">
        <v>270</v>
      </c>
      <c r="D81" s="8" t="s">
        <v>361</v>
      </c>
      <c r="E81" s="22">
        <v>0</v>
      </c>
      <c r="F81" s="8" t="s">
        <v>547</v>
      </c>
      <c r="G81" s="8" t="s">
        <v>42</v>
      </c>
      <c r="H81" s="9">
        <v>14</v>
      </c>
      <c r="I81" s="9">
        <v>8096</v>
      </c>
      <c r="J81" s="9">
        <v>4.45</v>
      </c>
      <c r="K81" s="10">
        <v>0</v>
      </c>
      <c r="L81" s="10">
        <v>6.7999999999999996E-3</v>
      </c>
      <c r="M81" s="10">
        <f>J81/'סיכום נכסי ההשקעה'!$B$49</f>
        <v>2.6103420932503359E-4</v>
      </c>
    </row>
    <row r="82" spans="1:13">
      <c r="A82" s="8" t="s">
        <v>548</v>
      </c>
      <c r="B82" s="18" t="s">
        <v>549</v>
      </c>
      <c r="C82" s="8" t="s">
        <v>360</v>
      </c>
      <c r="D82" s="8" t="s">
        <v>361</v>
      </c>
      <c r="E82" s="22">
        <v>0</v>
      </c>
      <c r="F82" s="8" t="s">
        <v>547</v>
      </c>
      <c r="G82" s="8" t="s">
        <v>42</v>
      </c>
      <c r="H82" s="9">
        <v>16</v>
      </c>
      <c r="I82" s="9">
        <v>8189</v>
      </c>
      <c r="J82" s="9">
        <v>5.14</v>
      </c>
      <c r="K82" s="10">
        <v>0</v>
      </c>
      <c r="L82" s="10">
        <v>7.7999999999999996E-3</v>
      </c>
      <c r="M82" s="10">
        <f>J82/'סיכום נכסי ההשקעה'!$B$49</f>
        <v>3.0150917661363424E-4</v>
      </c>
    </row>
    <row r="83" spans="1:13">
      <c r="A83" s="8" t="s">
        <v>550</v>
      </c>
      <c r="B83" s="18" t="s">
        <v>551</v>
      </c>
      <c r="C83" s="8" t="s">
        <v>360</v>
      </c>
      <c r="D83" s="8" t="s">
        <v>361</v>
      </c>
      <c r="E83" s="22">
        <v>0</v>
      </c>
      <c r="F83" s="8" t="s">
        <v>547</v>
      </c>
      <c r="G83" s="8" t="s">
        <v>42</v>
      </c>
      <c r="H83" s="9">
        <v>6</v>
      </c>
      <c r="I83" s="9">
        <v>18503</v>
      </c>
      <c r="J83" s="9">
        <v>4.3600000000000003</v>
      </c>
      <c r="K83" s="10">
        <v>0</v>
      </c>
      <c r="L83" s="10">
        <v>6.6E-3</v>
      </c>
      <c r="M83" s="10">
        <f>J83/'סיכום נכסי ההשקעה'!$B$49</f>
        <v>2.5575486576565087E-4</v>
      </c>
    </row>
    <row r="84" spans="1:13">
      <c r="A84" s="8" t="s">
        <v>552</v>
      </c>
      <c r="B84" s="18" t="s">
        <v>551</v>
      </c>
      <c r="C84" s="8" t="s">
        <v>360</v>
      </c>
      <c r="D84" s="8" t="s">
        <v>361</v>
      </c>
      <c r="E84" s="22">
        <v>0</v>
      </c>
      <c r="F84" s="8" t="s">
        <v>547</v>
      </c>
      <c r="G84" s="8" t="s">
        <v>42</v>
      </c>
      <c r="H84" s="9">
        <v>1.26</v>
      </c>
      <c r="I84" s="9">
        <v>1</v>
      </c>
      <c r="J84" s="9">
        <v>0</v>
      </c>
      <c r="K84" s="10">
        <v>0</v>
      </c>
      <c r="L84" s="10">
        <v>0</v>
      </c>
      <c r="M84" s="10">
        <f>J84/'סיכום נכסי ההשקעה'!$B$49</f>
        <v>0</v>
      </c>
    </row>
    <row r="85" spans="1:13">
      <c r="A85" s="8" t="s">
        <v>553</v>
      </c>
      <c r="B85" s="18" t="s">
        <v>554</v>
      </c>
      <c r="C85" s="8" t="s">
        <v>360</v>
      </c>
      <c r="D85" s="8" t="s">
        <v>361</v>
      </c>
      <c r="E85" s="22">
        <v>0</v>
      </c>
      <c r="F85" s="8" t="s">
        <v>555</v>
      </c>
      <c r="G85" s="8" t="s">
        <v>42</v>
      </c>
      <c r="H85" s="9">
        <v>5</v>
      </c>
      <c r="I85" s="9">
        <v>27181</v>
      </c>
      <c r="J85" s="9">
        <v>5.33</v>
      </c>
      <c r="K85" s="10">
        <v>0</v>
      </c>
      <c r="L85" s="10">
        <v>8.0999999999999996E-3</v>
      </c>
      <c r="M85" s="10">
        <f>J85/'סיכום נכסי ההשקעה'!$B$49</f>
        <v>3.1265445746121999E-4</v>
      </c>
    </row>
    <row r="86" spans="1:13">
      <c r="A86" s="8" t="s">
        <v>556</v>
      </c>
      <c r="B86" s="18" t="s">
        <v>557</v>
      </c>
      <c r="C86" s="8" t="s">
        <v>270</v>
      </c>
      <c r="D86" s="8" t="s">
        <v>361</v>
      </c>
      <c r="E86" s="22">
        <v>0</v>
      </c>
      <c r="F86" s="8" t="s">
        <v>555</v>
      </c>
      <c r="G86" s="8" t="s">
        <v>42</v>
      </c>
      <c r="H86" s="9">
        <v>2</v>
      </c>
      <c r="I86" s="9">
        <v>29181</v>
      </c>
      <c r="J86" s="9">
        <v>2.29</v>
      </c>
      <c r="K86" s="10">
        <v>0</v>
      </c>
      <c r="L86" s="10">
        <v>3.5000000000000001E-3</v>
      </c>
      <c r="M86" s="10">
        <f>J86/'סיכום נכסי ההשקעה'!$B$49</f>
        <v>1.3432996389984873E-4</v>
      </c>
    </row>
    <row r="87" spans="1:13">
      <c r="A87" s="8" t="s">
        <v>558</v>
      </c>
      <c r="B87" s="18" t="s">
        <v>559</v>
      </c>
      <c r="C87" s="8" t="s">
        <v>394</v>
      </c>
      <c r="D87" s="8" t="s">
        <v>361</v>
      </c>
      <c r="E87" s="22">
        <v>0</v>
      </c>
      <c r="F87" s="8" t="s">
        <v>555</v>
      </c>
      <c r="G87" s="8" t="s">
        <v>42</v>
      </c>
      <c r="H87" s="9">
        <v>15</v>
      </c>
      <c r="I87" s="9">
        <v>10817</v>
      </c>
      <c r="J87" s="9">
        <v>6.37</v>
      </c>
      <c r="K87" s="10">
        <v>0</v>
      </c>
      <c r="L87" s="10">
        <v>9.7000000000000003E-3</v>
      </c>
      <c r="M87" s="10">
        <f>J87/'סיכום נכסי ההשקעה'!$B$49</f>
        <v>3.736602052585312E-4</v>
      </c>
    </row>
    <row r="88" spans="1:13">
      <c r="A88" s="8" t="s">
        <v>560</v>
      </c>
      <c r="B88" s="18" t="s">
        <v>561</v>
      </c>
      <c r="C88" s="8" t="s">
        <v>394</v>
      </c>
      <c r="D88" s="8" t="s">
        <v>361</v>
      </c>
      <c r="E88" s="22">
        <v>0</v>
      </c>
      <c r="F88" s="8" t="s">
        <v>555</v>
      </c>
      <c r="G88" s="8" t="s">
        <v>42</v>
      </c>
      <c r="H88" s="9">
        <v>19</v>
      </c>
      <c r="I88" s="9">
        <v>9819</v>
      </c>
      <c r="J88" s="9">
        <v>7.32</v>
      </c>
      <c r="K88" s="10">
        <v>0</v>
      </c>
      <c r="L88" s="10">
        <v>1.12E-2</v>
      </c>
      <c r="M88" s="10">
        <f>J88/'סיכום נכסי ההשקעה'!$B$49</f>
        <v>4.2938660949645973E-4</v>
      </c>
    </row>
    <row r="89" spans="1:13">
      <c r="A89" s="8" t="s">
        <v>562</v>
      </c>
      <c r="B89" s="18" t="s">
        <v>563</v>
      </c>
      <c r="C89" s="8" t="s">
        <v>360</v>
      </c>
      <c r="D89" s="8" t="s">
        <v>361</v>
      </c>
      <c r="E89" s="22">
        <v>0</v>
      </c>
      <c r="F89" s="8" t="s">
        <v>555</v>
      </c>
      <c r="G89" s="8" t="s">
        <v>42</v>
      </c>
      <c r="H89" s="9">
        <v>12</v>
      </c>
      <c r="I89" s="9">
        <v>6957</v>
      </c>
      <c r="J89" s="9">
        <v>3.28</v>
      </c>
      <c r="K89" s="10">
        <v>0</v>
      </c>
      <c r="L89" s="10">
        <v>5.0000000000000001E-3</v>
      </c>
      <c r="M89" s="10">
        <f>J89/'סיכום נכסי ההשקעה'!$B$49</f>
        <v>1.9240274305305845E-4</v>
      </c>
    </row>
    <row r="90" spans="1:13">
      <c r="A90" s="8" t="s">
        <v>564</v>
      </c>
      <c r="B90" s="18" t="s">
        <v>565</v>
      </c>
      <c r="C90" s="8" t="s">
        <v>360</v>
      </c>
      <c r="D90" s="8" t="s">
        <v>361</v>
      </c>
      <c r="E90" s="22">
        <v>0</v>
      </c>
      <c r="F90" s="8" t="s">
        <v>376</v>
      </c>
      <c r="G90" s="8" t="s">
        <v>42</v>
      </c>
      <c r="H90" s="9">
        <v>47</v>
      </c>
      <c r="I90" s="9">
        <v>4961</v>
      </c>
      <c r="J90" s="9">
        <v>9.15</v>
      </c>
      <c r="K90" s="10">
        <v>0</v>
      </c>
      <c r="L90" s="10">
        <v>1.3899999999999999E-2</v>
      </c>
      <c r="M90" s="10">
        <f>J90/'סיכום נכסי ההשקעה'!$B$49</f>
        <v>5.3673326187057466E-4</v>
      </c>
    </row>
    <row r="91" spans="1:13">
      <c r="A91" s="8" t="s">
        <v>566</v>
      </c>
      <c r="B91" s="18" t="s">
        <v>567</v>
      </c>
      <c r="C91" s="8" t="s">
        <v>360</v>
      </c>
      <c r="D91" s="8" t="s">
        <v>361</v>
      </c>
      <c r="E91" s="22">
        <v>0</v>
      </c>
      <c r="F91" s="8" t="s">
        <v>373</v>
      </c>
      <c r="G91" s="8" t="s">
        <v>42</v>
      </c>
      <c r="H91" s="9">
        <v>255</v>
      </c>
      <c r="I91" s="9">
        <v>1558</v>
      </c>
      <c r="J91" s="9">
        <v>15.59</v>
      </c>
      <c r="K91" s="10">
        <v>0</v>
      </c>
      <c r="L91" s="10">
        <v>2.3800000000000002E-2</v>
      </c>
      <c r="M91" s="10">
        <f>J91/'סיכום נכסי ההשקעה'!$B$49</f>
        <v>9.1449962323084794E-4</v>
      </c>
    </row>
    <row r="92" spans="1:13">
      <c r="A92" s="8" t="s">
        <v>568</v>
      </c>
      <c r="B92" s="18" t="s">
        <v>569</v>
      </c>
      <c r="C92" s="8" t="s">
        <v>367</v>
      </c>
      <c r="D92" s="8" t="s">
        <v>361</v>
      </c>
      <c r="E92" s="22">
        <v>0</v>
      </c>
      <c r="F92" s="8" t="s">
        <v>570</v>
      </c>
      <c r="G92" s="8" t="s">
        <v>47</v>
      </c>
      <c r="H92" s="9">
        <v>168</v>
      </c>
      <c r="I92" s="9">
        <v>1717.5</v>
      </c>
      <c r="J92" s="9">
        <v>12.71</v>
      </c>
      <c r="K92" s="10">
        <v>0</v>
      </c>
      <c r="L92" s="10">
        <v>1.9400000000000001E-2</v>
      </c>
      <c r="M92" s="10">
        <f>J92/'סיכום נכסי ההשקעה'!$B$49</f>
        <v>7.4556062933060156E-4</v>
      </c>
    </row>
    <row r="93" spans="1:13">
      <c r="A93" s="8" t="s">
        <v>571</v>
      </c>
      <c r="B93" s="18" t="s">
        <v>572</v>
      </c>
      <c r="C93" s="8" t="s">
        <v>394</v>
      </c>
      <c r="D93" s="8" t="s">
        <v>361</v>
      </c>
      <c r="E93" s="22">
        <v>0</v>
      </c>
      <c r="F93" s="8" t="s">
        <v>370</v>
      </c>
      <c r="G93" s="8" t="s">
        <v>42</v>
      </c>
      <c r="H93" s="9">
        <v>11</v>
      </c>
      <c r="I93" s="9">
        <v>13741</v>
      </c>
      <c r="J93" s="9">
        <v>5.93</v>
      </c>
      <c r="K93" s="10">
        <v>0</v>
      </c>
      <c r="L93" s="10">
        <v>8.9999999999999993E-3</v>
      </c>
      <c r="M93" s="10">
        <f>J93/'סיכום נכסי ההשקעה'!$B$49</f>
        <v>3.4785008119043797E-4</v>
      </c>
    </row>
    <row r="94" spans="1:13">
      <c r="A94" s="8" t="s">
        <v>573</v>
      </c>
      <c r="B94" s="18" t="s">
        <v>574</v>
      </c>
      <c r="C94" s="8" t="s">
        <v>270</v>
      </c>
      <c r="D94" s="8" t="s">
        <v>361</v>
      </c>
      <c r="E94" s="22">
        <v>0</v>
      </c>
      <c r="F94" s="8" t="s">
        <v>370</v>
      </c>
      <c r="G94" s="8" t="s">
        <v>42</v>
      </c>
      <c r="H94" s="9">
        <v>29</v>
      </c>
      <c r="I94" s="9">
        <v>6261</v>
      </c>
      <c r="J94" s="9">
        <v>7.12</v>
      </c>
      <c r="K94" s="10">
        <v>0</v>
      </c>
      <c r="L94" s="10">
        <v>1.09E-2</v>
      </c>
      <c r="M94" s="10">
        <f>J94/'סיכום נכסי ההשקעה'!$B$49</f>
        <v>4.1765473492005374E-4</v>
      </c>
    </row>
    <row r="95" spans="1:13">
      <c r="A95" s="8" t="s">
        <v>575</v>
      </c>
      <c r="B95" s="18" t="s">
        <v>576</v>
      </c>
      <c r="C95" s="8" t="s">
        <v>394</v>
      </c>
      <c r="D95" s="8" t="s">
        <v>361</v>
      </c>
      <c r="E95" s="22">
        <v>0</v>
      </c>
      <c r="F95" s="8" t="s">
        <v>370</v>
      </c>
      <c r="G95" s="8" t="s">
        <v>42</v>
      </c>
      <c r="H95" s="9">
        <v>17</v>
      </c>
      <c r="I95" s="9">
        <v>8990</v>
      </c>
      <c r="J95" s="9">
        <v>6</v>
      </c>
      <c r="K95" s="10">
        <v>0</v>
      </c>
      <c r="L95" s="10">
        <v>9.1000000000000004E-3</v>
      </c>
      <c r="M95" s="10">
        <f>J95/'סיכום נכסי ההשקעה'!$B$49</f>
        <v>3.519562372921801E-4</v>
      </c>
    </row>
    <row r="96" spans="1:13">
      <c r="A96" s="8" t="s">
        <v>577</v>
      </c>
      <c r="B96" s="18" t="s">
        <v>578</v>
      </c>
      <c r="C96" s="8" t="s">
        <v>394</v>
      </c>
      <c r="D96" s="8" t="s">
        <v>361</v>
      </c>
      <c r="E96" s="22">
        <v>0</v>
      </c>
      <c r="F96" s="8" t="s">
        <v>370</v>
      </c>
      <c r="G96" s="8" t="s">
        <v>42</v>
      </c>
      <c r="H96" s="9">
        <v>3.01</v>
      </c>
      <c r="I96" s="9">
        <v>60842</v>
      </c>
      <c r="J96" s="9">
        <v>7.18</v>
      </c>
      <c r="K96" s="10">
        <v>0</v>
      </c>
      <c r="L96" s="10">
        <v>1.09E-2</v>
      </c>
      <c r="M96" s="10">
        <f>J96/'סיכום נכסי ההשקעה'!$B$49</f>
        <v>4.2117429729297552E-4</v>
      </c>
    </row>
    <row r="97" spans="1:13">
      <c r="A97" s="8" t="s">
        <v>579</v>
      </c>
      <c r="B97" s="18" t="s">
        <v>580</v>
      </c>
      <c r="C97" s="8" t="s">
        <v>360</v>
      </c>
      <c r="D97" s="8" t="s">
        <v>361</v>
      </c>
      <c r="E97" s="22">
        <v>0</v>
      </c>
      <c r="F97" s="8" t="s">
        <v>370</v>
      </c>
      <c r="G97" s="8" t="s">
        <v>42</v>
      </c>
      <c r="H97" s="9">
        <v>24</v>
      </c>
      <c r="I97" s="9">
        <v>6966</v>
      </c>
      <c r="J97" s="9">
        <v>6.56</v>
      </c>
      <c r="K97" s="10">
        <v>0</v>
      </c>
      <c r="L97" s="10">
        <v>0.01</v>
      </c>
      <c r="M97" s="10">
        <f>J97/'סיכום נכסי ההשקעה'!$B$49</f>
        <v>3.8480548610611689E-4</v>
      </c>
    </row>
    <row r="98" spans="1:13">
      <c r="A98" s="8" t="s">
        <v>581</v>
      </c>
      <c r="B98" s="18" t="s">
        <v>582</v>
      </c>
      <c r="C98" s="8" t="s">
        <v>270</v>
      </c>
      <c r="D98" s="8" t="s">
        <v>361</v>
      </c>
      <c r="E98" s="22">
        <v>0</v>
      </c>
      <c r="F98" s="8" t="s">
        <v>370</v>
      </c>
      <c r="G98" s="8" t="s">
        <v>42</v>
      </c>
      <c r="H98" s="9">
        <v>35</v>
      </c>
      <c r="I98" s="9">
        <v>2891</v>
      </c>
      <c r="J98" s="9">
        <v>3.97</v>
      </c>
      <c r="K98" s="10">
        <v>0</v>
      </c>
      <c r="L98" s="10">
        <v>6.0000000000000001E-3</v>
      </c>
      <c r="M98" s="10">
        <f>J98/'סיכום נכסי ההשקעה'!$B$49</f>
        <v>2.3287771034165918E-4</v>
      </c>
    </row>
    <row r="99" spans="1:13">
      <c r="A99" s="8" t="s">
        <v>583</v>
      </c>
      <c r="B99" s="18" t="s">
        <v>584</v>
      </c>
      <c r="C99" s="8" t="s">
        <v>394</v>
      </c>
      <c r="D99" s="8" t="s">
        <v>361</v>
      </c>
      <c r="E99" s="22">
        <v>0</v>
      </c>
      <c r="F99" s="8" t="s">
        <v>585</v>
      </c>
      <c r="G99" s="8" t="s">
        <v>42</v>
      </c>
      <c r="H99" s="9">
        <v>27</v>
      </c>
      <c r="I99" s="9">
        <v>5373</v>
      </c>
      <c r="J99" s="9">
        <v>5.69</v>
      </c>
      <c r="K99" s="10">
        <v>0</v>
      </c>
      <c r="L99" s="10">
        <v>8.6999999999999994E-3</v>
      </c>
      <c r="M99" s="10">
        <f>J99/'סיכום נכסי ההשקעה'!$B$49</f>
        <v>3.3377183169875079E-4</v>
      </c>
    </row>
    <row r="100" spans="1:13">
      <c r="A100" s="8" t="s">
        <v>586</v>
      </c>
      <c r="B100" s="18" t="s">
        <v>587</v>
      </c>
      <c r="C100" s="8" t="s">
        <v>534</v>
      </c>
      <c r="D100" s="8" t="s">
        <v>361</v>
      </c>
      <c r="E100" s="22">
        <v>0</v>
      </c>
      <c r="F100" s="8" t="s">
        <v>397</v>
      </c>
      <c r="G100" s="8" t="s">
        <v>42</v>
      </c>
      <c r="H100" s="9">
        <v>2</v>
      </c>
      <c r="I100" s="9">
        <v>47250</v>
      </c>
      <c r="J100" s="9">
        <v>3.71</v>
      </c>
      <c r="K100" s="10">
        <v>0</v>
      </c>
      <c r="L100" s="10">
        <v>5.5999999999999999E-3</v>
      </c>
      <c r="M100" s="10">
        <f>J100/'סיכום נכסי ההשקעה'!$B$49</f>
        <v>2.1762627339233135E-4</v>
      </c>
    </row>
    <row r="101" spans="1:13">
      <c r="A101" s="8" t="s">
        <v>588</v>
      </c>
      <c r="B101" s="18" t="s">
        <v>589</v>
      </c>
      <c r="C101" s="8" t="s">
        <v>394</v>
      </c>
      <c r="D101" s="8" t="s">
        <v>361</v>
      </c>
      <c r="E101" s="22">
        <v>0</v>
      </c>
      <c r="F101" s="8" t="s">
        <v>590</v>
      </c>
      <c r="G101" s="8" t="s">
        <v>42</v>
      </c>
      <c r="H101" s="9">
        <v>47</v>
      </c>
      <c r="I101" s="9">
        <v>1626</v>
      </c>
      <c r="J101" s="9">
        <v>3</v>
      </c>
      <c r="K101" s="10">
        <v>0</v>
      </c>
      <c r="L101" s="10">
        <v>4.5999999999999999E-3</v>
      </c>
      <c r="M101" s="10">
        <f>J101/'סיכום נכסי ההשקעה'!$B$49</f>
        <v>1.7597811864609005E-4</v>
      </c>
    </row>
    <row r="102" spans="1:13">
      <c r="A102" s="8" t="s">
        <v>591</v>
      </c>
      <c r="B102" s="18" t="s">
        <v>592</v>
      </c>
      <c r="C102" s="8" t="s">
        <v>360</v>
      </c>
      <c r="D102" s="8" t="s">
        <v>361</v>
      </c>
      <c r="E102" s="22">
        <v>0</v>
      </c>
      <c r="F102" s="8" t="s">
        <v>547</v>
      </c>
      <c r="G102" s="8" t="s">
        <v>42</v>
      </c>
      <c r="H102" s="9">
        <v>31</v>
      </c>
      <c r="I102" s="9">
        <v>5441</v>
      </c>
      <c r="J102" s="9">
        <v>6.62</v>
      </c>
      <c r="K102" s="10">
        <v>0</v>
      </c>
      <c r="L102" s="10">
        <v>1.01E-2</v>
      </c>
      <c r="M102" s="10">
        <f>J102/'סיכום נכסי ההשקעה'!$B$49</f>
        <v>3.8832504847903873E-4</v>
      </c>
    </row>
    <row r="103" spans="1:13">
      <c r="A103" s="16" t="s">
        <v>593</v>
      </c>
      <c r="B103" s="17"/>
      <c r="C103" s="16"/>
      <c r="D103" s="16"/>
      <c r="E103" s="16"/>
      <c r="F103" s="16"/>
      <c r="G103" s="16"/>
      <c r="H103" s="19">
        <v>2596.35</v>
      </c>
      <c r="J103" s="19">
        <v>227.19</v>
      </c>
      <c r="L103" s="20">
        <v>0.34620000000000001</v>
      </c>
      <c r="M103" s="20">
        <f>SUM(M62:M102)</f>
        <v>1.3326822925068399E-2</v>
      </c>
    </row>
    <row r="105" spans="1:13">
      <c r="A105" s="16" t="s">
        <v>594</v>
      </c>
      <c r="B105" s="17"/>
      <c r="C105" s="16"/>
      <c r="D105" s="16"/>
      <c r="E105" s="16"/>
      <c r="F105" s="16"/>
      <c r="G105" s="16"/>
    </row>
    <row r="106" spans="1:13">
      <c r="A106" s="8" t="s">
        <v>595</v>
      </c>
      <c r="B106" s="18" t="s">
        <v>596</v>
      </c>
      <c r="C106" s="8" t="s">
        <v>360</v>
      </c>
      <c r="D106" s="8" t="s">
        <v>361</v>
      </c>
      <c r="E106" s="22">
        <v>0</v>
      </c>
      <c r="F106" s="8" t="s">
        <v>540</v>
      </c>
      <c r="G106" s="8" t="s">
        <v>42</v>
      </c>
      <c r="H106" s="9">
        <v>19</v>
      </c>
      <c r="I106" s="9">
        <v>6875</v>
      </c>
      <c r="J106" s="9">
        <v>5.12</v>
      </c>
      <c r="K106" s="10">
        <v>0</v>
      </c>
      <c r="L106" s="10">
        <v>7.7999999999999996E-3</v>
      </c>
      <c r="M106" s="10">
        <f>J106/'סיכום נכסי ההשקעה'!$B$49</f>
        <v>3.003359891559937E-4</v>
      </c>
    </row>
    <row r="107" spans="1:13">
      <c r="A107" s="8" t="s">
        <v>597</v>
      </c>
      <c r="B107" s="18" t="s">
        <v>598</v>
      </c>
      <c r="C107" s="8" t="s">
        <v>360</v>
      </c>
      <c r="D107" s="8" t="s">
        <v>361</v>
      </c>
      <c r="E107" s="22">
        <v>0</v>
      </c>
      <c r="F107" s="8" t="s">
        <v>555</v>
      </c>
      <c r="G107" s="8" t="s">
        <v>42</v>
      </c>
      <c r="H107" s="9">
        <v>10</v>
      </c>
      <c r="I107" s="9">
        <v>4939</v>
      </c>
      <c r="J107" s="9">
        <v>1.94</v>
      </c>
      <c r="K107" s="10">
        <v>0</v>
      </c>
      <c r="L107" s="10">
        <v>3.0000000000000001E-3</v>
      </c>
      <c r="M107" s="10">
        <f>J107/'סיכום נכסי ההשקעה'!$B$49</f>
        <v>1.1379918339113823E-4</v>
      </c>
    </row>
    <row r="108" spans="1:13">
      <c r="A108" s="8" t="s">
        <v>599</v>
      </c>
      <c r="B108" s="18" t="s">
        <v>598</v>
      </c>
      <c r="C108" s="8" t="s">
        <v>360</v>
      </c>
      <c r="D108" s="8" t="s">
        <v>361</v>
      </c>
      <c r="E108" s="22">
        <v>0</v>
      </c>
      <c r="F108" s="8" t="s">
        <v>555</v>
      </c>
      <c r="G108" s="8" t="s">
        <v>42</v>
      </c>
      <c r="H108" s="9">
        <v>3.37</v>
      </c>
      <c r="I108" s="9">
        <v>1</v>
      </c>
      <c r="J108" s="9">
        <v>0.01</v>
      </c>
      <c r="K108" s="9">
        <v>0</v>
      </c>
      <c r="L108" s="10">
        <v>0</v>
      </c>
      <c r="M108" s="10">
        <f>J108/'סיכום נכסי ההשקעה'!$B$49</f>
        <v>5.865937288203002E-7</v>
      </c>
    </row>
    <row r="109" spans="1:13">
      <c r="A109" s="16" t="s">
        <v>600</v>
      </c>
      <c r="B109" s="17"/>
      <c r="C109" s="16"/>
      <c r="D109" s="16"/>
      <c r="E109" s="16"/>
      <c r="F109" s="16"/>
      <c r="G109" s="16"/>
      <c r="H109" s="19">
        <v>32.369999999999997</v>
      </c>
      <c r="J109" s="19">
        <v>7.08</v>
      </c>
      <c r="L109" s="20">
        <v>1.0800000000000001E-2</v>
      </c>
      <c r="M109" s="20">
        <f>SUM(M106:M108)</f>
        <v>4.147217662759522E-4</v>
      </c>
    </row>
    <row r="111" spans="1:13">
      <c r="A111" s="4" t="s">
        <v>601</v>
      </c>
      <c r="B111" s="15"/>
      <c r="C111" s="4"/>
      <c r="D111" s="4"/>
      <c r="E111" s="4"/>
      <c r="F111" s="4"/>
      <c r="G111" s="4"/>
      <c r="H111" s="12">
        <v>2628.72</v>
      </c>
      <c r="J111" s="12">
        <v>234.26</v>
      </c>
      <c r="L111" s="13">
        <v>0.35699999999999998</v>
      </c>
      <c r="M111" s="13">
        <f>+M103+M109</f>
        <v>1.3741544691344351E-2</v>
      </c>
    </row>
    <row r="115" spans="1:7">
      <c r="A115" s="8" t="s">
        <v>130</v>
      </c>
      <c r="B115" s="18"/>
      <c r="C115" s="8"/>
      <c r="D115" s="8"/>
      <c r="E115" s="8"/>
      <c r="F115" s="8"/>
      <c r="G115" s="8"/>
    </row>
    <row r="119" spans="1:7">
      <c r="A119" s="2" t="s">
        <v>72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0"/>
  <sheetViews>
    <sheetView rightToLeft="1" topLeftCell="A82" workbookViewId="0">
      <selection activeCell="L32" sqref="L32"/>
    </sheetView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20.7109375" customWidth="1"/>
    <col min="6" max="7" width="13.7109375" customWidth="1"/>
    <col min="8" max="9" width="11.7109375" customWidth="1"/>
    <col min="10" max="10" width="24.7109375" customWidth="1"/>
    <col min="11" max="11" width="27.7109375" customWidth="1"/>
    <col min="12" max="12" width="20.7109375" customWidth="1"/>
  </cols>
  <sheetData>
    <row r="2" spans="1:12" ht="18">
      <c r="A2" s="1" t="s">
        <v>0</v>
      </c>
    </row>
    <row r="4" spans="1:12" ht="18">
      <c r="A4" s="1" t="s">
        <v>420</v>
      </c>
    </row>
    <row r="6" spans="1:12">
      <c r="A6" s="2" t="s">
        <v>2</v>
      </c>
    </row>
    <row r="9" spans="1:12">
      <c r="A9" s="4" t="s">
        <v>74</v>
      </c>
      <c r="B9" s="4" t="s">
        <v>75</v>
      </c>
      <c r="C9" s="4" t="s">
        <v>132</v>
      </c>
      <c r="D9" s="4" t="s">
        <v>76</v>
      </c>
      <c r="E9" s="4" t="s">
        <v>194</v>
      </c>
      <c r="F9" s="4" t="s">
        <v>79</v>
      </c>
      <c r="G9" s="4" t="s">
        <v>135</v>
      </c>
      <c r="H9" s="4" t="s">
        <v>41</v>
      </c>
      <c r="I9" s="4" t="s">
        <v>82</v>
      </c>
      <c r="J9" s="4" t="s">
        <v>136</v>
      </c>
      <c r="K9" s="4" t="s">
        <v>137</v>
      </c>
      <c r="L9" s="4" t="s">
        <v>84</v>
      </c>
    </row>
    <row r="10" spans="1:12" ht="13.5" thickBot="1">
      <c r="A10" s="5"/>
      <c r="B10" s="5"/>
      <c r="C10" s="5"/>
      <c r="D10" s="5"/>
      <c r="E10" s="5"/>
      <c r="F10" s="5"/>
      <c r="G10" s="5" t="s">
        <v>140</v>
      </c>
      <c r="H10" s="5" t="s">
        <v>141</v>
      </c>
      <c r="I10" s="5" t="s">
        <v>86</v>
      </c>
      <c r="J10" s="5" t="s">
        <v>85</v>
      </c>
      <c r="K10" s="5" t="s">
        <v>85</v>
      </c>
      <c r="L10" s="5" t="s">
        <v>85</v>
      </c>
    </row>
    <row r="13" spans="1:12">
      <c r="A13" s="4" t="s">
        <v>602</v>
      </c>
      <c r="B13" s="15"/>
      <c r="C13" s="4"/>
      <c r="D13" s="4"/>
      <c r="E13" s="4"/>
      <c r="F13" s="4"/>
      <c r="G13" s="12">
        <v>331681.09000000003</v>
      </c>
      <c r="I13" s="12">
        <v>5448.87</v>
      </c>
      <c r="K13" s="13">
        <v>1</v>
      </c>
      <c r="L13" s="13">
        <f>I13/'סיכום נכסי ההשקעה'!B49</f>
        <v>0.31962729711570687</v>
      </c>
    </row>
    <row r="16" spans="1:12">
      <c r="A16" s="4" t="s">
        <v>603</v>
      </c>
      <c r="B16" s="15"/>
      <c r="C16" s="4"/>
      <c r="D16" s="4"/>
      <c r="E16" s="4"/>
      <c r="F16" s="4"/>
    </row>
    <row r="17" spans="1:12">
      <c r="A17" s="16" t="s">
        <v>604</v>
      </c>
      <c r="B17" s="17"/>
      <c r="C17" s="16"/>
      <c r="D17" s="16"/>
      <c r="E17" s="16"/>
      <c r="F17" s="16"/>
    </row>
    <row r="18" spans="1:12">
      <c r="A18" s="8" t="s">
        <v>605</v>
      </c>
      <c r="B18" s="18">
        <v>1113752</v>
      </c>
      <c r="C18" s="8" t="s">
        <v>146</v>
      </c>
      <c r="D18" s="8">
        <v>1523</v>
      </c>
      <c r="E18" s="8" t="s">
        <v>606</v>
      </c>
      <c r="F18" s="8" t="s">
        <v>93</v>
      </c>
      <c r="G18" s="9">
        <v>1584</v>
      </c>
      <c r="H18" s="9">
        <v>1316</v>
      </c>
      <c r="I18" s="9">
        <v>20.85</v>
      </c>
      <c r="J18" s="10">
        <v>0</v>
      </c>
      <c r="K18" s="10">
        <v>3.8E-3</v>
      </c>
      <c r="L18" s="10">
        <f>I18/'סיכום נכסי ההשקעה'!$B$49</f>
        <v>1.2230479245903259E-3</v>
      </c>
    </row>
    <row r="19" spans="1:12">
      <c r="A19" s="8" t="s">
        <v>607</v>
      </c>
      <c r="B19" s="18">
        <v>1113703</v>
      </c>
      <c r="C19" s="8" t="s">
        <v>146</v>
      </c>
      <c r="D19" s="8">
        <v>1523</v>
      </c>
      <c r="E19" s="8" t="s">
        <v>606</v>
      </c>
      <c r="F19" s="8" t="s">
        <v>93</v>
      </c>
      <c r="G19" s="9">
        <v>2780</v>
      </c>
      <c r="H19" s="9">
        <v>1484</v>
      </c>
      <c r="I19" s="9">
        <v>41.26</v>
      </c>
      <c r="J19" s="10">
        <v>0</v>
      </c>
      <c r="K19" s="10">
        <v>7.6E-3</v>
      </c>
      <c r="L19" s="10">
        <f>I19/'סיכום נכסי ההשקעה'!$B$49</f>
        <v>2.4202857251125584E-3</v>
      </c>
    </row>
    <row r="20" spans="1:12">
      <c r="A20" s="8" t="s">
        <v>608</v>
      </c>
      <c r="B20" s="18">
        <v>1113232</v>
      </c>
      <c r="C20" s="8" t="s">
        <v>146</v>
      </c>
      <c r="D20" s="8">
        <v>1523</v>
      </c>
      <c r="E20" s="8" t="s">
        <v>606</v>
      </c>
      <c r="F20" s="8" t="s">
        <v>93</v>
      </c>
      <c r="G20" s="9">
        <v>25965</v>
      </c>
      <c r="H20" s="9">
        <v>1296</v>
      </c>
      <c r="I20" s="9">
        <v>336.51</v>
      </c>
      <c r="J20" s="10">
        <v>1E-4</v>
      </c>
      <c r="K20" s="10">
        <v>6.1800000000000001E-2</v>
      </c>
      <c r="L20" s="10">
        <f>I20/'סיכום נכסי ההשקעה'!$B$49</f>
        <v>1.9739465568531921E-2</v>
      </c>
    </row>
    <row r="21" spans="1:12">
      <c r="A21" s="8" t="s">
        <v>609</v>
      </c>
      <c r="B21" s="18">
        <v>1125327</v>
      </c>
      <c r="C21" s="8" t="s">
        <v>146</v>
      </c>
      <c r="D21" s="8">
        <v>1249</v>
      </c>
      <c r="E21" s="8" t="s">
        <v>606</v>
      </c>
      <c r="F21" s="8" t="s">
        <v>93</v>
      </c>
      <c r="G21" s="9">
        <v>33281</v>
      </c>
      <c r="H21" s="9">
        <v>1292</v>
      </c>
      <c r="I21" s="9">
        <v>429.99</v>
      </c>
      <c r="J21" s="10">
        <v>1E-4</v>
      </c>
      <c r="K21" s="10">
        <v>7.8899999999999998E-2</v>
      </c>
      <c r="L21" s="10">
        <f>I21/'סיכום נכסי ההשקעה'!$B$49</f>
        <v>2.5222943745544086E-2</v>
      </c>
    </row>
    <row r="22" spans="1:12">
      <c r="A22" s="8" t="s">
        <v>610</v>
      </c>
      <c r="B22" s="18">
        <v>1125319</v>
      </c>
      <c r="C22" s="8" t="s">
        <v>146</v>
      </c>
      <c r="D22" s="8">
        <v>1249</v>
      </c>
      <c r="E22" s="8" t="s">
        <v>606</v>
      </c>
      <c r="F22" s="8" t="s">
        <v>93</v>
      </c>
      <c r="G22" s="9">
        <v>1103</v>
      </c>
      <c r="H22" s="9">
        <v>1485</v>
      </c>
      <c r="I22" s="9">
        <v>16.38</v>
      </c>
      <c r="J22" s="10">
        <v>0</v>
      </c>
      <c r="K22" s="10">
        <v>3.0000000000000001E-3</v>
      </c>
      <c r="L22" s="10">
        <f>I22/'סיכום נכסי ההשקעה'!$B$49</f>
        <v>9.6084052780765156E-4</v>
      </c>
    </row>
    <row r="23" spans="1:12">
      <c r="A23" s="8" t="s">
        <v>611</v>
      </c>
      <c r="B23" s="18">
        <v>1117266</v>
      </c>
      <c r="C23" s="8" t="s">
        <v>146</v>
      </c>
      <c r="D23" s="8">
        <v>1224</v>
      </c>
      <c r="E23" s="8" t="s">
        <v>606</v>
      </c>
      <c r="F23" s="8" t="s">
        <v>93</v>
      </c>
      <c r="G23" s="9">
        <v>319</v>
      </c>
      <c r="H23" s="9">
        <v>12930</v>
      </c>
      <c r="I23" s="9">
        <v>41.25</v>
      </c>
      <c r="J23" s="10">
        <v>0</v>
      </c>
      <c r="K23" s="10">
        <v>7.6E-3</v>
      </c>
      <c r="L23" s="10">
        <f>I23/'סיכום נכסי ההשקעה'!$B$49</f>
        <v>2.4196991313837381E-3</v>
      </c>
    </row>
    <row r="24" spans="1:12">
      <c r="A24" s="8" t="s">
        <v>612</v>
      </c>
      <c r="B24" s="18">
        <v>1116979</v>
      </c>
      <c r="C24" s="8" t="s">
        <v>146</v>
      </c>
      <c r="D24" s="8">
        <v>1224</v>
      </c>
      <c r="E24" s="8" t="s">
        <v>606</v>
      </c>
      <c r="F24" s="8" t="s">
        <v>93</v>
      </c>
      <c r="G24" s="9">
        <v>60</v>
      </c>
      <c r="H24" s="9">
        <v>14810</v>
      </c>
      <c r="I24" s="9">
        <v>8.89</v>
      </c>
      <c r="J24" s="10">
        <v>0</v>
      </c>
      <c r="K24" s="10">
        <v>1.6000000000000001E-3</v>
      </c>
      <c r="L24" s="10">
        <f>I24/'סיכום נכסי ההשקעה'!$B$49</f>
        <v>5.2148182492124683E-4</v>
      </c>
    </row>
    <row r="25" spans="1:12">
      <c r="A25" s="8" t="s">
        <v>613</v>
      </c>
      <c r="B25" s="18">
        <v>1095702</v>
      </c>
      <c r="C25" s="8" t="s">
        <v>146</v>
      </c>
      <c r="D25" s="8">
        <v>1223</v>
      </c>
      <c r="E25" s="8" t="s">
        <v>606</v>
      </c>
      <c r="F25" s="8" t="s">
        <v>93</v>
      </c>
      <c r="G25" s="9">
        <v>1060</v>
      </c>
      <c r="H25" s="9">
        <v>1297</v>
      </c>
      <c r="I25" s="9">
        <v>13.75</v>
      </c>
      <c r="J25" s="10">
        <v>0</v>
      </c>
      <c r="K25" s="10">
        <v>2.5000000000000001E-3</v>
      </c>
      <c r="L25" s="10">
        <f>I25/'סיכום נכסי ההשקעה'!$B$49</f>
        <v>8.0656637712791276E-4</v>
      </c>
    </row>
    <row r="26" spans="1:12">
      <c r="A26" s="8" t="s">
        <v>614</v>
      </c>
      <c r="B26" s="18">
        <v>1091818</v>
      </c>
      <c r="C26" s="8" t="s">
        <v>146</v>
      </c>
      <c r="D26" s="8">
        <v>1223</v>
      </c>
      <c r="E26" s="8" t="s">
        <v>606</v>
      </c>
      <c r="F26" s="8" t="s">
        <v>93</v>
      </c>
      <c r="G26" s="9">
        <v>6639</v>
      </c>
      <c r="H26" s="9">
        <v>12940</v>
      </c>
      <c r="I26" s="9">
        <v>859.09</v>
      </c>
      <c r="J26" s="10">
        <v>2.0000000000000001E-4</v>
      </c>
      <c r="K26" s="10">
        <v>0.15770000000000001</v>
      </c>
      <c r="L26" s="10">
        <f>I26/'סיכום נכסי ההשקעה'!$B$49</f>
        <v>5.0393680649223171E-2</v>
      </c>
    </row>
    <row r="27" spans="1:12">
      <c r="A27" s="8" t="s">
        <v>615</v>
      </c>
      <c r="B27" s="18">
        <v>1091826</v>
      </c>
      <c r="C27" s="8" t="s">
        <v>146</v>
      </c>
      <c r="D27" s="8">
        <v>1223</v>
      </c>
      <c r="E27" s="8" t="s">
        <v>606</v>
      </c>
      <c r="F27" s="8" t="s">
        <v>93</v>
      </c>
      <c r="G27" s="9">
        <v>610</v>
      </c>
      <c r="H27" s="9">
        <v>1483</v>
      </c>
      <c r="I27" s="9">
        <v>9.0500000000000007</v>
      </c>
      <c r="J27" s="10">
        <v>0</v>
      </c>
      <c r="K27" s="10">
        <v>1.6999999999999999E-3</v>
      </c>
      <c r="L27" s="10">
        <f>I27/'סיכום נכסי ההשקעה'!$B$49</f>
        <v>5.3086732458237169E-4</v>
      </c>
    </row>
    <row r="28" spans="1:12">
      <c r="A28" s="16" t="s">
        <v>616</v>
      </c>
      <c r="B28" s="17"/>
      <c r="C28" s="16"/>
      <c r="D28" s="16"/>
      <c r="E28" s="16"/>
      <c r="F28" s="16"/>
      <c r="G28" s="19">
        <v>73401</v>
      </c>
      <c r="I28" s="19">
        <v>1776.99</v>
      </c>
      <c r="K28" s="20">
        <v>0.3261</v>
      </c>
      <c r="L28" s="20">
        <f>SUM(L18:L27)</f>
        <v>0.10423887879882497</v>
      </c>
    </row>
    <row r="30" spans="1:12">
      <c r="A30" s="16" t="s">
        <v>617</v>
      </c>
      <c r="B30" s="17"/>
      <c r="C30" s="16"/>
      <c r="D30" s="16"/>
      <c r="E30" s="16"/>
      <c r="F30" s="16"/>
    </row>
    <row r="31" spans="1:12">
      <c r="A31" s="8" t="s">
        <v>618</v>
      </c>
      <c r="B31" s="18">
        <v>1107556</v>
      </c>
      <c r="C31" s="8" t="s">
        <v>146</v>
      </c>
      <c r="D31" s="8">
        <v>1337</v>
      </c>
      <c r="E31" s="8" t="s">
        <v>619</v>
      </c>
      <c r="F31" s="8" t="s">
        <v>93</v>
      </c>
      <c r="G31" s="9">
        <v>551</v>
      </c>
      <c r="H31" s="9">
        <v>1906</v>
      </c>
      <c r="I31" s="9">
        <v>10.5</v>
      </c>
      <c r="J31" s="10">
        <v>0</v>
      </c>
      <c r="K31" s="10">
        <v>1.9E-3</v>
      </c>
      <c r="L31" s="10">
        <f>I31/'סיכום נכסי ההשקעה'!$B$49</f>
        <v>6.1592341526131513E-4</v>
      </c>
    </row>
    <row r="32" spans="1:12">
      <c r="A32" s="8" t="s">
        <v>620</v>
      </c>
      <c r="B32" s="18">
        <v>1132620</v>
      </c>
      <c r="C32" s="8" t="s">
        <v>146</v>
      </c>
      <c r="D32" s="8">
        <v>1523</v>
      </c>
      <c r="E32" s="8" t="s">
        <v>619</v>
      </c>
      <c r="F32" s="8" t="s">
        <v>93</v>
      </c>
      <c r="G32" s="9">
        <v>277</v>
      </c>
      <c r="H32" s="9">
        <v>3503</v>
      </c>
      <c r="I32" s="9">
        <v>9.6999999999999993</v>
      </c>
      <c r="J32" s="10">
        <v>1E-4</v>
      </c>
      <c r="K32" s="10">
        <v>1.8E-3</v>
      </c>
      <c r="L32" s="10">
        <f>I32/'סיכום נכסי ההשקעה'!$B$49</f>
        <v>5.6899591695569116E-4</v>
      </c>
    </row>
    <row r="33" spans="1:12">
      <c r="A33" s="8" t="s">
        <v>621</v>
      </c>
      <c r="B33" s="18">
        <v>1123249</v>
      </c>
      <c r="C33" s="8" t="s">
        <v>146</v>
      </c>
      <c r="D33" s="8">
        <v>1523</v>
      </c>
      <c r="E33" s="8" t="s">
        <v>619</v>
      </c>
      <c r="F33" s="8" t="s">
        <v>93</v>
      </c>
      <c r="G33" s="9">
        <v>1061</v>
      </c>
      <c r="H33" s="9">
        <v>2068</v>
      </c>
      <c r="I33" s="9">
        <v>21.94</v>
      </c>
      <c r="J33" s="10">
        <v>0</v>
      </c>
      <c r="K33" s="10">
        <v>4.0000000000000001E-3</v>
      </c>
      <c r="L33" s="10">
        <f>I33/'סיכום נכסי ההשקעה'!$B$49</f>
        <v>1.2869866410317387E-3</v>
      </c>
    </row>
    <row r="34" spans="1:12">
      <c r="A34" s="8" t="s">
        <v>622</v>
      </c>
      <c r="B34" s="18">
        <v>1133255</v>
      </c>
      <c r="C34" s="8" t="s">
        <v>146</v>
      </c>
      <c r="D34" s="8">
        <v>1446</v>
      </c>
      <c r="E34" s="8" t="s">
        <v>619</v>
      </c>
      <c r="F34" s="8" t="s">
        <v>93</v>
      </c>
      <c r="G34" s="9">
        <v>237</v>
      </c>
      <c r="H34" s="9">
        <v>5092</v>
      </c>
      <c r="I34" s="9">
        <v>12.07</v>
      </c>
      <c r="J34" s="10">
        <v>0</v>
      </c>
      <c r="K34" s="10">
        <v>2.2000000000000001E-3</v>
      </c>
      <c r="L34" s="10">
        <f>I34/'סיכום נכסי ההשקעה'!$B$49</f>
        <v>7.0801863068610234E-4</v>
      </c>
    </row>
    <row r="35" spans="1:12">
      <c r="A35" s="8" t="s">
        <v>623</v>
      </c>
      <c r="B35" s="18">
        <v>1117399</v>
      </c>
      <c r="C35" s="8" t="s">
        <v>146</v>
      </c>
      <c r="D35" s="8">
        <v>1446</v>
      </c>
      <c r="E35" s="8" t="s">
        <v>619</v>
      </c>
      <c r="F35" s="8" t="s">
        <v>93</v>
      </c>
      <c r="G35" s="9">
        <v>2188</v>
      </c>
      <c r="H35" s="9">
        <v>8067</v>
      </c>
      <c r="I35" s="9">
        <v>176.51</v>
      </c>
      <c r="J35" s="10">
        <v>1E-4</v>
      </c>
      <c r="K35" s="10">
        <v>3.2399999999999998E-2</v>
      </c>
      <c r="L35" s="10">
        <f>I35/'סיכום נכסי ההשקעה'!$B$49</f>
        <v>1.0353965907407118E-2</v>
      </c>
    </row>
    <row r="36" spans="1:12">
      <c r="A36" s="8" t="s">
        <v>624</v>
      </c>
      <c r="B36" s="18">
        <v>1130004</v>
      </c>
      <c r="C36" s="8" t="s">
        <v>146</v>
      </c>
      <c r="D36" s="8">
        <v>1446</v>
      </c>
      <c r="E36" s="8" t="s">
        <v>619</v>
      </c>
      <c r="F36" s="8" t="s">
        <v>93</v>
      </c>
      <c r="G36" s="9">
        <v>164</v>
      </c>
      <c r="H36" s="9">
        <v>17880</v>
      </c>
      <c r="I36" s="9">
        <v>29.32</v>
      </c>
      <c r="J36" s="10">
        <v>1E-4</v>
      </c>
      <c r="K36" s="10">
        <v>5.4000000000000003E-3</v>
      </c>
      <c r="L36" s="10">
        <f>I36/'סיכום נכסי ההשקעה'!$B$49</f>
        <v>1.7198928129011201E-3</v>
      </c>
    </row>
    <row r="37" spans="1:12">
      <c r="A37" s="8" t="s">
        <v>625</v>
      </c>
      <c r="B37" s="18">
        <v>1131291</v>
      </c>
      <c r="C37" s="8" t="s">
        <v>146</v>
      </c>
      <c r="D37" s="8">
        <v>1446</v>
      </c>
      <c r="E37" s="8" t="s">
        <v>619</v>
      </c>
      <c r="F37" s="8" t="s">
        <v>93</v>
      </c>
      <c r="G37" s="9">
        <v>200</v>
      </c>
      <c r="H37" s="9">
        <v>2400</v>
      </c>
      <c r="I37" s="9">
        <v>4.8</v>
      </c>
      <c r="J37" s="10">
        <v>0</v>
      </c>
      <c r="K37" s="10">
        <v>8.9999999999999998E-4</v>
      </c>
      <c r="L37" s="10">
        <f>I37/'סיכום נכסי ההשקעה'!$B$49</f>
        <v>2.8156498983374409E-4</v>
      </c>
    </row>
    <row r="38" spans="1:12">
      <c r="A38" s="8" t="s">
        <v>626</v>
      </c>
      <c r="B38" s="18">
        <v>1097625</v>
      </c>
      <c r="C38" s="8" t="s">
        <v>146</v>
      </c>
      <c r="D38" s="8">
        <v>1224</v>
      </c>
      <c r="E38" s="8" t="s">
        <v>619</v>
      </c>
      <c r="F38" s="8" t="s">
        <v>93</v>
      </c>
      <c r="G38" s="9">
        <v>32</v>
      </c>
      <c r="H38" s="9">
        <v>2254</v>
      </c>
      <c r="I38" s="9">
        <v>0.72</v>
      </c>
      <c r="J38" s="10">
        <v>0</v>
      </c>
      <c r="K38" s="10">
        <v>1E-4</v>
      </c>
      <c r="L38" s="10">
        <f>I38/'סיכום נכסי ההשקעה'!$B$49</f>
        <v>4.2234748475061609E-5</v>
      </c>
    </row>
    <row r="39" spans="1:12">
      <c r="A39" s="8" t="s">
        <v>627</v>
      </c>
      <c r="B39" s="18">
        <v>1116904</v>
      </c>
      <c r="C39" s="8" t="s">
        <v>146</v>
      </c>
      <c r="D39" s="8">
        <v>1224</v>
      </c>
      <c r="E39" s="8" t="s">
        <v>619</v>
      </c>
      <c r="F39" s="8" t="s">
        <v>93</v>
      </c>
      <c r="G39" s="9">
        <v>335</v>
      </c>
      <c r="H39" s="9">
        <v>15540</v>
      </c>
      <c r="I39" s="9">
        <v>52.06</v>
      </c>
      <c r="J39" s="10">
        <v>0</v>
      </c>
      <c r="K39" s="10">
        <v>9.5999999999999992E-3</v>
      </c>
      <c r="L39" s="10">
        <f>I39/'סיכום נכסי ההשקעה'!$B$49</f>
        <v>3.0538069522384826E-3</v>
      </c>
    </row>
    <row r="40" spans="1:12">
      <c r="A40" s="8" t="s">
        <v>628</v>
      </c>
      <c r="B40" s="18">
        <v>1114891</v>
      </c>
      <c r="C40" s="8" t="s">
        <v>146</v>
      </c>
      <c r="D40" s="8">
        <v>1337</v>
      </c>
      <c r="E40" s="8" t="s">
        <v>619</v>
      </c>
      <c r="F40" s="8" t="s">
        <v>93</v>
      </c>
      <c r="G40" s="9">
        <v>1005</v>
      </c>
      <c r="H40" s="9">
        <v>9429</v>
      </c>
      <c r="I40" s="9">
        <v>94.76</v>
      </c>
      <c r="J40" s="10">
        <v>2.0000000000000001E-4</v>
      </c>
      <c r="K40" s="10">
        <v>1.7399999999999999E-2</v>
      </c>
      <c r="L40" s="10">
        <f>I40/'סיכום נכסי ההשקעה'!$B$49</f>
        <v>5.558562174301165E-3</v>
      </c>
    </row>
    <row r="41" spans="1:12">
      <c r="A41" s="8" t="s">
        <v>629</v>
      </c>
      <c r="B41" s="18">
        <v>1115542</v>
      </c>
      <c r="C41" s="8" t="s">
        <v>146</v>
      </c>
      <c r="D41" s="8">
        <v>1475</v>
      </c>
      <c r="E41" s="8" t="s">
        <v>619</v>
      </c>
      <c r="F41" s="8" t="s">
        <v>93</v>
      </c>
      <c r="G41" s="9">
        <v>351</v>
      </c>
      <c r="H41" s="9">
        <v>4134</v>
      </c>
      <c r="I41" s="9">
        <v>14.51</v>
      </c>
      <c r="J41" s="10">
        <v>0</v>
      </c>
      <c r="K41" s="10">
        <v>2.7000000000000001E-3</v>
      </c>
      <c r="L41" s="10">
        <f>I41/'סיכום נכסי ההשקעה'!$B$49</f>
        <v>8.5114750051825555E-4</v>
      </c>
    </row>
    <row r="42" spans="1:12">
      <c r="A42" s="8" t="s">
        <v>630</v>
      </c>
      <c r="B42" s="18">
        <v>1135649</v>
      </c>
      <c r="C42" s="8" t="s">
        <v>146</v>
      </c>
      <c r="D42" s="8">
        <v>1336</v>
      </c>
      <c r="E42" s="8" t="s">
        <v>619</v>
      </c>
      <c r="F42" s="8" t="s">
        <v>93</v>
      </c>
      <c r="G42" s="9">
        <v>198</v>
      </c>
      <c r="H42" s="9">
        <v>8271</v>
      </c>
      <c r="I42" s="9">
        <v>16.38</v>
      </c>
      <c r="J42" s="10">
        <v>1E-4</v>
      </c>
      <c r="K42" s="10">
        <v>3.0000000000000001E-3</v>
      </c>
      <c r="L42" s="10">
        <f>I42/'סיכום נכסי ההשקעה'!$B$49</f>
        <v>9.6084052780765156E-4</v>
      </c>
    </row>
    <row r="43" spans="1:12">
      <c r="A43" s="16" t="s">
        <v>631</v>
      </c>
      <c r="B43" s="17"/>
      <c r="C43" s="16"/>
      <c r="D43" s="16"/>
      <c r="E43" s="16"/>
      <c r="F43" s="16"/>
      <c r="G43" s="19">
        <v>6599</v>
      </c>
      <c r="I43" s="19">
        <v>443.27</v>
      </c>
      <c r="K43" s="20">
        <v>8.14E-2</v>
      </c>
      <c r="L43" s="20">
        <f>SUM(L31:L42)</f>
        <v>2.600194021741745E-2</v>
      </c>
    </row>
    <row r="45" spans="1:12">
      <c r="A45" s="16" t="s">
        <v>632</v>
      </c>
      <c r="B45" s="17"/>
      <c r="C45" s="16"/>
      <c r="D45" s="16"/>
      <c r="E45" s="16"/>
      <c r="F45" s="16"/>
    </row>
    <row r="46" spans="1:12">
      <c r="A46" s="8" t="s">
        <v>633</v>
      </c>
      <c r="B46" s="18">
        <v>1116292</v>
      </c>
      <c r="C46" s="8" t="s">
        <v>146</v>
      </c>
      <c r="D46" s="8">
        <v>1523</v>
      </c>
      <c r="E46" s="8" t="s">
        <v>634</v>
      </c>
      <c r="F46" s="8" t="s">
        <v>93</v>
      </c>
      <c r="G46" s="9">
        <v>22500</v>
      </c>
      <c r="H46" s="9">
        <v>331.12</v>
      </c>
      <c r="I46" s="9">
        <v>74.5</v>
      </c>
      <c r="J46" s="10">
        <v>2.0000000000000001E-4</v>
      </c>
      <c r="K46" s="10">
        <v>1.37E-2</v>
      </c>
      <c r="L46" s="10">
        <f>I46/'סיכום נכסי ההשקעה'!$B$49</f>
        <v>4.370123279711236E-3</v>
      </c>
    </row>
    <row r="47" spans="1:12">
      <c r="A47" s="8" t="s">
        <v>635</v>
      </c>
      <c r="B47" s="18">
        <v>1101443</v>
      </c>
      <c r="C47" s="8" t="s">
        <v>146</v>
      </c>
      <c r="D47" s="8">
        <v>1249</v>
      </c>
      <c r="E47" s="8" t="s">
        <v>634</v>
      </c>
      <c r="F47" s="8" t="s">
        <v>93</v>
      </c>
      <c r="G47" s="9">
        <v>196373</v>
      </c>
      <c r="H47" s="9">
        <v>307.19</v>
      </c>
      <c r="I47" s="9">
        <v>603.24</v>
      </c>
      <c r="J47" s="10">
        <v>1E-4</v>
      </c>
      <c r="K47" s="10">
        <v>0.11070000000000001</v>
      </c>
      <c r="L47" s="10">
        <f>I47/'סיכום נכסי ההשקעה'!$B$49</f>
        <v>3.5385680097355786E-2</v>
      </c>
    </row>
    <row r="48" spans="1:12">
      <c r="A48" s="8" t="s">
        <v>636</v>
      </c>
      <c r="B48" s="18">
        <v>1109420</v>
      </c>
      <c r="C48" s="8" t="s">
        <v>146</v>
      </c>
      <c r="D48" s="8">
        <v>1446</v>
      </c>
      <c r="E48" s="8" t="s">
        <v>634</v>
      </c>
      <c r="F48" s="8" t="s">
        <v>93</v>
      </c>
      <c r="G48" s="9">
        <v>6536</v>
      </c>
      <c r="H48" s="9">
        <v>3011.57</v>
      </c>
      <c r="I48" s="9">
        <v>196.84</v>
      </c>
      <c r="J48" s="10">
        <v>1E-4</v>
      </c>
      <c r="K48" s="10">
        <v>3.61E-2</v>
      </c>
      <c r="L48" s="10">
        <f>I48/'סיכום נכסי ההשקעה'!$B$49</f>
        <v>1.1546510958098789E-2</v>
      </c>
    </row>
    <row r="49" spans="1:12">
      <c r="A49" s="8" t="s">
        <v>637</v>
      </c>
      <c r="B49" s="18">
        <v>1128529</v>
      </c>
      <c r="C49" s="8" t="s">
        <v>146</v>
      </c>
      <c r="D49" s="8">
        <v>1446</v>
      </c>
      <c r="E49" s="8" t="s">
        <v>634</v>
      </c>
      <c r="F49" s="8" t="s">
        <v>93</v>
      </c>
      <c r="G49" s="9">
        <v>1847</v>
      </c>
      <c r="H49" s="9">
        <v>3098.27</v>
      </c>
      <c r="I49" s="9">
        <v>57.23</v>
      </c>
      <c r="J49" s="10">
        <v>1E-4</v>
      </c>
      <c r="K49" s="10">
        <v>1.0500000000000001E-2</v>
      </c>
      <c r="L49" s="10">
        <f>I49/'סיכום נכסי ההשקעה'!$B$49</f>
        <v>3.3570759100385776E-3</v>
      </c>
    </row>
    <row r="50" spans="1:12">
      <c r="A50" s="8" t="s">
        <v>638</v>
      </c>
      <c r="B50" s="18">
        <v>1109248</v>
      </c>
      <c r="C50" s="8" t="s">
        <v>146</v>
      </c>
      <c r="D50" s="8">
        <v>1224</v>
      </c>
      <c r="E50" s="8" t="s">
        <v>634</v>
      </c>
      <c r="F50" s="8" t="s">
        <v>93</v>
      </c>
      <c r="G50" s="9">
        <v>3380</v>
      </c>
      <c r="H50" s="9">
        <v>3017.1</v>
      </c>
      <c r="I50" s="9">
        <v>101.98</v>
      </c>
      <c r="J50" s="10">
        <v>0</v>
      </c>
      <c r="K50" s="10">
        <v>1.8700000000000001E-2</v>
      </c>
      <c r="L50" s="10">
        <f>I50/'סיכום נכסי ההשקעה'!$B$49</f>
        <v>5.9820828465094213E-3</v>
      </c>
    </row>
    <row r="51" spans="1:12">
      <c r="A51" s="8" t="s">
        <v>639</v>
      </c>
      <c r="B51" s="18">
        <v>1109412</v>
      </c>
      <c r="C51" s="8" t="s">
        <v>146</v>
      </c>
      <c r="D51" s="8">
        <v>1446</v>
      </c>
      <c r="E51" s="8" t="s">
        <v>634</v>
      </c>
      <c r="F51" s="8" t="s">
        <v>93</v>
      </c>
      <c r="G51" s="9">
        <v>7887</v>
      </c>
      <c r="H51" s="9">
        <v>2953.99</v>
      </c>
      <c r="I51" s="9">
        <v>232.98</v>
      </c>
      <c r="J51" s="10">
        <v>2.0000000000000001E-4</v>
      </c>
      <c r="K51" s="10">
        <v>4.2799999999999998E-2</v>
      </c>
      <c r="L51" s="10">
        <f>I51/'סיכום נכסי ההשקעה'!$B$49</f>
        <v>1.3666460694055353E-2</v>
      </c>
    </row>
    <row r="52" spans="1:12">
      <c r="A52" s="8" t="s">
        <v>640</v>
      </c>
      <c r="B52" s="18">
        <v>1109362</v>
      </c>
      <c r="C52" s="8" t="s">
        <v>146</v>
      </c>
      <c r="D52" s="8">
        <v>1475</v>
      </c>
      <c r="E52" s="8" t="s">
        <v>634</v>
      </c>
      <c r="F52" s="8" t="s">
        <v>93</v>
      </c>
      <c r="G52" s="9">
        <v>2391</v>
      </c>
      <c r="H52" s="9">
        <v>3038.96</v>
      </c>
      <c r="I52" s="9">
        <v>72.66</v>
      </c>
      <c r="J52" s="10">
        <v>0</v>
      </c>
      <c r="K52" s="10">
        <v>1.3299999999999999E-2</v>
      </c>
      <c r="L52" s="10">
        <f>I52/'סיכום נכסי ההשקעה'!$B$49</f>
        <v>4.2621900336083009E-3</v>
      </c>
    </row>
    <row r="53" spans="1:12">
      <c r="A53" s="8" t="s">
        <v>641</v>
      </c>
      <c r="B53" s="18">
        <v>1128453</v>
      </c>
      <c r="C53" s="8" t="s">
        <v>146</v>
      </c>
      <c r="D53" s="8">
        <v>1337</v>
      </c>
      <c r="E53" s="8" t="s">
        <v>634</v>
      </c>
      <c r="F53" s="8" t="s">
        <v>93</v>
      </c>
      <c r="G53" s="9">
        <v>316</v>
      </c>
      <c r="H53" s="9">
        <v>3102.29</v>
      </c>
      <c r="I53" s="9">
        <v>9.8000000000000007</v>
      </c>
      <c r="J53" s="10">
        <v>0</v>
      </c>
      <c r="K53" s="10">
        <v>1.8E-3</v>
      </c>
      <c r="L53" s="10">
        <f>I53/'סיכום נכסי ההשקעה'!$B$49</f>
        <v>5.7486185424389423E-4</v>
      </c>
    </row>
    <row r="54" spans="1:12">
      <c r="A54" s="16" t="s">
        <v>642</v>
      </c>
      <c r="B54" s="17"/>
      <c r="C54" s="16"/>
      <c r="D54" s="16"/>
      <c r="E54" s="16"/>
      <c r="F54" s="16"/>
      <c r="G54" s="19">
        <v>241230</v>
      </c>
      <c r="I54" s="19">
        <v>1349.23</v>
      </c>
      <c r="K54" s="20">
        <v>0.24759999999999999</v>
      </c>
      <c r="L54" s="20">
        <f>SUM(L46:L53)</f>
        <v>7.9144985673621354E-2</v>
      </c>
    </row>
    <row r="56" spans="1:12">
      <c r="A56" s="16" t="s">
        <v>643</v>
      </c>
      <c r="B56" s="17"/>
      <c r="C56" s="16"/>
      <c r="D56" s="16"/>
      <c r="E56" s="16"/>
      <c r="F56" s="16"/>
    </row>
    <row r="57" spans="1:12">
      <c r="A57" s="16" t="s">
        <v>644</v>
      </c>
      <c r="B57" s="17"/>
      <c r="C57" s="16"/>
      <c r="D57" s="16"/>
      <c r="E57" s="16"/>
      <c r="F57" s="16"/>
      <c r="G57" s="19">
        <v>0</v>
      </c>
      <c r="I57" s="19">
        <v>0</v>
      </c>
      <c r="K57" s="20">
        <v>0</v>
      </c>
      <c r="L57" s="20">
        <v>0</v>
      </c>
    </row>
    <row r="59" spans="1:12">
      <c r="A59" s="16" t="s">
        <v>645</v>
      </c>
      <c r="B59" s="17"/>
      <c r="C59" s="16"/>
      <c r="D59" s="16"/>
      <c r="E59" s="16"/>
      <c r="F59" s="16"/>
    </row>
    <row r="60" spans="1:12">
      <c r="A60" s="16" t="s">
        <v>646</v>
      </c>
      <c r="B60" s="17"/>
      <c r="C60" s="16"/>
      <c r="D60" s="16"/>
      <c r="E60" s="16"/>
      <c r="F60" s="16"/>
      <c r="G60" s="19">
        <v>0</v>
      </c>
      <c r="I60" s="19">
        <v>0</v>
      </c>
      <c r="K60" s="20">
        <v>0</v>
      </c>
      <c r="L60" s="20">
        <v>0</v>
      </c>
    </row>
    <row r="62" spans="1:12">
      <c r="A62" s="16" t="s">
        <v>647</v>
      </c>
      <c r="B62" s="17"/>
      <c r="C62" s="16"/>
      <c r="D62" s="16"/>
      <c r="E62" s="16"/>
      <c r="F62" s="16"/>
    </row>
    <row r="63" spans="1:12">
      <c r="A63" s="16" t="s">
        <v>648</v>
      </c>
      <c r="B63" s="17"/>
      <c r="C63" s="16"/>
      <c r="D63" s="16"/>
      <c r="E63" s="16"/>
      <c r="F63" s="16"/>
      <c r="G63" s="19">
        <v>0</v>
      </c>
      <c r="I63" s="19">
        <v>0</v>
      </c>
      <c r="K63" s="20">
        <v>0</v>
      </c>
      <c r="L63" s="20">
        <v>0</v>
      </c>
    </row>
    <row r="65" spans="1:12">
      <c r="A65" s="4" t="s">
        <v>649</v>
      </c>
      <c r="B65" s="15"/>
      <c r="C65" s="4"/>
      <c r="D65" s="4"/>
      <c r="E65" s="4"/>
      <c r="F65" s="4"/>
      <c r="G65" s="12">
        <v>321230</v>
      </c>
      <c r="I65" s="12">
        <v>3569.49</v>
      </c>
      <c r="K65" s="13">
        <v>0.65510000000000002</v>
      </c>
      <c r="L65" s="13">
        <f>+L63+L60+L57+L54+L43+L28</f>
        <v>0.20938580468986379</v>
      </c>
    </row>
    <row r="68" spans="1:12">
      <c r="A68" s="4" t="s">
        <v>650</v>
      </c>
      <c r="B68" s="15"/>
      <c r="C68" s="4"/>
      <c r="D68" s="4"/>
      <c r="E68" s="4"/>
      <c r="F68" s="4"/>
    </row>
    <row r="69" spans="1:12">
      <c r="A69" s="16" t="s">
        <v>651</v>
      </c>
      <c r="B69" s="17"/>
      <c r="C69" s="16"/>
      <c r="D69" s="16"/>
      <c r="E69" s="16"/>
      <c r="F69" s="16"/>
    </row>
    <row r="70" spans="1:12">
      <c r="A70" s="8" t="s">
        <v>652</v>
      </c>
      <c r="B70" s="18" t="s">
        <v>653</v>
      </c>
      <c r="C70" s="8" t="s">
        <v>360</v>
      </c>
      <c r="D70" s="22">
        <v>0</v>
      </c>
      <c r="E70" s="8" t="s">
        <v>619</v>
      </c>
      <c r="F70" s="8" t="s">
        <v>42</v>
      </c>
      <c r="G70" s="9">
        <v>245</v>
      </c>
      <c r="H70" s="9">
        <v>7426</v>
      </c>
      <c r="I70" s="9">
        <v>71.37</v>
      </c>
      <c r="J70" s="10">
        <v>0</v>
      </c>
      <c r="K70" s="10">
        <v>1.3100000000000001E-2</v>
      </c>
      <c r="L70" s="10">
        <f>I70/'סיכום נכסי ההשקעה'!$B$49</f>
        <v>4.1865194425904821E-3</v>
      </c>
    </row>
    <row r="71" spans="1:12">
      <c r="A71" s="8" t="s">
        <v>654</v>
      </c>
      <c r="B71" s="18" t="s">
        <v>655</v>
      </c>
      <c r="C71" s="8" t="s">
        <v>367</v>
      </c>
      <c r="D71" s="22">
        <v>0</v>
      </c>
      <c r="E71" s="8" t="s">
        <v>619</v>
      </c>
      <c r="F71" s="8" t="s">
        <v>47</v>
      </c>
      <c r="G71" s="9">
        <v>100</v>
      </c>
      <c r="H71" s="9">
        <v>8530</v>
      </c>
      <c r="I71" s="9">
        <v>37.56</v>
      </c>
      <c r="J71" s="10">
        <v>0</v>
      </c>
      <c r="K71" s="10">
        <v>6.8999999999999999E-3</v>
      </c>
      <c r="L71" s="10">
        <f>I71/'סיכום נכסי ההשקעה'!$B$49</f>
        <v>2.2032460454490476E-3</v>
      </c>
    </row>
    <row r="72" spans="1:12">
      <c r="A72" s="8" t="s">
        <v>656</v>
      </c>
      <c r="B72" s="18" t="s">
        <v>657</v>
      </c>
      <c r="C72" s="8" t="s">
        <v>360</v>
      </c>
      <c r="D72" s="22">
        <v>0</v>
      </c>
      <c r="E72" s="8" t="s">
        <v>619</v>
      </c>
      <c r="F72" s="8" t="s">
        <v>42</v>
      </c>
      <c r="G72" s="9">
        <v>588</v>
      </c>
      <c r="H72" s="9">
        <v>2172</v>
      </c>
      <c r="I72" s="9">
        <v>50.1</v>
      </c>
      <c r="J72" s="10">
        <v>0</v>
      </c>
      <c r="K72" s="10">
        <v>9.1999999999999998E-3</v>
      </c>
      <c r="L72" s="10">
        <f>I72/'סיכום נכסי ההשקעה'!$B$49</f>
        <v>2.9388345813897037E-3</v>
      </c>
    </row>
    <row r="73" spans="1:12">
      <c r="A73" s="8" t="s">
        <v>658</v>
      </c>
      <c r="B73" s="18" t="s">
        <v>659</v>
      </c>
      <c r="C73" s="8" t="s">
        <v>360</v>
      </c>
      <c r="D73" s="22">
        <v>0</v>
      </c>
      <c r="E73" s="8" t="s">
        <v>619</v>
      </c>
      <c r="F73" s="8" t="s">
        <v>42</v>
      </c>
      <c r="G73" s="9">
        <v>155</v>
      </c>
      <c r="H73" s="9">
        <v>6120</v>
      </c>
      <c r="I73" s="9">
        <v>37.21</v>
      </c>
      <c r="J73" s="10">
        <v>0</v>
      </c>
      <c r="K73" s="10">
        <v>6.7999999999999996E-3</v>
      </c>
      <c r="L73" s="10">
        <f>I73/'סיכום נכסי ההשקעה'!$B$49</f>
        <v>2.182715264940337E-3</v>
      </c>
    </row>
    <row r="74" spans="1:12">
      <c r="A74" s="8" t="s">
        <v>660</v>
      </c>
      <c r="B74" s="18" t="s">
        <v>661</v>
      </c>
      <c r="C74" s="8" t="s">
        <v>270</v>
      </c>
      <c r="D74" s="22">
        <v>0</v>
      </c>
      <c r="E74" s="8" t="s">
        <v>619</v>
      </c>
      <c r="F74" s="8" t="s">
        <v>42</v>
      </c>
      <c r="G74" s="9">
        <v>80</v>
      </c>
      <c r="H74" s="9">
        <v>2266</v>
      </c>
      <c r="I74" s="9">
        <v>7.11</v>
      </c>
      <c r="J74" s="10">
        <v>0</v>
      </c>
      <c r="K74" s="10">
        <v>1.2999999999999999E-3</v>
      </c>
      <c r="L74" s="10">
        <f>I74/'סיכום נכסי ההשקעה'!$B$49</f>
        <v>4.1706814119123344E-4</v>
      </c>
    </row>
    <row r="75" spans="1:12">
      <c r="A75" s="8" t="s">
        <v>662</v>
      </c>
      <c r="B75" s="18" t="s">
        <v>663</v>
      </c>
      <c r="C75" s="8" t="s">
        <v>394</v>
      </c>
      <c r="D75" s="22">
        <v>0</v>
      </c>
      <c r="E75" s="8" t="s">
        <v>619</v>
      </c>
      <c r="F75" s="8" t="s">
        <v>42</v>
      </c>
      <c r="G75" s="9">
        <v>145</v>
      </c>
      <c r="H75" s="9">
        <v>7356</v>
      </c>
      <c r="I75" s="9">
        <v>41.84</v>
      </c>
      <c r="J75" s="10">
        <v>0</v>
      </c>
      <c r="K75" s="10">
        <v>7.7000000000000002E-3</v>
      </c>
      <c r="L75" s="10">
        <f>I75/'סיכום נכסי ההשקעה'!$B$49</f>
        <v>2.4543081613841362E-3</v>
      </c>
    </row>
    <row r="76" spans="1:12">
      <c r="A76" s="8" t="s">
        <v>664</v>
      </c>
      <c r="B76" s="18" t="s">
        <v>665</v>
      </c>
      <c r="C76" s="8" t="s">
        <v>360</v>
      </c>
      <c r="D76" s="22">
        <v>0</v>
      </c>
      <c r="E76" s="8" t="s">
        <v>619</v>
      </c>
      <c r="F76" s="8" t="s">
        <v>42</v>
      </c>
      <c r="G76" s="9">
        <v>143</v>
      </c>
      <c r="H76" s="9">
        <v>6623</v>
      </c>
      <c r="I76" s="9">
        <v>37.15</v>
      </c>
      <c r="J76" s="10">
        <v>0</v>
      </c>
      <c r="K76" s="10">
        <v>6.7999999999999996E-3</v>
      </c>
      <c r="L76" s="10">
        <f>I76/'סיכום נכסי ההשקעה'!$B$49</f>
        <v>2.1791957025674149E-3</v>
      </c>
    </row>
    <row r="77" spans="1:12">
      <c r="A77" s="8" t="s">
        <v>666</v>
      </c>
      <c r="B77" s="18" t="s">
        <v>667</v>
      </c>
      <c r="C77" s="8" t="s">
        <v>360</v>
      </c>
      <c r="D77" s="22">
        <v>0</v>
      </c>
      <c r="E77" s="8" t="s">
        <v>619</v>
      </c>
      <c r="F77" s="8" t="s">
        <v>42</v>
      </c>
      <c r="G77" s="9">
        <v>120</v>
      </c>
      <c r="H77" s="9">
        <v>1432</v>
      </c>
      <c r="I77" s="9">
        <v>6.74</v>
      </c>
      <c r="J77" s="10">
        <v>0</v>
      </c>
      <c r="K77" s="10">
        <v>1.1999999999999999E-3</v>
      </c>
      <c r="L77" s="10">
        <f>I77/'סיכום נכסי ההשקעה'!$B$49</f>
        <v>3.9536417322488235E-4</v>
      </c>
    </row>
    <row r="78" spans="1:12">
      <c r="A78" s="8" t="s">
        <v>668</v>
      </c>
      <c r="B78" s="18" t="s">
        <v>669</v>
      </c>
      <c r="C78" s="8" t="s">
        <v>394</v>
      </c>
      <c r="D78" s="22">
        <v>0</v>
      </c>
      <c r="E78" s="8" t="s">
        <v>619</v>
      </c>
      <c r="F78" s="8" t="s">
        <v>42</v>
      </c>
      <c r="G78" s="9">
        <v>32</v>
      </c>
      <c r="H78" s="9">
        <v>19271</v>
      </c>
      <c r="I78" s="9">
        <v>24.19</v>
      </c>
      <c r="J78" s="10">
        <v>0</v>
      </c>
      <c r="K78" s="10">
        <v>4.4000000000000003E-3</v>
      </c>
      <c r="L78" s="10">
        <f>I78/'סיכום נכסי ההשקעה'!$B$49</f>
        <v>1.4189702300163062E-3</v>
      </c>
    </row>
    <row r="79" spans="1:12">
      <c r="A79" s="8" t="s">
        <v>670</v>
      </c>
      <c r="B79" s="18" t="s">
        <v>669</v>
      </c>
      <c r="C79" s="8" t="s">
        <v>394</v>
      </c>
      <c r="D79" s="22">
        <v>0</v>
      </c>
      <c r="E79" s="8" t="s">
        <v>619</v>
      </c>
      <c r="F79" s="8" t="s">
        <v>42</v>
      </c>
      <c r="G79" s="9">
        <v>25.96</v>
      </c>
      <c r="H79" s="9">
        <v>392.3</v>
      </c>
      <c r="I79" s="9">
        <v>0.1</v>
      </c>
      <c r="J79" s="10">
        <v>0</v>
      </c>
      <c r="K79" s="10">
        <v>0</v>
      </c>
      <c r="L79" s="10">
        <f>I79/'סיכום נכסי ההשקעה'!$B$49</f>
        <v>5.8659372882030022E-6</v>
      </c>
    </row>
    <row r="80" spans="1:12">
      <c r="A80" s="8" t="s">
        <v>671</v>
      </c>
      <c r="B80" s="18" t="s">
        <v>672</v>
      </c>
      <c r="C80" s="8" t="s">
        <v>394</v>
      </c>
      <c r="D80" s="22">
        <v>0</v>
      </c>
      <c r="E80" s="8" t="s">
        <v>619</v>
      </c>
      <c r="F80" s="8" t="s">
        <v>42</v>
      </c>
      <c r="G80" s="9">
        <v>106</v>
      </c>
      <c r="H80" s="9">
        <v>2790</v>
      </c>
      <c r="I80" s="9">
        <v>11.6</v>
      </c>
      <c r="J80" s="10">
        <v>0</v>
      </c>
      <c r="K80" s="10">
        <v>2.0999999999999999E-3</v>
      </c>
      <c r="L80" s="10">
        <f>I80/'סיכום נכסי ההשקעה'!$B$49</f>
        <v>6.8044872543154811E-4</v>
      </c>
    </row>
    <row r="81" spans="1:12">
      <c r="A81" s="8" t="s">
        <v>673</v>
      </c>
      <c r="B81" s="18" t="s">
        <v>674</v>
      </c>
      <c r="C81" s="8" t="s">
        <v>394</v>
      </c>
      <c r="D81" s="22">
        <v>0</v>
      </c>
      <c r="E81" s="8" t="s">
        <v>619</v>
      </c>
      <c r="F81" s="8" t="s">
        <v>42</v>
      </c>
      <c r="G81" s="9">
        <v>1762</v>
      </c>
      <c r="H81" s="9">
        <v>1143</v>
      </c>
      <c r="I81" s="9">
        <v>79.010000000000005</v>
      </c>
      <c r="J81" s="10">
        <v>0</v>
      </c>
      <c r="K81" s="10">
        <v>1.4500000000000001E-2</v>
      </c>
      <c r="L81" s="10">
        <f>I81/'סיכום נכסי ההשקעה'!$B$49</f>
        <v>4.6346770514091922E-3</v>
      </c>
    </row>
    <row r="82" spans="1:12">
      <c r="A82" s="8" t="s">
        <v>675</v>
      </c>
      <c r="B82" s="18" t="s">
        <v>676</v>
      </c>
      <c r="C82" s="8" t="s">
        <v>394</v>
      </c>
      <c r="D82" s="22">
        <v>0</v>
      </c>
      <c r="E82" s="8" t="s">
        <v>619</v>
      </c>
      <c r="F82" s="8" t="s">
        <v>42</v>
      </c>
      <c r="G82" s="9">
        <v>77</v>
      </c>
      <c r="H82" s="9">
        <v>5275</v>
      </c>
      <c r="I82" s="9">
        <v>15.93</v>
      </c>
      <c r="J82" s="10">
        <v>0</v>
      </c>
      <c r="K82" s="10">
        <v>2.8999999999999998E-3</v>
      </c>
      <c r="L82" s="10">
        <f>I82/'סיכום נכסי ההשקעה'!$B$49</f>
        <v>9.3444381001073814E-4</v>
      </c>
    </row>
    <row r="83" spans="1:12">
      <c r="A83" s="8" t="s">
        <v>677</v>
      </c>
      <c r="B83" s="18" t="s">
        <v>678</v>
      </c>
      <c r="C83" s="8" t="s">
        <v>360</v>
      </c>
      <c r="D83" s="22">
        <v>0</v>
      </c>
      <c r="E83" s="8" t="s">
        <v>619</v>
      </c>
      <c r="F83" s="8" t="s">
        <v>42</v>
      </c>
      <c r="G83" s="9">
        <v>437</v>
      </c>
      <c r="H83" s="9">
        <v>2340</v>
      </c>
      <c r="I83" s="9">
        <v>40.119999999999997</v>
      </c>
      <c r="J83" s="10">
        <v>1E-4</v>
      </c>
      <c r="K83" s="10">
        <v>7.4000000000000003E-3</v>
      </c>
      <c r="L83" s="10">
        <f>I83/'סיכום נכסי ההשקעה'!$B$49</f>
        <v>2.353414040027044E-3</v>
      </c>
    </row>
    <row r="84" spans="1:12">
      <c r="A84" s="8" t="s">
        <v>679</v>
      </c>
      <c r="B84" s="18" t="s">
        <v>680</v>
      </c>
      <c r="C84" s="8" t="s">
        <v>360</v>
      </c>
      <c r="D84" s="22">
        <v>0</v>
      </c>
      <c r="E84" s="8" t="s">
        <v>619</v>
      </c>
      <c r="F84" s="8" t="s">
        <v>42</v>
      </c>
      <c r="G84" s="9">
        <v>271</v>
      </c>
      <c r="H84" s="9">
        <v>3059</v>
      </c>
      <c r="I84" s="9">
        <v>32.520000000000003</v>
      </c>
      <c r="J84" s="10">
        <v>0</v>
      </c>
      <c r="K84" s="10">
        <v>6.0000000000000001E-3</v>
      </c>
      <c r="L84" s="10">
        <f>I84/'סיכום נכסי ההשקעה'!$B$49</f>
        <v>1.9076028061236162E-3</v>
      </c>
    </row>
    <row r="85" spans="1:12">
      <c r="A85" s="8" t="s">
        <v>681</v>
      </c>
      <c r="B85" s="18" t="s">
        <v>682</v>
      </c>
      <c r="C85" s="8" t="s">
        <v>360</v>
      </c>
      <c r="D85" s="22">
        <v>0</v>
      </c>
      <c r="E85" s="8" t="s">
        <v>619</v>
      </c>
      <c r="F85" s="8" t="s">
        <v>42</v>
      </c>
      <c r="G85" s="9">
        <v>61</v>
      </c>
      <c r="H85" s="9">
        <v>13397</v>
      </c>
      <c r="I85" s="9">
        <v>32.06</v>
      </c>
      <c r="J85" s="10">
        <v>0</v>
      </c>
      <c r="K85" s="10">
        <v>5.8999999999999999E-3</v>
      </c>
      <c r="L85" s="10">
        <f>I85/'סיכום נכסי ההשקעה'!$B$49</f>
        <v>1.8806194945978824E-3</v>
      </c>
    </row>
    <row r="86" spans="1:12">
      <c r="A86" s="8" t="s">
        <v>681</v>
      </c>
      <c r="B86" s="18" t="s">
        <v>683</v>
      </c>
      <c r="C86" s="8" t="s">
        <v>360</v>
      </c>
      <c r="D86" s="22">
        <v>0</v>
      </c>
      <c r="E86" s="8" t="s">
        <v>619</v>
      </c>
      <c r="F86" s="8" t="s">
        <v>42</v>
      </c>
      <c r="G86" s="9">
        <v>61</v>
      </c>
      <c r="H86" s="9">
        <v>9010</v>
      </c>
      <c r="I86" s="9">
        <v>21.56</v>
      </c>
      <c r="J86" s="10">
        <v>0</v>
      </c>
      <c r="K86" s="10">
        <v>4.0000000000000001E-3</v>
      </c>
      <c r="L86" s="10">
        <f>I86/'סיכום נכסי ההשקעה'!$B$49</f>
        <v>1.2646960793365671E-3</v>
      </c>
    </row>
    <row r="87" spans="1:12">
      <c r="A87" s="8" t="s">
        <v>684</v>
      </c>
      <c r="B87" s="18" t="s">
        <v>682</v>
      </c>
      <c r="C87" s="8" t="s">
        <v>360</v>
      </c>
      <c r="D87" s="22">
        <v>0</v>
      </c>
      <c r="E87" s="8" t="s">
        <v>619</v>
      </c>
      <c r="F87" s="8" t="s">
        <v>42</v>
      </c>
      <c r="G87" s="9">
        <v>9.9700000000000006</v>
      </c>
      <c r="H87" s="9">
        <v>99.99</v>
      </c>
      <c r="I87" s="9">
        <v>0.04</v>
      </c>
      <c r="J87" s="10">
        <v>0</v>
      </c>
      <c r="K87" s="10">
        <v>0</v>
      </c>
      <c r="L87" s="10">
        <f>I87/'סיכום נכסי ההשקעה'!$B$49</f>
        <v>2.3463749152812008E-6</v>
      </c>
    </row>
    <row r="88" spans="1:12">
      <c r="A88" s="8" t="s">
        <v>684</v>
      </c>
      <c r="B88" s="18" t="s">
        <v>683</v>
      </c>
      <c r="C88" s="8" t="s">
        <v>360</v>
      </c>
      <c r="D88" s="22">
        <v>0</v>
      </c>
      <c r="E88" s="8" t="s">
        <v>619</v>
      </c>
      <c r="F88" s="8" t="s">
        <v>42</v>
      </c>
      <c r="G88" s="9">
        <v>15.52</v>
      </c>
      <c r="H88" s="9">
        <v>392.3</v>
      </c>
      <c r="I88" s="9">
        <v>0.06</v>
      </c>
      <c r="J88" s="10">
        <v>0</v>
      </c>
      <c r="K88" s="10">
        <v>0</v>
      </c>
      <c r="L88" s="10">
        <f>I88/'סיכום נכסי ההשקעה'!$B$49</f>
        <v>3.519562372921801E-6</v>
      </c>
    </row>
    <row r="89" spans="1:12">
      <c r="A89" s="8" t="s">
        <v>685</v>
      </c>
      <c r="B89" s="18" t="s">
        <v>686</v>
      </c>
      <c r="C89" s="8" t="s">
        <v>360</v>
      </c>
      <c r="D89" s="22">
        <v>0</v>
      </c>
      <c r="E89" s="8" t="s">
        <v>619</v>
      </c>
      <c r="F89" s="8" t="s">
        <v>42</v>
      </c>
      <c r="G89" s="9">
        <v>95</v>
      </c>
      <c r="H89" s="9">
        <v>3278</v>
      </c>
      <c r="I89" s="9">
        <v>12.22</v>
      </c>
      <c r="J89" s="10">
        <v>0</v>
      </c>
      <c r="K89" s="10">
        <v>2.2000000000000001E-3</v>
      </c>
      <c r="L89" s="10">
        <f>I89/'סיכום נכסי ההשקעה'!$B$49</f>
        <v>7.1681753661840685E-4</v>
      </c>
    </row>
    <row r="90" spans="1:12">
      <c r="A90" s="8" t="s">
        <v>687</v>
      </c>
      <c r="B90" s="18" t="s">
        <v>688</v>
      </c>
      <c r="C90" s="8" t="s">
        <v>360</v>
      </c>
      <c r="D90" s="22">
        <v>0</v>
      </c>
      <c r="E90" s="8" t="s">
        <v>619</v>
      </c>
      <c r="F90" s="8" t="s">
        <v>42</v>
      </c>
      <c r="G90" s="9">
        <v>494</v>
      </c>
      <c r="H90" s="9">
        <v>2407</v>
      </c>
      <c r="I90" s="9">
        <v>46.65</v>
      </c>
      <c r="J90" s="10">
        <v>0</v>
      </c>
      <c r="K90" s="10">
        <v>8.6E-3</v>
      </c>
      <c r="L90" s="10">
        <f>I90/'סיכום נכסי ההשקעה'!$B$49</f>
        <v>2.7364597449467004E-3</v>
      </c>
    </row>
    <row r="91" spans="1:12">
      <c r="A91" s="8" t="s">
        <v>689</v>
      </c>
      <c r="B91" s="18" t="s">
        <v>690</v>
      </c>
      <c r="C91" s="8" t="s">
        <v>360</v>
      </c>
      <c r="D91" s="22">
        <v>0</v>
      </c>
      <c r="E91" s="8" t="s">
        <v>619</v>
      </c>
      <c r="F91" s="8" t="s">
        <v>42</v>
      </c>
      <c r="G91" s="9">
        <v>859</v>
      </c>
      <c r="H91" s="9">
        <v>2474</v>
      </c>
      <c r="I91" s="9">
        <v>83.37</v>
      </c>
      <c r="J91" s="10">
        <v>0</v>
      </c>
      <c r="K91" s="10">
        <v>1.5299999999999999E-2</v>
      </c>
      <c r="L91" s="10">
        <f>I91/'סיכום נכסי ההשקעה'!$B$49</f>
        <v>4.8904319171748428E-3</v>
      </c>
    </row>
    <row r="92" spans="1:12">
      <c r="A92" s="8" t="s">
        <v>691</v>
      </c>
      <c r="B92" s="18" t="s">
        <v>692</v>
      </c>
      <c r="C92" s="8" t="s">
        <v>360</v>
      </c>
      <c r="D92" s="22">
        <v>0</v>
      </c>
      <c r="E92" s="8" t="s">
        <v>619</v>
      </c>
      <c r="F92" s="8" t="s">
        <v>42</v>
      </c>
      <c r="G92" s="9">
        <v>272</v>
      </c>
      <c r="H92" s="9">
        <v>1017</v>
      </c>
      <c r="I92" s="9">
        <v>10.85</v>
      </c>
      <c r="J92" s="10">
        <v>0</v>
      </c>
      <c r="K92" s="10">
        <v>2E-3</v>
      </c>
      <c r="L92" s="10">
        <f>I92/'סיכום נכסי ההשקעה'!$B$49</f>
        <v>6.3645419577002568E-4</v>
      </c>
    </row>
    <row r="93" spans="1:12">
      <c r="A93" s="8" t="s">
        <v>394</v>
      </c>
      <c r="B93" s="18" t="s">
        <v>693</v>
      </c>
      <c r="C93" s="8" t="s">
        <v>394</v>
      </c>
      <c r="D93" s="22">
        <v>0</v>
      </c>
      <c r="E93" s="8" t="s">
        <v>619</v>
      </c>
      <c r="F93" s="8" t="s">
        <v>42</v>
      </c>
      <c r="G93" s="9">
        <v>173</v>
      </c>
      <c r="H93" s="9">
        <v>10176</v>
      </c>
      <c r="I93" s="9">
        <v>69.06</v>
      </c>
      <c r="J93" s="10">
        <v>0</v>
      </c>
      <c r="K93" s="10">
        <v>1.2699999999999999E-2</v>
      </c>
      <c r="L93" s="10">
        <f>I93/'סיכום נכסי ההשקעה'!$B$49</f>
        <v>4.0510162912329927E-3</v>
      </c>
    </row>
    <row r="94" spans="1:12">
      <c r="A94" s="8" t="s">
        <v>694</v>
      </c>
      <c r="B94" s="18" t="s">
        <v>695</v>
      </c>
      <c r="C94" s="8" t="s">
        <v>394</v>
      </c>
      <c r="D94" s="22">
        <v>0</v>
      </c>
      <c r="E94" s="8" t="s">
        <v>619</v>
      </c>
      <c r="F94" s="8" t="s">
        <v>42</v>
      </c>
      <c r="G94" s="9">
        <v>126</v>
      </c>
      <c r="H94" s="9">
        <v>3596</v>
      </c>
      <c r="I94" s="9">
        <v>17.77</v>
      </c>
      <c r="J94" s="10">
        <v>0</v>
      </c>
      <c r="K94" s="10">
        <v>3.3E-3</v>
      </c>
      <c r="L94" s="10">
        <f>I94/'סיכום נכסי ההשקעה'!$B$49</f>
        <v>1.0423770561136733E-3</v>
      </c>
    </row>
    <row r="95" spans="1:12">
      <c r="A95" s="8" t="s">
        <v>696</v>
      </c>
      <c r="B95" s="18" t="s">
        <v>697</v>
      </c>
      <c r="C95" s="8" t="s">
        <v>360</v>
      </c>
      <c r="D95" s="22">
        <v>0</v>
      </c>
      <c r="E95" s="8" t="s">
        <v>619</v>
      </c>
      <c r="F95" s="8" t="s">
        <v>42</v>
      </c>
      <c r="G95" s="9">
        <v>258</v>
      </c>
      <c r="H95" s="9">
        <v>3149</v>
      </c>
      <c r="I95" s="9">
        <v>31.87</v>
      </c>
      <c r="J95" s="10">
        <v>0</v>
      </c>
      <c r="K95" s="10">
        <v>5.7999999999999996E-3</v>
      </c>
      <c r="L95" s="10">
        <f>I95/'סיכום נכסי ההשקעה'!$B$49</f>
        <v>1.8694742137502966E-3</v>
      </c>
    </row>
    <row r="96" spans="1:12">
      <c r="A96" s="8" t="s">
        <v>698</v>
      </c>
      <c r="B96" s="18" t="s">
        <v>699</v>
      </c>
      <c r="C96" s="8" t="s">
        <v>1061</v>
      </c>
      <c r="D96" s="22">
        <v>0</v>
      </c>
      <c r="E96" s="8" t="s">
        <v>619</v>
      </c>
      <c r="F96" s="8" t="s">
        <v>47</v>
      </c>
      <c r="G96" s="9">
        <v>170</v>
      </c>
      <c r="H96" s="9">
        <v>5945</v>
      </c>
      <c r="I96" s="9">
        <v>44.51</v>
      </c>
      <c r="J96" s="10">
        <v>0</v>
      </c>
      <c r="K96" s="10">
        <v>8.2000000000000007E-3</v>
      </c>
      <c r="L96" s="10">
        <f>I96/'סיכום נכסי ההשקעה'!$B$49</f>
        <v>2.6109286869791561E-3</v>
      </c>
    </row>
    <row r="97" spans="1:12">
      <c r="A97" s="8" t="s">
        <v>700</v>
      </c>
      <c r="B97" s="18" t="s">
        <v>701</v>
      </c>
      <c r="C97" s="8" t="s">
        <v>367</v>
      </c>
      <c r="D97" s="22">
        <v>0</v>
      </c>
      <c r="E97" s="8" t="s">
        <v>619</v>
      </c>
      <c r="F97" s="8" t="s">
        <v>47</v>
      </c>
      <c r="G97" s="9">
        <v>403</v>
      </c>
      <c r="H97" s="9">
        <v>6625</v>
      </c>
      <c r="I97" s="9">
        <v>117.58</v>
      </c>
      <c r="J97" s="10">
        <v>1E-4</v>
      </c>
      <c r="K97" s="10">
        <v>2.1600000000000001E-2</v>
      </c>
      <c r="L97" s="10">
        <f>I97/'סיכום נכסי ההשקעה'!$B$49</f>
        <v>6.8971690634690892E-3</v>
      </c>
    </row>
    <row r="98" spans="1:12">
      <c r="A98" s="8" t="s">
        <v>700</v>
      </c>
      <c r="B98" s="18" t="s">
        <v>702</v>
      </c>
      <c r="C98" s="8" t="s">
        <v>367</v>
      </c>
      <c r="D98" s="22">
        <v>0</v>
      </c>
      <c r="E98" s="8" t="s">
        <v>619</v>
      </c>
      <c r="F98" s="8" t="s">
        <v>47</v>
      </c>
      <c r="G98" s="9">
        <v>30</v>
      </c>
      <c r="H98" s="9">
        <v>8248</v>
      </c>
      <c r="I98" s="9">
        <v>10.9</v>
      </c>
      <c r="J98" s="10">
        <v>0</v>
      </c>
      <c r="K98" s="10">
        <v>2E-3</v>
      </c>
      <c r="L98" s="10">
        <f>I98/'סיכום נכסי ההשקעה'!$B$49</f>
        <v>6.3938716441412722E-4</v>
      </c>
    </row>
    <row r="99" spans="1:12">
      <c r="A99" s="8" t="s">
        <v>703</v>
      </c>
      <c r="B99" s="18" t="s">
        <v>704</v>
      </c>
      <c r="C99" s="8" t="s">
        <v>360</v>
      </c>
      <c r="D99" s="22">
        <v>0</v>
      </c>
      <c r="E99" s="8" t="s">
        <v>619</v>
      </c>
      <c r="F99" s="8" t="s">
        <v>42</v>
      </c>
      <c r="G99" s="9">
        <v>54</v>
      </c>
      <c r="H99" s="9">
        <v>7216</v>
      </c>
      <c r="I99" s="9">
        <v>15.29</v>
      </c>
      <c r="J99" s="10">
        <v>0</v>
      </c>
      <c r="K99" s="10">
        <v>2.8E-3</v>
      </c>
      <c r="L99" s="10">
        <f>I99/'סיכום נכסי ההשקעה'!$B$49</f>
        <v>8.9690181136623892E-4</v>
      </c>
    </row>
    <row r="100" spans="1:12">
      <c r="A100" s="8" t="s">
        <v>705</v>
      </c>
      <c r="B100" s="18" t="s">
        <v>706</v>
      </c>
      <c r="C100" s="8" t="s">
        <v>360</v>
      </c>
      <c r="D100" s="22">
        <v>0</v>
      </c>
      <c r="E100" s="8" t="s">
        <v>619</v>
      </c>
      <c r="F100" s="8" t="s">
        <v>42</v>
      </c>
      <c r="G100" s="9">
        <v>222</v>
      </c>
      <c r="H100" s="9">
        <v>24889</v>
      </c>
      <c r="I100" s="9">
        <v>216.76</v>
      </c>
      <c r="J100" s="10">
        <v>0</v>
      </c>
      <c r="K100" s="10">
        <v>3.9800000000000002E-2</v>
      </c>
      <c r="L100" s="10">
        <f>I100/'סיכום נכסי ההשקעה'!$B$49</f>
        <v>1.2715005665908826E-2</v>
      </c>
    </row>
    <row r="101" spans="1:12">
      <c r="A101" s="8" t="s">
        <v>707</v>
      </c>
      <c r="B101" s="18" t="s">
        <v>706</v>
      </c>
      <c r="C101" s="8" t="s">
        <v>360</v>
      </c>
      <c r="D101" s="22">
        <v>0</v>
      </c>
      <c r="E101" s="8" t="s">
        <v>619</v>
      </c>
      <c r="F101" s="8" t="s">
        <v>42</v>
      </c>
      <c r="G101" s="9">
        <v>150.01</v>
      </c>
      <c r="H101" s="9">
        <v>392.3</v>
      </c>
      <c r="I101" s="9">
        <v>0.59</v>
      </c>
      <c r="J101" s="10">
        <v>0</v>
      </c>
      <c r="K101" s="10">
        <v>1E-4</v>
      </c>
      <c r="L101" s="10">
        <f>I101/'סיכום נכסי ההשקעה'!$B$49</f>
        <v>3.4609030000397708E-5</v>
      </c>
    </row>
    <row r="102" spans="1:12">
      <c r="A102" s="8" t="s">
        <v>708</v>
      </c>
      <c r="B102" s="18" t="s">
        <v>709</v>
      </c>
      <c r="C102" s="8" t="s">
        <v>360</v>
      </c>
      <c r="D102" s="22">
        <v>0</v>
      </c>
      <c r="E102" s="8" t="s">
        <v>619</v>
      </c>
      <c r="F102" s="8" t="s">
        <v>42</v>
      </c>
      <c r="G102" s="9">
        <v>88</v>
      </c>
      <c r="H102" s="9">
        <v>4442</v>
      </c>
      <c r="I102" s="9">
        <v>15.33</v>
      </c>
      <c r="J102" s="10">
        <v>0</v>
      </c>
      <c r="K102" s="10">
        <v>2.8E-3</v>
      </c>
      <c r="L102" s="10">
        <f>I102/'סיכום נכסי ההשקעה'!$B$49</f>
        <v>8.9924818628152011E-4</v>
      </c>
    </row>
    <row r="103" spans="1:12">
      <c r="A103" s="8" t="s">
        <v>710</v>
      </c>
      <c r="B103" s="18" t="s">
        <v>711</v>
      </c>
      <c r="C103" s="8" t="s">
        <v>360</v>
      </c>
      <c r="D103" s="22">
        <v>0</v>
      </c>
      <c r="E103" s="8" t="s">
        <v>619</v>
      </c>
      <c r="F103" s="8" t="s">
        <v>42</v>
      </c>
      <c r="G103" s="9">
        <v>389</v>
      </c>
      <c r="H103" s="9">
        <v>19163</v>
      </c>
      <c r="I103" s="9">
        <v>292.44</v>
      </c>
      <c r="J103" s="10">
        <v>0</v>
      </c>
      <c r="K103" s="10">
        <v>5.3699999999999998E-2</v>
      </c>
      <c r="L103" s="10">
        <f>I103/'סיכום נכסי ההשקעה'!$B$49</f>
        <v>1.7154347005620858E-2</v>
      </c>
    </row>
    <row r="104" spans="1:12">
      <c r="A104" s="8" t="s">
        <v>712</v>
      </c>
      <c r="B104" s="18" t="s">
        <v>711</v>
      </c>
      <c r="C104" s="8" t="s">
        <v>360</v>
      </c>
      <c r="D104" s="22">
        <v>0</v>
      </c>
      <c r="E104" s="8" t="s">
        <v>619</v>
      </c>
      <c r="F104" s="8" t="s">
        <v>42</v>
      </c>
      <c r="G104" s="9">
        <v>301.5</v>
      </c>
      <c r="H104" s="9">
        <v>392.3</v>
      </c>
      <c r="I104" s="9">
        <v>1.18</v>
      </c>
      <c r="J104" s="10">
        <v>0</v>
      </c>
      <c r="K104" s="10">
        <v>2.0000000000000001E-4</v>
      </c>
      <c r="L104" s="10">
        <f>I104/'סיכום נכסי ההשקעה'!$B$49</f>
        <v>6.9218060000795416E-5</v>
      </c>
    </row>
    <row r="105" spans="1:12">
      <c r="A105" s="8" t="s">
        <v>713</v>
      </c>
      <c r="B105" s="18" t="s">
        <v>714</v>
      </c>
      <c r="C105" s="8" t="s">
        <v>360</v>
      </c>
      <c r="D105" s="22">
        <v>0</v>
      </c>
      <c r="E105" s="8" t="s">
        <v>619</v>
      </c>
      <c r="F105" s="8" t="s">
        <v>42</v>
      </c>
      <c r="G105" s="9">
        <v>923</v>
      </c>
      <c r="H105" s="9">
        <v>4719</v>
      </c>
      <c r="I105" s="9">
        <v>170.87</v>
      </c>
      <c r="J105" s="10">
        <v>0</v>
      </c>
      <c r="K105" s="10">
        <v>3.1399999999999997E-2</v>
      </c>
      <c r="L105" s="10">
        <f>I105/'סיכום נכסי ההשקעה'!$B$49</f>
        <v>1.0023127044352469E-2</v>
      </c>
    </row>
    <row r="106" spans="1:12">
      <c r="A106" s="8" t="s">
        <v>715</v>
      </c>
      <c r="B106" s="18" t="s">
        <v>716</v>
      </c>
      <c r="C106" s="8" t="s">
        <v>360</v>
      </c>
      <c r="D106" s="22">
        <v>0</v>
      </c>
      <c r="E106" s="8" t="s">
        <v>619</v>
      </c>
      <c r="F106" s="8" t="s">
        <v>42</v>
      </c>
      <c r="G106" s="9">
        <v>133</v>
      </c>
      <c r="H106" s="9">
        <v>3950</v>
      </c>
      <c r="I106" s="9">
        <v>20.61</v>
      </c>
      <c r="J106" s="10">
        <v>0</v>
      </c>
      <c r="K106" s="10">
        <v>3.8E-3</v>
      </c>
      <c r="L106" s="10">
        <f>I106/'סיכום נכסי ההשקעה'!$B$49</f>
        <v>1.2089696750986385E-3</v>
      </c>
    </row>
    <row r="107" spans="1:12">
      <c r="A107" s="8" t="s">
        <v>717</v>
      </c>
      <c r="B107" s="18" t="s">
        <v>718</v>
      </c>
      <c r="C107" s="8" t="s">
        <v>360</v>
      </c>
      <c r="D107" s="22">
        <v>0</v>
      </c>
      <c r="E107" s="8" t="s">
        <v>619</v>
      </c>
      <c r="F107" s="8" t="s">
        <v>42</v>
      </c>
      <c r="G107" s="9">
        <v>540</v>
      </c>
      <c r="H107" s="9">
        <v>4918</v>
      </c>
      <c r="I107" s="9">
        <v>104.18</v>
      </c>
      <c r="J107" s="10">
        <v>0</v>
      </c>
      <c r="K107" s="10">
        <v>1.9099999999999999E-2</v>
      </c>
      <c r="L107" s="10">
        <f>I107/'סיכום נכסי ההשקעה'!$B$49</f>
        <v>6.1111334668498872E-3</v>
      </c>
    </row>
    <row r="108" spans="1:12">
      <c r="A108" s="8" t="s">
        <v>719</v>
      </c>
      <c r="B108" s="18" t="s">
        <v>718</v>
      </c>
      <c r="C108" s="8" t="s">
        <v>360</v>
      </c>
      <c r="D108" s="22">
        <v>0</v>
      </c>
      <c r="E108" s="8" t="s">
        <v>619</v>
      </c>
      <c r="F108" s="8" t="s">
        <v>42</v>
      </c>
      <c r="G108" s="9">
        <v>91.13</v>
      </c>
      <c r="H108" s="9">
        <v>392.3</v>
      </c>
      <c r="I108" s="9">
        <v>0.36</v>
      </c>
      <c r="J108" s="10">
        <v>0</v>
      </c>
      <c r="K108" s="10">
        <v>1E-4</v>
      </c>
      <c r="L108" s="10">
        <f>I108/'סיכום נכסי ההשקעה'!$B$49</f>
        <v>2.1117374237530804E-5</v>
      </c>
    </row>
    <row r="109" spans="1:12">
      <c r="A109" s="8" t="s">
        <v>720</v>
      </c>
      <c r="B109" s="18" t="s">
        <v>721</v>
      </c>
      <c r="C109" s="8" t="s">
        <v>360</v>
      </c>
      <c r="D109" s="22">
        <v>0</v>
      </c>
      <c r="E109" s="8" t="s">
        <v>619</v>
      </c>
      <c r="F109" s="8" t="s">
        <v>42</v>
      </c>
      <c r="G109" s="9">
        <v>167</v>
      </c>
      <c r="H109" s="9">
        <v>5465</v>
      </c>
      <c r="I109" s="9">
        <v>35.799999999999997</v>
      </c>
      <c r="J109" s="10">
        <v>0</v>
      </c>
      <c r="K109" s="10">
        <v>6.6E-3</v>
      </c>
      <c r="L109" s="10">
        <f>I109/'סיכום נכסי ההשקעה'!$B$49</f>
        <v>2.1000055491766745E-3</v>
      </c>
    </row>
    <row r="110" spans="1:12">
      <c r="A110" s="8" t="s">
        <v>722</v>
      </c>
      <c r="B110" s="18" t="s">
        <v>723</v>
      </c>
      <c r="C110" s="8" t="s">
        <v>360</v>
      </c>
      <c r="D110" s="22">
        <v>0</v>
      </c>
      <c r="E110" s="8" t="s">
        <v>619</v>
      </c>
      <c r="F110" s="8" t="s">
        <v>42</v>
      </c>
      <c r="G110" s="9">
        <v>78</v>
      </c>
      <c r="H110" s="9">
        <v>4866</v>
      </c>
      <c r="I110" s="9">
        <v>14.89</v>
      </c>
      <c r="J110" s="10">
        <v>0</v>
      </c>
      <c r="K110" s="10">
        <v>2.7000000000000001E-3</v>
      </c>
      <c r="L110" s="10">
        <f>I110/'סיכום נכסי ההשקעה'!$B$49</f>
        <v>8.7343806221342694E-4</v>
      </c>
    </row>
    <row r="111" spans="1:12">
      <c r="A111" s="16" t="s">
        <v>724</v>
      </c>
      <c r="B111" s="17"/>
      <c r="C111" s="16"/>
      <c r="D111" s="16"/>
      <c r="E111" s="16"/>
      <c r="F111" s="16"/>
      <c r="G111" s="19">
        <v>10451.09</v>
      </c>
      <c r="I111" s="19">
        <v>1879.38</v>
      </c>
      <c r="K111" s="20">
        <v>0.34489999999999998</v>
      </c>
      <c r="L111" s="20">
        <f>SUM(L70:L110)</f>
        <v>0.11024149242584311</v>
      </c>
    </row>
    <row r="113" spans="1:12">
      <c r="A113" s="16" t="s">
        <v>725</v>
      </c>
      <c r="B113" s="17"/>
      <c r="C113" s="16"/>
      <c r="D113" s="16"/>
      <c r="E113" s="16"/>
      <c r="F113" s="16"/>
    </row>
    <row r="114" spans="1:12">
      <c r="A114" s="16" t="s">
        <v>726</v>
      </c>
      <c r="B114" s="17"/>
      <c r="C114" s="16"/>
      <c r="D114" s="16"/>
      <c r="E114" s="16"/>
      <c r="F114" s="16"/>
      <c r="G114" s="19">
        <v>0</v>
      </c>
      <c r="I114" s="19">
        <v>0</v>
      </c>
      <c r="K114" s="20">
        <v>0</v>
      </c>
      <c r="L114" s="20">
        <v>0</v>
      </c>
    </row>
    <row r="116" spans="1:12">
      <c r="A116" s="16" t="s">
        <v>645</v>
      </c>
      <c r="B116" s="17"/>
      <c r="C116" s="16"/>
      <c r="D116" s="16"/>
      <c r="E116" s="16"/>
      <c r="F116" s="16"/>
    </row>
    <row r="117" spans="1:12">
      <c r="A117" s="16" t="s">
        <v>646</v>
      </c>
      <c r="B117" s="17"/>
      <c r="C117" s="16"/>
      <c r="D117" s="16"/>
      <c r="E117" s="16"/>
      <c r="F117" s="16"/>
      <c r="G117" s="19">
        <v>0</v>
      </c>
      <c r="I117" s="19">
        <v>0</v>
      </c>
      <c r="K117" s="20">
        <v>0</v>
      </c>
      <c r="L117" s="20">
        <v>0</v>
      </c>
    </row>
    <row r="119" spans="1:12">
      <c r="A119" s="16" t="s">
        <v>647</v>
      </c>
      <c r="B119" s="17"/>
      <c r="C119" s="16"/>
      <c r="D119" s="16"/>
      <c r="E119" s="16"/>
      <c r="F119" s="16"/>
    </row>
    <row r="120" spans="1:12">
      <c r="A120" s="16" t="s">
        <v>648</v>
      </c>
      <c r="B120" s="17"/>
      <c r="C120" s="16"/>
      <c r="D120" s="16"/>
      <c r="E120" s="16"/>
      <c r="F120" s="16"/>
      <c r="G120" s="19">
        <v>0</v>
      </c>
      <c r="I120" s="19">
        <v>0</v>
      </c>
      <c r="K120" s="20">
        <v>0</v>
      </c>
      <c r="L120" s="20">
        <v>0</v>
      </c>
    </row>
    <row r="122" spans="1:12">
      <c r="A122" s="4" t="s">
        <v>727</v>
      </c>
      <c r="B122" s="15"/>
      <c r="C122" s="4"/>
      <c r="D122" s="4"/>
      <c r="E122" s="4"/>
      <c r="F122" s="4"/>
      <c r="G122" s="12">
        <v>10451.09</v>
      </c>
      <c r="I122" s="12">
        <v>1879.38</v>
      </c>
      <c r="K122" s="13">
        <v>0.34489999999999998</v>
      </c>
      <c r="L122" s="13">
        <f>+L120+L117+L114+L111</f>
        <v>0.11024149242584311</v>
      </c>
    </row>
    <row r="126" spans="1:12">
      <c r="A126" s="8" t="s">
        <v>130</v>
      </c>
      <c r="B126" s="18"/>
      <c r="C126" s="8"/>
      <c r="D126" s="8"/>
      <c r="E126" s="8"/>
      <c r="F126" s="8"/>
    </row>
    <row r="130" spans="1:1">
      <c r="A130" s="2" t="s">
        <v>72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8"/>
  <sheetViews>
    <sheetView rightToLeft="1" topLeftCell="A13" workbookViewId="0">
      <selection activeCell="A13" sqref="A1:A1048576"/>
    </sheetView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8" width="13.7109375" customWidth="1"/>
    <col min="9" max="9" width="11.7109375" customWidth="1"/>
    <col min="10" max="10" width="12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728</v>
      </c>
    </row>
    <row r="6" spans="1:14">
      <c r="A6" s="2" t="s">
        <v>2</v>
      </c>
    </row>
    <row r="9" spans="1:14">
      <c r="A9" s="4" t="s">
        <v>74</v>
      </c>
      <c r="B9" s="4" t="s">
        <v>75</v>
      </c>
      <c r="C9" s="4" t="s">
        <v>132</v>
      </c>
      <c r="D9" s="4" t="s">
        <v>76</v>
      </c>
      <c r="E9" s="4" t="s">
        <v>194</v>
      </c>
      <c r="F9" s="4" t="s">
        <v>77</v>
      </c>
      <c r="G9" s="4" t="s">
        <v>78</v>
      </c>
      <c r="H9" s="4" t="s">
        <v>79</v>
      </c>
      <c r="I9" s="4" t="s">
        <v>135</v>
      </c>
      <c r="J9" s="4" t="s">
        <v>41</v>
      </c>
      <c r="K9" s="4" t="s">
        <v>82</v>
      </c>
      <c r="L9" s="4" t="s">
        <v>136</v>
      </c>
      <c r="M9" s="4" t="s">
        <v>137</v>
      </c>
      <c r="N9" s="4" t="s">
        <v>84</v>
      </c>
    </row>
    <row r="10" spans="1:14" ht="13.5" thickBot="1">
      <c r="A10" s="5"/>
      <c r="B10" s="5"/>
      <c r="C10" s="5"/>
      <c r="D10" s="5"/>
      <c r="E10" s="5"/>
      <c r="F10" s="5"/>
      <c r="G10" s="5"/>
      <c r="H10" s="5"/>
      <c r="I10" s="5" t="s">
        <v>140</v>
      </c>
      <c r="J10" s="5" t="s">
        <v>141</v>
      </c>
      <c r="K10" s="5" t="s">
        <v>86</v>
      </c>
      <c r="L10" s="5" t="s">
        <v>85</v>
      </c>
      <c r="M10" s="5" t="s">
        <v>85</v>
      </c>
      <c r="N10" s="5" t="s">
        <v>85</v>
      </c>
    </row>
    <row r="13" spans="1:14">
      <c r="A13" s="4" t="s">
        <v>729</v>
      </c>
      <c r="B13" s="15"/>
      <c r="C13" s="4"/>
      <c r="D13" s="4"/>
      <c r="E13" s="4"/>
      <c r="F13" s="4"/>
      <c r="G13" s="4"/>
      <c r="H13" s="4"/>
      <c r="I13" s="12">
        <v>7246.75</v>
      </c>
      <c r="K13" s="12">
        <v>387.58</v>
      </c>
      <c r="M13" s="13">
        <v>1</v>
      </c>
      <c r="N13" s="13">
        <f>K13/'סיכום נכסי ההשקעה'!B49</f>
        <v>2.2735199741617192E-2</v>
      </c>
    </row>
    <row r="16" spans="1:14">
      <c r="A16" s="4" t="s">
        <v>730</v>
      </c>
      <c r="B16" s="15"/>
      <c r="C16" s="4"/>
      <c r="D16" s="4"/>
      <c r="E16" s="4"/>
      <c r="F16" s="4"/>
      <c r="G16" s="4"/>
      <c r="H16" s="4"/>
    </row>
    <row r="17" spans="1:14">
      <c r="A17" s="16" t="s">
        <v>731</v>
      </c>
      <c r="B17" s="17"/>
      <c r="C17" s="16"/>
      <c r="D17" s="16"/>
      <c r="E17" s="16"/>
      <c r="F17" s="16"/>
      <c r="G17" s="16"/>
      <c r="H17" s="16"/>
    </row>
    <row r="18" spans="1:14">
      <c r="A18" s="16" t="s">
        <v>732</v>
      </c>
      <c r="B18" s="17"/>
      <c r="C18" s="16"/>
      <c r="D18" s="16"/>
      <c r="E18" s="16"/>
      <c r="F18" s="16"/>
      <c r="G18" s="16"/>
      <c r="H18" s="16"/>
      <c r="I18" s="19">
        <v>0</v>
      </c>
      <c r="K18" s="19">
        <v>0</v>
      </c>
      <c r="M18" s="20">
        <v>0</v>
      </c>
      <c r="N18" s="20">
        <v>0</v>
      </c>
    </row>
    <row r="20" spans="1:14">
      <c r="A20" s="4" t="s">
        <v>733</v>
      </c>
      <c r="B20" s="15"/>
      <c r="C20" s="4"/>
      <c r="D20" s="4"/>
      <c r="E20" s="4"/>
      <c r="F20" s="4"/>
      <c r="G20" s="4"/>
      <c r="H20" s="4"/>
      <c r="I20" s="12">
        <v>0</v>
      </c>
      <c r="K20" s="12">
        <v>0</v>
      </c>
      <c r="M20" s="13">
        <v>0</v>
      </c>
      <c r="N20" s="13">
        <v>0</v>
      </c>
    </row>
    <row r="23" spans="1:14">
      <c r="A23" s="4" t="s">
        <v>734</v>
      </c>
      <c r="B23" s="15"/>
      <c r="C23" s="4"/>
      <c r="D23" s="4"/>
      <c r="E23" s="4"/>
      <c r="F23" s="4"/>
      <c r="G23" s="4"/>
      <c r="H23" s="4"/>
    </row>
    <row r="24" spans="1:14">
      <c r="A24" s="16" t="s">
        <v>735</v>
      </c>
      <c r="B24" s="17"/>
      <c r="C24" s="16"/>
      <c r="D24" s="16"/>
      <c r="E24" s="16"/>
      <c r="F24" s="16"/>
      <c r="G24" s="16"/>
      <c r="H24" s="16"/>
    </row>
    <row r="25" spans="1:14">
      <c r="A25" s="8" t="s">
        <v>736</v>
      </c>
      <c r="B25" s="18" t="s">
        <v>737</v>
      </c>
      <c r="C25" s="8" t="s">
        <v>394</v>
      </c>
      <c r="D25" s="22">
        <v>0</v>
      </c>
      <c r="E25" s="8" t="s">
        <v>456</v>
      </c>
      <c r="F25" s="22">
        <v>0</v>
      </c>
      <c r="G25" s="22">
        <v>0</v>
      </c>
      <c r="H25" s="8" t="s">
        <v>47</v>
      </c>
      <c r="I25" s="9">
        <v>9.6300000000000008</v>
      </c>
      <c r="J25" s="9">
        <v>106543</v>
      </c>
      <c r="K25" s="9">
        <v>45.18</v>
      </c>
      <c r="L25" s="10">
        <v>0</v>
      </c>
      <c r="M25" s="10">
        <v>0.1166</v>
      </c>
      <c r="N25" s="10">
        <f>K25/'סיכום נכסי ההשקעה'!$B$49</f>
        <v>2.6502304668101161E-3</v>
      </c>
    </row>
    <row r="26" spans="1:14">
      <c r="A26" s="8" t="s">
        <v>738</v>
      </c>
      <c r="B26" s="18" t="s">
        <v>739</v>
      </c>
      <c r="C26" s="8" t="s">
        <v>360</v>
      </c>
      <c r="D26" s="22">
        <v>0</v>
      </c>
      <c r="E26" s="8" t="s">
        <v>212</v>
      </c>
      <c r="F26" s="22">
        <v>0</v>
      </c>
      <c r="G26" s="22">
        <v>0</v>
      </c>
      <c r="H26" s="8" t="s">
        <v>42</v>
      </c>
      <c r="I26" s="9">
        <v>7</v>
      </c>
      <c r="J26" s="9">
        <v>97283</v>
      </c>
      <c r="K26" s="9">
        <v>26.71</v>
      </c>
      <c r="L26" s="10">
        <v>0</v>
      </c>
      <c r="M26" s="10">
        <v>6.8900000000000003E-2</v>
      </c>
      <c r="N26" s="10">
        <f>K26/'סיכום נכסי ההשקעה'!$B$49</f>
        <v>1.5667918496790217E-3</v>
      </c>
    </row>
    <row r="27" spans="1:14">
      <c r="A27" s="8" t="s">
        <v>740</v>
      </c>
      <c r="B27" s="18" t="s">
        <v>741</v>
      </c>
      <c r="C27" s="8" t="s">
        <v>270</v>
      </c>
      <c r="D27" s="22">
        <v>0</v>
      </c>
      <c r="E27" s="8" t="s">
        <v>456</v>
      </c>
      <c r="F27" s="22">
        <v>0</v>
      </c>
      <c r="G27" s="22">
        <v>0</v>
      </c>
      <c r="H27" s="8" t="s">
        <v>47</v>
      </c>
      <c r="I27" s="9">
        <v>25</v>
      </c>
      <c r="J27" s="9">
        <v>21107.47</v>
      </c>
      <c r="K27" s="9">
        <v>23.24</v>
      </c>
      <c r="L27" s="10">
        <v>0</v>
      </c>
      <c r="M27" s="10">
        <v>0.06</v>
      </c>
      <c r="N27" s="10">
        <f>K27/'סיכום נכסי ההשקעה'!$B$49</f>
        <v>1.3632438257783774E-3</v>
      </c>
    </row>
    <row r="28" spans="1:14">
      <c r="A28" s="8" t="s">
        <v>742</v>
      </c>
      <c r="B28" s="18" t="s">
        <v>743</v>
      </c>
      <c r="C28" s="8" t="s">
        <v>367</v>
      </c>
      <c r="D28" s="22">
        <v>0</v>
      </c>
      <c r="E28" s="8" t="s">
        <v>212</v>
      </c>
      <c r="F28" s="22">
        <v>0</v>
      </c>
      <c r="G28" s="22">
        <v>0</v>
      </c>
      <c r="H28" s="8" t="s">
        <v>42</v>
      </c>
      <c r="I28" s="9">
        <v>12.82</v>
      </c>
      <c r="J28" s="9">
        <v>110399</v>
      </c>
      <c r="K28" s="9">
        <v>55.52</v>
      </c>
      <c r="L28" s="10">
        <v>0</v>
      </c>
      <c r="M28" s="10">
        <v>0.14330000000000001</v>
      </c>
      <c r="N28" s="10">
        <f>K28/'סיכום נכסי ההשקעה'!$B$49</f>
        <v>3.2567683824103067E-3</v>
      </c>
    </row>
    <row r="29" spans="1:14">
      <c r="A29" s="8" t="s">
        <v>744</v>
      </c>
      <c r="B29" s="18" t="s">
        <v>745</v>
      </c>
      <c r="C29" s="8" t="s">
        <v>270</v>
      </c>
      <c r="D29" s="22">
        <v>0</v>
      </c>
      <c r="E29" s="8" t="s">
        <v>212</v>
      </c>
      <c r="F29" s="22">
        <v>0</v>
      </c>
      <c r="G29" s="22">
        <v>0</v>
      </c>
      <c r="H29" s="8" t="s">
        <v>42</v>
      </c>
      <c r="I29" s="9">
        <v>145</v>
      </c>
      <c r="J29" s="9">
        <v>2549</v>
      </c>
      <c r="K29" s="9">
        <v>14.5</v>
      </c>
      <c r="L29" s="10">
        <v>0</v>
      </c>
      <c r="M29" s="10">
        <v>3.7400000000000003E-2</v>
      </c>
      <c r="N29" s="10">
        <f>K29/'סיכום נכסי ההשקעה'!$B$49</f>
        <v>8.5056090678943519E-4</v>
      </c>
    </row>
    <row r="30" spans="1:14">
      <c r="A30" s="8" t="s">
        <v>746</v>
      </c>
      <c r="B30" s="18" t="s">
        <v>747</v>
      </c>
      <c r="C30" s="8" t="s">
        <v>367</v>
      </c>
      <c r="D30" s="22">
        <v>0</v>
      </c>
      <c r="E30" s="8" t="s">
        <v>456</v>
      </c>
      <c r="F30" s="22">
        <v>0</v>
      </c>
      <c r="G30" s="22">
        <v>0</v>
      </c>
      <c r="H30" s="8" t="s">
        <v>42</v>
      </c>
      <c r="I30" s="9">
        <v>19.72</v>
      </c>
      <c r="J30" s="9">
        <v>9532.7900000000009</v>
      </c>
      <c r="K30" s="9">
        <v>7.37</v>
      </c>
      <c r="L30" s="10">
        <v>0</v>
      </c>
      <c r="M30" s="10">
        <v>1.9E-2</v>
      </c>
      <c r="N30" s="10">
        <f>K30/'סיכום נכסי ההשקעה'!$B$49</f>
        <v>4.3231957814056121E-4</v>
      </c>
    </row>
    <row r="31" spans="1:14">
      <c r="A31" s="8" t="s">
        <v>748</v>
      </c>
      <c r="B31" s="18" t="s">
        <v>749</v>
      </c>
      <c r="C31" s="8" t="s">
        <v>360</v>
      </c>
      <c r="D31" s="22">
        <v>0</v>
      </c>
      <c r="E31" s="8" t="s">
        <v>728</v>
      </c>
      <c r="F31" s="22">
        <v>0</v>
      </c>
      <c r="G31" s="22">
        <v>0</v>
      </c>
      <c r="H31" s="8" t="s">
        <v>42</v>
      </c>
      <c r="I31" s="9">
        <v>123</v>
      </c>
      <c r="J31" s="9">
        <v>11905</v>
      </c>
      <c r="K31" s="9">
        <v>57.45</v>
      </c>
      <c r="L31" s="10">
        <v>0</v>
      </c>
      <c r="M31" s="10">
        <v>0.1482</v>
      </c>
      <c r="N31" s="10">
        <f>K31/'סיכום נכסי ההשקעה'!$B$49</f>
        <v>3.3699809720726245E-3</v>
      </c>
    </row>
    <row r="32" spans="1:14">
      <c r="A32" s="8" t="s">
        <v>750</v>
      </c>
      <c r="B32" s="18" t="s">
        <v>751</v>
      </c>
      <c r="C32" s="8" t="s">
        <v>270</v>
      </c>
      <c r="D32" s="22">
        <v>0</v>
      </c>
      <c r="E32" s="8" t="s">
        <v>456</v>
      </c>
      <c r="F32" s="22">
        <v>0</v>
      </c>
      <c r="G32" s="22">
        <v>0</v>
      </c>
      <c r="H32" s="8" t="s">
        <v>42</v>
      </c>
      <c r="I32" s="9">
        <v>157</v>
      </c>
      <c r="J32" s="9">
        <v>1215.76</v>
      </c>
      <c r="K32" s="9">
        <v>7.49</v>
      </c>
      <c r="L32" s="10">
        <v>0</v>
      </c>
      <c r="M32" s="10">
        <v>1.9300000000000001E-2</v>
      </c>
      <c r="N32" s="10">
        <f>K32/'סיכום נכסי ההשקעה'!$B$49</f>
        <v>4.3935870288640483E-4</v>
      </c>
    </row>
    <row r="33" spans="1:14">
      <c r="A33" s="8" t="s">
        <v>752</v>
      </c>
      <c r="B33" s="18" t="s">
        <v>753</v>
      </c>
      <c r="C33" s="8" t="s">
        <v>360</v>
      </c>
      <c r="D33" s="22">
        <v>0</v>
      </c>
      <c r="E33" s="8" t="s">
        <v>456</v>
      </c>
      <c r="F33" s="22">
        <v>0</v>
      </c>
      <c r="G33" s="22">
        <v>0</v>
      </c>
      <c r="H33" s="8" t="s">
        <v>43</v>
      </c>
      <c r="I33" s="9">
        <v>22</v>
      </c>
      <c r="J33" s="9">
        <v>877284</v>
      </c>
      <c r="K33" s="9">
        <v>6.3</v>
      </c>
      <c r="L33" s="10">
        <v>0</v>
      </c>
      <c r="M33" s="10">
        <v>1.6199999999999999E-2</v>
      </c>
      <c r="N33" s="10">
        <f>K33/'סיכום נכסי ההשקעה'!$B$49</f>
        <v>3.6955404915678906E-4</v>
      </c>
    </row>
    <row r="34" spans="1:14">
      <c r="A34" s="8" t="s">
        <v>754</v>
      </c>
      <c r="B34" s="18" t="s">
        <v>755</v>
      </c>
      <c r="C34" s="8" t="s">
        <v>270</v>
      </c>
      <c r="D34" s="22">
        <v>0</v>
      </c>
      <c r="E34" s="8" t="s">
        <v>212</v>
      </c>
      <c r="F34" s="22">
        <v>0</v>
      </c>
      <c r="G34" s="22">
        <v>0</v>
      </c>
      <c r="H34" s="8" t="s">
        <v>42</v>
      </c>
      <c r="I34" s="9">
        <v>6639</v>
      </c>
      <c r="J34" s="9">
        <v>1377</v>
      </c>
      <c r="K34" s="9">
        <v>91.42</v>
      </c>
      <c r="L34" s="10">
        <v>0</v>
      </c>
      <c r="M34" s="10">
        <v>0.2359</v>
      </c>
      <c r="N34" s="10">
        <f>K34/'סיכום נכסי ההשקעה'!$B$49</f>
        <v>5.3626398688751842E-3</v>
      </c>
    </row>
    <row r="35" spans="1:14">
      <c r="A35" s="8" t="s">
        <v>756</v>
      </c>
      <c r="B35" s="18" t="s">
        <v>757</v>
      </c>
      <c r="C35" s="8" t="s">
        <v>270</v>
      </c>
      <c r="D35" s="22">
        <v>0</v>
      </c>
      <c r="E35" s="8" t="s">
        <v>212</v>
      </c>
      <c r="F35" s="22">
        <v>0</v>
      </c>
      <c r="G35" s="22">
        <v>0</v>
      </c>
      <c r="H35" s="8" t="s">
        <v>42</v>
      </c>
      <c r="I35" s="9">
        <v>23.79</v>
      </c>
      <c r="J35" s="9">
        <v>21523</v>
      </c>
      <c r="K35" s="9">
        <v>20.09</v>
      </c>
      <c r="L35" s="10">
        <v>0</v>
      </c>
      <c r="M35" s="10">
        <v>5.1799999999999999E-2</v>
      </c>
      <c r="N35" s="10">
        <f>K35/'סיכום נכסי ההשקעה'!$B$49</f>
        <v>1.1784668011999831E-3</v>
      </c>
    </row>
    <row r="36" spans="1:14">
      <c r="A36" s="8" t="s">
        <v>758</v>
      </c>
      <c r="B36" s="18" t="s">
        <v>759</v>
      </c>
      <c r="C36" s="8" t="s">
        <v>270</v>
      </c>
      <c r="D36" s="22">
        <v>0</v>
      </c>
      <c r="E36" s="8" t="s">
        <v>456</v>
      </c>
      <c r="F36" s="22">
        <v>0</v>
      </c>
      <c r="G36" s="22">
        <v>0</v>
      </c>
      <c r="H36" s="8" t="s">
        <v>42</v>
      </c>
      <c r="I36" s="9">
        <v>20.79</v>
      </c>
      <c r="J36" s="9">
        <v>11052.86</v>
      </c>
      <c r="K36" s="9">
        <v>9.01</v>
      </c>
      <c r="L36" s="10">
        <v>0</v>
      </c>
      <c r="M36" s="10">
        <v>2.3300000000000001E-2</v>
      </c>
      <c r="N36" s="10">
        <f>K36/'סיכום נכסי ההשקעה'!$B$49</f>
        <v>5.285209496670904E-4</v>
      </c>
    </row>
    <row r="37" spans="1:14">
      <c r="A37" s="8" t="s">
        <v>760</v>
      </c>
      <c r="B37" s="18" t="s">
        <v>761</v>
      </c>
      <c r="C37" s="8" t="s">
        <v>270</v>
      </c>
      <c r="D37" s="22">
        <v>0</v>
      </c>
      <c r="E37" s="8" t="s">
        <v>456</v>
      </c>
      <c r="F37" s="22">
        <v>0</v>
      </c>
      <c r="G37" s="22">
        <v>0</v>
      </c>
      <c r="H37" s="8" t="s">
        <v>42</v>
      </c>
      <c r="I37" s="9">
        <v>42</v>
      </c>
      <c r="J37" s="9">
        <v>14138</v>
      </c>
      <c r="K37" s="9">
        <v>23.29</v>
      </c>
      <c r="L37" s="10">
        <v>0</v>
      </c>
      <c r="M37" s="10">
        <v>6.0100000000000001E-2</v>
      </c>
      <c r="N37" s="10">
        <f>K37/'סיכום נכסי ההשקעה'!$B$49</f>
        <v>1.366176794422479E-3</v>
      </c>
    </row>
    <row r="38" spans="1:14">
      <c r="A38" s="16" t="s">
        <v>762</v>
      </c>
      <c r="B38" s="17"/>
      <c r="C38" s="16"/>
      <c r="D38" s="16"/>
      <c r="E38" s="16"/>
      <c r="F38" s="16"/>
      <c r="G38" s="16"/>
      <c r="H38" s="16"/>
      <c r="I38" s="19">
        <v>7246.75</v>
      </c>
      <c r="K38" s="19">
        <v>387.58</v>
      </c>
      <c r="M38" s="20">
        <v>1</v>
      </c>
      <c r="N38" s="20">
        <f>SUM(N25:N37)</f>
        <v>2.2734613147888376E-2</v>
      </c>
    </row>
    <row r="40" spans="1:14">
      <c r="A40" s="4" t="s">
        <v>763</v>
      </c>
      <c r="B40" s="15"/>
      <c r="C40" s="4"/>
      <c r="D40" s="4"/>
      <c r="E40" s="4"/>
      <c r="F40" s="4"/>
      <c r="G40" s="4"/>
      <c r="H40" s="4"/>
      <c r="I40" s="12">
        <v>7246.75</v>
      </c>
      <c r="K40" s="12">
        <v>387.58</v>
      </c>
      <c r="M40" s="13">
        <v>1</v>
      </c>
      <c r="N40" s="13">
        <f>+N38+N20+N18</f>
        <v>2.2734613147888376E-2</v>
      </c>
    </row>
    <row r="44" spans="1:14">
      <c r="A44" s="8" t="s">
        <v>130</v>
      </c>
      <c r="B44" s="18"/>
      <c r="C44" s="8"/>
      <c r="D44" s="8"/>
      <c r="E44" s="8"/>
      <c r="F44" s="8"/>
      <c r="G44" s="8"/>
      <c r="H44" s="8"/>
    </row>
    <row r="48" spans="1:14">
      <c r="A48" s="2" t="s">
        <v>72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rightToLeft="1" topLeftCell="C1" workbookViewId="0">
      <selection activeCell="C35" sqref="A35:XFD35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2" spans="2:12" ht="18">
      <c r="B2" s="1" t="s">
        <v>0</v>
      </c>
    </row>
    <row r="4" spans="2:12" ht="18">
      <c r="B4" s="1" t="s">
        <v>764</v>
      </c>
    </row>
    <row r="6" spans="2:12">
      <c r="B6" s="2" t="s">
        <v>2</v>
      </c>
    </row>
    <row r="9" spans="2:12">
      <c r="B9" s="4" t="s">
        <v>74</v>
      </c>
      <c r="C9" s="4" t="s">
        <v>75</v>
      </c>
      <c r="D9" s="4" t="s">
        <v>132</v>
      </c>
      <c r="E9" s="4" t="s">
        <v>194</v>
      </c>
      <c r="F9" s="4" t="s">
        <v>79</v>
      </c>
      <c r="G9" s="4" t="s">
        <v>135</v>
      </c>
      <c r="H9" s="4" t="s">
        <v>41</v>
      </c>
      <c r="I9" s="4" t="s">
        <v>82</v>
      </c>
      <c r="J9" s="4" t="s">
        <v>136</v>
      </c>
      <c r="K9" s="4" t="s">
        <v>137</v>
      </c>
      <c r="L9" s="4" t="s">
        <v>84</v>
      </c>
    </row>
    <row r="10" spans="2:12">
      <c r="B10" s="5"/>
      <c r="C10" s="5"/>
      <c r="D10" s="5"/>
      <c r="E10" s="5"/>
      <c r="F10" s="5"/>
      <c r="G10" s="5" t="s">
        <v>140</v>
      </c>
      <c r="H10" s="5" t="s">
        <v>141</v>
      </c>
      <c r="I10" s="5" t="s">
        <v>86</v>
      </c>
      <c r="J10" s="5" t="s">
        <v>85</v>
      </c>
      <c r="K10" s="5" t="s">
        <v>85</v>
      </c>
      <c r="L10" s="5" t="s">
        <v>85</v>
      </c>
    </row>
    <row r="13" spans="2:12">
      <c r="B13" s="4" t="s">
        <v>765</v>
      </c>
      <c r="C13" s="15"/>
      <c r="D13" s="4"/>
      <c r="E13" s="4"/>
      <c r="F13" s="4"/>
      <c r="G13" s="12">
        <v>0</v>
      </c>
      <c r="I13" s="12">
        <v>0</v>
      </c>
      <c r="K13" s="13">
        <v>0</v>
      </c>
      <c r="L13" s="13">
        <v>0</v>
      </c>
    </row>
    <row r="16" spans="2:12">
      <c r="B16" s="4" t="s">
        <v>766</v>
      </c>
      <c r="C16" s="15"/>
      <c r="D16" s="4"/>
      <c r="E16" s="4"/>
      <c r="F16" s="4"/>
    </row>
    <row r="17" spans="2:12">
      <c r="B17" s="16" t="s">
        <v>766</v>
      </c>
      <c r="C17" s="17"/>
      <c r="D17" s="16"/>
      <c r="E17" s="16"/>
      <c r="F17" s="16"/>
    </row>
    <row r="18" spans="2:12">
      <c r="B18" s="16" t="s">
        <v>767</v>
      </c>
      <c r="C18" s="17"/>
      <c r="D18" s="16"/>
      <c r="E18" s="16"/>
      <c r="F18" s="16"/>
      <c r="G18" s="19">
        <v>0</v>
      </c>
      <c r="I18" s="19">
        <v>0</v>
      </c>
      <c r="K18" s="20">
        <v>0</v>
      </c>
      <c r="L18" s="20">
        <v>0</v>
      </c>
    </row>
    <row r="20" spans="2:12">
      <c r="B20" s="4" t="s">
        <v>767</v>
      </c>
      <c r="C20" s="15"/>
      <c r="D20" s="4"/>
      <c r="E20" s="4"/>
      <c r="F20" s="4"/>
      <c r="G20" s="12">
        <v>0</v>
      </c>
      <c r="I20" s="12">
        <v>0</v>
      </c>
      <c r="K20" s="13">
        <v>0</v>
      </c>
      <c r="L20" s="13">
        <v>0</v>
      </c>
    </row>
    <row r="23" spans="2:12">
      <c r="B23" s="4" t="s">
        <v>768</v>
      </c>
      <c r="C23" s="15"/>
      <c r="D23" s="4"/>
      <c r="E23" s="4"/>
      <c r="F23" s="4"/>
    </row>
    <row r="24" spans="2:12">
      <c r="B24" s="16" t="s">
        <v>768</v>
      </c>
      <c r="C24" s="17"/>
      <c r="D24" s="16"/>
      <c r="E24" s="16"/>
      <c r="F24" s="16"/>
    </row>
    <row r="25" spans="2:12">
      <c r="B25" s="16" t="s">
        <v>769</v>
      </c>
      <c r="C25" s="17"/>
      <c r="D25" s="16"/>
      <c r="E25" s="16"/>
      <c r="F25" s="16"/>
      <c r="G25" s="19">
        <v>0</v>
      </c>
      <c r="I25" s="19">
        <v>0</v>
      </c>
      <c r="K25" s="20">
        <v>0</v>
      </c>
      <c r="L25" s="20">
        <v>0</v>
      </c>
    </row>
    <row r="27" spans="2:12">
      <c r="B27" s="4" t="s">
        <v>769</v>
      </c>
      <c r="C27" s="15"/>
      <c r="D27" s="4"/>
      <c r="E27" s="4"/>
      <c r="F27" s="4"/>
      <c r="G27" s="12">
        <v>0</v>
      </c>
      <c r="I27" s="12">
        <v>0</v>
      </c>
      <c r="K27" s="13">
        <v>0</v>
      </c>
      <c r="L27" s="13">
        <v>0</v>
      </c>
    </row>
    <row r="31" spans="2:12">
      <c r="B31" s="8" t="s">
        <v>130</v>
      </c>
      <c r="C31" s="18"/>
      <c r="D31" s="8"/>
      <c r="E31" s="8"/>
      <c r="F31" s="8"/>
    </row>
    <row r="35" spans="2:2">
      <c r="B35" s="2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26D1363-75EF-4E3D-86B0-D23D08F445BF}"/>
</file>

<file path=customXml/itemProps2.xml><?xml version="1.0" encoding="utf-8"?>
<ds:datastoreItem xmlns:ds="http://schemas.openxmlformats.org/officeDocument/2006/customXml" ds:itemID="{443418B9-CCDD-4F96-9478-1AD54E4EB0C3}"/>
</file>

<file path=customXml/itemProps3.xml><?xml version="1.0" encoding="utf-8"?>
<ds:datastoreItem xmlns:ds="http://schemas.openxmlformats.org/officeDocument/2006/customXml" ds:itemID="{90D27E8D-50BB-4031-9541-CFE455DF7D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סיכום נכסי ההשקעה</vt:lpstr>
      <vt:lpstr>מזומנים</vt:lpstr>
      <vt:lpstr>התחייבות ממשלתיות</vt:lpstr>
      <vt:lpstr>תעודות חוב מסחריות</vt:lpstr>
      <vt:lpstr>אגח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השקעה בחברות מוחזקות</vt:lpstr>
      <vt:lpstr>השקעות אחרות</vt:lpstr>
      <vt:lpstr>התחייבויות להשקעה</vt:lpstr>
      <vt:lpstr>עלות מתואמת - אגח קונצרני סחיר</vt:lpstr>
      <vt:lpstr>עלות מתואמת - אגח קונצרני לס</vt:lpstr>
      <vt:lpstr>עלות מתואמת - מסגרות אשראי מנוצ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Yaniv Lavi</dc:creator>
  <cp:lastModifiedBy>Yaniv Lavi</cp:lastModifiedBy>
  <dcterms:created xsi:type="dcterms:W3CDTF">2015-10-15T08:40:51Z</dcterms:created>
  <dcterms:modified xsi:type="dcterms:W3CDTF">2015-10-19T07:32:57Z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