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20" windowWidth="17040" windowHeight="10260" firstSheet="12" activeTab="14"/>
  </bookViews>
  <sheets>
    <sheet name="סיכום נכסי ההשקעה" sheetId="1" r:id="rId1"/>
    <sheet name="מזומנים" sheetId="2" r:id="rId2"/>
    <sheet name="התחייבות ממשלתיות" sheetId="3" r:id="rId3"/>
    <sheet name="תעודות חוב מסחריות" sheetId="4" r:id="rId4"/>
    <sheet name="אג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ה" sheetId="13" r:id="rId13"/>
    <sheet name="לא סחיר - תעודות חוב מסחריות" sheetId="14" r:id="rId14"/>
    <sheet name="לא סחיר - אג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" sheetId="23" r:id="rId23"/>
    <sheet name="זכויות מקרקעין" sheetId="24" r:id="rId24"/>
    <sheet name="השקעה בחברות מוחזקות" sheetId="25" r:id="rId25"/>
    <sheet name="השקעות אחרות" sheetId="26" r:id="rId26"/>
    <sheet name="התחייבויות להשקעה" sheetId="27" r:id="rId27"/>
    <sheet name="עלות מתואמת - אגח קונצרני סחיר" sheetId="28" r:id="rId28"/>
    <sheet name="עלות מתואמת - אגח קונצרני לס" sheetId="29" r:id="rId29"/>
    <sheet name="עלות מתואמת - מסגרות אשראי מנוצ" sheetId="30" r:id="rId30"/>
    <sheet name="גיליון1" sheetId="31" r:id="rId31"/>
  </sheets>
  <calcPr calcId="145621"/>
</workbook>
</file>

<file path=xl/calcChain.xml><?xml version="1.0" encoding="utf-8"?>
<calcChain xmlns="http://schemas.openxmlformats.org/spreadsheetml/2006/main">
  <c r="M13" i="15" l="1"/>
  <c r="C46" i="1" l="1"/>
  <c r="O13" i="30"/>
  <c r="M13" i="30"/>
  <c r="L13" i="30"/>
  <c r="O48" i="30"/>
  <c r="M48" i="30"/>
  <c r="L48" i="30"/>
  <c r="O44" i="30"/>
  <c r="M44" i="30"/>
  <c r="L44" i="30"/>
  <c r="O42" i="30"/>
  <c r="M42" i="30"/>
  <c r="L42" i="30"/>
  <c r="O39" i="30"/>
  <c r="M39" i="30"/>
  <c r="L39" i="30"/>
  <c r="O36" i="30"/>
  <c r="M36" i="30"/>
  <c r="L36" i="30"/>
  <c r="O33" i="30"/>
  <c r="M33" i="30"/>
  <c r="L33" i="30"/>
  <c r="O30" i="30"/>
  <c r="M30" i="30"/>
  <c r="L30" i="30"/>
  <c r="O27" i="30"/>
  <c r="M27" i="30"/>
  <c r="L27" i="30"/>
  <c r="O24" i="30"/>
  <c r="M24" i="30"/>
  <c r="L24" i="30"/>
  <c r="O21" i="30"/>
  <c r="M21" i="30"/>
  <c r="L21" i="30"/>
  <c r="O18" i="30"/>
  <c r="M18" i="30"/>
  <c r="L18" i="30"/>
  <c r="C45" i="1"/>
  <c r="O13" i="29"/>
  <c r="M13" i="29"/>
  <c r="L13" i="29"/>
  <c r="O33" i="29"/>
  <c r="M33" i="29"/>
  <c r="L33" i="29"/>
  <c r="O29" i="29"/>
  <c r="M29" i="29"/>
  <c r="L29" i="29"/>
  <c r="O27" i="29"/>
  <c r="M27" i="29"/>
  <c r="L27" i="29"/>
  <c r="O24" i="29"/>
  <c r="M24" i="29"/>
  <c r="L24" i="29"/>
  <c r="O21" i="29"/>
  <c r="M21" i="29"/>
  <c r="L21" i="29"/>
  <c r="O18" i="29"/>
  <c r="M18" i="29"/>
  <c r="L18" i="29"/>
  <c r="C44" i="1"/>
  <c r="O13" i="28"/>
  <c r="M13" i="28"/>
  <c r="L13" i="28"/>
  <c r="O33" i="28"/>
  <c r="M33" i="28"/>
  <c r="L33" i="28"/>
  <c r="O29" i="28"/>
  <c r="M29" i="28"/>
  <c r="L29" i="28"/>
  <c r="O27" i="28"/>
  <c r="M27" i="28"/>
  <c r="L27" i="28"/>
  <c r="O24" i="28"/>
  <c r="M24" i="28"/>
  <c r="L24" i="28"/>
  <c r="O21" i="28"/>
  <c r="M21" i="28"/>
  <c r="L21" i="28"/>
  <c r="O18" i="28"/>
  <c r="M18" i="28"/>
  <c r="L18" i="28"/>
  <c r="C47" i="1"/>
  <c r="D36" i="27"/>
  <c r="D38" i="27" s="1"/>
  <c r="D24" i="27"/>
  <c r="D26" i="27" s="1"/>
  <c r="C38" i="1"/>
  <c r="N13" i="22"/>
  <c r="M13" i="22"/>
  <c r="N173" i="22" s="1"/>
  <c r="K13" i="22"/>
  <c r="M179" i="22"/>
  <c r="K179" i="22"/>
  <c r="N172" i="22"/>
  <c r="M174" i="22"/>
  <c r="K174" i="22"/>
  <c r="M177" i="22"/>
  <c r="K177" i="22"/>
  <c r="M168" i="22"/>
  <c r="K168" i="22"/>
  <c r="M165" i="22"/>
  <c r="K165" i="22"/>
  <c r="M160" i="22"/>
  <c r="K160" i="22"/>
  <c r="N156" i="22"/>
  <c r="N154" i="22"/>
  <c r="N152" i="22"/>
  <c r="M158" i="22"/>
  <c r="K158" i="22"/>
  <c r="M148" i="22"/>
  <c r="K148" i="22"/>
  <c r="M145" i="22"/>
  <c r="K145" i="22"/>
  <c r="N144" i="22"/>
  <c r="N145" i="22" s="1"/>
  <c r="M142" i="22"/>
  <c r="K142" i="22"/>
  <c r="N141" i="22"/>
  <c r="N142" i="22" s="1"/>
  <c r="M139" i="22"/>
  <c r="K139" i="22"/>
  <c r="N138" i="22"/>
  <c r="N139" i="22" s="1"/>
  <c r="N135" i="22"/>
  <c r="N134" i="22"/>
  <c r="N133" i="22"/>
  <c r="N132" i="22"/>
  <c r="N131" i="22"/>
  <c r="N130" i="22"/>
  <c r="N129" i="22"/>
  <c r="N128" i="22"/>
  <c r="N127" i="22"/>
  <c r="N126" i="22"/>
  <c r="N125" i="22"/>
  <c r="N124" i="22"/>
  <c r="N123" i="22"/>
  <c r="N122" i="22"/>
  <c r="N121" i="22"/>
  <c r="N120" i="22"/>
  <c r="N119" i="22"/>
  <c r="N118" i="22"/>
  <c r="N117" i="22"/>
  <c r="N116" i="22"/>
  <c r="N115" i="22"/>
  <c r="N114" i="22"/>
  <c r="N113" i="22"/>
  <c r="N112" i="22"/>
  <c r="N111" i="22"/>
  <c r="N110" i="22"/>
  <c r="N109" i="22"/>
  <c r="N108" i="22"/>
  <c r="N107" i="22"/>
  <c r="N106" i="22"/>
  <c r="N105" i="22"/>
  <c r="N104" i="22"/>
  <c r="N103" i="22"/>
  <c r="N102" i="22"/>
  <c r="N101" i="22"/>
  <c r="N100" i="22"/>
  <c r="N99" i="22"/>
  <c r="N98" i="22"/>
  <c r="N97" i="22"/>
  <c r="N96" i="22"/>
  <c r="N95" i="22"/>
  <c r="N94" i="22"/>
  <c r="N93" i="22"/>
  <c r="N92" i="22"/>
  <c r="N91" i="22"/>
  <c r="N90" i="22"/>
  <c r="N89" i="22"/>
  <c r="N88" i="22"/>
  <c r="N87" i="22"/>
  <c r="N86" i="22"/>
  <c r="N85" i="22"/>
  <c r="N84" i="22"/>
  <c r="N83" i="22"/>
  <c r="N82" i="22"/>
  <c r="N81" i="22"/>
  <c r="N80" i="22"/>
  <c r="N79" i="22"/>
  <c r="N78" i="22"/>
  <c r="N77" i="22"/>
  <c r="N76" i="22"/>
  <c r="N75" i="22"/>
  <c r="N74" i="22"/>
  <c r="N73" i="22"/>
  <c r="N72" i="22"/>
  <c r="N71" i="22"/>
  <c r="N70" i="22"/>
  <c r="N69" i="22"/>
  <c r="N68" i="22"/>
  <c r="N67" i="22"/>
  <c r="N66" i="22"/>
  <c r="N65" i="22"/>
  <c r="N64" i="22"/>
  <c r="N63" i="22"/>
  <c r="N62" i="22"/>
  <c r="N61" i="22"/>
  <c r="N60" i="22"/>
  <c r="N59" i="22"/>
  <c r="N58" i="22"/>
  <c r="N57" i="22"/>
  <c r="N56" i="22"/>
  <c r="N55" i="22"/>
  <c r="N54" i="22"/>
  <c r="N53" i="22"/>
  <c r="N52" i="22"/>
  <c r="N51" i="22"/>
  <c r="N50" i="22"/>
  <c r="N49" i="22"/>
  <c r="N48" i="22"/>
  <c r="N47" i="22"/>
  <c r="N46" i="22"/>
  <c r="N45" i="22"/>
  <c r="N44" i="22"/>
  <c r="N43" i="22"/>
  <c r="N42" i="22"/>
  <c r="N41" i="22"/>
  <c r="N40" i="22"/>
  <c r="N39" i="22"/>
  <c r="N38" i="22"/>
  <c r="N37" i="22"/>
  <c r="N36" i="22"/>
  <c r="N35" i="22"/>
  <c r="N34" i="22"/>
  <c r="N33" i="22"/>
  <c r="N32" i="22"/>
  <c r="N31" i="22"/>
  <c r="N30" i="22"/>
  <c r="N29" i="22"/>
  <c r="N28" i="22"/>
  <c r="N136" i="22" s="1"/>
  <c r="M136" i="22"/>
  <c r="K136" i="22"/>
  <c r="D13" i="27" l="1"/>
  <c r="N147" i="22"/>
  <c r="N148" i="22" s="1"/>
  <c r="N151" i="22"/>
  <c r="N153" i="22"/>
  <c r="N155" i="22"/>
  <c r="N157" i="22"/>
  <c r="N164" i="22"/>
  <c r="N165" i="22" s="1"/>
  <c r="N167" i="22"/>
  <c r="N168" i="22" s="1"/>
  <c r="N176" i="22"/>
  <c r="N177" i="22" s="1"/>
  <c r="N171" i="22"/>
  <c r="N174" i="22" s="1"/>
  <c r="N179" i="22" l="1"/>
  <c r="N158" i="22"/>
  <c r="M25" i="22" l="1"/>
  <c r="K25" i="22"/>
  <c r="N24" i="22"/>
  <c r="N25" i="22" s="1"/>
  <c r="N22" i="22"/>
  <c r="N21" i="22"/>
  <c r="M22" i="22"/>
  <c r="K22" i="22"/>
  <c r="N19" i="22"/>
  <c r="N160" i="22" s="1"/>
  <c r="N18" i="22"/>
  <c r="M19" i="22"/>
  <c r="K19" i="22"/>
  <c r="C31" i="1"/>
  <c r="R13" i="15"/>
  <c r="P13" i="15"/>
  <c r="R84" i="15" s="1"/>
  <c r="R85" i="15" s="1"/>
  <c r="N13" i="15"/>
  <c r="P87" i="15"/>
  <c r="N87" i="15"/>
  <c r="P77" i="15"/>
  <c r="P72" i="15"/>
  <c r="N72" i="15"/>
  <c r="N77" i="15"/>
  <c r="P85" i="15"/>
  <c r="N85" i="15"/>
  <c r="P82" i="15"/>
  <c r="N82" i="15"/>
  <c r="P75" i="15"/>
  <c r="N75" i="15"/>
  <c r="P63" i="15"/>
  <c r="N63" i="15"/>
  <c r="R70" i="15"/>
  <c r="R68" i="15"/>
  <c r="R66" i="15"/>
  <c r="R59" i="15"/>
  <c r="R58" i="15"/>
  <c r="R57" i="15"/>
  <c r="R56" i="15"/>
  <c r="R55" i="15"/>
  <c r="R54" i="15"/>
  <c r="R53" i="15"/>
  <c r="R52" i="15"/>
  <c r="R51" i="15"/>
  <c r="R50" i="15"/>
  <c r="R49" i="15"/>
  <c r="R48" i="15"/>
  <c r="R47" i="15"/>
  <c r="R46" i="15"/>
  <c r="R45" i="15"/>
  <c r="R44" i="15"/>
  <c r="R43" i="15"/>
  <c r="R42" i="15"/>
  <c r="R41" i="15"/>
  <c r="R40" i="15"/>
  <c r="R39" i="15"/>
  <c r="R38" i="15"/>
  <c r="R37" i="15"/>
  <c r="R36" i="15"/>
  <c r="R35" i="15"/>
  <c r="R34" i="15"/>
  <c r="R33" i="15"/>
  <c r="R32" i="15"/>
  <c r="R31" i="15"/>
  <c r="R30" i="15"/>
  <c r="R29" i="15"/>
  <c r="R28" i="15"/>
  <c r="R27" i="15"/>
  <c r="R26" i="15"/>
  <c r="R25" i="15"/>
  <c r="R24" i="15"/>
  <c r="R23" i="15"/>
  <c r="R22" i="15"/>
  <c r="R21" i="15"/>
  <c r="R20" i="15"/>
  <c r="R19" i="15"/>
  <c r="R18" i="15"/>
  <c r="R60" i="15" s="1"/>
  <c r="P60" i="15"/>
  <c r="N60" i="15"/>
  <c r="R67" i="15" l="1"/>
  <c r="R72" i="15" s="1"/>
  <c r="R77" i="15" s="1"/>
  <c r="R69" i="15"/>
  <c r="R71" i="15"/>
  <c r="R62" i="15"/>
  <c r="R63" i="15" s="1"/>
  <c r="R74" i="15"/>
  <c r="R75" i="15" s="1"/>
  <c r="R81" i="15"/>
  <c r="R82" i="15" s="1"/>
  <c r="R87" i="15" s="1"/>
  <c r="C42" i="1" l="1"/>
  <c r="J13" i="26"/>
  <c r="I13" i="26"/>
  <c r="J30" i="26"/>
  <c r="I30" i="26"/>
  <c r="J28" i="26"/>
  <c r="J26" i="26"/>
  <c r="I28" i="26"/>
  <c r="I22" i="26"/>
  <c r="I20" i="26"/>
  <c r="C41" i="1"/>
  <c r="I13" i="25"/>
  <c r="H13" i="25"/>
  <c r="I27" i="25"/>
  <c r="H27" i="25"/>
  <c r="I20" i="25"/>
  <c r="H20" i="25"/>
  <c r="I25" i="25"/>
  <c r="H25" i="25"/>
  <c r="I18" i="25"/>
  <c r="H18" i="25"/>
  <c r="C40" i="1"/>
  <c r="H13" i="24"/>
  <c r="G13" i="24"/>
  <c r="G35" i="24"/>
  <c r="G25" i="24"/>
  <c r="G33" i="24"/>
  <c r="H32" i="24"/>
  <c r="H33" i="24" s="1"/>
  <c r="G30" i="24"/>
  <c r="H29" i="24"/>
  <c r="H30" i="24" s="1"/>
  <c r="H35" i="24" s="1"/>
  <c r="H22" i="24"/>
  <c r="H23" i="24" s="1"/>
  <c r="G23" i="24"/>
  <c r="J19" i="26" l="1"/>
  <c r="J18" i="26"/>
  <c r="J20" i="26" l="1"/>
  <c r="J22" i="26" s="1"/>
  <c r="H19" i="24" l="1"/>
  <c r="H18" i="24"/>
  <c r="H20" i="24" s="1"/>
  <c r="H25" i="24" s="1"/>
  <c r="G20" i="24"/>
  <c r="C39" i="1"/>
  <c r="N13" i="23"/>
  <c r="M13" i="23"/>
  <c r="N39" i="23" s="1"/>
  <c r="N40" i="23" s="1"/>
  <c r="N42" i="23" s="1"/>
  <c r="K13" i="23"/>
  <c r="M42" i="23"/>
  <c r="K42" i="23"/>
  <c r="M35" i="23"/>
  <c r="K35" i="23"/>
  <c r="M40" i="23"/>
  <c r="K40" i="23"/>
  <c r="M33" i="23"/>
  <c r="K33" i="23"/>
  <c r="M30" i="23"/>
  <c r="K30" i="23"/>
  <c r="M27" i="23"/>
  <c r="K27" i="23"/>
  <c r="M24" i="23"/>
  <c r="K24" i="23"/>
  <c r="N19" i="23"/>
  <c r="M21" i="23"/>
  <c r="K21" i="23"/>
  <c r="C37" i="1"/>
  <c r="P13" i="21"/>
  <c r="N13" i="21"/>
  <c r="L13" i="21"/>
  <c r="N58" i="21"/>
  <c r="L58" i="21"/>
  <c r="N36" i="21"/>
  <c r="L36" i="21"/>
  <c r="N56" i="21"/>
  <c r="L56" i="21"/>
  <c r="P55" i="21"/>
  <c r="P56" i="21" s="1"/>
  <c r="N53" i="21"/>
  <c r="L53" i="21"/>
  <c r="P52" i="21"/>
  <c r="P53" i="21" s="1"/>
  <c r="N50" i="21"/>
  <c r="L50" i="21"/>
  <c r="P49" i="21"/>
  <c r="P50" i="21" s="1"/>
  <c r="N47" i="21"/>
  <c r="L47" i="21"/>
  <c r="P46" i="21"/>
  <c r="P47" i="21" s="1"/>
  <c r="N44" i="21"/>
  <c r="L44" i="21"/>
  <c r="P43" i="21"/>
  <c r="P44" i="21" s="1"/>
  <c r="N41" i="21"/>
  <c r="L41" i="21"/>
  <c r="P40" i="21"/>
  <c r="P41" i="21" s="1"/>
  <c r="P58" i="21" s="1"/>
  <c r="N34" i="21"/>
  <c r="L34" i="21"/>
  <c r="P33" i="21"/>
  <c r="P34" i="21" s="1"/>
  <c r="N31" i="21"/>
  <c r="L31" i="21"/>
  <c r="P30" i="21"/>
  <c r="P31" i="21" s="1"/>
  <c r="N28" i="21"/>
  <c r="L28" i="21"/>
  <c r="P27" i="21"/>
  <c r="P28" i="21" s="1"/>
  <c r="N25" i="21"/>
  <c r="L25" i="21"/>
  <c r="P24" i="21"/>
  <c r="P25" i="21" s="1"/>
  <c r="P21" i="21"/>
  <c r="P22" i="21" s="1"/>
  <c r="N22" i="21"/>
  <c r="L22" i="21"/>
  <c r="P18" i="21"/>
  <c r="P19" i="21" s="1"/>
  <c r="P36" i="21" s="1"/>
  <c r="N19" i="21"/>
  <c r="L19" i="21"/>
  <c r="N18" i="23" l="1"/>
  <c r="N21" i="23" s="1"/>
  <c r="N20" i="23"/>
  <c r="N23" i="23"/>
  <c r="N24" i="23" s="1"/>
  <c r="N26" i="23"/>
  <c r="N27" i="23" s="1"/>
  <c r="N29" i="23"/>
  <c r="N30" i="23" s="1"/>
  <c r="N32" i="23"/>
  <c r="N33" i="23" s="1"/>
  <c r="N35" i="23" l="1"/>
  <c r="C36" i="1" l="1"/>
  <c r="J13" i="20"/>
  <c r="I13" i="20"/>
  <c r="J53" i="20" s="1"/>
  <c r="G13" i="20"/>
  <c r="K56" i="20"/>
  <c r="J56" i="20"/>
  <c r="I56" i="20"/>
  <c r="G56" i="20"/>
  <c r="I40" i="20"/>
  <c r="G40" i="20"/>
  <c r="I54" i="20"/>
  <c r="G54" i="20"/>
  <c r="I51" i="20"/>
  <c r="G51" i="20"/>
  <c r="I48" i="20"/>
  <c r="G48" i="20"/>
  <c r="I45" i="20"/>
  <c r="G45" i="20"/>
  <c r="I38" i="20"/>
  <c r="G38" i="20"/>
  <c r="I35" i="20"/>
  <c r="G35" i="20"/>
  <c r="J31" i="20"/>
  <c r="J30" i="20"/>
  <c r="J32" i="20" s="1"/>
  <c r="I32" i="20"/>
  <c r="G32" i="20"/>
  <c r="J26" i="20"/>
  <c r="J25" i="20"/>
  <c r="J24" i="20"/>
  <c r="J23" i="20"/>
  <c r="J22" i="20"/>
  <c r="J21" i="20"/>
  <c r="J27" i="20" s="1"/>
  <c r="J40" i="20" s="1"/>
  <c r="I27" i="20"/>
  <c r="G27" i="20"/>
  <c r="J17" i="20"/>
  <c r="I18" i="20"/>
  <c r="G18" i="20"/>
  <c r="C35" i="1"/>
  <c r="K13" i="19"/>
  <c r="I13" i="19"/>
  <c r="G13" i="19"/>
  <c r="K51" i="19"/>
  <c r="I51" i="19"/>
  <c r="G51" i="19"/>
  <c r="K32" i="19"/>
  <c r="I32" i="19"/>
  <c r="G32" i="19"/>
  <c r="K49" i="19"/>
  <c r="I49" i="19"/>
  <c r="G49" i="19"/>
  <c r="K46" i="19"/>
  <c r="I46" i="19"/>
  <c r="G46" i="19"/>
  <c r="K43" i="19"/>
  <c r="I43" i="19"/>
  <c r="G43" i="19"/>
  <c r="K40" i="19"/>
  <c r="I40" i="19"/>
  <c r="G40" i="19"/>
  <c r="K37" i="19"/>
  <c r="I37" i="19"/>
  <c r="G37" i="19"/>
  <c r="K30" i="19"/>
  <c r="I30" i="19"/>
  <c r="G30" i="19"/>
  <c r="K27" i="19"/>
  <c r="I27" i="19"/>
  <c r="G27" i="19"/>
  <c r="K24" i="19"/>
  <c r="I24" i="19"/>
  <c r="G24" i="19"/>
  <c r="K21" i="19"/>
  <c r="I21" i="19"/>
  <c r="G21" i="19"/>
  <c r="K18" i="19"/>
  <c r="I18" i="19"/>
  <c r="G18" i="19"/>
  <c r="C34" i="1"/>
  <c r="K13" i="18"/>
  <c r="I13" i="18"/>
  <c r="G13" i="18"/>
  <c r="K27" i="18"/>
  <c r="I27" i="18"/>
  <c r="G27" i="18"/>
  <c r="K20" i="18"/>
  <c r="I20" i="18"/>
  <c r="G20" i="18"/>
  <c r="K25" i="18"/>
  <c r="I25" i="18"/>
  <c r="G25" i="18"/>
  <c r="K18" i="18"/>
  <c r="I18" i="18"/>
  <c r="G18" i="18"/>
  <c r="C33" i="1"/>
  <c r="J13" i="17"/>
  <c r="H13" i="17"/>
  <c r="J60" i="17" s="1"/>
  <c r="J62" i="17" s="1"/>
  <c r="F13" i="17"/>
  <c r="H64" i="17"/>
  <c r="F64" i="17"/>
  <c r="J61" i="17"/>
  <c r="H62" i="17"/>
  <c r="F62" i="17"/>
  <c r="J56" i="17"/>
  <c r="J54" i="17"/>
  <c r="J52" i="17"/>
  <c r="J50" i="17"/>
  <c r="H57" i="17"/>
  <c r="F57" i="17"/>
  <c r="J44" i="17"/>
  <c r="H46" i="17"/>
  <c r="F46" i="17"/>
  <c r="H36" i="17"/>
  <c r="F36" i="17"/>
  <c r="J32" i="17"/>
  <c r="J30" i="17"/>
  <c r="J28" i="17"/>
  <c r="H34" i="17"/>
  <c r="F34" i="17"/>
  <c r="J34" i="20" l="1"/>
  <c r="J37" i="20"/>
  <c r="J44" i="20"/>
  <c r="J47" i="20"/>
  <c r="J50" i="20"/>
  <c r="J46" i="17"/>
  <c r="J27" i="17"/>
  <c r="J29" i="17"/>
  <c r="J31" i="17"/>
  <c r="J33" i="17"/>
  <c r="J45" i="17"/>
  <c r="J49" i="17"/>
  <c r="J51" i="17"/>
  <c r="J53" i="17"/>
  <c r="J55" i="17"/>
  <c r="J57" i="17" l="1"/>
  <c r="J34" i="17"/>
  <c r="H41" i="17" l="1"/>
  <c r="F41" i="17"/>
  <c r="J40" i="17"/>
  <c r="J41" i="17" s="1"/>
  <c r="J64" i="17" s="1"/>
  <c r="H24" i="17"/>
  <c r="F24" i="17"/>
  <c r="J23" i="17"/>
  <c r="J24" i="17" s="1"/>
  <c r="H21" i="17"/>
  <c r="F21" i="17"/>
  <c r="J20" i="17"/>
  <c r="J21" i="17" s="1"/>
  <c r="J17" i="17"/>
  <c r="J18" i="17" s="1"/>
  <c r="J36" i="17" s="1"/>
  <c r="H18" i="17"/>
  <c r="F18" i="17"/>
  <c r="C32" i="1"/>
  <c r="L13" i="16"/>
  <c r="J13" i="16"/>
  <c r="L28" i="16" s="1"/>
  <c r="L29" i="16" s="1"/>
  <c r="H13" i="16"/>
  <c r="J31" i="16"/>
  <c r="H31" i="16"/>
  <c r="J29" i="16"/>
  <c r="H29" i="16"/>
  <c r="J26" i="16"/>
  <c r="H26" i="16"/>
  <c r="J21" i="16"/>
  <c r="H21" i="16"/>
  <c r="J19" i="16"/>
  <c r="H19" i="16"/>
  <c r="C30" i="1"/>
  <c r="R13" i="14"/>
  <c r="P13" i="14"/>
  <c r="N13" i="14"/>
  <c r="R39" i="14"/>
  <c r="P39" i="14"/>
  <c r="N39" i="14"/>
  <c r="R29" i="14"/>
  <c r="P29" i="14"/>
  <c r="N29" i="14"/>
  <c r="R37" i="14"/>
  <c r="P37" i="14"/>
  <c r="N37" i="14"/>
  <c r="R34" i="14"/>
  <c r="P34" i="14"/>
  <c r="N34" i="14"/>
  <c r="R27" i="14"/>
  <c r="P27" i="14"/>
  <c r="N27" i="14"/>
  <c r="R24" i="14"/>
  <c r="P24" i="14"/>
  <c r="N24" i="14"/>
  <c r="R21" i="14"/>
  <c r="P21" i="14"/>
  <c r="N21" i="14"/>
  <c r="R18" i="14"/>
  <c r="P18" i="14"/>
  <c r="N18" i="14"/>
  <c r="K13" i="13"/>
  <c r="M185" i="13"/>
  <c r="K185" i="13"/>
  <c r="K175" i="13"/>
  <c r="M183" i="13"/>
  <c r="K183" i="13"/>
  <c r="M180" i="13"/>
  <c r="K180" i="13"/>
  <c r="M173" i="13"/>
  <c r="K173" i="13"/>
  <c r="M170" i="13"/>
  <c r="K170" i="13"/>
  <c r="M167" i="13"/>
  <c r="K167" i="13"/>
  <c r="M83" i="13"/>
  <c r="M175" i="13" s="1"/>
  <c r="M13" i="13" s="1"/>
  <c r="K83" i="13"/>
  <c r="M18" i="13"/>
  <c r="K18" i="13"/>
  <c r="C27" i="1"/>
  <c r="P13" i="12"/>
  <c r="N13" i="12"/>
  <c r="L13" i="12"/>
  <c r="P58" i="12"/>
  <c r="N58" i="12"/>
  <c r="L58" i="12"/>
  <c r="P36" i="12"/>
  <c r="N36" i="12"/>
  <c r="L36" i="12"/>
  <c r="P28" i="12"/>
  <c r="N28" i="12"/>
  <c r="L28" i="12"/>
  <c r="P56" i="12"/>
  <c r="N56" i="12"/>
  <c r="L56" i="12"/>
  <c r="P53" i="12"/>
  <c r="N53" i="12"/>
  <c r="L53" i="12"/>
  <c r="P50" i="12"/>
  <c r="N50" i="12"/>
  <c r="L50" i="12"/>
  <c r="P47" i="12"/>
  <c r="N47" i="12"/>
  <c r="L47" i="12"/>
  <c r="P44" i="12"/>
  <c r="N44" i="12"/>
  <c r="L44" i="12"/>
  <c r="P41" i="12"/>
  <c r="N41" i="12"/>
  <c r="L41" i="12"/>
  <c r="P34" i="12"/>
  <c r="N34" i="12"/>
  <c r="L34" i="12"/>
  <c r="P31" i="12"/>
  <c r="N31" i="12"/>
  <c r="L31" i="12"/>
  <c r="P24" i="12"/>
  <c r="N24" i="12"/>
  <c r="L24" i="12"/>
  <c r="P21" i="12"/>
  <c r="N21" i="12"/>
  <c r="L21" i="12"/>
  <c r="P18" i="12"/>
  <c r="N18" i="12"/>
  <c r="L18" i="12"/>
  <c r="C26" i="1"/>
  <c r="J13" i="11"/>
  <c r="I13" i="11"/>
  <c r="G13" i="11"/>
  <c r="J27" i="11"/>
  <c r="I27" i="11"/>
  <c r="G27" i="11"/>
  <c r="J20" i="11"/>
  <c r="I20" i="11"/>
  <c r="G20" i="11"/>
  <c r="J25" i="11"/>
  <c r="I25" i="11"/>
  <c r="G25" i="11"/>
  <c r="J18" i="11"/>
  <c r="I18" i="11"/>
  <c r="G18" i="11"/>
  <c r="C25" i="1"/>
  <c r="K13" i="10"/>
  <c r="I13" i="10"/>
  <c r="G13" i="10"/>
  <c r="K48" i="10"/>
  <c r="I48" i="10"/>
  <c r="G48" i="10"/>
  <c r="K29" i="10"/>
  <c r="I29" i="10"/>
  <c r="G29" i="10"/>
  <c r="K46" i="10"/>
  <c r="I46" i="10"/>
  <c r="G46" i="10"/>
  <c r="K43" i="10"/>
  <c r="I43" i="10"/>
  <c r="G43" i="10"/>
  <c r="K40" i="10"/>
  <c r="I40" i="10"/>
  <c r="G40" i="10"/>
  <c r="K37" i="10"/>
  <c r="I37" i="10"/>
  <c r="G37" i="10"/>
  <c r="K34" i="10"/>
  <c r="I34" i="10"/>
  <c r="G34" i="10"/>
  <c r="K27" i="10"/>
  <c r="I27" i="10"/>
  <c r="G27" i="10"/>
  <c r="K24" i="10"/>
  <c r="I24" i="10"/>
  <c r="G24" i="10"/>
  <c r="K21" i="10"/>
  <c r="I21" i="10"/>
  <c r="G21" i="10"/>
  <c r="K18" i="10"/>
  <c r="I18" i="10"/>
  <c r="G18" i="10"/>
  <c r="C24" i="1"/>
  <c r="K13" i="9"/>
  <c r="I13" i="9"/>
  <c r="G13" i="9"/>
  <c r="K28" i="9"/>
  <c r="I28" i="9"/>
  <c r="G28" i="9"/>
  <c r="K26" i="9"/>
  <c r="I26" i="9"/>
  <c r="G26" i="9"/>
  <c r="K21" i="9"/>
  <c r="I21" i="9"/>
  <c r="G21" i="9"/>
  <c r="K19" i="9"/>
  <c r="I19" i="9"/>
  <c r="G19" i="9"/>
  <c r="C23" i="1"/>
  <c r="N13" i="8"/>
  <c r="L13" i="8"/>
  <c r="N35" i="8" s="1"/>
  <c r="J13" i="8"/>
  <c r="L38" i="8"/>
  <c r="J38" i="8"/>
  <c r="N34" i="8"/>
  <c r="N32" i="8"/>
  <c r="N30" i="8"/>
  <c r="N28" i="8"/>
  <c r="N26" i="8"/>
  <c r="L36" i="8"/>
  <c r="J36" i="8"/>
  <c r="L20" i="8"/>
  <c r="J20" i="8"/>
  <c r="L18" i="8"/>
  <c r="J18" i="8"/>
  <c r="J112" i="7"/>
  <c r="H112" i="7"/>
  <c r="J109" i="7"/>
  <c r="H109" i="7"/>
  <c r="J106" i="7"/>
  <c r="H106" i="7"/>
  <c r="J103" i="7"/>
  <c r="J114" i="7" s="1"/>
  <c r="H103" i="7"/>
  <c r="H114" i="7" s="1"/>
  <c r="H13" i="7" s="1"/>
  <c r="H53" i="7"/>
  <c r="J51" i="7"/>
  <c r="H51" i="7"/>
  <c r="J48" i="7"/>
  <c r="H48" i="7"/>
  <c r="J45" i="7"/>
  <c r="H45" i="7"/>
  <c r="J42" i="7"/>
  <c r="H42" i="7"/>
  <c r="J36" i="7"/>
  <c r="J53" i="7" s="1"/>
  <c r="H36" i="7"/>
  <c r="J22" i="7"/>
  <c r="H22" i="7"/>
  <c r="I13" i="6"/>
  <c r="I124" i="6"/>
  <c r="I81" i="6"/>
  <c r="K122" i="6"/>
  <c r="K124" i="6" s="1"/>
  <c r="I122" i="6"/>
  <c r="K88" i="6"/>
  <c r="I88" i="6"/>
  <c r="K79" i="6"/>
  <c r="I79" i="6"/>
  <c r="K76" i="6"/>
  <c r="I76" i="6"/>
  <c r="K73" i="6"/>
  <c r="I73" i="6"/>
  <c r="K63" i="6"/>
  <c r="I63" i="6"/>
  <c r="K40" i="6"/>
  <c r="I40" i="6"/>
  <c r="J13" i="7" l="1"/>
  <c r="L111" i="7" s="1"/>
  <c r="L112" i="7" s="1"/>
  <c r="K81" i="6"/>
  <c r="K13" i="6" s="1"/>
  <c r="M121" i="6" s="1"/>
  <c r="M100" i="6"/>
  <c r="M61" i="6"/>
  <c r="M45" i="6"/>
  <c r="M20" i="6"/>
  <c r="M87" i="6"/>
  <c r="M67" i="6"/>
  <c r="M56" i="6"/>
  <c r="M48" i="6"/>
  <c r="M44" i="6"/>
  <c r="M37" i="6"/>
  <c r="M33" i="6"/>
  <c r="M29" i="6"/>
  <c r="M25" i="6"/>
  <c r="M21" i="6"/>
  <c r="M30" i="6"/>
  <c r="M22" i="6"/>
  <c r="O182" i="13"/>
  <c r="O183" i="13" s="1"/>
  <c r="C29" i="1"/>
  <c r="O166" i="13"/>
  <c r="O164" i="13"/>
  <c r="O162" i="13"/>
  <c r="O160" i="13"/>
  <c r="O158" i="13"/>
  <c r="O156" i="13"/>
  <c r="O154" i="13"/>
  <c r="O152" i="13"/>
  <c r="O150" i="13"/>
  <c r="O148" i="13"/>
  <c r="O146" i="13"/>
  <c r="O144" i="13"/>
  <c r="O142" i="13"/>
  <c r="O140" i="13"/>
  <c r="O138" i="13"/>
  <c r="O136" i="13"/>
  <c r="O134" i="13"/>
  <c r="O132" i="13"/>
  <c r="O130" i="13"/>
  <c r="O128" i="13"/>
  <c r="O126" i="13"/>
  <c r="O124" i="13"/>
  <c r="O122" i="13"/>
  <c r="O120" i="13"/>
  <c r="O118" i="13"/>
  <c r="O116" i="13"/>
  <c r="O114" i="13"/>
  <c r="O112" i="13"/>
  <c r="O110" i="13"/>
  <c r="O108" i="13"/>
  <c r="O106" i="13"/>
  <c r="O104" i="13"/>
  <c r="O102" i="13"/>
  <c r="O100" i="13"/>
  <c r="O98" i="13"/>
  <c r="O96" i="13"/>
  <c r="O94" i="13"/>
  <c r="O92" i="13"/>
  <c r="O90" i="13"/>
  <c r="O88" i="13"/>
  <c r="O86" i="13"/>
  <c r="O82" i="13"/>
  <c r="O80" i="13"/>
  <c r="O78" i="13"/>
  <c r="O76" i="13"/>
  <c r="O74" i="13"/>
  <c r="O72" i="13"/>
  <c r="O70" i="13"/>
  <c r="O68" i="13"/>
  <c r="O66" i="13"/>
  <c r="O64" i="13"/>
  <c r="O62" i="13"/>
  <c r="O60" i="13"/>
  <c r="O58" i="13"/>
  <c r="O56" i="13"/>
  <c r="O54" i="13"/>
  <c r="O52" i="13"/>
  <c r="O50" i="13"/>
  <c r="O48" i="13"/>
  <c r="O46" i="13"/>
  <c r="O44" i="13"/>
  <c r="O42" i="13"/>
  <c r="O40" i="13"/>
  <c r="O38" i="13"/>
  <c r="O36" i="13"/>
  <c r="O34" i="13"/>
  <c r="O32" i="13"/>
  <c r="O30" i="13"/>
  <c r="O28" i="13"/>
  <c r="O26" i="13"/>
  <c r="O24" i="13"/>
  <c r="O22" i="13"/>
  <c r="O17" i="13"/>
  <c r="O18" i="13" s="1"/>
  <c r="O165" i="13"/>
  <c r="O163" i="13"/>
  <c r="O161" i="13"/>
  <c r="O159" i="13"/>
  <c r="O157" i="13"/>
  <c r="O155" i="13"/>
  <c r="O153" i="13"/>
  <c r="O151" i="13"/>
  <c r="O149" i="13"/>
  <c r="O147" i="13"/>
  <c r="O145" i="13"/>
  <c r="O143" i="13"/>
  <c r="O141" i="13"/>
  <c r="O139" i="13"/>
  <c r="O137" i="13"/>
  <c r="O135" i="13"/>
  <c r="O133" i="13"/>
  <c r="O131" i="13"/>
  <c r="O129" i="13"/>
  <c r="O127" i="13"/>
  <c r="O125" i="13"/>
  <c r="O123" i="13"/>
  <c r="O121" i="13"/>
  <c r="O119" i="13"/>
  <c r="O117" i="13"/>
  <c r="O115" i="13"/>
  <c r="O113" i="13"/>
  <c r="O111" i="13"/>
  <c r="O109" i="13"/>
  <c r="O107" i="13"/>
  <c r="O105" i="13"/>
  <c r="O103" i="13"/>
  <c r="O101" i="13"/>
  <c r="O99" i="13"/>
  <c r="O97" i="13"/>
  <c r="O95" i="13"/>
  <c r="O93" i="13"/>
  <c r="O91" i="13"/>
  <c r="O89" i="13"/>
  <c r="O87" i="13"/>
  <c r="O21" i="13"/>
  <c r="O81" i="13"/>
  <c r="O79" i="13"/>
  <c r="O77" i="13"/>
  <c r="O75" i="13"/>
  <c r="O73" i="13"/>
  <c r="O71" i="13"/>
  <c r="O69" i="13"/>
  <c r="O67" i="13"/>
  <c r="O65" i="13"/>
  <c r="O63" i="13"/>
  <c r="O61" i="13"/>
  <c r="O59" i="13"/>
  <c r="O57" i="13"/>
  <c r="O55" i="13"/>
  <c r="O53" i="13"/>
  <c r="O51" i="13"/>
  <c r="O49" i="13"/>
  <c r="O47" i="13"/>
  <c r="O45" i="13"/>
  <c r="O43" i="13"/>
  <c r="O41" i="13"/>
  <c r="O39" i="13"/>
  <c r="O37" i="13"/>
  <c r="O35" i="13"/>
  <c r="O33" i="13"/>
  <c r="O31" i="13"/>
  <c r="O29" i="13"/>
  <c r="O27" i="13"/>
  <c r="O25" i="13"/>
  <c r="O23" i="13"/>
  <c r="L18" i="16"/>
  <c r="L19" i="16" s="1"/>
  <c r="L21" i="16" s="1"/>
  <c r="L25" i="16"/>
  <c r="L26" i="16" s="1"/>
  <c r="L31" i="16" s="1"/>
  <c r="O169" i="13"/>
  <c r="O170" i="13" s="1"/>
  <c r="O172" i="13"/>
  <c r="O173" i="13" s="1"/>
  <c r="O179" i="13"/>
  <c r="O180" i="13" s="1"/>
  <c r="O185" i="13" s="1"/>
  <c r="L79" i="7"/>
  <c r="L66" i="7"/>
  <c r="L58" i="7"/>
  <c r="L40" i="7"/>
  <c r="L33" i="7"/>
  <c r="L29" i="7"/>
  <c r="L25" i="7"/>
  <c r="L20" i="7"/>
  <c r="L18" i="7"/>
  <c r="L70" i="7"/>
  <c r="C22" i="1"/>
  <c r="L102" i="7"/>
  <c r="L98" i="7"/>
  <c r="L94" i="7"/>
  <c r="L90" i="7"/>
  <c r="L88" i="7"/>
  <c r="L86" i="7"/>
  <c r="L84" i="7"/>
  <c r="L82" i="7"/>
  <c r="L80" i="7"/>
  <c r="L78" i="7"/>
  <c r="L76" i="7"/>
  <c r="L74" i="7"/>
  <c r="L72" i="7"/>
  <c r="L69" i="7"/>
  <c r="L67" i="7"/>
  <c r="L65" i="7"/>
  <c r="L63" i="7"/>
  <c r="L61" i="7"/>
  <c r="L59" i="7"/>
  <c r="L50" i="7"/>
  <c r="L51" i="7" s="1"/>
  <c r="L41" i="7"/>
  <c r="L39" i="7"/>
  <c r="L34" i="7"/>
  <c r="L32" i="7"/>
  <c r="L30" i="7"/>
  <c r="L28" i="7"/>
  <c r="L26" i="7"/>
  <c r="L21" i="7"/>
  <c r="L19" i="7"/>
  <c r="N17" i="8"/>
  <c r="N18" i="8" s="1"/>
  <c r="N20" i="8" s="1"/>
  <c r="N25" i="8"/>
  <c r="N27" i="8"/>
  <c r="N29" i="8"/>
  <c r="N31" i="8"/>
  <c r="N33" i="8"/>
  <c r="L91" i="7"/>
  <c r="L93" i="7"/>
  <c r="L95" i="7"/>
  <c r="L97" i="7"/>
  <c r="L99" i="7"/>
  <c r="L101" i="7"/>
  <c r="L105" i="7"/>
  <c r="L106" i="7" s="1"/>
  <c r="L108" i="7"/>
  <c r="L109" i="7" s="1"/>
  <c r="M91" i="6"/>
  <c r="M93" i="6"/>
  <c r="M95" i="6"/>
  <c r="M97" i="6"/>
  <c r="M99" i="6"/>
  <c r="M101" i="6"/>
  <c r="M103" i="6"/>
  <c r="M105" i="6"/>
  <c r="M107" i="6"/>
  <c r="M109" i="6"/>
  <c r="M111" i="6"/>
  <c r="M113" i="6"/>
  <c r="M115" i="6"/>
  <c r="M117" i="6"/>
  <c r="M119" i="6"/>
  <c r="L27" i="7" l="1"/>
  <c r="L31" i="7"/>
  <c r="L35" i="7"/>
  <c r="L44" i="7"/>
  <c r="L45" i="7" s="1"/>
  <c r="L62" i="7"/>
  <c r="L71" i="7"/>
  <c r="L87" i="7"/>
  <c r="L47" i="7"/>
  <c r="L48" i="7" s="1"/>
  <c r="L60" i="7"/>
  <c r="L64" i="7"/>
  <c r="L68" i="7"/>
  <c r="L75" i="7"/>
  <c r="L83" i="7"/>
  <c r="L92" i="7"/>
  <c r="L73" i="7"/>
  <c r="L77" i="7"/>
  <c r="L81" i="7"/>
  <c r="L85" i="7"/>
  <c r="L89" i="7"/>
  <c r="L100" i="7"/>
  <c r="L96" i="7"/>
  <c r="M18" i="6"/>
  <c r="M26" i="6"/>
  <c r="M19" i="6"/>
  <c r="M23" i="6"/>
  <c r="M27" i="6"/>
  <c r="M31" i="6"/>
  <c r="M35" i="6"/>
  <c r="M39" i="6"/>
  <c r="M46" i="6"/>
  <c r="M52" i="6"/>
  <c r="M60" i="6"/>
  <c r="M71" i="6"/>
  <c r="M106" i="6"/>
  <c r="M34" i="6"/>
  <c r="M53" i="6"/>
  <c r="M72" i="6"/>
  <c r="M116" i="6"/>
  <c r="M50" i="6"/>
  <c r="M54" i="6"/>
  <c r="M58" i="6"/>
  <c r="M62" i="6"/>
  <c r="M69" i="6"/>
  <c r="M75" i="6"/>
  <c r="M76" i="6" s="1"/>
  <c r="M98" i="6"/>
  <c r="M114" i="6"/>
  <c r="M28" i="6"/>
  <c r="M38" i="6"/>
  <c r="M49" i="6"/>
  <c r="M57" i="6"/>
  <c r="M68" i="6"/>
  <c r="M92" i="6"/>
  <c r="M108" i="6"/>
  <c r="C21" i="1"/>
  <c r="M78" i="6"/>
  <c r="M79" i="6" s="1"/>
  <c r="M94" i="6"/>
  <c r="M102" i="6"/>
  <c r="M110" i="6"/>
  <c r="M118" i="6"/>
  <c r="M24" i="6"/>
  <c r="M32" i="6"/>
  <c r="M36" i="6"/>
  <c r="M43" i="6"/>
  <c r="M47" i="6"/>
  <c r="M63" i="6" s="1"/>
  <c r="M51" i="6"/>
  <c r="M55" i="6"/>
  <c r="M59" i="6"/>
  <c r="M66" i="6"/>
  <c r="M70" i="6"/>
  <c r="M86" i="6"/>
  <c r="M88" i="6" s="1"/>
  <c r="M96" i="6"/>
  <c r="M104" i="6"/>
  <c r="M112" i="6"/>
  <c r="M120" i="6"/>
  <c r="O83" i="13"/>
  <c r="O167" i="13"/>
  <c r="L22" i="7"/>
  <c r="L42" i="7"/>
  <c r="L36" i="7"/>
  <c r="N36" i="8"/>
  <c r="N38" i="8" s="1"/>
  <c r="C20" i="1"/>
  <c r="O13" i="5"/>
  <c r="Q165" i="5"/>
  <c r="O165" i="5"/>
  <c r="Q163" i="5"/>
  <c r="O163" i="5"/>
  <c r="Q155" i="5"/>
  <c r="O155" i="5"/>
  <c r="O150" i="5"/>
  <c r="Q148" i="5"/>
  <c r="O148" i="5"/>
  <c r="Q145" i="5"/>
  <c r="O145" i="5"/>
  <c r="Q140" i="5"/>
  <c r="O140" i="5"/>
  <c r="Q132" i="5"/>
  <c r="Q150" i="5" s="1"/>
  <c r="Q13" i="5" s="1"/>
  <c r="O132" i="5"/>
  <c r="L103" i="7" l="1"/>
  <c r="L114" i="7" s="1"/>
  <c r="O175" i="13"/>
  <c r="O13" i="13" s="1"/>
  <c r="M73" i="6"/>
  <c r="M81" i="6" s="1"/>
  <c r="M40" i="6"/>
  <c r="M122" i="6"/>
  <c r="M124" i="6" s="1"/>
  <c r="L53" i="7"/>
  <c r="S162" i="5"/>
  <c r="S159" i="5"/>
  <c r="S144" i="5"/>
  <c r="S136" i="5"/>
  <c r="S131" i="5"/>
  <c r="S129" i="5"/>
  <c r="S127" i="5"/>
  <c r="S125" i="5"/>
  <c r="S123" i="5"/>
  <c r="S121" i="5"/>
  <c r="S119" i="5"/>
  <c r="S117" i="5"/>
  <c r="S115" i="5"/>
  <c r="S113" i="5"/>
  <c r="S111" i="5"/>
  <c r="S109" i="5"/>
  <c r="S107" i="5"/>
  <c r="S105" i="5"/>
  <c r="S103" i="5"/>
  <c r="S101" i="5"/>
  <c r="S99" i="5"/>
  <c r="S97" i="5"/>
  <c r="S95" i="5"/>
  <c r="S93" i="5"/>
  <c r="S91" i="5"/>
  <c r="S89" i="5"/>
  <c r="S87" i="5"/>
  <c r="S85" i="5"/>
  <c r="S83" i="5"/>
  <c r="S81" i="5"/>
  <c r="S79" i="5"/>
  <c r="S77" i="5"/>
  <c r="S75" i="5"/>
  <c r="S73" i="5"/>
  <c r="S71" i="5"/>
  <c r="S69" i="5"/>
  <c r="S67" i="5"/>
  <c r="S65" i="5"/>
  <c r="S63" i="5"/>
  <c r="S61" i="5"/>
  <c r="S59" i="5"/>
  <c r="S57" i="5"/>
  <c r="S55" i="5"/>
  <c r="S53" i="5"/>
  <c r="S51" i="5"/>
  <c r="S49" i="5"/>
  <c r="S47" i="5"/>
  <c r="S45" i="5"/>
  <c r="S43" i="5"/>
  <c r="S41" i="5"/>
  <c r="S39" i="5"/>
  <c r="S37" i="5"/>
  <c r="S35" i="5"/>
  <c r="S33" i="5"/>
  <c r="S31" i="5"/>
  <c r="S29" i="5"/>
  <c r="S27" i="5"/>
  <c r="S25" i="5"/>
  <c r="S23" i="5"/>
  <c r="S21" i="5"/>
  <c r="S19" i="5"/>
  <c r="S161" i="5"/>
  <c r="S138" i="5"/>
  <c r="S130" i="5"/>
  <c r="S128" i="5"/>
  <c r="S126" i="5"/>
  <c r="S124" i="5"/>
  <c r="S122" i="5"/>
  <c r="S120" i="5"/>
  <c r="S118" i="5"/>
  <c r="S116" i="5"/>
  <c r="S114" i="5"/>
  <c r="S112" i="5"/>
  <c r="S110" i="5"/>
  <c r="S108" i="5"/>
  <c r="S106" i="5"/>
  <c r="S104" i="5"/>
  <c r="S102" i="5"/>
  <c r="S100" i="5"/>
  <c r="S98" i="5"/>
  <c r="S96" i="5"/>
  <c r="S94" i="5"/>
  <c r="S92" i="5"/>
  <c r="S90" i="5"/>
  <c r="S88" i="5"/>
  <c r="S86" i="5"/>
  <c r="S84" i="5"/>
  <c r="S82" i="5"/>
  <c r="S80" i="5"/>
  <c r="S78" i="5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40" i="5"/>
  <c r="S38" i="5"/>
  <c r="S36" i="5"/>
  <c r="S34" i="5"/>
  <c r="S32" i="5"/>
  <c r="S30" i="5"/>
  <c r="S28" i="5"/>
  <c r="S26" i="5"/>
  <c r="S24" i="5"/>
  <c r="S22" i="5"/>
  <c r="S20" i="5"/>
  <c r="S18" i="5"/>
  <c r="S135" i="5"/>
  <c r="S137" i="5"/>
  <c r="S139" i="5"/>
  <c r="S143" i="5"/>
  <c r="S145" i="5" s="1"/>
  <c r="S147" i="5"/>
  <c r="S148" i="5" s="1"/>
  <c r="S154" i="5"/>
  <c r="S155" i="5" s="1"/>
  <c r="S158" i="5"/>
  <c r="S160" i="5"/>
  <c r="C19" i="1"/>
  <c r="S13" i="4"/>
  <c r="Q13" i="4"/>
  <c r="O13" i="4"/>
  <c r="S39" i="4"/>
  <c r="Q39" i="4"/>
  <c r="O39" i="4"/>
  <c r="S29" i="4"/>
  <c r="Q29" i="4"/>
  <c r="O29" i="4"/>
  <c r="S37" i="4"/>
  <c r="Q37" i="4"/>
  <c r="O37" i="4"/>
  <c r="S34" i="4"/>
  <c r="Q34" i="4"/>
  <c r="O34" i="4"/>
  <c r="S27" i="4"/>
  <c r="Q27" i="4"/>
  <c r="O27" i="4"/>
  <c r="S24" i="4"/>
  <c r="Q24" i="4"/>
  <c r="O24" i="4"/>
  <c r="S21" i="4"/>
  <c r="Q21" i="4"/>
  <c r="O21" i="4"/>
  <c r="S18" i="4"/>
  <c r="Q18" i="4"/>
  <c r="O18" i="4"/>
  <c r="L13" i="3"/>
  <c r="N55" i="3"/>
  <c r="L55" i="3"/>
  <c r="N53" i="3"/>
  <c r="L53" i="3"/>
  <c r="N50" i="3"/>
  <c r="L50" i="3"/>
  <c r="L45" i="3"/>
  <c r="N43" i="3"/>
  <c r="L43" i="3"/>
  <c r="N40" i="3"/>
  <c r="N45" i="3" s="1"/>
  <c r="N13" i="3" s="1"/>
  <c r="L40" i="3"/>
  <c r="N27" i="3"/>
  <c r="L27" i="3"/>
  <c r="C16" i="1"/>
  <c r="K13" i="2"/>
  <c r="J13" i="2"/>
  <c r="K53" i="2" s="1"/>
  <c r="K54" i="2" s="1"/>
  <c r="J56" i="2"/>
  <c r="J54" i="2"/>
  <c r="J51" i="2"/>
  <c r="J44" i="2"/>
  <c r="J41" i="2"/>
  <c r="J38" i="2"/>
  <c r="J35" i="2"/>
  <c r="K34" i="2"/>
  <c r="K35" i="2" s="1"/>
  <c r="K31" i="2"/>
  <c r="K29" i="2"/>
  <c r="J32" i="2"/>
  <c r="K25" i="2"/>
  <c r="K23" i="2"/>
  <c r="J26" i="2"/>
  <c r="K18" i="2"/>
  <c r="K19" i="2" s="1"/>
  <c r="J19" i="2"/>
  <c r="J46" i="2" s="1"/>
  <c r="L13" i="7" l="1"/>
  <c r="M13" i="6"/>
  <c r="P52" i="3"/>
  <c r="P53" i="3" s="1"/>
  <c r="P55" i="3" s="1"/>
  <c r="P39" i="3"/>
  <c r="P33" i="3"/>
  <c r="P26" i="3"/>
  <c r="P24" i="3"/>
  <c r="P22" i="3"/>
  <c r="P20" i="3"/>
  <c r="P18" i="3"/>
  <c r="C18" i="1"/>
  <c r="P49" i="3"/>
  <c r="P50" i="3" s="1"/>
  <c r="P42" i="3"/>
  <c r="P43" i="3" s="1"/>
  <c r="P38" i="3"/>
  <c r="P36" i="3"/>
  <c r="P34" i="3"/>
  <c r="P32" i="3"/>
  <c r="P30" i="3"/>
  <c r="P25" i="3"/>
  <c r="P23" i="3"/>
  <c r="P21" i="3"/>
  <c r="P19" i="3"/>
  <c r="P37" i="3"/>
  <c r="P35" i="3"/>
  <c r="P31" i="3"/>
  <c r="S132" i="5"/>
  <c r="S163" i="5"/>
  <c r="S140" i="5"/>
  <c r="S150" i="5" s="1"/>
  <c r="S13" i="5" s="1"/>
  <c r="S165" i="5"/>
  <c r="K37" i="2"/>
  <c r="K38" i="2" s="1"/>
  <c r="K43" i="2"/>
  <c r="K44" i="2" s="1"/>
  <c r="K22" i="2"/>
  <c r="K24" i="2"/>
  <c r="K30" i="2"/>
  <c r="K40" i="2"/>
  <c r="K41" i="2" s="1"/>
  <c r="K50" i="2"/>
  <c r="K51" i="2" s="1"/>
  <c r="K56" i="2" s="1"/>
  <c r="K32" i="2"/>
  <c r="P40" i="3" l="1"/>
  <c r="P27" i="3"/>
  <c r="K26" i="2"/>
  <c r="K46" i="2" s="1"/>
  <c r="P45" i="3" l="1"/>
  <c r="P13" i="3" s="1"/>
  <c r="C28" i="1"/>
  <c r="C17" i="1"/>
  <c r="C48" i="1" l="1"/>
  <c r="P32" i="29" l="1"/>
  <c r="P33" i="29" s="1"/>
  <c r="P26" i="29"/>
  <c r="P27" i="29" s="1"/>
  <c r="P23" i="29"/>
  <c r="P24" i="29" s="1"/>
  <c r="P20" i="29"/>
  <c r="P21" i="29" s="1"/>
  <c r="P17" i="29"/>
  <c r="P18" i="29" s="1"/>
  <c r="P26" i="28"/>
  <c r="P27" i="28" s="1"/>
  <c r="P17" i="28"/>
  <c r="P18" i="28" s="1"/>
  <c r="P47" i="30"/>
  <c r="P48" i="30" s="1"/>
  <c r="P41" i="30"/>
  <c r="P42" i="30" s="1"/>
  <c r="P38" i="30"/>
  <c r="P39" i="30" s="1"/>
  <c r="P35" i="30"/>
  <c r="P36" i="30" s="1"/>
  <c r="P32" i="30"/>
  <c r="P33" i="30" s="1"/>
  <c r="P29" i="30"/>
  <c r="P30" i="30" s="1"/>
  <c r="P26" i="30"/>
  <c r="P27" i="30" s="1"/>
  <c r="P23" i="30"/>
  <c r="P24" i="30" s="1"/>
  <c r="P20" i="30"/>
  <c r="P21" i="30" s="1"/>
  <c r="P17" i="30"/>
  <c r="P18" i="30" s="1"/>
  <c r="P32" i="28"/>
  <c r="P33" i="28" s="1"/>
  <c r="P23" i="28"/>
  <c r="P24" i="28" s="1"/>
  <c r="P20" i="28"/>
  <c r="P21" i="28" s="1"/>
  <c r="O172" i="22"/>
  <c r="O167" i="22"/>
  <c r="O168" i="22" s="1"/>
  <c r="O157" i="22"/>
  <c r="O155" i="22"/>
  <c r="O153" i="22"/>
  <c r="O151" i="22"/>
  <c r="O147" i="22"/>
  <c r="O148" i="22" s="1"/>
  <c r="O135" i="22"/>
  <c r="O133" i="22"/>
  <c r="O131" i="22"/>
  <c r="O129" i="22"/>
  <c r="O127" i="22"/>
  <c r="O125" i="22"/>
  <c r="O123" i="22"/>
  <c r="O121" i="22"/>
  <c r="O119" i="22"/>
  <c r="O117" i="22"/>
  <c r="O115" i="22"/>
  <c r="O113" i="22"/>
  <c r="O111" i="22"/>
  <c r="O109" i="22"/>
  <c r="O107" i="22"/>
  <c r="O105" i="22"/>
  <c r="O103" i="22"/>
  <c r="O101" i="22"/>
  <c r="O99" i="22"/>
  <c r="O97" i="22"/>
  <c r="O95" i="22"/>
  <c r="O93" i="22"/>
  <c r="O91" i="22"/>
  <c r="O89" i="22"/>
  <c r="O87" i="22"/>
  <c r="O85" i="22"/>
  <c r="O83" i="22"/>
  <c r="O81" i="22"/>
  <c r="O79" i="22"/>
  <c r="O77" i="22"/>
  <c r="O75" i="22"/>
  <c r="O73" i="22"/>
  <c r="O71" i="22"/>
  <c r="O69" i="22"/>
  <c r="O67" i="22"/>
  <c r="O65" i="22"/>
  <c r="O63" i="22"/>
  <c r="O61" i="22"/>
  <c r="O59" i="22"/>
  <c r="O57" i="22"/>
  <c r="O55" i="22"/>
  <c r="O53" i="22"/>
  <c r="O51" i="22"/>
  <c r="O49" i="22"/>
  <c r="O47" i="22"/>
  <c r="O45" i="22"/>
  <c r="O43" i="22"/>
  <c r="O41" i="22"/>
  <c r="O39" i="22"/>
  <c r="O37" i="22"/>
  <c r="O35" i="22"/>
  <c r="O33" i="22"/>
  <c r="O31" i="22"/>
  <c r="O29" i="22"/>
  <c r="O173" i="22"/>
  <c r="O171" i="22"/>
  <c r="O176" i="22"/>
  <c r="O177" i="22" s="1"/>
  <c r="O164" i="22"/>
  <c r="O165" i="22" s="1"/>
  <c r="O156" i="22"/>
  <c r="O154" i="22"/>
  <c r="O152" i="22"/>
  <c r="O144" i="22"/>
  <c r="O145" i="22" s="1"/>
  <c r="O141" i="22"/>
  <c r="O142" i="22" s="1"/>
  <c r="O138" i="22"/>
  <c r="O139" i="22" s="1"/>
  <c r="O134" i="22"/>
  <c r="O132" i="22"/>
  <c r="O130" i="22"/>
  <c r="O128" i="22"/>
  <c r="O126" i="22"/>
  <c r="O124" i="22"/>
  <c r="O122" i="22"/>
  <c r="O120" i="22"/>
  <c r="O118" i="22"/>
  <c r="O116" i="22"/>
  <c r="O114" i="22"/>
  <c r="O112" i="22"/>
  <c r="O110" i="22"/>
  <c r="O108" i="22"/>
  <c r="O106" i="22"/>
  <c r="O104" i="22"/>
  <c r="O102" i="22"/>
  <c r="O100" i="22"/>
  <c r="O98" i="22"/>
  <c r="O96" i="22"/>
  <c r="O94" i="22"/>
  <c r="O92" i="22"/>
  <c r="O90" i="22"/>
  <c r="O88" i="22"/>
  <c r="O86" i="22"/>
  <c r="O84" i="22"/>
  <c r="O82" i="22"/>
  <c r="O80" i="22"/>
  <c r="O78" i="22"/>
  <c r="O76" i="22"/>
  <c r="O74" i="22"/>
  <c r="O72" i="22"/>
  <c r="O70" i="22"/>
  <c r="O68" i="22"/>
  <c r="O66" i="22"/>
  <c r="O64" i="22"/>
  <c r="O62" i="22"/>
  <c r="O60" i="22"/>
  <c r="O58" i="22"/>
  <c r="O56" i="22"/>
  <c r="O54" i="22"/>
  <c r="O52" i="22"/>
  <c r="O50" i="22"/>
  <c r="O48" i="22"/>
  <c r="O46" i="22"/>
  <c r="O44" i="22"/>
  <c r="O42" i="22"/>
  <c r="O40" i="22"/>
  <c r="O38" i="22"/>
  <c r="O36" i="22"/>
  <c r="O34" i="22"/>
  <c r="O32" i="22"/>
  <c r="O30" i="22"/>
  <c r="O28" i="22"/>
  <c r="O21" i="22"/>
  <c r="O22" i="22" s="1"/>
  <c r="O18" i="22"/>
  <c r="O19" i="22" s="1"/>
  <c r="O24" i="22"/>
  <c r="O25" i="22" s="1"/>
  <c r="S81" i="15"/>
  <c r="S82" i="15" s="1"/>
  <c r="S70" i="15"/>
  <c r="S68" i="15"/>
  <c r="S66" i="15"/>
  <c r="S59" i="15"/>
  <c r="S57" i="15"/>
  <c r="S55" i="15"/>
  <c r="S53" i="15"/>
  <c r="S51" i="15"/>
  <c r="S49" i="15"/>
  <c r="S47" i="15"/>
  <c r="S45" i="15"/>
  <c r="S43" i="15"/>
  <c r="S41" i="15"/>
  <c r="S39" i="15"/>
  <c r="S37" i="15"/>
  <c r="S35" i="15"/>
  <c r="S33" i="15"/>
  <c r="S31" i="15"/>
  <c r="S29" i="15"/>
  <c r="S27" i="15"/>
  <c r="S25" i="15"/>
  <c r="S23" i="15"/>
  <c r="S21" i="15"/>
  <c r="S19" i="15"/>
  <c r="S84" i="15"/>
  <c r="S85" i="15" s="1"/>
  <c r="S74" i="15"/>
  <c r="S75" i="15" s="1"/>
  <c r="S62" i="15"/>
  <c r="S63" i="15" s="1"/>
  <c r="S71" i="15"/>
  <c r="S69" i="15"/>
  <c r="S67" i="15"/>
  <c r="S58" i="15"/>
  <c r="S56" i="15"/>
  <c r="S54" i="15"/>
  <c r="S52" i="15"/>
  <c r="S50" i="15"/>
  <c r="S48" i="15"/>
  <c r="S46" i="15"/>
  <c r="S44" i="15"/>
  <c r="S42" i="15"/>
  <c r="S40" i="15"/>
  <c r="S38" i="15"/>
  <c r="S36" i="15"/>
  <c r="S34" i="15"/>
  <c r="S32" i="15"/>
  <c r="S30" i="15"/>
  <c r="S28" i="15"/>
  <c r="S26" i="15"/>
  <c r="S24" i="15"/>
  <c r="S22" i="15"/>
  <c r="S20" i="15"/>
  <c r="S18" i="15"/>
  <c r="K18" i="26"/>
  <c r="K26" i="26"/>
  <c r="K28" i="26" s="1"/>
  <c r="K30" i="26" s="1"/>
  <c r="K19" i="26"/>
  <c r="J24" i="25"/>
  <c r="J25" i="25" s="1"/>
  <c r="J27" i="25" s="1"/>
  <c r="J17" i="25"/>
  <c r="J18" i="25" s="1"/>
  <c r="J20" i="25" s="1"/>
  <c r="I22" i="24"/>
  <c r="I23" i="24" s="1"/>
  <c r="I19" i="24"/>
  <c r="I32" i="24"/>
  <c r="I33" i="24" s="1"/>
  <c r="I29" i="24"/>
  <c r="I30" i="24" s="1"/>
  <c r="I18" i="24"/>
  <c r="O32" i="23"/>
  <c r="O33" i="23" s="1"/>
  <c r="O20" i="23"/>
  <c r="O39" i="23"/>
  <c r="O40" i="23" s="1"/>
  <c r="O42" i="23" s="1"/>
  <c r="O29" i="23"/>
  <c r="O30" i="23" s="1"/>
  <c r="O19" i="23"/>
  <c r="O26" i="23"/>
  <c r="O27" i="23" s="1"/>
  <c r="O23" i="23"/>
  <c r="O24" i="23" s="1"/>
  <c r="O18" i="23"/>
  <c r="Q21" i="21"/>
  <c r="Q22" i="21" s="1"/>
  <c r="Q55" i="21"/>
  <c r="Q56" i="21" s="1"/>
  <c r="Q52" i="21"/>
  <c r="Q53" i="21" s="1"/>
  <c r="Q49" i="21"/>
  <c r="Q50" i="21" s="1"/>
  <c r="Q46" i="21"/>
  <c r="Q47" i="21" s="1"/>
  <c r="Q43" i="21"/>
  <c r="Q44" i="21" s="1"/>
  <c r="Q40" i="21"/>
  <c r="Q41" i="21" s="1"/>
  <c r="Q33" i="21"/>
  <c r="Q34" i="21" s="1"/>
  <c r="Q30" i="21"/>
  <c r="Q31" i="21" s="1"/>
  <c r="Q27" i="21"/>
  <c r="Q28" i="21" s="1"/>
  <c r="Q24" i="21"/>
  <c r="Q25" i="21" s="1"/>
  <c r="Q18" i="21"/>
  <c r="Q19" i="21" s="1"/>
  <c r="K53" i="20"/>
  <c r="K47" i="20"/>
  <c r="K24" i="20"/>
  <c r="K17" i="20"/>
  <c r="K50" i="20"/>
  <c r="K44" i="20"/>
  <c r="K34" i="20"/>
  <c r="K31" i="20"/>
  <c r="K25" i="20"/>
  <c r="K23" i="20"/>
  <c r="K21" i="20"/>
  <c r="K37" i="20"/>
  <c r="K30" i="20"/>
  <c r="K26" i="20"/>
  <c r="K22" i="20"/>
  <c r="L48" i="19"/>
  <c r="L49" i="19" s="1"/>
  <c r="L45" i="19"/>
  <c r="L46" i="19" s="1"/>
  <c r="L42" i="19"/>
  <c r="L43" i="19" s="1"/>
  <c r="L39" i="19"/>
  <c r="L40" i="19" s="1"/>
  <c r="L36" i="19"/>
  <c r="L37" i="19" s="1"/>
  <c r="L29" i="19"/>
  <c r="L30" i="19" s="1"/>
  <c r="L26" i="19"/>
  <c r="L27" i="19" s="1"/>
  <c r="L23" i="19"/>
  <c r="L24" i="19" s="1"/>
  <c r="L20" i="19"/>
  <c r="L21" i="19" s="1"/>
  <c r="L17" i="19"/>
  <c r="L18" i="19" s="1"/>
  <c r="L24" i="18"/>
  <c r="L25" i="18" s="1"/>
  <c r="L27" i="18" s="1"/>
  <c r="L17" i="18"/>
  <c r="L18" i="18" s="1"/>
  <c r="L20" i="18" s="1"/>
  <c r="K60" i="17"/>
  <c r="K53" i="17"/>
  <c r="K49" i="17"/>
  <c r="K30" i="17"/>
  <c r="K61" i="17"/>
  <c r="K56" i="17"/>
  <c r="K54" i="17"/>
  <c r="K52" i="17"/>
  <c r="K50" i="17"/>
  <c r="K44" i="17"/>
  <c r="K33" i="17"/>
  <c r="K31" i="17"/>
  <c r="K29" i="17"/>
  <c r="K27" i="17"/>
  <c r="K55" i="17"/>
  <c r="K51" i="17"/>
  <c r="K45" i="17"/>
  <c r="K32" i="17"/>
  <c r="K28" i="17"/>
  <c r="K17" i="17"/>
  <c r="K18" i="17" s="1"/>
  <c r="K40" i="17"/>
  <c r="K41" i="17" s="1"/>
  <c r="K23" i="17"/>
  <c r="K24" i="17" s="1"/>
  <c r="K20" i="17"/>
  <c r="K21" i="17" s="1"/>
  <c r="M28" i="16"/>
  <c r="M29" i="16" s="1"/>
  <c r="M25" i="16"/>
  <c r="M26" i="16" s="1"/>
  <c r="M18" i="16"/>
  <c r="M19" i="16" s="1"/>
  <c r="M21" i="16" s="1"/>
  <c r="S36" i="14"/>
  <c r="S37" i="14" s="1"/>
  <c r="S33" i="14"/>
  <c r="S34" i="14" s="1"/>
  <c r="S26" i="14"/>
  <c r="S27" i="14" s="1"/>
  <c r="S23" i="14"/>
  <c r="S24" i="14" s="1"/>
  <c r="S20" i="14"/>
  <c r="S21" i="14" s="1"/>
  <c r="S17" i="14"/>
  <c r="S18" i="14" s="1"/>
  <c r="P179" i="13"/>
  <c r="P180" i="13" s="1"/>
  <c r="P169" i="13"/>
  <c r="P170" i="13" s="1"/>
  <c r="P166" i="13"/>
  <c r="P164" i="13"/>
  <c r="P162" i="13"/>
  <c r="P160" i="13"/>
  <c r="P158" i="13"/>
  <c r="P156" i="13"/>
  <c r="P154" i="13"/>
  <c r="P152" i="13"/>
  <c r="P150" i="13"/>
  <c r="P148" i="13"/>
  <c r="P146" i="13"/>
  <c r="P144" i="13"/>
  <c r="P142" i="13"/>
  <c r="P140" i="13"/>
  <c r="P138" i="13"/>
  <c r="P136" i="13"/>
  <c r="P134" i="13"/>
  <c r="P132" i="13"/>
  <c r="P130" i="13"/>
  <c r="P128" i="13"/>
  <c r="P126" i="13"/>
  <c r="P124" i="13"/>
  <c r="P122" i="13"/>
  <c r="P120" i="13"/>
  <c r="P118" i="13"/>
  <c r="P116" i="13"/>
  <c r="P114" i="13"/>
  <c r="P112" i="13"/>
  <c r="P110" i="13"/>
  <c r="P108" i="13"/>
  <c r="P106" i="13"/>
  <c r="P104" i="13"/>
  <c r="P102" i="13"/>
  <c r="P100" i="13"/>
  <c r="P98" i="13"/>
  <c r="P96" i="13"/>
  <c r="P94" i="13"/>
  <c r="P92" i="13"/>
  <c r="P90" i="13"/>
  <c r="P88" i="13"/>
  <c r="P86" i="13"/>
  <c r="P81" i="13"/>
  <c r="P79" i="13"/>
  <c r="P77" i="13"/>
  <c r="P75" i="13"/>
  <c r="P73" i="13"/>
  <c r="P71" i="13"/>
  <c r="P69" i="13"/>
  <c r="P67" i="13"/>
  <c r="P65" i="13"/>
  <c r="P63" i="13"/>
  <c r="P61" i="13"/>
  <c r="P59" i="13"/>
  <c r="P57" i="13"/>
  <c r="P55" i="13"/>
  <c r="P53" i="13"/>
  <c r="P51" i="13"/>
  <c r="P49" i="13"/>
  <c r="P47" i="13"/>
  <c r="P45" i="13"/>
  <c r="P43" i="13"/>
  <c r="P41" i="13"/>
  <c r="P39" i="13"/>
  <c r="P37" i="13"/>
  <c r="P35" i="13"/>
  <c r="P33" i="13"/>
  <c r="P31" i="13"/>
  <c r="P29" i="13"/>
  <c r="P27" i="13"/>
  <c r="P25" i="13"/>
  <c r="P23" i="13"/>
  <c r="P21" i="13"/>
  <c r="P17" i="13"/>
  <c r="P18" i="13" s="1"/>
  <c r="P182" i="13"/>
  <c r="P183" i="13" s="1"/>
  <c r="P172" i="13"/>
  <c r="P173" i="13" s="1"/>
  <c r="P165" i="13"/>
  <c r="P163" i="13"/>
  <c r="P161" i="13"/>
  <c r="P159" i="13"/>
  <c r="P157" i="13"/>
  <c r="P155" i="13"/>
  <c r="P153" i="13"/>
  <c r="P151" i="13"/>
  <c r="P149" i="13"/>
  <c r="P147" i="13"/>
  <c r="P145" i="13"/>
  <c r="P143" i="13"/>
  <c r="P141" i="13"/>
  <c r="P139" i="13"/>
  <c r="P137" i="13"/>
  <c r="P135" i="13"/>
  <c r="P133" i="13"/>
  <c r="P131" i="13"/>
  <c r="P129" i="13"/>
  <c r="P127" i="13"/>
  <c r="P125" i="13"/>
  <c r="P123" i="13"/>
  <c r="P121" i="13"/>
  <c r="P119" i="13"/>
  <c r="P117" i="13"/>
  <c r="P115" i="13"/>
  <c r="P113" i="13"/>
  <c r="P111" i="13"/>
  <c r="P109" i="13"/>
  <c r="P107" i="13"/>
  <c r="P105" i="13"/>
  <c r="P103" i="13"/>
  <c r="P101" i="13"/>
  <c r="P99" i="13"/>
  <c r="P97" i="13"/>
  <c r="P95" i="13"/>
  <c r="P93" i="13"/>
  <c r="P91" i="13"/>
  <c r="P89" i="13"/>
  <c r="P87" i="13"/>
  <c r="P82" i="13"/>
  <c r="P80" i="13"/>
  <c r="P78" i="13"/>
  <c r="P76" i="13"/>
  <c r="P74" i="13"/>
  <c r="P72" i="13"/>
  <c r="P70" i="13"/>
  <c r="P68" i="13"/>
  <c r="P66" i="13"/>
  <c r="P64" i="13"/>
  <c r="P62" i="13"/>
  <c r="P60" i="13"/>
  <c r="P58" i="13"/>
  <c r="P56" i="13"/>
  <c r="P54" i="13"/>
  <c r="P52" i="13"/>
  <c r="P50" i="13"/>
  <c r="P48" i="13"/>
  <c r="P46" i="13"/>
  <c r="P44" i="13"/>
  <c r="P42" i="13"/>
  <c r="P40" i="13"/>
  <c r="P38" i="13"/>
  <c r="P36" i="13"/>
  <c r="P34" i="13"/>
  <c r="P32" i="13"/>
  <c r="P30" i="13"/>
  <c r="P28" i="13"/>
  <c r="P26" i="13"/>
  <c r="P24" i="13"/>
  <c r="P22" i="13"/>
  <c r="Q55" i="12"/>
  <c r="Q56" i="12" s="1"/>
  <c r="Q52" i="12"/>
  <c r="Q53" i="12" s="1"/>
  <c r="Q49" i="12"/>
  <c r="Q50" i="12" s="1"/>
  <c r="Q46" i="12"/>
  <c r="Q47" i="12" s="1"/>
  <c r="Q43" i="12"/>
  <c r="Q44" i="12" s="1"/>
  <c r="Q40" i="12"/>
  <c r="Q41" i="12" s="1"/>
  <c r="Q33" i="12"/>
  <c r="Q34" i="12" s="1"/>
  <c r="Q30" i="12"/>
  <c r="Q31" i="12" s="1"/>
  <c r="Q23" i="12"/>
  <c r="Q24" i="12" s="1"/>
  <c r="Q20" i="12"/>
  <c r="Q21" i="12" s="1"/>
  <c r="Q17" i="12"/>
  <c r="Q18" i="12" s="1"/>
  <c r="Q27" i="12"/>
  <c r="Q28" i="12" s="1"/>
  <c r="K17" i="11"/>
  <c r="K18" i="11" s="1"/>
  <c r="K20" i="11" s="1"/>
  <c r="K24" i="11"/>
  <c r="K25" i="11" s="1"/>
  <c r="K27" i="11" s="1"/>
  <c r="L42" i="10"/>
  <c r="L43" i="10" s="1"/>
  <c r="L36" i="10"/>
  <c r="L37" i="10" s="1"/>
  <c r="L26" i="10"/>
  <c r="L27" i="10" s="1"/>
  <c r="L20" i="10"/>
  <c r="L21" i="10" s="1"/>
  <c r="L45" i="10"/>
  <c r="L46" i="10" s="1"/>
  <c r="L39" i="10"/>
  <c r="L40" i="10" s="1"/>
  <c r="L33" i="10"/>
  <c r="L34" i="10" s="1"/>
  <c r="L23" i="10"/>
  <c r="L24" i="10" s="1"/>
  <c r="L17" i="10"/>
  <c r="L18" i="10" s="1"/>
  <c r="L18" i="9"/>
  <c r="L19" i="9" s="1"/>
  <c r="L21" i="9" s="1"/>
  <c r="M70" i="7"/>
  <c r="L25" i="9"/>
  <c r="L26" i="9" s="1"/>
  <c r="L28" i="9" s="1"/>
  <c r="O35" i="8"/>
  <c r="O33" i="8"/>
  <c r="O31" i="8"/>
  <c r="O29" i="8"/>
  <c r="O27" i="8"/>
  <c r="O25" i="8"/>
  <c r="O17" i="8"/>
  <c r="O18" i="8" s="1"/>
  <c r="O20" i="8" s="1"/>
  <c r="O34" i="8"/>
  <c r="O32" i="8"/>
  <c r="O30" i="8"/>
  <c r="O28" i="8"/>
  <c r="O26" i="8"/>
  <c r="L43" i="2"/>
  <c r="L44" i="2" s="1"/>
  <c r="M111" i="7"/>
  <c r="M112" i="7" s="1"/>
  <c r="M105" i="7"/>
  <c r="M106" i="7" s="1"/>
  <c r="M102" i="7"/>
  <c r="M100" i="7"/>
  <c r="M98" i="7"/>
  <c r="M96" i="7"/>
  <c r="M94" i="7"/>
  <c r="M92" i="7"/>
  <c r="M90" i="7"/>
  <c r="M88" i="7"/>
  <c r="M86" i="7"/>
  <c r="M84" i="7"/>
  <c r="M82" i="7"/>
  <c r="M80" i="7"/>
  <c r="M78" i="7"/>
  <c r="M76" i="7"/>
  <c r="M74" i="7"/>
  <c r="M72" i="7"/>
  <c r="M69" i="7"/>
  <c r="M67" i="7"/>
  <c r="M65" i="7"/>
  <c r="M63" i="7"/>
  <c r="M61" i="7"/>
  <c r="M59" i="7"/>
  <c r="M44" i="7"/>
  <c r="M45" i="7" s="1"/>
  <c r="M41" i="7"/>
  <c r="M39" i="7"/>
  <c r="M34" i="7"/>
  <c r="M32" i="7"/>
  <c r="M30" i="7"/>
  <c r="M28" i="7"/>
  <c r="M26" i="7"/>
  <c r="M21" i="7"/>
  <c r="M19" i="7"/>
  <c r="M108" i="7"/>
  <c r="M109" i="7" s="1"/>
  <c r="M101" i="7"/>
  <c r="M99" i="7"/>
  <c r="M97" i="7"/>
  <c r="M95" i="7"/>
  <c r="M93" i="7"/>
  <c r="M91" i="7"/>
  <c r="M89" i="7"/>
  <c r="M87" i="7"/>
  <c r="M85" i="7"/>
  <c r="M83" i="7"/>
  <c r="M81" i="7"/>
  <c r="M79" i="7"/>
  <c r="M77" i="7"/>
  <c r="M75" i="7"/>
  <c r="M73" i="7"/>
  <c r="M71" i="7"/>
  <c r="M68" i="7"/>
  <c r="M66" i="7"/>
  <c r="M64" i="7"/>
  <c r="M62" i="7"/>
  <c r="M60" i="7"/>
  <c r="M58" i="7"/>
  <c r="M50" i="7"/>
  <c r="M51" i="7" s="1"/>
  <c r="M47" i="7"/>
  <c r="M48" i="7" s="1"/>
  <c r="M40" i="7"/>
  <c r="M35" i="7"/>
  <c r="M33" i="7"/>
  <c r="M31" i="7"/>
  <c r="M29" i="7"/>
  <c r="M27" i="7"/>
  <c r="M25" i="7"/>
  <c r="M20" i="7"/>
  <c r="M18" i="7"/>
  <c r="L22" i="2"/>
  <c r="L31" i="2"/>
  <c r="N121" i="6"/>
  <c r="N119" i="6"/>
  <c r="N117" i="6"/>
  <c r="N115" i="6"/>
  <c r="N113" i="6"/>
  <c r="N111" i="6"/>
  <c r="N109" i="6"/>
  <c r="N107" i="6"/>
  <c r="N105" i="6"/>
  <c r="N103" i="6"/>
  <c r="N101" i="6"/>
  <c r="N99" i="6"/>
  <c r="N97" i="6"/>
  <c r="N95" i="6"/>
  <c r="N93" i="6"/>
  <c r="N91" i="6"/>
  <c r="N86" i="6"/>
  <c r="N75" i="6"/>
  <c r="N76" i="6" s="1"/>
  <c r="N72" i="6"/>
  <c r="N70" i="6"/>
  <c r="N68" i="6"/>
  <c r="N66" i="6"/>
  <c r="N61" i="6"/>
  <c r="N59" i="6"/>
  <c r="N57" i="6"/>
  <c r="N55" i="6"/>
  <c r="N53" i="6"/>
  <c r="N51" i="6"/>
  <c r="N49" i="6"/>
  <c r="N47" i="6"/>
  <c r="N45" i="6"/>
  <c r="N43" i="6"/>
  <c r="N39" i="6"/>
  <c r="N37" i="6"/>
  <c r="N35" i="6"/>
  <c r="N31" i="6"/>
  <c r="N27" i="6"/>
  <c r="N23" i="6"/>
  <c r="N19" i="6"/>
  <c r="N120" i="6"/>
  <c r="N118" i="6"/>
  <c r="N116" i="6"/>
  <c r="N114" i="6"/>
  <c r="N112" i="6"/>
  <c r="N110" i="6"/>
  <c r="N108" i="6"/>
  <c r="N106" i="6"/>
  <c r="N104" i="6"/>
  <c r="N102" i="6"/>
  <c r="N100" i="6"/>
  <c r="N98" i="6"/>
  <c r="N96" i="6"/>
  <c r="N94" i="6"/>
  <c r="N92" i="6"/>
  <c r="N87" i="6"/>
  <c r="N78" i="6"/>
  <c r="N79" i="6" s="1"/>
  <c r="N71" i="6"/>
  <c r="N69" i="6"/>
  <c r="N67" i="6"/>
  <c r="N62" i="6"/>
  <c r="N60" i="6"/>
  <c r="N58" i="6"/>
  <c r="N56" i="6"/>
  <c r="N54" i="6"/>
  <c r="N52" i="6"/>
  <c r="N50" i="6"/>
  <c r="N48" i="6"/>
  <c r="N46" i="6"/>
  <c r="N44" i="6"/>
  <c r="N38" i="6"/>
  <c r="N36" i="6"/>
  <c r="N34" i="6"/>
  <c r="N32" i="6"/>
  <c r="N30" i="6"/>
  <c r="N28" i="6"/>
  <c r="N26" i="6"/>
  <c r="N24" i="6"/>
  <c r="N22" i="6"/>
  <c r="N20" i="6"/>
  <c r="N18" i="6"/>
  <c r="N33" i="6"/>
  <c r="N29" i="6"/>
  <c r="N25" i="6"/>
  <c r="N21" i="6"/>
  <c r="L37" i="2"/>
  <c r="L38" i="2" s="1"/>
  <c r="L25" i="2"/>
  <c r="L53" i="2"/>
  <c r="L54" i="2" s="1"/>
  <c r="T162" i="5"/>
  <c r="T160" i="5"/>
  <c r="T158" i="5"/>
  <c r="T147" i="5"/>
  <c r="T148" i="5" s="1"/>
  <c r="T144" i="5"/>
  <c r="T138" i="5"/>
  <c r="T136" i="5"/>
  <c r="T131" i="5"/>
  <c r="T129" i="5"/>
  <c r="T127" i="5"/>
  <c r="T125" i="5"/>
  <c r="T123" i="5"/>
  <c r="T121" i="5"/>
  <c r="T119" i="5"/>
  <c r="T117" i="5"/>
  <c r="T115" i="5"/>
  <c r="T113" i="5"/>
  <c r="T111" i="5"/>
  <c r="T109" i="5"/>
  <c r="T107" i="5"/>
  <c r="T105" i="5"/>
  <c r="T103" i="5"/>
  <c r="T101" i="5"/>
  <c r="T99" i="5"/>
  <c r="T97" i="5"/>
  <c r="T95" i="5"/>
  <c r="T93" i="5"/>
  <c r="T91" i="5"/>
  <c r="T89" i="5"/>
  <c r="T87" i="5"/>
  <c r="T85" i="5"/>
  <c r="T83" i="5"/>
  <c r="T81" i="5"/>
  <c r="T79" i="5"/>
  <c r="T77" i="5"/>
  <c r="T75" i="5"/>
  <c r="T73" i="5"/>
  <c r="T71" i="5"/>
  <c r="T69" i="5"/>
  <c r="T67" i="5"/>
  <c r="T65" i="5"/>
  <c r="T63" i="5"/>
  <c r="T61" i="5"/>
  <c r="T59" i="5"/>
  <c r="T57" i="5"/>
  <c r="T55" i="5"/>
  <c r="T53" i="5"/>
  <c r="T51" i="5"/>
  <c r="T49" i="5"/>
  <c r="T45" i="5"/>
  <c r="T41" i="5"/>
  <c r="T37" i="5"/>
  <c r="T33" i="5"/>
  <c r="T29" i="5"/>
  <c r="T23" i="5"/>
  <c r="T19" i="5"/>
  <c r="T161" i="5"/>
  <c r="T159" i="5"/>
  <c r="T154" i="5"/>
  <c r="T155" i="5" s="1"/>
  <c r="T143" i="5"/>
  <c r="T139" i="5"/>
  <c r="T137" i="5"/>
  <c r="T135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44" i="5"/>
  <c r="T42" i="5"/>
  <c r="T40" i="5"/>
  <c r="T38" i="5"/>
  <c r="T36" i="5"/>
  <c r="T34" i="5"/>
  <c r="T32" i="5"/>
  <c r="T30" i="5"/>
  <c r="T28" i="5"/>
  <c r="T26" i="5"/>
  <c r="T24" i="5"/>
  <c r="T22" i="5"/>
  <c r="T20" i="5"/>
  <c r="T18" i="5"/>
  <c r="T47" i="5"/>
  <c r="T43" i="5"/>
  <c r="T39" i="5"/>
  <c r="T35" i="5"/>
  <c r="T31" i="5"/>
  <c r="T27" i="5"/>
  <c r="T25" i="5"/>
  <c r="T21" i="5"/>
  <c r="L18" i="2"/>
  <c r="L19" i="2" s="1"/>
  <c r="L30" i="2"/>
  <c r="L40" i="2"/>
  <c r="L41" i="2" s="1"/>
  <c r="L23" i="2"/>
  <c r="L29" i="2"/>
  <c r="L34" i="2"/>
  <c r="L35" i="2" s="1"/>
  <c r="L24" i="2"/>
  <c r="T20" i="4"/>
  <c r="T21" i="4" s="1"/>
  <c r="T36" i="4"/>
  <c r="T37" i="4" s="1"/>
  <c r="T33" i="4"/>
  <c r="T34" i="4" s="1"/>
  <c r="T26" i="4"/>
  <c r="T27" i="4" s="1"/>
  <c r="T23" i="4"/>
  <c r="T24" i="4" s="1"/>
  <c r="T17" i="4"/>
  <c r="T18" i="4" s="1"/>
  <c r="L50" i="2"/>
  <c r="L51" i="2" s="1"/>
  <c r="L56" i="2" s="1"/>
  <c r="D17" i="1"/>
  <c r="Q52" i="3"/>
  <c r="Q53" i="3" s="1"/>
  <c r="Q42" i="3"/>
  <c r="Q43" i="3" s="1"/>
  <c r="Q39" i="3"/>
  <c r="Q37" i="3"/>
  <c r="Q35" i="3"/>
  <c r="Q33" i="3"/>
  <c r="Q31" i="3"/>
  <c r="Q25" i="3"/>
  <c r="Q23" i="3"/>
  <c r="Q21" i="3"/>
  <c r="Q19" i="3"/>
  <c r="D42" i="1"/>
  <c r="D40" i="1"/>
  <c r="D38" i="1"/>
  <c r="D36" i="1"/>
  <c r="D34" i="1"/>
  <c r="D32" i="1"/>
  <c r="D30" i="1"/>
  <c r="D28" i="1"/>
  <c r="D26" i="1"/>
  <c r="D22" i="1"/>
  <c r="D18" i="1"/>
  <c r="Q49" i="3"/>
  <c r="Q50" i="3" s="1"/>
  <c r="Q55" i="3" s="1"/>
  <c r="Q38" i="3"/>
  <c r="Q36" i="3"/>
  <c r="Q34" i="3"/>
  <c r="Q32" i="3"/>
  <c r="Q30" i="3"/>
  <c r="Q26" i="3"/>
  <c r="Q24" i="3"/>
  <c r="Q22" i="3"/>
  <c r="Q20" i="3"/>
  <c r="Q18" i="3"/>
  <c r="D47" i="1"/>
  <c r="D41" i="1"/>
  <c r="D39" i="1"/>
  <c r="D37" i="1"/>
  <c r="D35" i="1"/>
  <c r="D33" i="1"/>
  <c r="D31" i="1"/>
  <c r="D29" i="1"/>
  <c r="D27" i="1"/>
  <c r="D25" i="1"/>
  <c r="D23" i="1"/>
  <c r="D21" i="1"/>
  <c r="D19" i="1"/>
  <c r="D24" i="1"/>
  <c r="D20" i="1"/>
  <c r="D16" i="1"/>
  <c r="S87" i="15" l="1"/>
  <c r="O136" i="22"/>
  <c r="O174" i="22"/>
  <c r="O179" i="22" s="1"/>
  <c r="P44" i="30"/>
  <c r="P13" i="30" s="1"/>
  <c r="P29" i="29"/>
  <c r="P13" i="29" s="1"/>
  <c r="P29" i="28"/>
  <c r="P13" i="28" s="1"/>
  <c r="O158" i="22"/>
  <c r="S60" i="15"/>
  <c r="S72" i="15"/>
  <c r="I20" i="24"/>
  <c r="I25" i="24" s="1"/>
  <c r="K20" i="26"/>
  <c r="K22" i="26" s="1"/>
  <c r="K13" i="26" s="1"/>
  <c r="K32" i="20"/>
  <c r="Q58" i="21"/>
  <c r="J13" i="25"/>
  <c r="I35" i="24"/>
  <c r="O21" i="23"/>
  <c r="O35" i="23" s="1"/>
  <c r="O13" i="23" s="1"/>
  <c r="Q36" i="21"/>
  <c r="L51" i="19"/>
  <c r="K27" i="20"/>
  <c r="T145" i="5"/>
  <c r="L32" i="19"/>
  <c r="L13" i="18"/>
  <c r="K34" i="17"/>
  <c r="K36" i="17" s="1"/>
  <c r="K46" i="17"/>
  <c r="K57" i="17"/>
  <c r="K62" i="17"/>
  <c r="L29" i="10"/>
  <c r="L48" i="10"/>
  <c r="M31" i="16"/>
  <c r="M13" i="16" s="1"/>
  <c r="S29" i="14"/>
  <c r="S39" i="14"/>
  <c r="Q58" i="12"/>
  <c r="P83" i="13"/>
  <c r="P167" i="13"/>
  <c r="P185" i="13"/>
  <c r="K13" i="11"/>
  <c r="Q36" i="12"/>
  <c r="L13" i="9"/>
  <c r="M103" i="7"/>
  <c r="M114" i="7" s="1"/>
  <c r="M42" i="7"/>
  <c r="O36" i="8"/>
  <c r="O38" i="8" s="1"/>
  <c r="O13" i="8" s="1"/>
  <c r="L32" i="2"/>
  <c r="M22" i="7"/>
  <c r="M36" i="7"/>
  <c r="N40" i="6"/>
  <c r="N63" i="6"/>
  <c r="N73" i="6"/>
  <c r="N122" i="6"/>
  <c r="T39" i="4"/>
  <c r="L26" i="2"/>
  <c r="L46" i="2" s="1"/>
  <c r="L13" i="2" s="1"/>
  <c r="N88" i="6"/>
  <c r="Q40" i="3"/>
  <c r="T140" i="5"/>
  <c r="T163" i="5"/>
  <c r="T165" i="5" s="1"/>
  <c r="T132" i="5"/>
  <c r="T29" i="4"/>
  <c r="D48" i="1"/>
  <c r="Q27" i="3"/>
  <c r="Q45" i="3" s="1"/>
  <c r="Q13" i="3" s="1"/>
  <c r="K40" i="20" l="1"/>
  <c r="K13" i="20" s="1"/>
  <c r="I13" i="24"/>
  <c r="O160" i="22"/>
  <c r="O13" i="22" s="1"/>
  <c r="Q13" i="21"/>
  <c r="S77" i="15"/>
  <c r="S13" i="15" s="1"/>
  <c r="L13" i="19"/>
  <c r="Q13" i="12"/>
  <c r="P175" i="13"/>
  <c r="L13" i="10"/>
  <c r="K64" i="17"/>
  <c r="S13" i="14"/>
  <c r="K13" i="17"/>
  <c r="T13" i="4"/>
  <c r="P13" i="13"/>
  <c r="N124" i="6"/>
  <c r="M53" i="7"/>
  <c r="M13" i="7" s="1"/>
  <c r="N81" i="6"/>
  <c r="T150" i="5"/>
  <c r="T13" i="5" s="1"/>
  <c r="N13" i="6" l="1"/>
</calcChain>
</file>

<file path=xl/sharedStrings.xml><?xml version="1.0" encoding="utf-8"?>
<sst xmlns="http://schemas.openxmlformats.org/spreadsheetml/2006/main" count="4443" uniqueCount="1486">
  <si>
    <t>רשימת נכסים ליום ל-30/09/2015 בחברה קרן ה.ע.ל</t>
  </si>
  <si>
    <t>סיכום נכסי ההשקעה</t>
  </si>
  <si>
    <t>הופק ב 13:48 15/10/2015</t>
  </si>
  <si>
    <t>שם קופה: קרן ה.ע.ל, מספר אישור: 283, קידוד: 513765347-00000000000283-0001-101, תאריך הפקת דוח: 15/10/2015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</si>
  <si>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</si>
  <si>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</si>
  <si>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</si>
  <si>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</si>
  <si>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</si>
  <si>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</si>
  <si>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</si>
  <si>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</si>
  <si>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</si>
  <si>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</si>
  <si>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</si>
  <si>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</si>
  <si>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</si>
  <si>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</si>
  <si>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</si>
  <si>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</si>
  <si>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</si>
  <si>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</si>
  <si>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</si>
  <si>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</si>
  <si>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</si>
  <si>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</si>
  <si>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</si>
  <si>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</si>
  <si>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</si>
  <si>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</si>
  <si>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</si>
  <si>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</si>
  <si>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</si>
  <si>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</si>
  <si>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ט. התחייבות להשקעה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</si>
  <si>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</si>
  <si>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</si>
  <si>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</si>
  <si>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</si>
  <si>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</si>
  <si>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מטבע</t>
  </si>
  <si>
    <t>שער</t>
  </si>
  <si>
    <t>דולר ארה"ב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</si>
  <si>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</si>
  <si>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</si>
  <si>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</si>
  <si>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</si>
  <si>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</si>
  <si>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</si>
  <si>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</si>
  <si>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</si>
  <si>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</si>
  <si>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</si>
  <si>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</si>
  <si>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</si>
  <si>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</si>
  <si>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</si>
  <si>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</si>
  <si>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</si>
  <si>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</si>
  <si>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</si>
  <si>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</si>
  <si>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</si>
  <si>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</si>
  <si>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</si>
  <si>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</si>
  <si>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</si>
  <si>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</si>
  <si>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</si>
  <si>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</si>
  <si>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</si>
  <si>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</si>
  <si>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</si>
  <si>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</si>
  <si>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</si>
  <si>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</si>
  <si>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</si>
  <si>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</si>
  <si>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</si>
  <si>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</si>
  <si>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</si>
  <si>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</si>
  <si>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</si>
  <si>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</si>
  <si>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</si>
  <si>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</si>
  <si>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</si>
  <si>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מזומנים בישראל</t>
  </si>
  <si>
    <t>יתרות מזומנים ועו"ש בש"ח</t>
  </si>
  <si>
    <t>AAA</t>
  </si>
  <si>
    <t>שקל חדש</t>
  </si>
  <si>
    <t>סה"כ יתרות מזומנים ועו"ש בש"ח</t>
  </si>
  <si>
    <t>יתרות מזומנים ועו"ש נקובים במט"ח</t>
  </si>
  <si>
    <t>12-00001010</t>
  </si>
  <si>
    <t>סה"כ יתרות מזומנים ועו"ש נקובים במט"ח</t>
  </si>
  <si>
    <t>פח"ק/פר"י</t>
  </si>
  <si>
    <t>12-00010100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</si>
  <si>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</si>
  <si>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</si>
  <si>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</si>
  <si>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</si>
  <si>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</si>
  <si>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</si>
  <si>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</si>
  <si>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</si>
  <si>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</si>
  <si>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</si>
  <si>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מזומנים בחו"ל</t>
  </si>
  <si>
    <t>סה"כ מזומנים בחו"ל</t>
  </si>
  <si>
    <t>* בעל ענין/צד קשור</t>
  </si>
  <si>
    <t>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</si>
  <si>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</si>
  <si>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</si>
  <si>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</si>
  <si>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</si>
  <si>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</si>
  <si>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</si>
  <si>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</si>
  <si>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</si>
  <si>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</si>
  <si>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</si>
  <si>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</si>
  <si>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אג"ח ממשלתי בישראל</t>
  </si>
  <si>
    <t>ממשלתי צמוד מדד</t>
  </si>
  <si>
    <t>גליל 1.75% 923</t>
  </si>
  <si>
    <t>TASE</t>
  </si>
  <si>
    <t>RF</t>
  </si>
  <si>
    <t>גליל 5903</t>
  </si>
  <si>
    <t>גליל 5904</t>
  </si>
  <si>
    <t>ממשל צמודה 0517</t>
  </si>
  <si>
    <t>ממשל צמודה 0922</t>
  </si>
  <si>
    <t>ממשלתי צמוד 0418</t>
  </si>
  <si>
    <t>ממשלתי צמוד 0536</t>
  </si>
  <si>
    <t>ממשלתי צמוד 0841</t>
  </si>
  <si>
    <t>ממשלתי צמוד 1019</t>
  </si>
  <si>
    <t>סה"כ ממשלתי צמוד מדד</t>
  </si>
  <si>
    <t>ממשלתי לא צמוד</t>
  </si>
  <si>
    <t>מ.ק.מ 1215</t>
  </si>
  <si>
    <t>מ.ק.מ 216</t>
  </si>
  <si>
    <t>מ.ק.מ 916</t>
  </si>
  <si>
    <t>ממשל שקלית 0122</t>
  </si>
  <si>
    <t>ממשל שקלית 0142</t>
  </si>
  <si>
    <t>ממשל שקלית 323</t>
  </si>
  <si>
    <t>ממשלתי שקלי 0217</t>
  </si>
  <si>
    <t>ממשלתי שקלי 0219</t>
  </si>
  <si>
    <t>ממשלתי שקלי 1026</t>
  </si>
  <si>
    <t>ממשק0816</t>
  </si>
  <si>
    <t>סה"כ ממשלתי לא צמוד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</si>
  <si>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</si>
  <si>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</si>
  <si>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</si>
  <si>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</si>
  <si>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</si>
  <si>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</si>
  <si>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</si>
  <si>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</si>
  <si>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סה"כ ממשלתי חו"ל</t>
  </si>
  <si>
    <t>תעודות חוב מסחריות</t>
  </si>
  <si>
    <t>ספק מידע</t>
  </si>
  <si>
    <t>ענף מסחר</t>
  </si>
  <si>
    <t>סה"כ 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</si>
  <si>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</si>
  <si>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</si>
  <si>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</si>
  <si>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</si>
  <si>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</si>
  <si>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</si>
  <si>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</si>
  <si>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</si>
  <si>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</si>
  <si>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</si>
  <si>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</si>
  <si>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</si>
  <si>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</si>
  <si>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</si>
  <si>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</si>
  <si>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</si>
  <si>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אג"ח קונצרני</t>
  </si>
  <si>
    <t>סה"כ אג"ח קונצרני</t>
  </si>
  <si>
    <t>אג"ח קונצרני בישראל</t>
  </si>
  <si>
    <t>אגרות חוב קונצרניות צמודות</t>
  </si>
  <si>
    <t>לאומי אג'ח 177</t>
  </si>
  <si>
    <t>בנקים</t>
  </si>
  <si>
    <t>מעלות/מידרוג</t>
  </si>
  <si>
    <t>מזרחי טפחות סד</t>
  </si>
  <si>
    <t>מעלות</t>
  </si>
  <si>
    <t>מזרחי טפחות סד'</t>
  </si>
  <si>
    <t>מזרחי טפחות סדר</t>
  </si>
  <si>
    <t>מזרחי טפחות%2.6</t>
  </si>
  <si>
    <t>פועלים הנפקות 3</t>
  </si>
  <si>
    <t>פועלים סדרה 334</t>
  </si>
  <si>
    <t>פעלה.ק32</t>
  </si>
  <si>
    <t>בינל הנפ שה3</t>
  </si>
  <si>
    <t>AA+</t>
  </si>
  <si>
    <t>בינלאומי הנפקות</t>
  </si>
  <si>
    <t>לאומי התח נד יד</t>
  </si>
  <si>
    <t>לאומי התחייבות</t>
  </si>
  <si>
    <t>לאומי יב' %2.6</t>
  </si>
  <si>
    <t>לאומי מימון ח'</t>
  </si>
  <si>
    <t>מזהנ.ק30</t>
  </si>
  <si>
    <t>עזריאלי אג"ח ג'</t>
  </si>
  <si>
    <t>נדל"ן ובינוי</t>
  </si>
  <si>
    <t>פועלים הנפ אג10</t>
  </si>
  <si>
    <t>פועלים הנפ הת14</t>
  </si>
  <si>
    <t>פועלים הנפ טו</t>
  </si>
  <si>
    <t>בזק אג6</t>
  </si>
  <si>
    <t>תקשורת ומדיה</t>
  </si>
  <si>
    <t>AA</t>
  </si>
  <si>
    <t>בינל הנפ אג4</t>
  </si>
  <si>
    <t>בינל הנפ אג5</t>
  </si>
  <si>
    <t>בינלאומי הנפקות הת20</t>
  </si>
  <si>
    <t>הראל הנפקות אג1</t>
  </si>
  <si>
    <t>שירותים פיננסיים</t>
  </si>
  <si>
    <t>כללביט אג1</t>
  </si>
  <si>
    <t>לאומי ש"ה 300</t>
  </si>
  <si>
    <t>לאומי שה200</t>
  </si>
  <si>
    <t>פועלים הנפ'</t>
  </si>
  <si>
    <t>פועלים הנפ' לקבל</t>
  </si>
  <si>
    <t>פניקס הון הת1</t>
  </si>
  <si>
    <t>6אלחץ.ק</t>
  </si>
  <si>
    <t>AA-</t>
  </si>
  <si>
    <t>אגוד סד ו %1.6</t>
  </si>
  <si>
    <t>מידרוג</t>
  </si>
  <si>
    <t>אמות  השקעות סד'א</t>
  </si>
  <si>
    <t>בריטיש ישראל אג1</t>
  </si>
  <si>
    <t>בריטיש ישראל אג3</t>
  </si>
  <si>
    <t>גב ים אג5</t>
  </si>
  <si>
    <t>גב ים אג6</t>
  </si>
  <si>
    <t>גזית אג"ח 3'</t>
  </si>
  <si>
    <t>גזית גלוב אג10</t>
  </si>
  <si>
    <t>גזית גלוב אג4</t>
  </si>
  <si>
    <t>גזית גלוב אג9</t>
  </si>
  <si>
    <t>גזית גלוב אגחיא</t>
  </si>
  <si>
    <t>דיסקונט הת10</t>
  </si>
  <si>
    <t>דיסקונט מנפיקים הת2</t>
  </si>
  <si>
    <t>השקעה ואחזקות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</si>
  <si>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</si>
  <si>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</si>
  <si>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</si>
  <si>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</si>
  <si>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</si>
  <si>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אג5</t>
  </si>
  <si>
    <t>כללביט אג3</t>
  </si>
  <si>
    <t>כללביט ט' 2028</t>
  </si>
  <si>
    <t>כללביט מימון ז'</t>
  </si>
  <si>
    <t>מליסרון סד' ד</t>
  </si>
  <si>
    <t>מליסרון סד' ה'</t>
  </si>
  <si>
    <t>מליסרון סדרה ח'</t>
  </si>
  <si>
    <t>מנורה מבטחים אג1</t>
  </si>
  <si>
    <t>פניקס הון אג2</t>
  </si>
  <si>
    <t>ריט1 אג3</t>
  </si>
  <si>
    <t>שלטהנ.ק2</t>
  </si>
  <si>
    <t>1מזט.ק</t>
  </si>
  <si>
    <t>A+</t>
  </si>
  <si>
    <t>1מזט.ק לקבל</t>
  </si>
  <si>
    <t>6גזית אג</t>
  </si>
  <si>
    <t>אגוד הנפקות הת19</t>
  </si>
  <si>
    <t>ביג אג"ח סדרה ה</t>
  </si>
  <si>
    <t>ביג אג3</t>
  </si>
  <si>
    <t>ביג אג4</t>
  </si>
  <si>
    <t>דלק קבוצה אג18</t>
  </si>
  <si>
    <t>חברה לישראל אג6</t>
  </si>
  <si>
    <t>חברה לישראל אג7</t>
  </si>
  <si>
    <t>ירושלים הנפקות הת2</t>
  </si>
  <si>
    <t>ירושלים ט'%2</t>
  </si>
  <si>
    <t>נכסים ובנין ו</t>
  </si>
  <si>
    <t>סלקום אג2</t>
  </si>
  <si>
    <t>סלקום אג4</t>
  </si>
  <si>
    <t>סלקום ו' %4.34</t>
  </si>
  <si>
    <t>סלקום סדרה ח' 4</t>
  </si>
  <si>
    <t>פועלים שה נד אג1</t>
  </si>
  <si>
    <t>פנקס.ק1</t>
  </si>
  <si>
    <t>פרטנר אג3</t>
  </si>
  <si>
    <t>שרותים</t>
  </si>
  <si>
    <t>פרטנר תק'ב'</t>
  </si>
  <si>
    <t>מזון</t>
  </si>
  <si>
    <t>שיכון ובינוי 5</t>
  </si>
  <si>
    <t>שיכון ובינוי אג4</t>
  </si>
  <si>
    <t>5אשנכ.ק</t>
  </si>
  <si>
    <t>A</t>
  </si>
  <si>
    <t>אגוד הנפקות שה1</t>
  </si>
  <si>
    <t>איי.די.או גרופ</t>
  </si>
  <si>
    <t>אפריקה ישראל</t>
  </si>
  <si>
    <t>דיסקונט מנפיקים שה1</t>
  </si>
  <si>
    <t>דקסיה ישראל י"ג</t>
  </si>
  <si>
    <t>מגה אור ד'</t>
  </si>
  <si>
    <t>נכסבנ.ק4</t>
  </si>
  <si>
    <t>נכסים ובנין אג3</t>
  </si>
  <si>
    <t>קבוצת דלק אג13</t>
  </si>
  <si>
    <t>קבוצת דלק אג22</t>
  </si>
  <si>
    <t>שופרסל אג2</t>
  </si>
  <si>
    <t>מסחר</t>
  </si>
  <si>
    <t>אדגר אג"ח ח' 32</t>
  </si>
  <si>
    <t>A-</t>
  </si>
  <si>
    <t>אפריקה נכס ה'</t>
  </si>
  <si>
    <t>טלדור</t>
  </si>
  <si>
    <t>אחר</t>
  </si>
  <si>
    <t>נייר חדרה סד'3</t>
  </si>
  <si>
    <t>עץ נייר ודפוס</t>
  </si>
  <si>
    <t>רבוע נדלן אג2</t>
  </si>
  <si>
    <t>רבוע נדלן אג3</t>
  </si>
  <si>
    <t>רבוע נדלן אג4</t>
  </si>
  <si>
    <t>אינטרנט זהב</t>
  </si>
  <si>
    <t>BBB+</t>
  </si>
  <si>
    <t>אינטרנט זהב אג3</t>
  </si>
  <si>
    <t>דיסקונט השקעות אג6</t>
  </si>
  <si>
    <t>BBB-</t>
  </si>
  <si>
    <t>דיסקונט השקעות אג8</t>
  </si>
  <si>
    <t>אדבפ.ק9</t>
  </si>
  <si>
    <t>B</t>
  </si>
  <si>
    <t>אידיבי פיתוח אג7</t>
  </si>
  <si>
    <t>קרנו ק2</t>
  </si>
  <si>
    <t>D</t>
  </si>
  <si>
    <t>אלביט הדמיה ח'</t>
  </si>
  <si>
    <t>אלביט הדמיה ט'</t>
  </si>
  <si>
    <t>אנגל משאבים ו</t>
  </si>
  <si>
    <t>אנגל משאבים ז'</t>
  </si>
  <si>
    <t>לדקמ.ק1</t>
  </si>
  <si>
    <t>סה"כ אגרות חוב קונצרניות צמודות</t>
  </si>
  <si>
    <t>אגרות חוב קונצרניות לא צמודות</t>
  </si>
  <si>
    <t>גב ים אג7</t>
  </si>
  <si>
    <t>כללביט סד' י' 7</t>
  </si>
  <si>
    <t>חברה לישראל 9</t>
  </si>
  <si>
    <t>פרטנר אג5</t>
  </si>
  <si>
    <t>טץו_כט_ לטלום</t>
  </si>
  <si>
    <t>סה"כ אגרות חוב קונצרניות לא צמודות</t>
  </si>
  <si>
    <t>אגרות חוב קונצרניות צמודות למט"ח</t>
  </si>
  <si>
    <t>גזית גלוב אג1</t>
  </si>
  <si>
    <t>גזית גלוב אג2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</si>
  <si>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</si>
  <si>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</si>
  <si>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</si>
  <si>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</si>
  <si>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</si>
  <si>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</si>
  <si>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</si>
  <si>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</si>
  <si>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WFC 3.45 02/13/</t>
  </si>
  <si>
    <t>US94974BFJ44</t>
  </si>
  <si>
    <t>בלומברג</t>
  </si>
  <si>
    <t>S&amp;P</t>
  </si>
  <si>
    <t>JPM 3 3/8 05/01</t>
  </si>
  <si>
    <t>US46625HJJ05</t>
  </si>
  <si>
    <t>ARDTWN 3 05/05/</t>
  </si>
  <si>
    <t>XS1227093611 IS</t>
  </si>
  <si>
    <t>DALT 2007-1X C</t>
  </si>
  <si>
    <t>USG2645NAD15</t>
  </si>
  <si>
    <t>MKTLN 2 03/31/2</t>
  </si>
  <si>
    <t>XS1209164919 UK</t>
  </si>
  <si>
    <t>סה"כ אגרות חוב קונצרניות חברות זרות בחו"ל</t>
  </si>
  <si>
    <t>סה"כ אג"ח קונצרני בחו"ל</t>
  </si>
  <si>
    <t>מניות</t>
  </si>
  <si>
    <t>סה"כ מניות</t>
  </si>
  <si>
    <t>מניות בישראל</t>
  </si>
  <si>
    <t>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</si>
  <si>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</si>
  <si>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</si>
  <si>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</si>
  <si>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</si>
  <si>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</si>
  <si>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</si>
  <si>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גזית גלוב לקבל</t>
  </si>
  <si>
    <t>עזריאלי</t>
  </si>
  <si>
    <t>אסם</t>
  </si>
  <si>
    <t>פרוטרום</t>
  </si>
  <si>
    <t>שטראוס עלית</t>
  </si>
  <si>
    <t>אלביט מערכות</t>
  </si>
  <si>
    <t>אלקטרוניקה ואופטיקה</t>
  </si>
  <si>
    <t>נייס</t>
  </si>
  <si>
    <t>טבע</t>
  </si>
  <si>
    <t>כימיה גומי ופלסטיק</t>
  </si>
  <si>
    <t>כיל</t>
  </si>
  <si>
    <t>פריגו מ"ר</t>
  </si>
  <si>
    <t>חברה לישראל</t>
  </si>
  <si>
    <t>פז נפט</t>
  </si>
  <si>
    <t>אבנר יהש</t>
  </si>
  <si>
    <t>חיפושי נפט וגז</t>
  </si>
  <si>
    <t>ישראמקו</t>
  </si>
  <si>
    <t>בזק</t>
  </si>
  <si>
    <t>אורמת טכנו</t>
  </si>
  <si>
    <t>קלינטק</t>
  </si>
  <si>
    <t>סה"כ מניות תל אביב 25</t>
  </si>
  <si>
    <t>מניות תל אביב 75</t>
  </si>
  <si>
    <t>פיבי</t>
  </si>
  <si>
    <t>הראל</t>
  </si>
  <si>
    <t>כלל ביטוח</t>
  </si>
  <si>
    <t>מגדל ביטוח</t>
  </si>
  <si>
    <t>מנורה</t>
  </si>
  <si>
    <t>לייבפרסון</t>
  </si>
  <si>
    <t>מטריקס</t>
  </si>
  <si>
    <t>אלוני חץ</t>
  </si>
  <si>
    <t>אפריקה נכסים</t>
  </si>
  <si>
    <t>ארפט</t>
  </si>
  <si>
    <t>גב ים</t>
  </si>
  <si>
    <t>נצבא</t>
  </si>
  <si>
    <t>רבוע נדלן</t>
  </si>
  <si>
    <t>שיכון ובינוי</t>
  </si>
  <si>
    <t>טאואר</t>
  </si>
  <si>
    <t>פלסאון תעשיות</t>
  </si>
  <si>
    <t>אידיבי פתוח</t>
  </si>
  <si>
    <t>קנון מ"ר</t>
  </si>
  <si>
    <t>סלקום</t>
  </si>
  <si>
    <t>פרטנר</t>
  </si>
  <si>
    <t>סה"כ מניות תל אביב 75</t>
  </si>
  <si>
    <t>מניות מניות היתר</t>
  </si>
  <si>
    <t>מחשוב ישיר</t>
  </si>
  <si>
    <t>מקרנט</t>
  </si>
  <si>
    <t>מצלא</t>
  </si>
  <si>
    <t>פרופיט</t>
  </si>
  <si>
    <t>פמס</t>
  </si>
  <si>
    <t>אופנה והלבשה</t>
  </si>
  <si>
    <t> מץד'טפ_ למט_</t>
  </si>
  <si>
    <t>קרדן נ.ו</t>
  </si>
  <si>
    <t>סה"כ מניות מניות היתר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</si>
  <si>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</si>
  <si>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</si>
  <si>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</si>
  <si>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</si>
  <si>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</si>
  <si>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מניות בחו"ל</t>
  </si>
  <si>
    <t>מניות חברות ישראליות בחו"ל</t>
  </si>
  <si>
    <t>ראדוור אל טי</t>
  </si>
  <si>
    <t>ISRAEL CHEMICAL</t>
  </si>
  <si>
    <t>IL0002810146</t>
  </si>
  <si>
    <t>NYSE</t>
  </si>
  <si>
    <t>סה"כ מניות חברות ישראליות בחו"ל</t>
  </si>
  <si>
    <t>מניות חברות זרות בחו"ל</t>
  </si>
  <si>
    <t>AFI DEV B SHS</t>
  </si>
  <si>
    <t>CY0101380612</t>
  </si>
  <si>
    <t>LSE</t>
  </si>
  <si>
    <t>AFI DEVE</t>
  </si>
  <si>
    <t>US00106J2006</t>
  </si>
  <si>
    <t>SCHLUMBERGER LT</t>
  </si>
  <si>
    <t>AN8068571086</t>
  </si>
  <si>
    <t>SCHLUMBERGER LT לקבל</t>
  </si>
  <si>
    <t>SHERWIN-WILLIAM</t>
  </si>
  <si>
    <t>US8243481061</t>
  </si>
  <si>
    <t>FEDEX CORP</t>
  </si>
  <si>
    <t>US31428X1063</t>
  </si>
  <si>
    <t>UNION PACIFIC C</t>
  </si>
  <si>
    <t>US9078181801</t>
  </si>
  <si>
    <t>VF CORP</t>
  </si>
  <si>
    <t>US9182041080</t>
  </si>
  <si>
    <t>LAS VEGAS SANDS</t>
  </si>
  <si>
    <t>US5178341070</t>
  </si>
  <si>
    <t>STARBUCKS CORP</t>
  </si>
  <si>
    <t>US8552441094</t>
  </si>
  <si>
    <t>TIME WARNER INC</t>
  </si>
  <si>
    <t>US8873173038</t>
  </si>
  <si>
    <t>WALT DISNEY CO/</t>
  </si>
  <si>
    <t>US2546871060</t>
  </si>
  <si>
    <t>PRICELINE GROUP</t>
  </si>
  <si>
    <t>US7415034039</t>
  </si>
  <si>
    <t>NASDAQ</t>
  </si>
  <si>
    <t>LUMENIS LTD</t>
  </si>
  <si>
    <t>IL0011312597</t>
  </si>
  <si>
    <t>ACTAVIS PLC</t>
  </si>
  <si>
    <t>IE00BD1NQJ95</t>
  </si>
  <si>
    <t>CELGENE CORP</t>
  </si>
  <si>
    <t>US1510201049</t>
  </si>
  <si>
    <t>QUINTILES TRANS</t>
  </si>
  <si>
    <t>US74876Y1010</t>
  </si>
  <si>
    <t>BANK OF AMERICA</t>
  </si>
  <si>
    <t>US0605051046</t>
  </si>
  <si>
    <t>CITIGROUP INC</t>
  </si>
  <si>
    <t>US1729674242</t>
  </si>
  <si>
    <t>AMERICAN INTERN</t>
  </si>
  <si>
    <t>US0268747849</t>
  </si>
  <si>
    <t>MKT LN</t>
  </si>
  <si>
    <t>GG00BSSWD593</t>
  </si>
  <si>
    <t>BAIDU INC</t>
  </si>
  <si>
    <t>US0567521085</t>
  </si>
  <si>
    <t>COGNIZANT TECHN</t>
  </si>
  <si>
    <t>US1924461026</t>
  </si>
  <si>
    <t>FACEBOOK INC</t>
  </si>
  <si>
    <t>US30303M1027</t>
  </si>
  <si>
    <t>GOOGLE INC</t>
  </si>
  <si>
    <t>US38259P7069</t>
  </si>
  <si>
    <t>PAYPAL HOLDINGS</t>
  </si>
  <si>
    <t>US70450Y1038</t>
  </si>
  <si>
    <t>VISA INC</t>
  </si>
  <si>
    <t>US92826C8394</t>
  </si>
  <si>
    <t>YAHOO! INC</t>
  </si>
  <si>
    <t>US9843321061</t>
  </si>
  <si>
    <t>SAMSUNG ELECTRO</t>
  </si>
  <si>
    <t>US7960508882</t>
  </si>
  <si>
    <t>GRAND CITY)GYC(</t>
  </si>
  <si>
    <t>LU0775917882</t>
  </si>
  <si>
    <t>ABBVIE INC)ABBV</t>
  </si>
  <si>
    <t>US00287Y1091</t>
  </si>
  <si>
    <t>ביוטכנולוגיה</t>
  </si>
  <si>
    <t>סה"כ מניות חברות זרות בחו"ל</t>
  </si>
  <si>
    <t>סה"כ מניות בחו"ל</t>
  </si>
  <si>
    <t>תעודות סל</t>
  </si>
  <si>
    <t>סה"כ תעודות סל</t>
  </si>
  <si>
    <t>תעודות סל בישראל</t>
  </si>
  <si>
    <t>תעודות סל שמחקות מדדי מניות בישראל</t>
  </si>
  <si>
    <t>הראל סל תא100</t>
  </si>
  <si>
    <t>מדדי מניות בארץ</t>
  </si>
  <si>
    <t>מיטב ב ת"א 100 (*)</t>
  </si>
  <si>
    <t>תכלית בנקים</t>
  </si>
  <si>
    <t>תכלית תא 100</t>
  </si>
  <si>
    <t>סה"כ תעודות סל שמחקות מדדי מניות בישראל</t>
  </si>
  <si>
    <t>תעודות סל שמחקות מדדי מניות בחו"ל</t>
  </si>
  <si>
    <t>אינדקס יא ארושח</t>
  </si>
  <si>
    <t>מדדי מניות בחול</t>
  </si>
  <si>
    <t>הראלס נ    ספשק</t>
  </si>
  <si>
    <t>פסגות מדד קע יו (*)</t>
  </si>
  <si>
    <t>פסגות מדד קעא ב (*)</t>
  </si>
  <si>
    <t>פסגות סל Retail (*)</t>
  </si>
  <si>
    <t>פסגות סל אנרגיה (*)</t>
  </si>
  <si>
    <t>פסגות סל מו' (*)</t>
  </si>
  <si>
    <t>קסם אנרגיה</t>
  </si>
  <si>
    <t>תכלית גרמניה 30</t>
  </si>
  <si>
    <t>תכלית נסדק</t>
  </si>
  <si>
    <t>תכלית ספ500</t>
  </si>
  <si>
    <t>סה"כ תעודות סל שמחקות מדדי מניות בחו"ל</t>
  </si>
  <si>
    <t>תעודות סל שמחקות מדדים אחרים בישראל</t>
  </si>
  <si>
    <t>מבט תל בונד (*)</t>
  </si>
  <si>
    <t>מדדים אחרים בארץ</t>
  </si>
  <si>
    <t>פסג מדד קסג תשא (*)</t>
  </si>
  <si>
    <t>תכלית תל בונד ת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</si>
  <si>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</si>
  <si>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</si>
  <si>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</si>
  <si>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</si>
  <si>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</si>
  <si>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</si>
  <si>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</si>
  <si>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</si>
  <si>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</si>
  <si>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</si>
  <si>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CONSUMER DISCRE</t>
  </si>
  <si>
    <t>US81369Y4070</t>
  </si>
  <si>
    <t>DAXEX</t>
  </si>
  <si>
    <t>DE0005933931</t>
  </si>
  <si>
    <t>FWB</t>
  </si>
  <si>
    <t>EGSHARES EMERGI</t>
  </si>
  <si>
    <t>US2684617796</t>
  </si>
  <si>
    <t>ENERGY SELECT S</t>
  </si>
  <si>
    <t>US81369Y5069</t>
  </si>
  <si>
    <t>EPI US</t>
  </si>
  <si>
    <t>US97717W4226</t>
  </si>
  <si>
    <t>FINANC SPDR</t>
  </si>
  <si>
    <t>US81369Y6059</t>
  </si>
  <si>
    <t>HEALTH CARE SEL</t>
  </si>
  <si>
    <t>US81369Y2090</t>
  </si>
  <si>
    <t>ISHARES CORE S&amp;</t>
  </si>
  <si>
    <t>US4642875078</t>
  </si>
  <si>
    <t>ISHARES CORE S&amp; לקבל</t>
  </si>
  <si>
    <t>ISHARES DJ )ITB</t>
  </si>
  <si>
    <t>US4642887529</t>
  </si>
  <si>
    <t>ISHARES DJ )ITB לקבל</t>
  </si>
  <si>
    <t>ISHARES DJ US TELECO</t>
  </si>
  <si>
    <t>US4642877132</t>
  </si>
  <si>
    <t>ISHARES JAP</t>
  </si>
  <si>
    <t>US4642868487</t>
  </si>
  <si>
    <t>ISHARES JPN</t>
  </si>
  <si>
    <t>US4642866655</t>
  </si>
  <si>
    <t>ISHARES MS)EWN(</t>
  </si>
  <si>
    <t>US4642868149</t>
  </si>
  <si>
    <t>ISHARES MSCI AL</t>
  </si>
  <si>
    <t>US4642881829</t>
  </si>
  <si>
    <t>ISHARES MSCI SW</t>
  </si>
  <si>
    <t>US4642867497</t>
  </si>
  <si>
    <t>ISHARES NAT)IGE</t>
  </si>
  <si>
    <t>US4642873743</t>
  </si>
  <si>
    <t>ISHARES NAT)IGE לקבל</t>
  </si>
  <si>
    <t>ISHARES-FRANCE</t>
  </si>
  <si>
    <t>US4642867075</t>
  </si>
  <si>
    <t>ISHARES-GERMANY</t>
  </si>
  <si>
    <t>US4642868065</t>
  </si>
  <si>
    <t>ISHARES-RS 2K V</t>
  </si>
  <si>
    <t>US4642876308</t>
  </si>
  <si>
    <t>ISHARES-RS 2K V לקבל</t>
  </si>
  <si>
    <t>MARKET VECTORS</t>
  </si>
  <si>
    <t>US57060U1916</t>
  </si>
  <si>
    <t>US73935A1043</t>
  </si>
  <si>
    <t>POWERSH-WATER RE</t>
  </si>
  <si>
    <t>US73935X5757</t>
  </si>
  <si>
    <t>POWERSHARES KBW</t>
  </si>
  <si>
    <t>US73937B7468</t>
  </si>
  <si>
    <t>POWERSHRES)PBJ</t>
  </si>
  <si>
    <t>US7395X8496</t>
  </si>
  <si>
    <t>RUSSELL200</t>
  </si>
  <si>
    <t>US4642876555</t>
  </si>
  <si>
    <t>RUSSELL200 לקבל</t>
  </si>
  <si>
    <t>SOURCE EURO STO</t>
  </si>
  <si>
    <t>IE00B60SWX25</t>
  </si>
  <si>
    <t>SOURCE MARKETS</t>
  </si>
  <si>
    <t>IE00B5MTXJ97</t>
  </si>
  <si>
    <t>SOURCE STOXX EU</t>
  </si>
  <si>
    <t>IE00B60SWW18</t>
  </si>
  <si>
    <t>SPDR DIVIDE -SDY</t>
  </si>
  <si>
    <t>US78464A7634</t>
  </si>
  <si>
    <t>SPDR S&amp;P MIDCAP</t>
  </si>
  <si>
    <t>US78467Y1073</t>
  </si>
  <si>
    <t>SPDR S&amp;P MIDCAP לקבל</t>
  </si>
  <si>
    <t>SPDR S&amp;P RETAIL</t>
  </si>
  <si>
    <t>US78464A7147</t>
  </si>
  <si>
    <t>SPDR TRUST SER 1</t>
  </si>
  <si>
    <t>US78462F1030</t>
  </si>
  <si>
    <t>SPDR TRUST SER 1 לקבל</t>
  </si>
  <si>
    <t>SPDR-CONS STAPL</t>
  </si>
  <si>
    <t>US81369Y3080</t>
  </si>
  <si>
    <t>TECH SPDR  -XLK</t>
  </si>
  <si>
    <t>US81369Y8030</t>
  </si>
  <si>
    <t>VANGUARD FTSE E</t>
  </si>
  <si>
    <t>US9220428745</t>
  </si>
  <si>
    <t>VANGUARD FTSE E לקבל</t>
  </si>
  <si>
    <t>WISDOMTREE EURO</t>
  </si>
  <si>
    <t>US97717X7012</t>
  </si>
  <si>
    <t>סה"כ תעודות סל שמחקות מדדי מניות</t>
  </si>
  <si>
    <t>תעודות סל שמחקות מדדים אחרים</t>
  </si>
  <si>
    <t>סה"כ תעודות סל שמחקות מדדים אחרים</t>
  </si>
  <si>
    <t>סה"כ תעודות סל בחו"ל</t>
  </si>
  <si>
    <t>קרנות נאמנות</t>
  </si>
  <si>
    <t>סה"כ תעודות השתתפות בקרנות נאמנות</t>
  </si>
  <si>
    <t>קרנות נאמנות בישראל</t>
  </si>
  <si>
    <t>תעודות השתתפות בקרנות נאמנות בישראל</t>
  </si>
  <si>
    <t>סה"כ תעודות השתתפות בקרנות נאמנות בישראל</t>
  </si>
  <si>
    <t>סה"כ קרנות נאמנות בישראל</t>
  </si>
  <si>
    <t>קרנות נאמנות בחו"ל</t>
  </si>
  <si>
    <t>תעודות השתתפות בקרנות נאמנות בחו"ל</t>
  </si>
  <si>
    <t>AMUNDI FDS BOND</t>
  </si>
  <si>
    <t>LU1103162241</t>
  </si>
  <si>
    <t>AVIVA )PRIGRI1(</t>
  </si>
  <si>
    <t>LU0160772918</t>
  </si>
  <si>
    <t>CREDIT SUISSE N</t>
  </si>
  <si>
    <t>LU0635707705</t>
  </si>
  <si>
    <t>HEPTAGON FUND P</t>
  </si>
  <si>
    <t>IE00B6ZZNB36</t>
  </si>
  <si>
    <t>INVESCO ZODIAC</t>
  </si>
  <si>
    <t>LU0564079282</t>
  </si>
  <si>
    <t>KOTAK FUNDS - I</t>
  </si>
  <si>
    <t>LU0675383409</t>
  </si>
  <si>
    <t>PICTET - JAPANE</t>
  </si>
  <si>
    <t>LU0155301467</t>
  </si>
  <si>
    <t>RAM LUX SYSTEMA</t>
  </si>
  <si>
    <t>LU0704154458</t>
  </si>
  <si>
    <t>ROBECO CAPITAL</t>
  </si>
  <si>
    <t>LU0398248921</t>
  </si>
  <si>
    <t>SPARX JAPAN FUN</t>
  </si>
  <si>
    <t>IE00BNCB6582</t>
  </si>
  <si>
    <t>UBAM - GLOBAL H</t>
  </si>
  <si>
    <t>LU0569863243</t>
  </si>
  <si>
    <t>סה"כ תעודות השתתפות בקרנות נאמנות בחו"ל</t>
  </si>
  <si>
    <t>סה"כ קרנות נאמנות בחו"ל</t>
  </si>
  <si>
    <t>כתבי אופציה</t>
  </si>
  <si>
    <t>סה"כ כתבי אופציה</t>
  </si>
  <si>
    <t>כתבי אופציה בישראל</t>
  </si>
  <si>
    <t>פולאר תקשורת אפ5</t>
  </si>
  <si>
    <t>סה"כ כתבי אופציה בישראל</t>
  </si>
  <si>
    <t>כתבי אופציה בחו"ל</t>
  </si>
  <si>
    <t>סה"כ כתבי אופציה בחו"ל</t>
  </si>
  <si>
    <t>אופציות</t>
  </si>
  <si>
    <t>סה"כ 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</si>
  <si>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</si>
  <si>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</si>
  <si>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</si>
  <si>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</si>
  <si>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</si>
  <si>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</si>
  <si>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</si>
  <si>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</si>
  <si>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</si>
  <si>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</si>
  <si>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</si>
  <si>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</si>
  <si>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</si>
  <si>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</si>
  <si>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</si>
  <si>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</si>
  <si>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חוזים עתידיים</t>
  </si>
  <si>
    <t>סה"כ 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</si>
  <si>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</si>
  <si>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</si>
  <si>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</si>
  <si>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</si>
  <si>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</si>
  <si>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</si>
  <si>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סה"כ חוזים עתידיים חו"ל</t>
  </si>
  <si>
    <t>סה"כ חוזים עתידיים בחו"ל</t>
  </si>
  <si>
    <t>מוצרים מובנים</t>
  </si>
  <si>
    <t>נכס בסיס</t>
  </si>
  <si>
    <t>סה"כ 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</si>
  <si>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</si>
  <si>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</si>
  <si>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</si>
  <si>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</si>
  <si>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</si>
  <si>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</si>
  <si>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</si>
  <si>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</si>
  <si>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גלוגבל פיננס 8</t>
  </si>
  <si>
    <t>אשראי/אג"ח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</si>
  <si>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</si>
  <si>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</si>
  <si>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</si>
  <si>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</si>
  <si>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</si>
  <si>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</si>
  <si>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</si>
  <si>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</si>
  <si>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</si>
  <si>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</si>
  <si>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</si>
  <si>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</si>
  <si>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</si>
  <si>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</si>
  <si>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%2026 4.8</t>
  </si>
  <si>
    <t>1/11/2011</t>
  </si>
  <si>
    <t>ערד 2027 סדרה 5</t>
  </si>
  <si>
    <t>2/10/2012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</si>
  <si>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</si>
  <si>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</si>
  <si>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</si>
  <si>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</si>
  <si>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</si>
  <si>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</si>
  <si>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8786</t>
  </si>
  <si>
    <t>1/01/2012</t>
  </si>
  <si>
    <t>ערד 4.8% 8790</t>
  </si>
  <si>
    <t>1/05/2012</t>
  </si>
  <si>
    <t>ערד 4.8% 8792</t>
  </si>
  <si>
    <t>1/07/2012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</si>
  <si>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</si>
  <si>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</si>
  <si>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</si>
  <si>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</si>
  <si>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</si>
  <si>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</si>
  <si>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</si>
  <si>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</si>
  <si>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8801</t>
  </si>
  <si>
    <t>2/04/2013</t>
  </si>
  <si>
    <t>ערד 4.8% 8802</t>
  </si>
  <si>
    <t>1/05/2013</t>
  </si>
  <si>
    <t>ערד 4.8% 8805</t>
  </si>
  <si>
    <t>1/08/2013</t>
  </si>
  <si>
    <t>ערד 4.8% 8807</t>
  </si>
  <si>
    <t>1/10/2013</t>
  </si>
  <si>
    <t>ערד 8664 ש.ה</t>
  </si>
  <si>
    <t>2/10/2000</t>
  </si>
  <si>
    <t>ערד 8674 ש.ה</t>
  </si>
  <si>
    <t>1/08/2001</t>
  </si>
  <si>
    <t>ערד 8675 ש.ה</t>
  </si>
  <si>
    <t>2/09/2001</t>
  </si>
  <si>
    <t>ערד 8676 ש.ה</t>
  </si>
  <si>
    <t>1/10/2001</t>
  </si>
  <si>
    <t>ערד 8677 ש.ה</t>
  </si>
  <si>
    <t>1/11/2001</t>
  </si>
  <si>
    <t>ערד 8679 ש.ה</t>
  </si>
  <si>
    <t>1/01/2002</t>
  </si>
  <si>
    <t>ערד 8680 ש.ה</t>
  </si>
  <si>
    <t>1/02/2002</t>
  </si>
  <si>
    <t>ערד 8681 ש.ה</t>
  </si>
  <si>
    <t>1/03/2002</t>
  </si>
  <si>
    <t>ערד 8682 ש.ה</t>
  </si>
  <si>
    <t>1/04/2002</t>
  </si>
  <si>
    <t>ערד 8689 ש.ה</t>
  </si>
  <si>
    <t>1/11/2002</t>
  </si>
  <si>
    <t>ערד 8690 ש.ה</t>
  </si>
  <si>
    <t>1/12/2002</t>
  </si>
  <si>
    <t>ערד 8697 ש.ה</t>
  </si>
  <si>
    <t>1/07/2003</t>
  </si>
  <si>
    <t>ערד 8699 ש.ה</t>
  </si>
  <si>
    <t>1/09/2003</t>
  </si>
  <si>
    <t>ערד 8700 ש.ה</t>
  </si>
  <si>
    <t>1/10/2003</t>
  </si>
  <si>
    <t>ערד 8701 ש.ה</t>
  </si>
  <si>
    <t>2/11/2003</t>
  </si>
  <si>
    <t>ערד 8702 ש.ה</t>
  </si>
  <si>
    <t>1/12/2003</t>
  </si>
  <si>
    <t>ערד 8776</t>
  </si>
  <si>
    <t>1/03/2011</t>
  </si>
  <si>
    <t>ערד 8778</t>
  </si>
  <si>
    <t>1/05/2011</t>
  </si>
  <si>
    <t>ערד 8793</t>
  </si>
  <si>
    <t>1/08/2012</t>
  </si>
  <si>
    <t>ערד סד' 2027</t>
  </si>
  <si>
    <t>1/02/2012</t>
  </si>
  <si>
    <t>ערד סד' 8775</t>
  </si>
  <si>
    <t>1/02/2011</t>
  </si>
  <si>
    <t>ערד סד' 8777</t>
  </si>
  <si>
    <t>1/04/2011</t>
  </si>
  <si>
    <t>ערד סד'8788</t>
  </si>
  <si>
    <t>1/03/2012</t>
  </si>
  <si>
    <t>ערד סדרה 7 8789</t>
  </si>
  <si>
    <t>1/04/2012</t>
  </si>
  <si>
    <t>ערד סדרה 8780</t>
  </si>
  <si>
    <t>1/07/2011</t>
  </si>
  <si>
    <t>ערד סדרה 8798</t>
  </si>
  <si>
    <t>1/01/2013</t>
  </si>
  <si>
    <t>ערד סדרה 8800</t>
  </si>
  <si>
    <t>1/03/2013</t>
  </si>
  <si>
    <t>ערד סדרה 8808 %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</si>
  <si>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</si>
  <si>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</si>
  <si>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</si>
  <si>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</si>
  <si>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</si>
  <si>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</si>
  <si>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</si>
  <si>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</si>
  <si>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</si>
  <si>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</si>
  <si>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</si>
  <si>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</si>
  <si>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</si>
  <si>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</si>
  <si>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</si>
  <si>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</si>
  <si>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</si>
  <si>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</si>
  <si>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</si>
  <si>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</si>
  <si>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</si>
  <si>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</si>
  <si>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</si>
  <si>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</si>
  <si>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1/04/2015</t>
  </si>
  <si>
    <t>1/05/2015</t>
  </si>
  <si>
    <t>ערד סדרה 9 8811</t>
  </si>
  <si>
    <t>2/03/2014</t>
  </si>
  <si>
    <t>2/02/2014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</si>
  <si>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</si>
  <si>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</si>
  <si>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</si>
  <si>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</si>
  <si>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</si>
  <si>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</si>
  <si>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ערד</t>
  </si>
  <si>
    <t>מירון</t>
  </si>
  <si>
    <t>8277 מירון</t>
  </si>
  <si>
    <t>1/10/1995</t>
  </si>
  <si>
    <t>8278 מירון</t>
  </si>
  <si>
    <t>1/11/1995</t>
  </si>
  <si>
    <t>8279 מירון</t>
  </si>
  <si>
    <t>1/12/1995</t>
  </si>
  <si>
    <t>8280 מירון</t>
  </si>
  <si>
    <t>1/01/1996</t>
  </si>
  <si>
    <t>8281 מירון</t>
  </si>
  <si>
    <t>1/02/1996</t>
  </si>
  <si>
    <t>8282 מירון</t>
  </si>
  <si>
    <t>1/03/1996</t>
  </si>
  <si>
    <t>8283 מירון</t>
  </si>
  <si>
    <t>1/04/1996</t>
  </si>
  <si>
    <t>8284 מירון</t>
  </si>
  <si>
    <t>1/05/1996</t>
  </si>
  <si>
    <t>8289 מירון</t>
  </si>
  <si>
    <t>1/10/1996</t>
  </si>
  <si>
    <t>8290 מירון</t>
  </si>
  <si>
    <t>1/11/1996</t>
  </si>
  <si>
    <t>8291 מירון</t>
  </si>
  <si>
    <t>1/12/1996</t>
  </si>
  <si>
    <t>8292 מירון</t>
  </si>
  <si>
    <t>1/01/1997</t>
  </si>
  <si>
    <t>8293 מירון</t>
  </si>
  <si>
    <t>2/02/1997</t>
  </si>
  <si>
    <t>8294 מירון</t>
  </si>
  <si>
    <t>2/03/1997</t>
  </si>
  <si>
    <t>8295 מירון</t>
  </si>
  <si>
    <t>1/04/1997</t>
  </si>
  <si>
    <t>8296 מירון</t>
  </si>
  <si>
    <t>1/05/1997</t>
  </si>
  <si>
    <t>8297 מירון</t>
  </si>
  <si>
    <t>1/06/1997</t>
  </si>
  <si>
    <t>8298 מירון</t>
  </si>
  <si>
    <t>1/07/1997</t>
  </si>
  <si>
    <t>8299 מירון</t>
  </si>
  <si>
    <t>1/08/1997</t>
  </si>
  <si>
    <t>8300 מירון</t>
  </si>
  <si>
    <t>1/09/1997</t>
  </si>
  <si>
    <t>8301 מירון</t>
  </si>
  <si>
    <t>1/10/1997</t>
  </si>
  <si>
    <t>8302 מירון</t>
  </si>
  <si>
    <t>2/11/1997</t>
  </si>
  <si>
    <t>8303 מירון</t>
  </si>
  <si>
    <t>1/12/1997</t>
  </si>
  <si>
    <t>8304 מירון</t>
  </si>
  <si>
    <t>1/01/1998</t>
  </si>
  <si>
    <t>8305 מירון</t>
  </si>
  <si>
    <t>1/02/1998</t>
  </si>
  <si>
    <t>8306 מירון</t>
  </si>
  <si>
    <t>1/03/1998</t>
  </si>
  <si>
    <t>8307 מירון</t>
  </si>
  <si>
    <t>1/04/1998</t>
  </si>
  <si>
    <t>8308 מירון</t>
  </si>
  <si>
    <t>3/05/1998</t>
  </si>
  <si>
    <t>8309 מירון</t>
  </si>
  <si>
    <t>1/06/1998</t>
  </si>
  <si>
    <t>8310 מירון</t>
  </si>
  <si>
    <t>1/07/1998</t>
  </si>
  <si>
    <t>8311 מירון</t>
  </si>
  <si>
    <t>3/08/1998</t>
  </si>
  <si>
    <t>8312 מירון</t>
  </si>
  <si>
    <t>1/09/1998</t>
  </si>
  <si>
    <t>8313 מירון</t>
  </si>
  <si>
    <t>1/10/1998</t>
  </si>
  <si>
    <t>8314 מירון</t>
  </si>
  <si>
    <t>1/11/1998</t>
  </si>
  <si>
    <t>8315 מירון</t>
  </si>
  <si>
    <t>1/12/1998</t>
  </si>
  <si>
    <t>8316 מירון</t>
  </si>
  <si>
    <t>1/01/1999</t>
  </si>
  <si>
    <t>8317 מירון</t>
  </si>
  <si>
    <t>1/02/1999</t>
  </si>
  <si>
    <t>8318 מירון</t>
  </si>
  <si>
    <t>1/03/1999</t>
  </si>
  <si>
    <t>8319 מירון</t>
  </si>
  <si>
    <t>2/04/1999</t>
  </si>
  <si>
    <t>8320 מירון</t>
  </si>
  <si>
    <t>2/05/1999</t>
  </si>
  <si>
    <t>8321 מירון</t>
  </si>
  <si>
    <t>1/06/1999</t>
  </si>
  <si>
    <t>8322 מירון</t>
  </si>
  <si>
    <t>1/07/1999</t>
  </si>
  <si>
    <t>8323 מירון</t>
  </si>
  <si>
    <t>1/08/1999</t>
  </si>
  <si>
    <t>8324 מירון</t>
  </si>
  <si>
    <t>1/09/1999</t>
  </si>
  <si>
    <t>8325 מירון</t>
  </si>
  <si>
    <t>1/10/1999</t>
  </si>
  <si>
    <t>8326 מירון</t>
  </si>
  <si>
    <t>1/11/1999</t>
  </si>
  <si>
    <t>8327 מירון</t>
  </si>
  <si>
    <t>1/12/1999</t>
  </si>
  <si>
    <t>8328 מירון</t>
  </si>
  <si>
    <t>3/01/2000</t>
  </si>
  <si>
    <t>8329 מירון</t>
  </si>
  <si>
    <t>1/02/2000</t>
  </si>
  <si>
    <t>8330 מירון</t>
  </si>
  <si>
    <t>1/03/2000</t>
  </si>
  <si>
    <t>8331 מירון</t>
  </si>
  <si>
    <t>2/04/2000</t>
  </si>
  <si>
    <t>8332 מירון</t>
  </si>
  <si>
    <t>1/05/2000</t>
  </si>
  <si>
    <t>8333 מירון</t>
  </si>
  <si>
    <t>1/06/2000</t>
  </si>
  <si>
    <t>8334 מירון</t>
  </si>
  <si>
    <t>2/07/2000</t>
  </si>
  <si>
    <t>8341 מירון</t>
  </si>
  <si>
    <t>1/02/2001</t>
  </si>
  <si>
    <t>8342 מירון</t>
  </si>
  <si>
    <t>1/03/2001</t>
  </si>
  <si>
    <t>8343 מירון</t>
  </si>
  <si>
    <t>1/04/2001</t>
  </si>
  <si>
    <t>8344 מירון</t>
  </si>
  <si>
    <t>1/05/2001</t>
  </si>
  <si>
    <t>8345 מירון</t>
  </si>
  <si>
    <t>1/06/2001</t>
  </si>
  <si>
    <t>8346 מירון</t>
  </si>
  <si>
    <t>1/07/2001</t>
  </si>
  <si>
    <t>8347 מירון</t>
  </si>
  <si>
    <t>8348 מירון</t>
  </si>
  <si>
    <t>8349 מירון</t>
  </si>
  <si>
    <t>8350 מירון</t>
  </si>
  <si>
    <t>8352 מירון</t>
  </si>
  <si>
    <t>8353 מירון</t>
  </si>
  <si>
    <t>8354 מירון</t>
  </si>
  <si>
    <t>8355 מירון</t>
  </si>
  <si>
    <t>8356 מירון</t>
  </si>
  <si>
    <t>1/05/2002</t>
  </si>
  <si>
    <t>8357 מירון</t>
  </si>
  <si>
    <t>2/06/2002</t>
  </si>
  <si>
    <t>8358 מירון</t>
  </si>
  <si>
    <t>1/07/2002</t>
  </si>
  <si>
    <t>8359 מירון</t>
  </si>
  <si>
    <t>1/08/2002</t>
  </si>
  <si>
    <t>8360 מירון</t>
  </si>
  <si>
    <t>1/09/2002</t>
  </si>
  <si>
    <t>8361 מירון</t>
  </si>
  <si>
    <t>1/10/2002</t>
  </si>
  <si>
    <t>8362 מירון</t>
  </si>
  <si>
    <t>8363 מירון</t>
  </si>
  <si>
    <t>8364 מירון</t>
  </si>
  <si>
    <t>1/01/2003</t>
  </si>
  <si>
    <t>8365 מירון</t>
  </si>
  <si>
    <t>2/02/2003</t>
  </si>
  <si>
    <t>8366 מירון</t>
  </si>
  <si>
    <t>2/03/2003</t>
  </si>
  <si>
    <t>8367 מירון</t>
  </si>
  <si>
    <t>1/04/2003</t>
  </si>
  <si>
    <t>8368 מירון</t>
  </si>
  <si>
    <t>2/05/2003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</si>
  <si>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</si>
  <si>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</si>
  <si>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</si>
  <si>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</si>
  <si>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</si>
  <si>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</si>
  <si>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</si>
  <si>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</si>
  <si>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</si>
  <si>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</si>
  <si>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</si>
  <si>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סה"כ 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</si>
  <si>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</si>
  <si>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</si>
  <si>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</si>
  <si>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</si>
  <si>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</si>
  <si>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</si>
  <si>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</si>
  <si>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</si>
  <si>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</si>
  <si>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</si>
  <si>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</si>
  <si>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</si>
  <si>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</si>
  <si>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</si>
  <si>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לא סחיר - אג"ח קונצרני</t>
  </si>
  <si>
    <t>סה"כ אג"ח קונצרני ל"ס</t>
  </si>
  <si>
    <t>אג"ח קונצרני ל"ס בישראל</t>
  </si>
  <si>
    <t>אג"ח קונצרני צמוד מדד</t>
  </si>
  <si>
    <t>מקורות סד' 6</t>
  </si>
  <si>
    <t>25/12/2006</t>
  </si>
  <si>
    <t>מקורות סדרה 8 %</t>
  </si>
  <si>
    <t>20/06/2012</t>
  </si>
  <si>
    <t>מניב ראשון אג"ח 5.9%</t>
  </si>
  <si>
    <t>5/12/2004</t>
  </si>
  <si>
    <t>עירית רעננה אג"ח</t>
  </si>
  <si>
    <t>20/07/2006</t>
  </si>
  <si>
    <t>פועלים ש"ה</t>
  </si>
  <si>
    <t>28/03/2001</t>
  </si>
  <si>
    <t>10/12/2000</t>
  </si>
  <si>
    <t>דור גז החדשה</t>
  </si>
  <si>
    <t>23/05/2005</t>
  </si>
  <si>
    <t>חברת חשמל סד' יב</t>
  </si>
  <si>
    <t>10/04/2006</t>
  </si>
  <si>
    <t>חשמל סד'  יא</t>
  </si>
  <si>
    <t>18/08/2005</t>
  </si>
  <si>
    <t>לאומי למשכ' ש"ה</t>
  </si>
  <si>
    <t>4/02/2001</t>
  </si>
  <si>
    <t>נצבא החזקות אגח</t>
  </si>
  <si>
    <t>פנימי</t>
  </si>
  <si>
    <t>26/11/2003</t>
  </si>
  <si>
    <t>נתיב גז 1</t>
  </si>
  <si>
    <t>29/12/2010</t>
  </si>
  <si>
    <t>עירית יהוד מונסון</t>
  </si>
  <si>
    <t>30/11/2006</t>
  </si>
  <si>
    <t>קנית נהול השק'</t>
  </si>
  <si>
    <t>20/03/2007</t>
  </si>
  <si>
    <t>רמלה חברה למימון</t>
  </si>
  <si>
    <t>1/06/2008</t>
  </si>
  <si>
    <t>אוצר החייל ש"ה</t>
  </si>
  <si>
    <t>18/02/2007</t>
  </si>
  <si>
    <t>חברת חשמל 2022</t>
  </si>
  <si>
    <t>12/01/2011</t>
  </si>
  <si>
    <t>דור אנרגיה 1</t>
  </si>
  <si>
    <t>30/12/2004</t>
  </si>
  <si>
    <t>אלקו אחזקות</t>
  </si>
  <si>
    <t>4/02/2007</t>
  </si>
  <si>
    <t>יצחקי מחסנים סד' א</t>
  </si>
  <si>
    <t>6/12/2007</t>
  </si>
  <si>
    <t>קבוצת דלק סד' יא'</t>
  </si>
  <si>
    <t>18/07/2006</t>
  </si>
  <si>
    <t>אס פי סי אלעד</t>
  </si>
  <si>
    <t>6/10/2007</t>
  </si>
  <si>
    <t>דניר אג"ח א</t>
  </si>
  <si>
    <t>20/11/2011</t>
  </si>
  <si>
    <t>בזן מדד 43 ב</t>
  </si>
  <si>
    <t>28/11/2004</t>
  </si>
  <si>
    <t>בראק קפיטל נכסים</t>
  </si>
  <si>
    <t>אלקטרה נדל"ן</t>
  </si>
  <si>
    <t>21/09/2006</t>
  </si>
  <si>
    <t>לגנא הולדינגס</t>
  </si>
  <si>
    <t>CCC</t>
  </si>
  <si>
    <t>7/05/2006</t>
  </si>
  <si>
    <t>הום סנטר סד' א</t>
  </si>
  <si>
    <t>CC</t>
  </si>
  <si>
    <t>27/06/2007</t>
  </si>
  <si>
    <t>ישאל אמלט ה'</t>
  </si>
  <si>
    <t>C</t>
  </si>
  <si>
    <t>13/03/2007</t>
  </si>
  <si>
    <t>אלקטרוכימיות</t>
  </si>
  <si>
    <t>25/06/1997</t>
  </si>
  <si>
    <t>אי.די.בי הסדר ח</t>
  </si>
  <si>
    <t>31/07/2014</t>
  </si>
  <si>
    <t>אמפל אמריקן</t>
  </si>
  <si>
    <t>חבס אג"ח 12</t>
  </si>
  <si>
    <t>29/05/2007</t>
  </si>
  <si>
    <t>חסףטג_  ' 2012</t>
  </si>
  <si>
    <t>23/02/2006</t>
  </si>
  <si>
    <t>חפציבה ג'</t>
  </si>
  <si>
    <t>5/12/2006</t>
  </si>
  <si>
    <t>חפציבה ג'רוזלם</t>
  </si>
  <si>
    <t>חפציבה חופים א'</t>
  </si>
  <si>
    <t>חפציבה סד' ב'</t>
  </si>
  <si>
    <t>לידקום א'</t>
  </si>
  <si>
    <t>1/09/2009</t>
  </si>
  <si>
    <t>לידקום סדרה א'</t>
  </si>
  <si>
    <t>19/01/2010</t>
  </si>
  <si>
    <t>פרופיט תעשיות ד</t>
  </si>
  <si>
    <t>4/06/2006</t>
  </si>
  <si>
    <t>סה"כ אג"ח קונצרני צמוד מדד</t>
  </si>
  <si>
    <t>אג"ח קונצרני לא צמוד</t>
  </si>
  <si>
    <t>סה"כ אג"ח קונצרני לא צמוד</t>
  </si>
  <si>
    <t>אג"ח קונצרני צמודות למט"ח</t>
  </si>
  <si>
    <t>גזית ישראל 2</t>
  </si>
  <si>
    <t>3/01/2002</t>
  </si>
  <si>
    <t>לאס וגאס סד' א</t>
  </si>
  <si>
    <t>20/12/2005</t>
  </si>
  <si>
    <t>אורמת</t>
  </si>
  <si>
    <t>4/08/2010</t>
  </si>
  <si>
    <t>צים אג"ח ד'2021</t>
  </si>
  <si>
    <t>20/07/2014</t>
  </si>
  <si>
    <t>צים אג'ח 023 A1</t>
  </si>
  <si>
    <t>סה"כ אג"ח קונצרני צמודות למט"ח</t>
  </si>
  <si>
    <t>אג"ח קונצרני אחר</t>
  </si>
  <si>
    <t>סה"כ אג"ח קונצרני אחר</t>
  </si>
  <si>
    <t>סה"כ אג"ח קונצרני ל"ס בישראל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</si>
  <si>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</si>
  <si>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</si>
  <si>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</si>
  <si>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</si>
  <si>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</si>
  <si>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</si>
  <si>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לא סחיר - מניות</t>
  </si>
  <si>
    <t>סה"כ מניות ל"ס</t>
  </si>
  <si>
    <t>מניות ל"ס בישראל</t>
  </si>
  <si>
    <t>מניה צים הסדר ח</t>
  </si>
  <si>
    <t>סה"כ מניות ל"ס בישראל</t>
  </si>
  <si>
    <t>מניות ל"ס בחו"ל</t>
  </si>
  <si>
    <t>סה"כ מניות ל"ס בחו"ל</t>
  </si>
  <si>
    <t>לא סחיר - קרנות השקעה</t>
  </si>
  <si>
    <t>סה"כ 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</si>
  <si>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</si>
  <si>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</si>
  <si>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</si>
  <si>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</si>
  <si>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</si>
  <si>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</si>
  <si>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</si>
  <si>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</si>
  <si>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BROCKTON CAPITAL</t>
  </si>
  <si>
    <t>FIMI V</t>
  </si>
  <si>
    <t>FIRST TIME</t>
  </si>
  <si>
    <t>FORTISSIMO III</t>
  </si>
  <si>
    <t>PANTHEON 1 L.P</t>
  </si>
  <si>
    <t>אביב ונצ'רס 1</t>
  </si>
  <si>
    <t>קרן נוי חוצה יש</t>
  </si>
  <si>
    <t>סה"כ קרנות השקעה אחרות</t>
  </si>
  <si>
    <t>סה"כ קרנות השקעה ל"ס בישראל</t>
  </si>
  <si>
    <t>קרנות השקעה ל"ס בחו"ל</t>
  </si>
  <si>
    <t>GOLDEN TREE PS</t>
  </si>
  <si>
    <t>THIRD POINT</t>
  </si>
  <si>
    <t>5 AVENUE</t>
  </si>
  <si>
    <t>ATLANTIC 1</t>
  </si>
  <si>
    <t>BCRE הודו סין ק. השק</t>
  </si>
  <si>
    <t>BIRMING NADLAN</t>
  </si>
  <si>
    <t>BLACKS REAL VII</t>
  </si>
  <si>
    <t>BLACKSTONE VIII</t>
  </si>
  <si>
    <t>CIM FUND VIII</t>
  </si>
  <si>
    <t>HOUSTON NADLAN</t>
  </si>
  <si>
    <t>ARES SPECIAL SI</t>
  </si>
  <si>
    <t>ARTNERS GROUP 2</t>
  </si>
  <si>
    <t>סה"כ קרנות השקעה ל"ס בחו"ל</t>
  </si>
  <si>
    <t>לא סחיר - כתבי אופציה</t>
  </si>
  <si>
    <t>סה"כ כתבי אופציה ל"ס</t>
  </si>
  <si>
    <t>כתבי אופציה ל"ס בישראל</t>
  </si>
  <si>
    <t>סה"כ כתבי אופציה ל"ס בישראל</t>
  </si>
  <si>
    <t>כתבי אופציה ל"ס בחו"ל</t>
  </si>
  <si>
    <t>סה"כ כתבי אופציה ל"ס בחו"ל</t>
  </si>
  <si>
    <t>לא סחיר - אופציות</t>
  </si>
  <si>
    <t>סה"כ 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</si>
  <si>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</si>
  <si>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</si>
  <si>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</si>
  <si>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</si>
  <si>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</si>
  <si>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</si>
  <si>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</si>
  <si>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</si>
  <si>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</si>
  <si>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</si>
  <si>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</si>
  <si>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</si>
  <si>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</si>
  <si>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</si>
  <si>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</si>
  <si>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</si>
  <si>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</si>
  <si>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</si>
  <si>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לא סחיר - חוזים עתידיים</t>
  </si>
  <si>
    <t>סה"כ 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</si>
  <si>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</si>
  <si>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</si>
  <si>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</si>
  <si>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</si>
  <si>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10/02FW3.81110$</t>
  </si>
  <si>
    <t>ל.ר.</t>
  </si>
  <si>
    <t>11/06/2015</t>
  </si>
  <si>
    <t>E10/02FW4.31050</t>
  </si>
  <si>
    <t>E27/04FW4.16000</t>
  </si>
  <si>
    <t>6/08/2015</t>
  </si>
  <si>
    <t>E27/04FW4.20520</t>
  </si>
  <si>
    <t>27/07/2015</t>
  </si>
  <si>
    <t>LS10/12FW5.9045</t>
  </si>
  <si>
    <t>LS10/12FW5.9105</t>
  </si>
  <si>
    <t>10/06/2015</t>
  </si>
  <si>
    <t>סה"כ חוזים ₪ / מט"ח</t>
  </si>
  <si>
    <t>חוזים מט"ח/ מט"ח</t>
  </si>
  <si>
    <t>SWAP ברקליס 026</t>
  </si>
  <si>
    <t>סוואפ דור אלון</t>
  </si>
  <si>
    <t>2/06/2014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</si>
  <si>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</si>
  <si>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</si>
  <si>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</si>
  <si>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</si>
  <si>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</si>
  <si>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</si>
  <si>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</si>
  <si>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</si>
  <si>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</si>
  <si>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</si>
  <si>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לא סחיר - מוצרים מובנים</t>
  </si>
  <si>
    <t>סה"כ מוצרים מובנים ל"ס</t>
  </si>
  <si>
    <t>מוצרים מובנים ל"ס בישראל</t>
  </si>
  <si>
    <t>גלובל פיננס 8 ד</t>
  </si>
  <si>
    <t>סה"כ מוצרים מובנים ל"ס בישראל</t>
  </si>
  <si>
    <t>מוצרים מובנים ל"ס בחו"ל</t>
  </si>
  <si>
    <t>סה"כ מוצרים מובנים ל"ס בחו"ל</t>
  </si>
  <si>
    <t>הלוואות</t>
  </si>
  <si>
    <t>קונסורציום כן/לא</t>
  </si>
  <si>
    <t>סה"כ הלוואות</t>
  </si>
  <si>
    <t>הלוואות בישראל</t>
  </si>
  <si>
    <t>הלוואות כנגד חסכון עמיתים/מבוטחים</t>
  </si>
  <si>
    <t>הלוואות - ה.ע.ל</t>
  </si>
  <si>
    <t>לא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</si>
  <si>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</si>
  <si>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</si>
  <si>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</si>
  <si>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</si>
  <si>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</si>
  <si>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</si>
  <si>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חמית הנפקות הלו</t>
  </si>
  <si>
    <t>ISRAMCO TAMAR</t>
  </si>
  <si>
    <t>דרך ארץ -1</t>
  </si>
  <si>
    <t>דרך ארץ-10</t>
  </si>
  <si>
    <t>דרך ארץ-11</t>
  </si>
  <si>
    <t>דרך ארץ-12</t>
  </si>
  <si>
    <t>דרך ארץ-13</t>
  </si>
  <si>
    <t>דרך ארץ-14</t>
  </si>
  <si>
    <t>דרך ארץ-15</t>
  </si>
  <si>
    <t>דרך ארץ-16</t>
  </si>
  <si>
    <t>דרך ארץ-17</t>
  </si>
  <si>
    <t>דרך ארץ-18</t>
  </si>
  <si>
    <t>דרך ארץ-19</t>
  </si>
  <si>
    <t>דרך ארץ-2</t>
  </si>
  <si>
    <t>דרך ארץ-3</t>
  </si>
  <si>
    <t>דרך ארץ-4</t>
  </si>
  <si>
    <t>דרך ארץ-5</t>
  </si>
  <si>
    <t>דרך ארץ-6</t>
  </si>
  <si>
    <t>דרך ארץ-7</t>
  </si>
  <si>
    <t>דרך ארץ-8</t>
  </si>
  <si>
    <t>דרך ארץ-9</t>
  </si>
  <si>
    <t>חוצה ישראל  1 13</t>
  </si>
  <si>
    <t>חוצה ישראל  14 1</t>
  </si>
  <si>
    <t>חוצה ישראל 1 1</t>
  </si>
  <si>
    <t>חוצה ישראל 1 10</t>
  </si>
  <si>
    <t>חוצה ישראל 1 11</t>
  </si>
  <si>
    <t>חוצה ישראל 1 12</t>
  </si>
  <si>
    <t>חוצה ישראל 1 15</t>
  </si>
  <si>
    <t>חוצה ישראל 1 16</t>
  </si>
  <si>
    <t>חוצה ישראל 1 17</t>
  </si>
  <si>
    <t>חוצה ישראל 1 18</t>
  </si>
  <si>
    <t>חוצה ישראל 1 19</t>
  </si>
  <si>
    <t>חוצה ישראל 1 2</t>
  </si>
  <si>
    <t>חוצה ישראל 1 4</t>
  </si>
  <si>
    <t>חוצה ישראל 1 5</t>
  </si>
  <si>
    <t>חוצה ישראל 1 8</t>
  </si>
  <si>
    <t>חוצה ישראל 1 9</t>
  </si>
  <si>
    <t>חוצה ישראל 2% 1 6</t>
  </si>
  <si>
    <t>חוצה ישראל 2% 1 7</t>
  </si>
  <si>
    <t>חוצה ישראל 7  1 3</t>
  </si>
  <si>
    <t>מבט לנגב עיר הב 1</t>
  </si>
  <si>
    <t>מבט לנגב עיר הב 10</t>
  </si>
  <si>
    <t>מבט לנגב עיר הב 11</t>
  </si>
  <si>
    <t>מבט לנגב עיר הב 12</t>
  </si>
  <si>
    <t>מבט לנגב עיר הב 13</t>
  </si>
  <si>
    <t>מבט לנגב עיר הב 14</t>
  </si>
  <si>
    <t>מבט לנגב עיר הב 15</t>
  </si>
  <si>
    <t>מבט לנגב עיר הב 16</t>
  </si>
  <si>
    <t>מבט לנגב עיר הב 17</t>
  </si>
  <si>
    <t>מבט לנגב עיר הב 2</t>
  </si>
  <si>
    <t>מבט לנגב עיר הב 3</t>
  </si>
  <si>
    <t>מבט לנגב עיר הב 4</t>
  </si>
  <si>
    <t>מבט לנגב עיר הב 5</t>
  </si>
  <si>
    <t>מבט לנגב עיר הב 6</t>
  </si>
  <si>
    <t>מבט לנגב עיר הב 7</t>
  </si>
  <si>
    <t>מבט לנגב עיר הב 8</t>
  </si>
  <si>
    <t>מבט לנגב עיר הב 9</t>
  </si>
  <si>
    <t>או.פי.סי רותם ה</t>
  </si>
  <si>
    <t>דרך ארץ היוו</t>
  </si>
  <si>
    <t>דרך ארץ הייווז</t>
  </si>
  <si>
    <t>חמית הנפקות 12</t>
  </si>
  <si>
    <t>מבט לנגב עיר הב</t>
  </si>
  <si>
    <t>אשדוד אנרגיה מש 7</t>
  </si>
  <si>
    <t>דליה אנרגיה משי</t>
  </si>
  <si>
    <t>רמת אנרגיה משיכ 7</t>
  </si>
  <si>
    <t>רמת הנגב אנר 32 10</t>
  </si>
  <si>
    <t>רמת הנגב אנר 32 9</t>
  </si>
  <si>
    <t>רמת הנגב אנרג' 12</t>
  </si>
  <si>
    <t>רמת הנגב אנרגיה 14</t>
  </si>
  <si>
    <t>רמת הנגב משיכה 8</t>
  </si>
  <si>
    <t>רמת נגב משיכה 6</t>
  </si>
  <si>
    <t>אשלים מגלים משי</t>
  </si>
  <si>
    <t>ד.ארץ 7.15%2025</t>
  </si>
  <si>
    <t>מגלים סולאר אנר</t>
  </si>
  <si>
    <t>מגלים סולאר אנר 2</t>
  </si>
  <si>
    <t>מגלים סולאר אנר 3</t>
  </si>
  <si>
    <t>מגלים סולאר אנר 4</t>
  </si>
  <si>
    <t>מגלים סולאר אנר 5</t>
  </si>
  <si>
    <t>רמת הנגב אנר 32 11</t>
  </si>
  <si>
    <t>רמת הנגב אנר' מ 13</t>
  </si>
  <si>
    <t>ק.שבעת כוכבים</t>
  </si>
  <si>
    <t>אשדוד אנרגיה 6</t>
  </si>
  <si>
    <t>אשדוד אנרגיה 1</t>
  </si>
  <si>
    <t>אשדוד אנרגיה 12</t>
  </si>
  <si>
    <t>אשדוד אנרגיה 14</t>
  </si>
  <si>
    <t>אשדוד אנרגיה 15</t>
  </si>
  <si>
    <t>אשדוד אנרגיה 16</t>
  </si>
  <si>
    <t>אשדוד אנרגיה 2</t>
  </si>
  <si>
    <t>אשדוד אנרגיה 32 10</t>
  </si>
  <si>
    <t>אשדוד אנרגיה 32 11</t>
  </si>
  <si>
    <t>אשדוד אנרגיה 32 8</t>
  </si>
  <si>
    <t>אשדוד אנרגיה 32 9</t>
  </si>
  <si>
    <t>אשדוד אנרגיה 4</t>
  </si>
  <si>
    <t>אשדוד אנרגיה הל 5</t>
  </si>
  <si>
    <t>אשדוד אנרגיה מש 13</t>
  </si>
  <si>
    <t>אשדוד משיכה 3</t>
  </si>
  <si>
    <t>רמת הגב אנרגיה 5</t>
  </si>
  <si>
    <t>רמת הנגב 2</t>
  </si>
  <si>
    <t>רמת הנגב אנרגיה 16</t>
  </si>
  <si>
    <t>רמת הנגב אנרגיה 4</t>
  </si>
  <si>
    <t>רמת נגב אנרגיה 1</t>
  </si>
  <si>
    <t>רמת נגב אנרגיה 15</t>
  </si>
  <si>
    <t>רמת נגב משיכה 3</t>
  </si>
  <si>
    <t>יורוקום נדלן 2</t>
  </si>
  <si>
    <t>יורוקום נדלן 3</t>
  </si>
  <si>
    <t>מבנ תעשיה%4.5</t>
  </si>
  <si>
    <t>מבני תעשיה 2022</t>
  </si>
  <si>
    <t>מבני תעשיה%4.5</t>
  </si>
  <si>
    <t>סה"כ הלוואות מובטחות בבטחונות אחרים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</si>
  <si>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</si>
  <si>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</si>
  <si>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</si>
  <si>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</si>
  <si>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</si>
  <si>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</si>
  <si>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</si>
  <si>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</si>
  <si>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</si>
  <si>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אלביט מערכות 3%</t>
  </si>
  <si>
    <t>אריסון ב%4.75</t>
  </si>
  <si>
    <t>אריסון החזקות ה</t>
  </si>
  <si>
    <t>ORBOTECH INC</t>
  </si>
  <si>
    <t>די.בי.אס</t>
  </si>
  <si>
    <t>גלובוס מקס משיכ</t>
  </si>
  <si>
    <t>BBB</t>
  </si>
  <si>
    <t>סה"כ הלוואות לא מובטחות</t>
  </si>
  <si>
    <t>סה"כ הלוואות בישראל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</si>
  <si>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</si>
  <si>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</si>
  <si>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</si>
  <si>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</si>
  <si>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</si>
  <si>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</si>
  <si>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ALON</t>
  </si>
  <si>
    <t>אלון גז-תמר B2</t>
  </si>
  <si>
    <t>דור אלון גז B 1</t>
  </si>
  <si>
    <t>סה"כ הלוואות מובטחות בבטחונות אחרים בחול</t>
  </si>
  <si>
    <t>הלוואות לא מובטחות בחול</t>
  </si>
  <si>
    <t>סה"כ הלוואות לא מובטחות בחול</t>
  </si>
  <si>
    <t>סה"כ הלוואות בחו"ל</t>
  </si>
  <si>
    <t>פקדונות</t>
  </si>
  <si>
    <t>סה"כ פקדונות</t>
  </si>
  <si>
    <t>פקדונות בישראל</t>
  </si>
  <si>
    <t>פקדונות צמוד למדד</t>
  </si>
  <si>
    <t>טפחות פקדון</t>
  </si>
  <si>
    <t>20-06681282</t>
  </si>
  <si>
    <t>פועלים פקדון</t>
  </si>
  <si>
    <t>12-06624845</t>
  </si>
  <si>
    <t>אוצר השלטון</t>
  </si>
  <si>
    <t>68-06396485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</si>
  <si>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</si>
  <si>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</si>
  <si>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</si>
  <si>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</si>
  <si>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</si>
  <si>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</si>
  <si>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</si>
  <si>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</si>
  <si>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</si>
  <si>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</si>
  <si>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</si>
  <si>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</si>
  <si>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זכויות מקרקעין</t>
  </si>
  <si>
    <t>תאריך שערוך אחרון</t>
  </si>
  <si>
    <t>אופי הנכס</t>
  </si>
  <si>
    <t>שיעור התשואה במהלך התקופה</t>
  </si>
  <si>
    <t>סה"כ זכויות מקרקעין</t>
  </si>
  <si>
    <t>זכויות מקרקעין בישראל</t>
  </si>
  <si>
    <t>מקרקעין מניב</t>
  </si>
  <si>
    <t>גיתם</t>
  </si>
  <si>
    <t>השכרה</t>
  </si>
  <si>
    <t>מגדל המלניום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</si>
  <si>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</si>
  <si>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</si>
  <si>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</si>
  <si>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</si>
  <si>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</si>
  <si>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</si>
  <si>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</si>
  <si>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</si>
  <si>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</si>
  <si>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</si>
  <si>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השקעה בחברות מוחזקות</t>
  </si>
  <si>
    <t>ערך בספרים</t>
  </si>
  <si>
    <t>סה"כ חברות מוחזקות</t>
  </si>
  <si>
    <t>נכסים אחרים</t>
  </si>
  <si>
    <t>חברות מוחזקות בארץ</t>
  </si>
  <si>
    <t>סה"כ חברות מוחזקות בארץ</t>
  </si>
  <si>
    <t>סה"כ נכסים אחרים</t>
  </si>
  <si>
    <t>חברות מוחזקות בחו"ל</t>
  </si>
  <si>
    <t>סה"כ חברות מוחזקות בחו"ל</t>
  </si>
  <si>
    <t>השקעות אחרות</t>
  </si>
  <si>
    <t>סה"כ השקעות אחרות</t>
  </si>
  <si>
    <t>השקעות אחרות בישראל</t>
  </si>
  <si>
    <t>סה"כ השקעות אחרות בישראל</t>
  </si>
  <si>
    <t>השקעות אחרות בחו"ל</t>
  </si>
  <si>
    <t>ISHARES DJ US TELECO לקבל</t>
  </si>
  <si>
    <t>סה"כ השקעות אחרות בחו"ל</t>
  </si>
  <si>
    <t>התחייבויות להשקעה</t>
  </si>
  <si>
    <t>תאריך סיום ההתחייבות</t>
  </si>
  <si>
    <t>סה"כ התחייבות להשקעה</t>
  </si>
  <si>
    <t>התחייבות להשקעה בישראל</t>
  </si>
  <si>
    <t>יתרות התחייבות להשקעה בישראל</t>
  </si>
  <si>
    <t>סה"כ יתרות התחייבות להשקעה בישראל</t>
  </si>
  <si>
    <t>סה"כ התחייבות להשקעה בישראל</t>
  </si>
  <si>
    <t>התחייבות להשקעה בחו"ל</t>
  </si>
  <si>
    <t>יתרות התחייבות להשקעה בחו"ל</t>
  </si>
  <si>
    <t>סה"כ יתרות התחייבות להשקעה בחו"ל</t>
  </si>
  <si>
    <t>סה"כ התחייבות להשקעה בחו"ל</t>
  </si>
  <si>
    <t>עלות מתואמת - אג"ח קונצרני סחיר</t>
  </si>
  <si>
    <t>ריבית אפקטיבית</t>
  </si>
  <si>
    <t>עלות מותאמת</t>
  </si>
  <si>
    <t>עלות מתואמת - אג"ח קונצרני ל"ס</t>
  </si>
  <si>
    <t>עלות מתואמת - מסגרות אשראי מנוצלות ללווים</t>
  </si>
  <si>
    <t xml:space="preserve">מזומן </t>
  </si>
  <si>
    <t xml:space="preserve">דולר פת"ז </t>
  </si>
  <si>
    <t xml:space="preserve">יורו פת"ז </t>
  </si>
  <si>
    <t xml:space="preserve">ליש"ט פת"ז </t>
  </si>
  <si>
    <t xml:space="preserve">מזומן אירו </t>
  </si>
  <si>
    <t>פח"ק -200509</t>
  </si>
  <si>
    <t xml:space="preserve">פר"י - 18966 </t>
  </si>
  <si>
    <t xml:space="preserve">פרי - 17374 </t>
  </si>
  <si>
    <t xml:space="preserve">Banks </t>
  </si>
  <si>
    <t xml:space="preserve">Real Estate </t>
  </si>
  <si>
    <t>לא מדורג</t>
  </si>
  <si>
    <t xml:space="preserve">Technology Hardware &amp; Equipment </t>
  </si>
  <si>
    <t xml:space="preserve">Materials </t>
  </si>
  <si>
    <t xml:space="preserve">Energy </t>
  </si>
  <si>
    <t xml:space="preserve">Transportation </t>
  </si>
  <si>
    <t xml:space="preserve">Consumer Durables &amp; Apparel </t>
  </si>
  <si>
    <t xml:space="preserve">Consumer Services </t>
  </si>
  <si>
    <t xml:space="preserve">Media </t>
  </si>
  <si>
    <t xml:space="preserve">Retailing </t>
  </si>
  <si>
    <t xml:space="preserve">Health Care Equipment &amp; Services </t>
  </si>
  <si>
    <t xml:space="preserve">Pharmaceuticals, Biotech&amp;Life Sci </t>
  </si>
  <si>
    <t xml:space="preserve">Diversified Financials </t>
  </si>
  <si>
    <t xml:space="preserve">Insurance </t>
  </si>
  <si>
    <t xml:space="preserve">Software &amp; Services </t>
  </si>
  <si>
    <t xml:space="preserve">Semiconductors </t>
  </si>
  <si>
    <t>ספנות</t>
  </si>
  <si>
    <t>31.12.2014</t>
  </si>
  <si>
    <t>חייבים - שונים</t>
  </si>
  <si>
    <t>זכאים - שונים</t>
  </si>
  <si>
    <t xml:space="preserve"> לא מדורג </t>
  </si>
  <si>
    <t>אנרגיה</t>
  </si>
  <si>
    <t>תשתיות</t>
  </si>
  <si>
    <t>שרותי ספנות</t>
  </si>
  <si>
    <t>6.4500%</t>
  </si>
  <si>
    <t>4.9600%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</si>
</sst>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0.0000%"/>
  </numFmts>
  <fonts count="11">
    <font>
      <sz val="10"/>
      <name val="Arial"/>
    </font>
    <font>
      <sz val="10"/>
      <name val="Arial"/>
    </font>
    <font>
      <b/>
      <sz val="14"/>
      <color rgb="FF800080"/>
      <name val="Ariel"/>
    </font>
    <font>
      <b/>
      <sz val="10"/>
      <color rgb="FF00000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indexed="8"/>
      <name val="Ariel"/>
    </font>
    <font>
      <sz val="10"/>
      <name val="Arial"/>
      <family val="2"/>
    </font>
    <font>
      <b/>
      <sz val="10"/>
      <color indexed="12"/>
      <name val="Arie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9" fontId="1" fillId="0" borderId="0"/>
    <xf numFmtId="43" fontId="1" fillId="0" borderId="0"/>
    <xf numFmtId="43" fontId="9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0" fillId="0" borderId="2" xfId="0" applyBorder="1"/>
    <xf numFmtId="0" fontId="3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43" fontId="8" fillId="0" borderId="0" xfId="2" applyFont="1" applyAlignment="1">
      <alignment horizontal="right" readingOrder="2"/>
    </xf>
    <xf numFmtId="4" fontId="7" fillId="0" borderId="3" xfId="0" applyNumberFormat="1" applyFont="1" applyBorder="1" applyAlignment="1">
      <alignment horizontal="right"/>
    </xf>
    <xf numFmtId="164" fontId="7" fillId="0" borderId="3" xfId="0" applyNumberFormat="1" applyFont="1" applyBorder="1" applyAlignment="1">
      <alignment horizontal="right"/>
    </xf>
    <xf numFmtId="10" fontId="1" fillId="0" borderId="0" xfId="1" applyNumberFormat="1"/>
    <xf numFmtId="4" fontId="5" fillId="0" borderId="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0" xfId="0" applyFont="1" applyAlignment="1">
      <alignment horizontal="right" readingOrder="2"/>
    </xf>
    <xf numFmtId="43" fontId="1" fillId="0" borderId="0" xfId="2"/>
    <xf numFmtId="10" fontId="6" fillId="0" borderId="0" xfId="0" applyNumberFormat="1" applyFont="1" applyAlignment="1">
      <alignment horizontal="right" readingOrder="2"/>
    </xf>
    <xf numFmtId="2" fontId="5" fillId="0" borderId="3" xfId="0" applyNumberFormat="1" applyFont="1" applyBorder="1" applyAlignment="1">
      <alignment horizontal="right"/>
    </xf>
    <xf numFmtId="0" fontId="0" fillId="0" borderId="0" xfId="0"/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4" fontId="8" fillId="0" borderId="0" xfId="0" applyNumberFormat="1" applyFont="1" applyAlignment="1">
      <alignment horizontal="right" readingOrder="2"/>
    </xf>
    <xf numFmtId="43" fontId="8" fillId="0" borderId="0" xfId="3" applyFont="1" applyAlignment="1">
      <alignment horizontal="right" readingOrder="2"/>
    </xf>
    <xf numFmtId="0" fontId="0" fillId="0" borderId="0" xfId="0" applyAlignment="1">
      <alignment horizontal="right"/>
    </xf>
    <xf numFmtId="43" fontId="0" fillId="0" borderId="0" xfId="3" applyFont="1" applyAlignment="1">
      <alignment horizontal="right"/>
    </xf>
    <xf numFmtId="43" fontId="10" fillId="0" borderId="0" xfId="3" applyFont="1" applyAlignment="1">
      <alignment horizontal="right" readingOrder="2"/>
    </xf>
    <xf numFmtId="14" fontId="6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0" fontId="0" fillId="0" borderId="0" xfId="0" applyNumberFormat="1" applyFont="1" applyFill="1" applyBorder="1" applyAlignment="1" applyProtection="1"/>
    <xf numFmtId="43" fontId="8" fillId="0" borderId="0" xfId="2" applyFont="1" applyFill="1" applyAlignment="1">
      <alignment horizontal="right" readingOrder="2"/>
    </xf>
    <xf numFmtId="167" fontId="8" fillId="0" borderId="0" xfId="4" applyNumberFormat="1" applyFont="1" applyAlignment="1">
      <alignment horizontal="right" readingOrder="2"/>
    </xf>
    <xf numFmtId="167" fontId="8" fillId="0" borderId="0" xfId="0" applyNumberFormat="1" applyFont="1" applyAlignment="1">
      <alignment horizontal="right" readingOrder="2"/>
    </xf>
    <xf numFmtId="10" fontId="8" fillId="0" borderId="0" xfId="2" applyNumberFormat="1" applyFont="1" applyAlignment="1">
      <alignment horizontal="right" readingOrder="2"/>
    </xf>
    <xf numFmtId="14" fontId="8" fillId="0" borderId="0" xfId="2" applyNumberFormat="1" applyFont="1" applyAlignment="1">
      <alignment horizontal="right" readingOrder="2"/>
    </xf>
  </cellXfs>
  <cellStyles count="5">
    <cellStyle name="Comma" xfId="2" builtinId="3"/>
    <cellStyle name="Comma 2" xfId="3"/>
    <cellStyle name="Normal" xfId="0" builtinId="0"/>
    <cellStyle name="Percent" xfId="1" builtinId="5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3"/>
  <sheetViews>
    <sheetView rightToLeft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2" spans="2:4" ht="18">
      <c r="B2" s="1" t="s">
        <v>0</v>
      </c>
    </row>
    <row r="4" spans="2:4" ht="18">
      <c r="B4" s="1" t="s">
        <v>1</v>
      </c>
    </row>
    <row r="6" spans="2:4">
      <c r="B6" s="2" t="s">
        <v>2</v>
      </c>
    </row>
    <row r="8" spans="2:4" ht="15.75">
      <c r="B8" s="3" t="s">
        <v>3</v>
      </c>
    </row>
    <row r="11" spans="2:4">
      <c r="B11" s="5"/>
      <c r="C11" s="5"/>
      <c r="D11" s="5"/>
    </row>
    <row r="13" spans="2:4">
      <c r="B13" s="4" t="s">
        <v>4</v>
      </c>
      <c r="C13" s="4" t="s">
        <v>5</v>
      </c>
      <c r="D13" s="4" t="s">
        <v>6</v>
      </c>
    </row>
    <row r="14" spans="2:4">
      <c r="B14" s="6"/>
      <c r="C14" s="6"/>
      <c r="D14" s="6"/>
    </row>
    <row r="15" spans="2:4">
      <c r="B15" s="7" t="s">
        <v>7</v>
      </c>
      <c r="C15" s="7"/>
      <c r="D15" s="7"/>
    </row>
    <row r="16" spans="2:4">
      <c r="B16" s="8" t="s">
        <v>8</v>
      </c>
      <c r="C16" s="9">
        <f>מזומנים!J13</f>
        <v>407185.63</v>
      </c>
      <c r="D16" s="10">
        <f t="shared" ref="D16:D42" si="0">C16/$C$48</f>
        <v>3.6816586330166809E-2</v>
      </c>
    </row>
    <row r="17" spans="2:4">
      <c r="B17" s="8" t="s">
        <v>9</v>
      </c>
      <c r="C17" s="9">
        <f>C18+C19+C20+C21+C22+C23+C24+C25+C26+C27</f>
        <v>5564228.1400000006</v>
      </c>
      <c r="D17" s="10">
        <f t="shared" si="0"/>
        <v>0.50310195297671356</v>
      </c>
    </row>
    <row r="18" spans="2:4">
      <c r="B18" s="8" t="s">
        <v>10</v>
      </c>
      <c r="C18" s="9">
        <f>'התחייבות ממשלתיות'!N13</f>
        <v>2333096.7200000002</v>
      </c>
      <c r="D18" s="10">
        <f t="shared" si="0"/>
        <v>0.2109520829811922</v>
      </c>
    </row>
    <row r="19" spans="2:4">
      <c r="B19" s="8" t="s">
        <v>11</v>
      </c>
      <c r="C19" s="9">
        <f>'תעודות חוב מסחריות'!Q13</f>
        <v>0</v>
      </c>
      <c r="D19" s="10">
        <f t="shared" si="0"/>
        <v>0</v>
      </c>
    </row>
    <row r="20" spans="2:4">
      <c r="B20" s="8" t="s">
        <v>12</v>
      </c>
      <c r="C20" s="9">
        <f>'אגח קונצרני'!Q13</f>
        <v>1731518.4700000011</v>
      </c>
      <c r="D20" s="10">
        <f t="shared" si="0"/>
        <v>0.1565590593976349</v>
      </c>
    </row>
    <row r="21" spans="2:4">
      <c r="B21" s="8" t="s">
        <v>13</v>
      </c>
      <c r="C21" s="9">
        <f>מניות!K13</f>
        <v>224376.52000000002</v>
      </c>
      <c r="D21" s="10">
        <f t="shared" si="0"/>
        <v>2.0287497667936857E-2</v>
      </c>
    </row>
    <row r="22" spans="2:4">
      <c r="B22" s="8" t="s">
        <v>14</v>
      </c>
      <c r="C22" s="9">
        <f>'תעודות סל'!J13</f>
        <v>1089620.7000000002</v>
      </c>
      <c r="D22" s="10">
        <f t="shared" si="0"/>
        <v>9.8520457533549988E-2</v>
      </c>
    </row>
    <row r="23" spans="2:4">
      <c r="B23" s="8" t="s">
        <v>15</v>
      </c>
      <c r="C23" s="9">
        <f>'קרנות נאמנות'!L13</f>
        <v>185615.72999999998</v>
      </c>
      <c r="D23" s="10">
        <f t="shared" si="0"/>
        <v>1.6782855396399753E-2</v>
      </c>
    </row>
    <row r="24" spans="2:4">
      <c r="B24" s="8" t="s">
        <v>16</v>
      </c>
      <c r="C24" s="9">
        <f>'כתבי אופציה'!I13</f>
        <v>0</v>
      </c>
      <c r="D24" s="10">
        <f t="shared" si="0"/>
        <v>0</v>
      </c>
    </row>
    <row r="25" spans="2:4">
      <c r="B25" s="8" t="s">
        <v>17</v>
      </c>
      <c r="C25" s="9">
        <f>אופציות!I13</f>
        <v>0</v>
      </c>
      <c r="D25" s="10">
        <f t="shared" si="0"/>
        <v>0</v>
      </c>
    </row>
    <row r="26" spans="2:4">
      <c r="B26" s="8" t="s">
        <v>18</v>
      </c>
      <c r="C26" s="9">
        <f>'חוזים עתידיים'!I13</f>
        <v>0</v>
      </c>
      <c r="D26" s="10">
        <f t="shared" si="0"/>
        <v>0</v>
      </c>
    </row>
    <row r="27" spans="2:4">
      <c r="B27" s="8" t="s">
        <v>19</v>
      </c>
      <c r="C27" s="9">
        <f>'מוצרים מובנים'!N13</f>
        <v>0</v>
      </c>
      <c r="D27" s="10">
        <f t="shared" si="0"/>
        <v>0</v>
      </c>
    </row>
    <row r="28" spans="2:4">
      <c r="B28" s="8" t="s">
        <v>20</v>
      </c>
      <c r="C28" s="9">
        <f>C29+C30+C31+C32+C33+C34+C35+C36+C37</f>
        <v>4371401.5500000007</v>
      </c>
      <c r="D28" s="10">
        <f t="shared" si="0"/>
        <v>0.39524990739334298</v>
      </c>
    </row>
    <row r="29" spans="2:4">
      <c r="B29" s="8" t="s">
        <v>10</v>
      </c>
      <c r="C29" s="9">
        <f>'לא סחיר - תעודות התחייבות ממשלה'!M13</f>
        <v>3572298.8400000008</v>
      </c>
      <c r="D29" s="10">
        <f t="shared" si="0"/>
        <v>0.32299727433901532</v>
      </c>
    </row>
    <row r="30" spans="2:4">
      <c r="B30" s="8" t="s">
        <v>21</v>
      </c>
      <c r="C30" s="9">
        <f>'לא סחיר - תעודות חוב מסחריות'!P13</f>
        <v>0</v>
      </c>
      <c r="D30" s="10">
        <f t="shared" si="0"/>
        <v>0</v>
      </c>
    </row>
    <row r="31" spans="2:4">
      <c r="B31" s="8" t="s">
        <v>22</v>
      </c>
      <c r="C31" s="9">
        <f>'לא סחיר - אגח קונצרני'!P13</f>
        <v>428837.12999999995</v>
      </c>
      <c r="D31" s="10">
        <f t="shared" si="0"/>
        <v>3.8774254430899158E-2</v>
      </c>
    </row>
    <row r="32" spans="2:4">
      <c r="B32" s="8" t="s">
        <v>23</v>
      </c>
      <c r="C32" s="9">
        <f>'לא סחיר - מניות'!J13</f>
        <v>37.25</v>
      </c>
      <c r="D32" s="10">
        <f t="shared" si="0"/>
        <v>3.3680408633249497E-6</v>
      </c>
    </row>
    <row r="33" spans="2:4">
      <c r="B33" s="8" t="s">
        <v>24</v>
      </c>
      <c r="C33" s="9">
        <f>'לא סחיר - קרנות השקעה'!H13</f>
        <v>388798.26</v>
      </c>
      <c r="D33" s="10">
        <f t="shared" si="0"/>
        <v>3.5154051738782235E-2</v>
      </c>
    </row>
    <row r="34" spans="2:4">
      <c r="B34" s="8" t="s">
        <v>25</v>
      </c>
      <c r="C34" s="9">
        <f>'לא סחיר - כתבי אופציה'!I13</f>
        <v>0</v>
      </c>
      <c r="D34" s="10">
        <f t="shared" si="0"/>
        <v>0</v>
      </c>
    </row>
    <row r="35" spans="2:4">
      <c r="B35" s="8" t="s">
        <v>26</v>
      </c>
      <c r="C35" s="9">
        <f>'לא סחיר - אופציות'!I13</f>
        <v>0</v>
      </c>
      <c r="D35" s="10">
        <f t="shared" si="0"/>
        <v>0</v>
      </c>
    </row>
    <row r="36" spans="2:4">
      <c r="B36" s="8" t="s">
        <v>27</v>
      </c>
      <c r="C36" s="9">
        <f>'לא סחיר - חוזים עתידיים'!I13</f>
        <v>-19324.71</v>
      </c>
      <c r="D36" s="10">
        <f t="shared" si="0"/>
        <v>-1.7472862537423971E-3</v>
      </c>
    </row>
    <row r="37" spans="2:4">
      <c r="B37" s="8" t="s">
        <v>28</v>
      </c>
      <c r="C37" s="9">
        <f>'לא סחיר - מוצרים מובנים'!N13</f>
        <v>754.78</v>
      </c>
      <c r="D37" s="10">
        <f t="shared" si="0"/>
        <v>6.8245097525380019E-5</v>
      </c>
    </row>
    <row r="38" spans="2:4">
      <c r="B38" s="8" t="s">
        <v>29</v>
      </c>
      <c r="C38" s="9">
        <f>הלוואות!M13</f>
        <v>578522.31000000006</v>
      </c>
      <c r="D38" s="10">
        <f t="shared" si="0"/>
        <v>5.2308369944299181E-2</v>
      </c>
    </row>
    <row r="39" spans="2:4">
      <c r="B39" s="8" t="s">
        <v>30</v>
      </c>
      <c r="C39" s="9">
        <f>פקדונות!M13</f>
        <v>1944.81</v>
      </c>
      <c r="D39" s="10">
        <f t="shared" si="0"/>
        <v>1.7584428325914081E-4</v>
      </c>
    </row>
    <row r="40" spans="2:4">
      <c r="B40" s="8" t="s">
        <v>31</v>
      </c>
      <c r="C40" s="9">
        <f>'זכויות מקרקעין'!G13</f>
        <v>35844.729999999996</v>
      </c>
      <c r="D40" s="10">
        <f t="shared" si="0"/>
        <v>3.2409802785194554E-3</v>
      </c>
    </row>
    <row r="41" spans="2:4">
      <c r="B41" s="8" t="s">
        <v>32</v>
      </c>
      <c r="C41" s="9">
        <f>'השקעה בחברות מוחזקות'!H13</f>
        <v>0</v>
      </c>
      <c r="D41" s="10">
        <f t="shared" si="0"/>
        <v>0</v>
      </c>
    </row>
    <row r="42" spans="2:4">
      <c r="B42" s="8" t="s">
        <v>33</v>
      </c>
      <c r="C42" s="9">
        <f>'השקעות אחרות'!I13</f>
        <v>100714.89</v>
      </c>
      <c r="D42" s="10">
        <f t="shared" si="0"/>
        <v>9.1063587936987215E-3</v>
      </c>
    </row>
    <row r="43" spans="2:4">
      <c r="B43" s="7" t="s">
        <v>35</v>
      </c>
      <c r="C43" s="7"/>
      <c r="D43" s="7"/>
    </row>
    <row r="44" spans="2:4">
      <c r="B44" s="8" t="s">
        <v>36</v>
      </c>
      <c r="C44" s="9">
        <f>'עלות מתואמת - אגח קונצרני סחיר'!M13</f>
        <v>0</v>
      </c>
      <c r="D44" s="10">
        <v>0</v>
      </c>
    </row>
    <row r="45" spans="2:4">
      <c r="B45" s="8" t="s">
        <v>37</v>
      </c>
      <c r="C45" s="9">
        <f>'עלות מתואמת - אגח קונצרני לס'!M13</f>
        <v>0</v>
      </c>
      <c r="D45" s="10">
        <v>0</v>
      </c>
    </row>
    <row r="46" spans="2:4">
      <c r="B46" s="8" t="s">
        <v>38</v>
      </c>
      <c r="C46" s="9">
        <f>'עלות מתואמת - מסגרות אשראי מנוצ'!M13</f>
        <v>0</v>
      </c>
      <c r="D46" s="10">
        <v>0</v>
      </c>
    </row>
    <row r="47" spans="2:4">
      <c r="B47" s="8" t="s">
        <v>34</v>
      </c>
      <c r="C47" s="9">
        <f>'התחייבויות להשקעה'!D13</f>
        <v>219249.36</v>
      </c>
      <c r="D47" s="10">
        <f>C47/$C$48</f>
        <v>1.9823914194304501E-2</v>
      </c>
    </row>
    <row r="48" spans="2:4" ht="13.5" thickBot="1">
      <c r="B48" s="4" t="s">
        <v>39</v>
      </c>
      <c r="C48" s="22">
        <f>C16+C17+C28+C38+C39+C40+C41+C42</f>
        <v>11059842.060000002</v>
      </c>
      <c r="D48" s="23">
        <f>D16+D17+D28+D38+D39+D40+D41+D42</f>
        <v>0.99999999999999989</v>
      </c>
    </row>
    <row r="49" spans="2:4" ht="13.5" thickTop="1"/>
    <row r="52" spans="2:4">
      <c r="B52" s="7"/>
      <c r="C52" s="7" t="s">
        <v>40</v>
      </c>
      <c r="D52" s="7" t="s">
        <v>41</v>
      </c>
    </row>
    <row r="54" spans="2:4">
      <c r="C54" s="8" t="s">
        <v>42</v>
      </c>
      <c r="D54" s="11">
        <v>3.923</v>
      </c>
    </row>
    <row r="55" spans="2:4">
      <c r="C55" s="8" t="s">
        <v>43</v>
      </c>
      <c r="D55" s="11">
        <v>3.2627999999999999</v>
      </c>
    </row>
    <row r="56" spans="2:4">
      <c r="C56" s="8" t="s">
        <v>44</v>
      </c>
      <c r="D56" s="11">
        <v>5.9522000000000004</v>
      </c>
    </row>
    <row r="57" spans="2:4">
      <c r="C57" s="8" t="s">
        <v>45</v>
      </c>
      <c r="D57" s="11">
        <v>4.0293000000000001</v>
      </c>
    </row>
    <row r="58" spans="2:4">
      <c r="C58" s="8" t="s">
        <v>46</v>
      </c>
      <c r="D58" s="11">
        <v>2.9266999999999999</v>
      </c>
    </row>
    <row r="59" spans="2:4">
      <c r="C59" s="8" t="s">
        <v>47</v>
      </c>
      <c r="D59" s="11">
        <v>4.4038000000000004</v>
      </c>
    </row>
    <row r="60" spans="2:4">
      <c r="C60" s="8" t="s">
        <v>48</v>
      </c>
      <c r="D60" s="11">
        <v>0.46910000000000002</v>
      </c>
    </row>
    <row r="61" spans="2:4">
      <c r="C61" s="8" t="s">
        <v>49</v>
      </c>
      <c r="D61" s="11">
        <v>5.5311000000000003</v>
      </c>
    </row>
    <row r="62" spans="2:4">
      <c r="C62" s="8" t="s">
        <v>50</v>
      </c>
      <c r="D62" s="11">
        <v>0.59030000000000005</v>
      </c>
    </row>
    <row r="63" spans="2:4">
      <c r="C63" s="8" t="s">
        <v>51</v>
      </c>
      <c r="D63" s="11">
        <v>0.28370000000000001</v>
      </c>
    </row>
    <row r="64" spans="2:4">
      <c r="C64" s="8" t="s">
        <v>52</v>
      </c>
      <c r="D64" s="11">
        <v>2.758</v>
      </c>
    </row>
    <row r="65" spans="3:4">
      <c r="C65" s="8" t="s">
        <v>53</v>
      </c>
      <c r="D65" s="11">
        <v>0.1822</v>
      </c>
    </row>
    <row r="66" spans="3:4">
      <c r="C66" s="8" t="s">
        <v>54</v>
      </c>
      <c r="D66" s="11">
        <v>9.8811999999999998</v>
      </c>
    </row>
    <row r="67" spans="3:4">
      <c r="C67" s="8" t="s">
        <v>55</v>
      </c>
      <c r="D67" s="11">
        <v>0.46489999999999998</v>
      </c>
    </row>
    <row r="68" spans="3:4">
      <c r="C68" s="8" t="s">
        <v>56</v>
      </c>
      <c r="D68" s="11">
        <v>0.57489999999999997</v>
      </c>
    </row>
    <row r="69" spans="3:4">
      <c r="C69" s="8" t="s">
        <v>57</v>
      </c>
      <c r="D69" s="11">
        <v>0.2319</v>
      </c>
    </row>
    <row r="70" spans="3:4">
      <c r="C70" s="8" t="s">
        <v>58</v>
      </c>
      <c r="D70" s="11">
        <v>6.0199999999999997E-2</v>
      </c>
    </row>
    <row r="71" spans="3:4">
      <c r="C71" s="8" t="s">
        <v>59</v>
      </c>
      <c r="D71" s="11">
        <v>0.96930000000000005</v>
      </c>
    </row>
    <row r="72" spans="3:4">
      <c r="C72" s="8" t="s">
        <v>60</v>
      </c>
      <c r="D72" s="11">
        <v>2.12E-2</v>
      </c>
    </row>
    <row r="73" spans="3:4">
      <c r="C73" s="8" t="s">
        <v>61</v>
      </c>
      <c r="D73" s="11">
        <v>5.9794</v>
      </c>
    </row>
    <row r="74" spans="3:4">
      <c r="C74" s="8" t="s">
        <v>62</v>
      </c>
      <c r="D74" s="11">
        <v>1.0827</v>
      </c>
    </row>
    <row r="75" spans="3:4">
      <c r="C75" s="8" t="s">
        <v>63</v>
      </c>
      <c r="D75" s="11">
        <v>0.62463000000000002</v>
      </c>
    </row>
    <row r="76" spans="3:4">
      <c r="C76" s="8" t="s">
        <v>64</v>
      </c>
      <c r="D76" s="11">
        <v>2.5083000000000002</v>
      </c>
    </row>
    <row r="77" spans="3:4">
      <c r="C77" s="8" t="s">
        <v>65</v>
      </c>
      <c r="D77" s="11">
        <v>1.2982</v>
      </c>
    </row>
    <row r="78" spans="3:4">
      <c r="C78" s="8" t="s">
        <v>66</v>
      </c>
      <c r="D78" s="11">
        <v>0.5071</v>
      </c>
    </row>
    <row r="79" spans="3:4">
      <c r="C79" s="8" t="s">
        <v>67</v>
      </c>
      <c r="D79" s="11">
        <v>2.7631999999999999</v>
      </c>
    </row>
    <row r="80" spans="3:4">
      <c r="C80" s="8" t="s">
        <v>68</v>
      </c>
      <c r="D80" s="11">
        <v>0.61860000000000004</v>
      </c>
    </row>
    <row r="81" spans="3:4">
      <c r="C81" s="8" t="s">
        <v>69</v>
      </c>
      <c r="D81" s="11">
        <v>1.0399</v>
      </c>
    </row>
    <row r="82" spans="3:4">
      <c r="C82" s="8" t="s">
        <v>70</v>
      </c>
      <c r="D82" s="11">
        <v>1.4072</v>
      </c>
    </row>
    <row r="83" spans="3:4">
      <c r="C83" s="8" t="s">
        <v>71</v>
      </c>
      <c r="D83" s="11">
        <v>1.6223000000000001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6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2" spans="2:12" ht="18">
      <c r="B2" s="1" t="s">
        <v>0</v>
      </c>
    </row>
    <row r="4" spans="2:12" ht="18">
      <c r="B4" s="1" t="s">
        <v>655</v>
      </c>
    </row>
    <row r="6" spans="2:12">
      <c r="B6" s="2" t="s">
        <v>2</v>
      </c>
    </row>
    <row r="9" spans="2:12">
      <c r="B9" s="4" t="s">
        <v>73</v>
      </c>
      <c r="C9" s="4" t="s">
        <v>74</v>
      </c>
      <c r="D9" s="4" t="s">
        <v>111</v>
      </c>
      <c r="E9" s="4" t="s">
        <v>159</v>
      </c>
      <c r="F9" s="4" t="s">
        <v>78</v>
      </c>
      <c r="G9" s="4" t="s">
        <v>114</v>
      </c>
      <c r="H9" s="4" t="s">
        <v>41</v>
      </c>
      <c r="I9" s="4" t="s">
        <v>81</v>
      </c>
      <c r="J9" s="4" t="s">
        <v>115</v>
      </c>
      <c r="K9" s="4" t="s">
        <v>116</v>
      </c>
      <c r="L9" s="4" t="s">
        <v>83</v>
      </c>
    </row>
    <row r="10" spans="2:12">
      <c r="B10" s="5"/>
      <c r="C10" s="5"/>
      <c r="D10" s="5"/>
      <c r="E10" s="5"/>
      <c r="F10" s="5"/>
      <c r="G10" s="5" t="s">
        <v>119</v>
      </c>
      <c r="H10" s="5" t="s">
        <v>120</v>
      </c>
      <c r="I10" s="5" t="s">
        <v>85</v>
      </c>
      <c r="J10" s="5" t="s">
        <v>84</v>
      </c>
      <c r="K10" s="5" t="s">
        <v>84</v>
      </c>
      <c r="L10" s="5" t="s">
        <v>84</v>
      </c>
    </row>
    <row r="13" spans="2:12" ht="13.5" thickBot="1">
      <c r="B13" s="4" t="s">
        <v>656</v>
      </c>
      <c r="C13" s="12"/>
      <c r="D13" s="4"/>
      <c r="E13" s="4"/>
      <c r="F13" s="4"/>
      <c r="G13" s="22">
        <f>G29+G48</f>
        <v>0</v>
      </c>
      <c r="I13" s="22">
        <f>I29+I48</f>
        <v>0</v>
      </c>
      <c r="K13" s="23">
        <f>K29+K48</f>
        <v>0</v>
      </c>
      <c r="L13" s="23">
        <f>L29+L48</f>
        <v>0</v>
      </c>
    </row>
    <row r="14" spans="2:12" ht="13.5" thickTop="1"/>
    <row r="16" spans="2:12">
      <c r="B16" s="4" t="s">
        <v>657</v>
      </c>
      <c r="C16" s="12"/>
      <c r="D16" s="4"/>
      <c r="E16" s="4"/>
      <c r="F16" s="4"/>
    </row>
    <row r="17" spans="2:12">
      <c r="B17" s="13" t="s">
        <v>658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21">
        <v>0</v>
      </c>
      <c r="L17" s="21">
        <f>I17/'סיכום נכסי ההשקעה'!$C$48</f>
        <v>0</v>
      </c>
    </row>
    <row r="18" spans="2:12" ht="13.5" thickBot="1">
      <c r="B18" s="13" t="s">
        <v>659</v>
      </c>
      <c r="C18" s="14"/>
      <c r="D18" s="13"/>
      <c r="E18" s="13"/>
      <c r="F18" s="13"/>
      <c r="G18" s="19">
        <f>G17</f>
        <v>0</v>
      </c>
      <c r="I18" s="19">
        <f>I17</f>
        <v>0</v>
      </c>
      <c r="K18" s="20">
        <f>K17</f>
        <v>0</v>
      </c>
      <c r="L18" s="20">
        <f>L17</f>
        <v>0</v>
      </c>
    </row>
    <row r="19" spans="2:12" ht="13.5" thickTop="1"/>
    <row r="20" spans="2:12">
      <c r="B20" s="13" t="s">
        <v>660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21">
        <v>0</v>
      </c>
      <c r="L20" s="21">
        <f>I20/'סיכום נכסי ההשקעה'!$C$48</f>
        <v>0</v>
      </c>
    </row>
    <row r="21" spans="2:12" ht="13.5" thickBot="1">
      <c r="B21" s="13" t="s">
        <v>661</v>
      </c>
      <c r="C21" s="35"/>
      <c r="D21" s="34"/>
      <c r="E21" s="34"/>
      <c r="F21" s="34"/>
      <c r="G21" s="19">
        <f>G20</f>
        <v>0</v>
      </c>
      <c r="H21" s="30"/>
      <c r="I21" s="19">
        <f>I20</f>
        <v>0</v>
      </c>
      <c r="J21" s="30"/>
      <c r="K21" s="20">
        <f>K20</f>
        <v>0</v>
      </c>
      <c r="L21" s="20">
        <f>L20</f>
        <v>0</v>
      </c>
    </row>
    <row r="22" spans="2:12" ht="13.5" thickTop="1"/>
    <row r="23" spans="2:12">
      <c r="B23" s="13" t="s">
        <v>662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21">
        <v>0</v>
      </c>
      <c r="L23" s="21">
        <f>I23/'סיכום נכסי ההשקעה'!$C$48</f>
        <v>0</v>
      </c>
    </row>
    <row r="24" spans="2:12" ht="13.5" thickBot="1">
      <c r="B24" s="13" t="s">
        <v>663</v>
      </c>
      <c r="C24" s="35"/>
      <c r="D24" s="34"/>
      <c r="E24" s="34"/>
      <c r="F24" s="34"/>
      <c r="G24" s="19">
        <f>G23</f>
        <v>0</v>
      </c>
      <c r="H24" s="30"/>
      <c r="I24" s="19">
        <f>I23</f>
        <v>0</v>
      </c>
      <c r="J24" s="30"/>
      <c r="K24" s="20">
        <f>K23</f>
        <v>0</v>
      </c>
      <c r="L24" s="20">
        <f>L23</f>
        <v>0</v>
      </c>
    </row>
    <row r="25" spans="2:12" ht="13.5" thickTop="1"/>
    <row r="26" spans="2:12">
      <c r="B26" s="13" t="s">
        <v>664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21">
        <v>0</v>
      </c>
      <c r="L26" s="21">
        <f>I26/'סיכום נכסי ההשקעה'!$C$48</f>
        <v>0</v>
      </c>
    </row>
    <row r="27" spans="2:12" ht="13.5" thickBot="1">
      <c r="B27" s="13" t="s">
        <v>665</v>
      </c>
      <c r="C27" s="35"/>
      <c r="D27" s="34"/>
      <c r="E27" s="34"/>
      <c r="F27" s="34"/>
      <c r="G27" s="19">
        <f>G26</f>
        <v>0</v>
      </c>
      <c r="H27" s="30"/>
      <c r="I27" s="19">
        <f>I26</f>
        <v>0</v>
      </c>
      <c r="J27" s="30"/>
      <c r="K27" s="20">
        <f>K26</f>
        <v>0</v>
      </c>
      <c r="L27" s="20">
        <f>L26</f>
        <v>0</v>
      </c>
    </row>
    <row r="28" spans="2:12" ht="13.5" thickTop="1"/>
    <row r="29" spans="2:12" ht="13.5" thickBot="1">
      <c r="B29" s="4" t="s">
        <v>666</v>
      </c>
      <c r="C29" s="12"/>
      <c r="D29" s="4"/>
      <c r="E29" s="4"/>
      <c r="F29" s="4"/>
      <c r="G29" s="22">
        <f>G18+G21+G24+G27</f>
        <v>0</v>
      </c>
      <c r="I29" s="22">
        <f>I18+I21+I24+I27</f>
        <v>0</v>
      </c>
      <c r="K29" s="23">
        <f>K18+K21+K24+K27</f>
        <v>0</v>
      </c>
      <c r="L29" s="23">
        <f>L18+L21+L24+L27</f>
        <v>0</v>
      </c>
    </row>
    <row r="30" spans="2:12" ht="13.5" thickTop="1"/>
    <row r="32" spans="2:12">
      <c r="B32" s="4" t="s">
        <v>667</v>
      </c>
      <c r="C32" s="12"/>
      <c r="D32" s="4"/>
      <c r="E32" s="4"/>
      <c r="F32" s="4"/>
    </row>
    <row r="33" spans="2:12">
      <c r="B33" s="13" t="s">
        <v>658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21">
        <v>0</v>
      </c>
      <c r="L33" s="21">
        <f>I33/'סיכום נכסי ההשקעה'!$C$48</f>
        <v>0</v>
      </c>
    </row>
    <row r="34" spans="2:12" ht="13.5" thickBot="1">
      <c r="B34" s="13" t="s">
        <v>659</v>
      </c>
      <c r="C34" s="35"/>
      <c r="D34" s="34"/>
      <c r="E34" s="34"/>
      <c r="F34" s="34"/>
      <c r="G34" s="19">
        <f>G33</f>
        <v>0</v>
      </c>
      <c r="H34" s="30"/>
      <c r="I34" s="19">
        <f>I33</f>
        <v>0</v>
      </c>
      <c r="J34" s="30"/>
      <c r="K34" s="20">
        <f>K33</f>
        <v>0</v>
      </c>
      <c r="L34" s="20">
        <f>L33</f>
        <v>0</v>
      </c>
    </row>
    <row r="35" spans="2:12" ht="13.5" thickTop="1"/>
    <row r="36" spans="2:12">
      <c r="B36" s="13" t="s">
        <v>668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21">
        <v>0</v>
      </c>
      <c r="L36" s="21">
        <f>I36/'סיכום נכסי ההשקעה'!$C$48</f>
        <v>0</v>
      </c>
    </row>
    <row r="37" spans="2:12" ht="13.5" thickBot="1">
      <c r="B37" s="13" t="s">
        <v>669</v>
      </c>
      <c r="C37" s="35"/>
      <c r="D37" s="34"/>
      <c r="E37" s="34"/>
      <c r="F37" s="34"/>
      <c r="G37" s="19">
        <f>G36</f>
        <v>0</v>
      </c>
      <c r="H37" s="30"/>
      <c r="I37" s="19">
        <f>I36</f>
        <v>0</v>
      </c>
      <c r="J37" s="30"/>
      <c r="K37" s="20">
        <f>K36</f>
        <v>0</v>
      </c>
      <c r="L37" s="20">
        <f>L36</f>
        <v>0</v>
      </c>
    </row>
    <row r="38" spans="2:12" ht="13.5" thickTop="1"/>
    <row r="39" spans="2:12">
      <c r="B39" s="13" t="s">
        <v>662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21">
        <v>0</v>
      </c>
      <c r="L39" s="21">
        <f>I39/'סיכום נכסי ההשקעה'!$C$48</f>
        <v>0</v>
      </c>
    </row>
    <row r="40" spans="2:12" ht="13.5" thickBot="1">
      <c r="B40" s="13" t="s">
        <v>663</v>
      </c>
      <c r="C40" s="35"/>
      <c r="D40" s="34"/>
      <c r="E40" s="34"/>
      <c r="F40" s="34"/>
      <c r="G40" s="19">
        <f>G39</f>
        <v>0</v>
      </c>
      <c r="H40" s="30"/>
      <c r="I40" s="19">
        <f>I39</f>
        <v>0</v>
      </c>
      <c r="J40" s="30"/>
      <c r="K40" s="20">
        <f>K39</f>
        <v>0</v>
      </c>
      <c r="L40" s="20">
        <f>L39</f>
        <v>0</v>
      </c>
    </row>
    <row r="41" spans="2:12" ht="13.5" thickTop="1"/>
    <row r="42" spans="2:12">
      <c r="B42" s="13" t="s">
        <v>670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21">
        <v>0</v>
      </c>
      <c r="L42" s="21">
        <f>I42/'סיכום נכסי ההשקעה'!$C$48</f>
        <v>0</v>
      </c>
    </row>
    <row r="43" spans="2:12" ht="13.5" thickBot="1">
      <c r="B43" s="13" t="s">
        <v>671</v>
      </c>
      <c r="C43" s="35"/>
      <c r="D43" s="34"/>
      <c r="E43" s="34"/>
      <c r="F43" s="34"/>
      <c r="G43" s="19">
        <f>G42</f>
        <v>0</v>
      </c>
      <c r="H43" s="30"/>
      <c r="I43" s="19">
        <f>I42</f>
        <v>0</v>
      </c>
      <c r="J43" s="30"/>
      <c r="K43" s="20">
        <f>K42</f>
        <v>0</v>
      </c>
      <c r="L43" s="20">
        <f>L42</f>
        <v>0</v>
      </c>
    </row>
    <row r="44" spans="2:12" ht="13.5" thickTop="1"/>
    <row r="45" spans="2:12">
      <c r="B45" s="13" t="s">
        <v>664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21">
        <v>0</v>
      </c>
      <c r="L45" s="21">
        <f>I45/'סיכום נכסי ההשקעה'!$C$48</f>
        <v>0</v>
      </c>
    </row>
    <row r="46" spans="2:12" ht="13.5" thickBot="1">
      <c r="B46" s="13" t="s">
        <v>665</v>
      </c>
      <c r="C46" s="35"/>
      <c r="D46" s="34"/>
      <c r="E46" s="34"/>
      <c r="F46" s="34"/>
      <c r="G46" s="19">
        <f>G45</f>
        <v>0</v>
      </c>
      <c r="H46" s="30"/>
      <c r="I46" s="19">
        <f>I45</f>
        <v>0</v>
      </c>
      <c r="J46" s="30"/>
      <c r="K46" s="20">
        <f>K45</f>
        <v>0</v>
      </c>
      <c r="L46" s="20">
        <f>L45</f>
        <v>0</v>
      </c>
    </row>
    <row r="47" spans="2:12" ht="13.5" thickTop="1"/>
    <row r="48" spans="2:12" ht="13.5" thickBot="1">
      <c r="B48" s="4" t="s">
        <v>672</v>
      </c>
      <c r="C48" s="12"/>
      <c r="D48" s="4"/>
      <c r="E48" s="4"/>
      <c r="F48" s="4"/>
      <c r="G48" s="22">
        <f>G34+G37+G40+G43+G46</f>
        <v>0</v>
      </c>
      <c r="I48" s="22">
        <f>I34+I37+I40+I43+I46</f>
        <v>0</v>
      </c>
      <c r="K48" s="23">
        <f>K34+K37+K40+K43+K46</f>
        <v>0</v>
      </c>
      <c r="L48" s="23">
        <f>L34+L37+L40+L43+L46</f>
        <v>0</v>
      </c>
    </row>
    <row r="49" spans="2:6" ht="13.5" thickTop="1"/>
    <row r="52" spans="2:6">
      <c r="B52" s="8" t="s">
        <v>109</v>
      </c>
      <c r="C52" s="15"/>
      <c r="D52" s="8"/>
      <c r="E52" s="8"/>
      <c r="F52" s="8"/>
    </row>
    <row r="56" spans="2:6">
      <c r="B56" s="2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2" spans="2:11" ht="18">
      <c r="B2" s="1" t="s">
        <v>0</v>
      </c>
    </row>
    <row r="4" spans="2:11" ht="18">
      <c r="B4" s="1" t="s">
        <v>673</v>
      </c>
    </row>
    <row r="6" spans="2:11">
      <c r="B6" s="2" t="s">
        <v>2</v>
      </c>
    </row>
    <row r="9" spans="2:11">
      <c r="B9" s="4" t="s">
        <v>73</v>
      </c>
      <c r="C9" s="4" t="s">
        <v>74</v>
      </c>
      <c r="D9" s="4" t="s">
        <v>111</v>
      </c>
      <c r="E9" s="4" t="s">
        <v>159</v>
      </c>
      <c r="F9" s="4" t="s">
        <v>78</v>
      </c>
      <c r="G9" s="4" t="s">
        <v>114</v>
      </c>
      <c r="H9" s="4" t="s">
        <v>41</v>
      </c>
      <c r="I9" s="4" t="s">
        <v>81</v>
      </c>
      <c r="J9" s="4" t="s">
        <v>116</v>
      </c>
      <c r="K9" s="4" t="s">
        <v>83</v>
      </c>
    </row>
    <row r="10" spans="2:11">
      <c r="B10" s="5"/>
      <c r="C10" s="5"/>
      <c r="D10" s="5"/>
      <c r="E10" s="5"/>
      <c r="F10" s="5"/>
      <c r="G10" s="5" t="s">
        <v>119</v>
      </c>
      <c r="H10" s="5" t="s">
        <v>120</v>
      </c>
      <c r="I10" s="5" t="s">
        <v>85</v>
      </c>
      <c r="J10" s="5" t="s">
        <v>84</v>
      </c>
      <c r="K10" s="5" t="s">
        <v>84</v>
      </c>
    </row>
    <row r="13" spans="2:11" ht="13.5" thickBot="1">
      <c r="B13" s="4" t="s">
        <v>674</v>
      </c>
      <c r="C13" s="12"/>
      <c r="D13" s="4"/>
      <c r="E13" s="4"/>
      <c r="F13" s="4"/>
      <c r="G13" s="22">
        <f>G20+G27</f>
        <v>0</v>
      </c>
      <c r="I13" s="22">
        <f>I20+I27</f>
        <v>0</v>
      </c>
      <c r="J13" s="23">
        <f>J20+J27</f>
        <v>0</v>
      </c>
      <c r="K13" s="23">
        <f>K20+K27</f>
        <v>0</v>
      </c>
    </row>
    <row r="14" spans="2:11" ht="13.5" thickTop="1"/>
    <row r="16" spans="2:11">
      <c r="B16" s="4" t="s">
        <v>675</v>
      </c>
      <c r="C16" s="12"/>
      <c r="D16" s="4"/>
      <c r="E16" s="4"/>
      <c r="F16" s="4"/>
    </row>
    <row r="17" spans="2:11">
      <c r="B17" s="13" t="s">
        <v>676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21">
        <v>0</v>
      </c>
      <c r="K17" s="21">
        <f>I17/'סיכום נכסי ההשקעה'!$C$48</f>
        <v>0</v>
      </c>
    </row>
    <row r="18" spans="2:11" ht="13.5" thickBot="1">
      <c r="B18" s="13" t="s">
        <v>677</v>
      </c>
      <c r="C18" s="14"/>
      <c r="D18" s="13"/>
      <c r="E18" s="13"/>
      <c r="F18" s="13"/>
      <c r="G18" s="19">
        <f>G17</f>
        <v>0</v>
      </c>
      <c r="I18" s="19">
        <f>I17</f>
        <v>0</v>
      </c>
      <c r="J18" s="20">
        <f>J17</f>
        <v>0</v>
      </c>
      <c r="K18" s="20">
        <f>K17</f>
        <v>0</v>
      </c>
    </row>
    <row r="19" spans="2:11" ht="13.5" thickTop="1"/>
    <row r="20" spans="2:11" ht="13.5" thickBot="1">
      <c r="B20" s="4" t="s">
        <v>678</v>
      </c>
      <c r="C20" s="12"/>
      <c r="D20" s="4"/>
      <c r="E20" s="4"/>
      <c r="F20" s="4"/>
      <c r="G20" s="22">
        <f>G18</f>
        <v>0</v>
      </c>
      <c r="I20" s="22">
        <f>I18</f>
        <v>0</v>
      </c>
      <c r="J20" s="23">
        <f>J18</f>
        <v>0</v>
      </c>
      <c r="K20" s="23">
        <f>K18</f>
        <v>0</v>
      </c>
    </row>
    <row r="21" spans="2:11" ht="13.5" thickTop="1"/>
    <row r="23" spans="2:11">
      <c r="B23" s="4" t="s">
        <v>679</v>
      </c>
      <c r="C23" s="12"/>
      <c r="D23" s="4"/>
      <c r="E23" s="4"/>
      <c r="F23" s="4"/>
    </row>
    <row r="24" spans="2:11">
      <c r="B24" s="13" t="s">
        <v>680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21">
        <v>0</v>
      </c>
      <c r="K24" s="21">
        <f>I24/'סיכום נכסי ההשקעה'!$C$48</f>
        <v>0</v>
      </c>
    </row>
    <row r="25" spans="2:11" ht="13.5" thickBot="1">
      <c r="B25" s="13" t="s">
        <v>681</v>
      </c>
      <c r="C25" s="35"/>
      <c r="D25" s="34"/>
      <c r="E25" s="34"/>
      <c r="F25" s="34"/>
      <c r="G25" s="19">
        <f>G24</f>
        <v>0</v>
      </c>
      <c r="H25" s="30"/>
      <c r="I25" s="19">
        <f>I24</f>
        <v>0</v>
      </c>
      <c r="J25" s="20">
        <f>J24</f>
        <v>0</v>
      </c>
      <c r="K25" s="20">
        <f>K24</f>
        <v>0</v>
      </c>
    </row>
    <row r="26" spans="2:11" ht="13.5" thickTop="1"/>
    <row r="27" spans="2:11" ht="13.5" thickBot="1">
      <c r="B27" s="4" t="s">
        <v>682</v>
      </c>
      <c r="C27" s="12"/>
      <c r="D27" s="4"/>
      <c r="E27" s="4"/>
      <c r="F27" s="4"/>
      <c r="G27" s="22">
        <f>G25</f>
        <v>0</v>
      </c>
      <c r="I27" s="22">
        <f>I25</f>
        <v>0</v>
      </c>
      <c r="J27" s="23">
        <f>J25</f>
        <v>0</v>
      </c>
      <c r="K27" s="23">
        <f>K25</f>
        <v>0</v>
      </c>
    </row>
    <row r="28" spans="2:11" ht="13.5" thickTop="1"/>
    <row r="31" spans="2:11">
      <c r="B31" s="8" t="s">
        <v>109</v>
      </c>
      <c r="C31" s="15"/>
      <c r="D31" s="8"/>
      <c r="E31" s="8"/>
      <c r="F31" s="8"/>
    </row>
    <row r="35" spans="2:2">
      <c r="B35" s="2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6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2" spans="2:17" ht="18">
      <c r="B2" s="1" t="s">
        <v>0</v>
      </c>
    </row>
    <row r="4" spans="2:17" ht="18">
      <c r="B4" s="1" t="s">
        <v>683</v>
      </c>
    </row>
    <row r="6" spans="2:17">
      <c r="B6" s="2" t="s">
        <v>2</v>
      </c>
    </row>
    <row r="9" spans="2:17">
      <c r="B9" s="4" t="s">
        <v>73</v>
      </c>
      <c r="C9" s="4" t="s">
        <v>74</v>
      </c>
      <c r="D9" s="4" t="s">
        <v>684</v>
      </c>
      <c r="E9" s="4" t="s">
        <v>76</v>
      </c>
      <c r="F9" s="4" t="s">
        <v>77</v>
      </c>
      <c r="G9" s="4" t="s">
        <v>112</v>
      </c>
      <c r="H9" s="4" t="s">
        <v>113</v>
      </c>
      <c r="I9" s="4" t="s">
        <v>78</v>
      </c>
      <c r="J9" s="4" t="s">
        <v>79</v>
      </c>
      <c r="K9" s="4" t="s">
        <v>80</v>
      </c>
      <c r="L9" s="4" t="s">
        <v>114</v>
      </c>
      <c r="M9" s="4" t="s">
        <v>41</v>
      </c>
      <c r="N9" s="4" t="s">
        <v>81</v>
      </c>
      <c r="O9" s="4" t="s">
        <v>115</v>
      </c>
      <c r="P9" s="4" t="s">
        <v>116</v>
      </c>
      <c r="Q9" s="4" t="s">
        <v>83</v>
      </c>
    </row>
    <row r="10" spans="2:17">
      <c r="B10" s="5"/>
      <c r="C10" s="5"/>
      <c r="D10" s="5"/>
      <c r="E10" s="5"/>
      <c r="F10" s="5"/>
      <c r="G10" s="5" t="s">
        <v>117</v>
      </c>
      <c r="H10" s="5" t="s">
        <v>118</v>
      </c>
      <c r="I10" s="5"/>
      <c r="J10" s="5" t="s">
        <v>84</v>
      </c>
      <c r="K10" s="5" t="s">
        <v>84</v>
      </c>
      <c r="L10" s="5" t="s">
        <v>119</v>
      </c>
      <c r="M10" s="5" t="s">
        <v>120</v>
      </c>
      <c r="N10" s="5" t="s">
        <v>85</v>
      </c>
      <c r="O10" s="5" t="s">
        <v>84</v>
      </c>
      <c r="P10" s="5" t="s">
        <v>84</v>
      </c>
      <c r="Q10" s="5" t="s">
        <v>84</v>
      </c>
    </row>
    <row r="13" spans="2:17" ht="13.5" thickBot="1">
      <c r="B13" s="4" t="s">
        <v>685</v>
      </c>
      <c r="C13" s="12"/>
      <c r="D13" s="4"/>
      <c r="E13" s="4"/>
      <c r="F13" s="4"/>
      <c r="G13" s="4"/>
      <c r="H13" s="25">
        <v>2.14</v>
      </c>
      <c r="I13" s="4"/>
      <c r="K13" s="23">
        <v>1.26E-2</v>
      </c>
      <c r="L13" s="22">
        <f>L36+L58</f>
        <v>0.18</v>
      </c>
      <c r="N13" s="22">
        <f>N36+N58</f>
        <v>0</v>
      </c>
      <c r="P13" s="23">
        <f>P36+P58</f>
        <v>1</v>
      </c>
      <c r="Q13" s="23">
        <f>Q36+Q58</f>
        <v>0</v>
      </c>
    </row>
    <row r="14" spans="2:17" ht="13.5" thickTop="1"/>
    <row r="16" spans="2:17">
      <c r="B16" s="4" t="s">
        <v>686</v>
      </c>
      <c r="C16" s="12"/>
      <c r="D16" s="4"/>
      <c r="E16" s="4"/>
      <c r="F16" s="4"/>
      <c r="G16" s="4"/>
      <c r="I16" s="4"/>
    </row>
    <row r="17" spans="2:17">
      <c r="B17" s="13" t="s">
        <v>687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21">
        <v>0</v>
      </c>
      <c r="Q17" s="21">
        <f>N17/'סיכום נכסי ההשקעה'!$C$48</f>
        <v>0</v>
      </c>
    </row>
    <row r="18" spans="2:17" ht="13.5" thickBot="1">
      <c r="B18" s="13" t="s">
        <v>688</v>
      </c>
      <c r="C18" s="14"/>
      <c r="D18" s="13"/>
      <c r="E18" s="13"/>
      <c r="F18" s="13"/>
      <c r="G18" s="13"/>
      <c r="I18" s="13"/>
      <c r="L18" s="19">
        <f>L17</f>
        <v>0</v>
      </c>
      <c r="N18" s="19">
        <f>N17</f>
        <v>0</v>
      </c>
      <c r="P18" s="20">
        <f>P17</f>
        <v>0</v>
      </c>
      <c r="Q18" s="20">
        <f>Q17</f>
        <v>0</v>
      </c>
    </row>
    <row r="19" spans="2:17" ht="13.5" thickTop="1"/>
    <row r="20" spans="2:17">
      <c r="B20" s="13" t="s">
        <v>689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21">
        <v>0</v>
      </c>
      <c r="Q20" s="21">
        <f>N20/'סיכום נכסי ההשקעה'!$C$48</f>
        <v>0</v>
      </c>
    </row>
    <row r="21" spans="2:17" ht="13.5" thickBot="1">
      <c r="B21" s="13" t="s">
        <v>690</v>
      </c>
      <c r="C21" s="35"/>
      <c r="D21" s="34"/>
      <c r="E21" s="34"/>
      <c r="F21" s="34"/>
      <c r="G21" s="34"/>
      <c r="H21" s="30"/>
      <c r="I21" s="34"/>
      <c r="J21" s="30"/>
      <c r="K21" s="30"/>
      <c r="L21" s="19">
        <f>L20</f>
        <v>0</v>
      </c>
      <c r="M21" s="30"/>
      <c r="N21" s="19">
        <f>N20</f>
        <v>0</v>
      </c>
      <c r="O21" s="30"/>
      <c r="P21" s="20">
        <f>P20</f>
        <v>0</v>
      </c>
      <c r="Q21" s="20">
        <f>Q20</f>
        <v>0</v>
      </c>
    </row>
    <row r="22" spans="2:17" ht="13.5" thickTop="1"/>
    <row r="23" spans="2:17">
      <c r="B23" s="13" t="s">
        <v>691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21">
        <v>0</v>
      </c>
      <c r="Q23" s="21">
        <f>N23/'סיכום נכסי ההשקעה'!$C$48</f>
        <v>0</v>
      </c>
    </row>
    <row r="24" spans="2:17" ht="13.5" thickBot="1">
      <c r="B24" s="13" t="s">
        <v>692</v>
      </c>
      <c r="C24" s="35"/>
      <c r="D24" s="34"/>
      <c r="E24" s="34"/>
      <c r="F24" s="34"/>
      <c r="G24" s="34"/>
      <c r="H24" s="30"/>
      <c r="I24" s="34"/>
      <c r="J24" s="30"/>
      <c r="K24" s="30"/>
      <c r="L24" s="19">
        <f>L23</f>
        <v>0</v>
      </c>
      <c r="M24" s="30"/>
      <c r="N24" s="19">
        <f>N23</f>
        <v>0</v>
      </c>
      <c r="O24" s="30"/>
      <c r="P24" s="20">
        <f>P23</f>
        <v>0</v>
      </c>
      <c r="Q24" s="20">
        <f>Q23</f>
        <v>0</v>
      </c>
    </row>
    <row r="25" spans="2:17" ht="13.5" thickTop="1"/>
    <row r="26" spans="2:17">
      <c r="B26" s="13" t="s">
        <v>693</v>
      </c>
      <c r="C26" s="14"/>
      <c r="D26" s="13"/>
      <c r="E26" s="13"/>
      <c r="F26" s="13"/>
      <c r="G26" s="13"/>
      <c r="I26" s="13"/>
    </row>
    <row r="27" spans="2:17">
      <c r="B27" s="8" t="s">
        <v>694</v>
      </c>
      <c r="C27" s="15">
        <v>1108620</v>
      </c>
      <c r="D27" s="8" t="s">
        <v>695</v>
      </c>
      <c r="E27" s="8" t="s">
        <v>279</v>
      </c>
      <c r="F27" s="8" t="s">
        <v>222</v>
      </c>
      <c r="G27" s="38">
        <v>39440</v>
      </c>
      <c r="H27" s="15">
        <v>2.14</v>
      </c>
      <c r="I27" s="8" t="s">
        <v>90</v>
      </c>
      <c r="J27" s="17">
        <v>4.1000000000000002E-2</v>
      </c>
      <c r="K27" s="10">
        <v>1.26E-2</v>
      </c>
      <c r="L27" s="9">
        <v>0.18</v>
      </c>
      <c r="M27" s="9">
        <v>120.17</v>
      </c>
      <c r="N27" s="9">
        <v>0</v>
      </c>
      <c r="O27" s="10">
        <v>0</v>
      </c>
      <c r="P27" s="10">
        <v>1</v>
      </c>
      <c r="Q27" s="21">
        <f>N27/'סיכום נכסי ההשקעה'!$C$48</f>
        <v>0</v>
      </c>
    </row>
    <row r="28" spans="2:17" ht="13.5" thickBot="1">
      <c r="B28" s="13" t="s">
        <v>696</v>
      </c>
      <c r="C28" s="14"/>
      <c r="D28" s="13"/>
      <c r="E28" s="13"/>
      <c r="F28" s="13"/>
      <c r="G28" s="13"/>
      <c r="H28" s="24">
        <v>2.14</v>
      </c>
      <c r="I28" s="13"/>
      <c r="K28" s="20">
        <v>1.26E-2</v>
      </c>
      <c r="L28" s="19">
        <f>L27</f>
        <v>0.18</v>
      </c>
      <c r="N28" s="19">
        <f>N27</f>
        <v>0</v>
      </c>
      <c r="P28" s="20">
        <f>P27</f>
        <v>1</v>
      </c>
      <c r="Q28" s="20">
        <f>Q27</f>
        <v>0</v>
      </c>
    </row>
    <row r="29" spans="2:17" ht="13.5" thickTop="1"/>
    <row r="30" spans="2:17">
      <c r="B30" s="13" t="s">
        <v>697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21">
        <v>0</v>
      </c>
      <c r="Q30" s="21">
        <f>N30/'סיכום נכסי ההשקעה'!$C$48</f>
        <v>0</v>
      </c>
    </row>
    <row r="31" spans="2:17" ht="13.5" thickBot="1">
      <c r="B31" s="13" t="s">
        <v>698</v>
      </c>
      <c r="C31" s="35"/>
      <c r="D31" s="34"/>
      <c r="E31" s="34"/>
      <c r="F31" s="34"/>
      <c r="G31" s="34"/>
      <c r="H31" s="30"/>
      <c r="I31" s="34"/>
      <c r="J31" s="30"/>
      <c r="K31" s="30"/>
      <c r="L31" s="19">
        <f>L30</f>
        <v>0</v>
      </c>
      <c r="M31" s="30"/>
      <c r="N31" s="19">
        <f>N30</f>
        <v>0</v>
      </c>
      <c r="O31" s="30"/>
      <c r="P31" s="20">
        <f>P30</f>
        <v>0</v>
      </c>
      <c r="Q31" s="20">
        <f>Q30</f>
        <v>0</v>
      </c>
    </row>
    <row r="32" spans="2:17" ht="13.5" thickTop="1"/>
    <row r="33" spans="2:17">
      <c r="B33" s="13" t="s">
        <v>699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21">
        <v>0</v>
      </c>
      <c r="Q33" s="21">
        <f>N33/'סיכום נכסי ההשקעה'!$C$48</f>
        <v>0</v>
      </c>
    </row>
    <row r="34" spans="2:17" ht="13.5" thickBot="1">
      <c r="B34" s="13" t="s">
        <v>700</v>
      </c>
      <c r="C34" s="35"/>
      <c r="D34" s="34"/>
      <c r="E34" s="34"/>
      <c r="F34" s="34"/>
      <c r="G34" s="34"/>
      <c r="H34" s="30"/>
      <c r="I34" s="34"/>
      <c r="J34" s="30"/>
      <c r="K34" s="30"/>
      <c r="L34" s="19">
        <f>L33</f>
        <v>0</v>
      </c>
      <c r="M34" s="30"/>
      <c r="N34" s="19">
        <f>N33</f>
        <v>0</v>
      </c>
      <c r="O34" s="30"/>
      <c r="P34" s="20">
        <f>P33</f>
        <v>0</v>
      </c>
      <c r="Q34" s="20">
        <f>Q33</f>
        <v>0</v>
      </c>
    </row>
    <row r="35" spans="2:17" ht="13.5" thickTop="1"/>
    <row r="36" spans="2:17" ht="13.5" thickBot="1">
      <c r="B36" s="4" t="s">
        <v>701</v>
      </c>
      <c r="C36" s="12"/>
      <c r="D36" s="4"/>
      <c r="E36" s="4"/>
      <c r="F36" s="4"/>
      <c r="G36" s="4"/>
      <c r="H36" s="25">
        <v>2.14</v>
      </c>
      <c r="I36" s="4"/>
      <c r="K36" s="23">
        <v>1.26E-2</v>
      </c>
      <c r="L36" s="22">
        <f>L18+L21+L24+L28+L31+L34</f>
        <v>0.18</v>
      </c>
      <c r="N36" s="22">
        <f>N18+N21+N24+N28+N31+N34</f>
        <v>0</v>
      </c>
      <c r="P36" s="23">
        <f>P18+P21+P24+P28+P31+P34</f>
        <v>1</v>
      </c>
      <c r="Q36" s="23">
        <f>Q18+Q21+Q24+Q28+Q31+Q34</f>
        <v>0</v>
      </c>
    </row>
    <row r="37" spans="2:17" ht="13.5" thickTop="1"/>
    <row r="39" spans="2:17">
      <c r="B39" s="4" t="s">
        <v>702</v>
      </c>
      <c r="C39" s="12"/>
      <c r="D39" s="4"/>
      <c r="E39" s="4"/>
      <c r="F39" s="4"/>
      <c r="G39" s="4"/>
      <c r="I39" s="4"/>
    </row>
    <row r="40" spans="2:17">
      <c r="B40" s="13" t="s">
        <v>687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21">
        <v>0</v>
      </c>
      <c r="Q40" s="21">
        <f>N40/'סיכום נכסי ההשקעה'!$C$48</f>
        <v>0</v>
      </c>
    </row>
    <row r="41" spans="2:17" ht="13.5" thickBot="1">
      <c r="B41" s="13" t="s">
        <v>688</v>
      </c>
      <c r="C41" s="35"/>
      <c r="D41" s="34"/>
      <c r="E41" s="34"/>
      <c r="F41" s="34"/>
      <c r="G41" s="34"/>
      <c r="H41" s="30"/>
      <c r="I41" s="34"/>
      <c r="J41" s="30"/>
      <c r="K41" s="30"/>
      <c r="L41" s="19">
        <f>L40</f>
        <v>0</v>
      </c>
      <c r="M41" s="30"/>
      <c r="N41" s="19">
        <f>N40</f>
        <v>0</v>
      </c>
      <c r="O41" s="30"/>
      <c r="P41" s="20">
        <f>P40</f>
        <v>0</v>
      </c>
      <c r="Q41" s="20">
        <f>Q40</f>
        <v>0</v>
      </c>
    </row>
    <row r="42" spans="2:17" ht="13.5" thickTop="1"/>
    <row r="43" spans="2:17">
      <c r="B43" s="13" t="s">
        <v>689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21">
        <v>0</v>
      </c>
      <c r="Q43" s="21">
        <f>N43/'סיכום נכסי ההשקעה'!$C$48</f>
        <v>0</v>
      </c>
    </row>
    <row r="44" spans="2:17" ht="13.5" thickBot="1">
      <c r="B44" s="13" t="s">
        <v>690</v>
      </c>
      <c r="C44" s="35"/>
      <c r="D44" s="34"/>
      <c r="E44" s="34"/>
      <c r="F44" s="34"/>
      <c r="G44" s="34"/>
      <c r="H44" s="30"/>
      <c r="I44" s="34"/>
      <c r="J44" s="30"/>
      <c r="K44" s="30"/>
      <c r="L44" s="19">
        <f>L43</f>
        <v>0</v>
      </c>
      <c r="M44" s="30"/>
      <c r="N44" s="19">
        <f>N43</f>
        <v>0</v>
      </c>
      <c r="O44" s="30"/>
      <c r="P44" s="20">
        <f>P43</f>
        <v>0</v>
      </c>
      <c r="Q44" s="20">
        <f>Q43</f>
        <v>0</v>
      </c>
    </row>
    <row r="45" spans="2:17" ht="13.5" thickTop="1"/>
    <row r="46" spans="2:17">
      <c r="B46" s="13" t="s">
        <v>691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21">
        <v>0</v>
      </c>
      <c r="Q46" s="21">
        <f>N46/'סיכום נכסי ההשקעה'!$C$48</f>
        <v>0</v>
      </c>
    </row>
    <row r="47" spans="2:17" ht="13.5" thickBot="1">
      <c r="B47" s="13" t="s">
        <v>692</v>
      </c>
      <c r="C47" s="35"/>
      <c r="D47" s="34"/>
      <c r="E47" s="34"/>
      <c r="F47" s="34"/>
      <c r="G47" s="34"/>
      <c r="H47" s="30"/>
      <c r="I47" s="34"/>
      <c r="J47" s="30"/>
      <c r="K47" s="30"/>
      <c r="L47" s="19">
        <f>L46</f>
        <v>0</v>
      </c>
      <c r="M47" s="30"/>
      <c r="N47" s="19">
        <f>N46</f>
        <v>0</v>
      </c>
      <c r="O47" s="30"/>
      <c r="P47" s="20">
        <f>P46</f>
        <v>0</v>
      </c>
      <c r="Q47" s="20">
        <f>Q46</f>
        <v>0</v>
      </c>
    </row>
    <row r="48" spans="2:17" ht="13.5" thickTop="1"/>
    <row r="49" spans="2:17">
      <c r="B49" s="13" t="s">
        <v>693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21">
        <v>0</v>
      </c>
      <c r="Q49" s="21">
        <f>N49/'סיכום נכסי ההשקעה'!$C$48</f>
        <v>0</v>
      </c>
    </row>
    <row r="50" spans="2:17" ht="13.5" thickBot="1">
      <c r="B50" s="13" t="s">
        <v>696</v>
      </c>
      <c r="C50" s="35"/>
      <c r="D50" s="34"/>
      <c r="E50" s="34"/>
      <c r="F50" s="34"/>
      <c r="G50" s="34"/>
      <c r="H50" s="30"/>
      <c r="I50" s="34"/>
      <c r="J50" s="30"/>
      <c r="K50" s="30"/>
      <c r="L50" s="19">
        <f>L49</f>
        <v>0</v>
      </c>
      <c r="M50" s="30"/>
      <c r="N50" s="19">
        <f>N49</f>
        <v>0</v>
      </c>
      <c r="O50" s="30"/>
      <c r="P50" s="20">
        <f>P49</f>
        <v>0</v>
      </c>
      <c r="Q50" s="20">
        <f>Q49</f>
        <v>0</v>
      </c>
    </row>
    <row r="51" spans="2:17" ht="13.5" thickTop="1"/>
    <row r="52" spans="2:17">
      <c r="B52" s="13" t="s">
        <v>697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21">
        <v>0</v>
      </c>
      <c r="Q52" s="21">
        <f>N52/'סיכום נכסי ההשקעה'!$C$48</f>
        <v>0</v>
      </c>
    </row>
    <row r="53" spans="2:17" ht="13.5" thickBot="1">
      <c r="B53" s="13" t="s">
        <v>698</v>
      </c>
      <c r="C53" s="35"/>
      <c r="D53" s="34"/>
      <c r="E53" s="34"/>
      <c r="F53" s="34"/>
      <c r="G53" s="34"/>
      <c r="H53" s="30"/>
      <c r="I53" s="34"/>
      <c r="J53" s="30"/>
      <c r="K53" s="30"/>
      <c r="L53" s="19">
        <f>L52</f>
        <v>0</v>
      </c>
      <c r="M53" s="30"/>
      <c r="N53" s="19">
        <f>N52</f>
        <v>0</v>
      </c>
      <c r="O53" s="30"/>
      <c r="P53" s="20">
        <f>P52</f>
        <v>0</v>
      </c>
      <c r="Q53" s="20">
        <f>Q52</f>
        <v>0</v>
      </c>
    </row>
    <row r="54" spans="2:17" ht="13.5" thickTop="1"/>
    <row r="55" spans="2:17">
      <c r="B55" s="13" t="s">
        <v>699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21">
        <v>0</v>
      </c>
      <c r="Q55" s="21">
        <f>N55/'סיכום נכסי ההשקעה'!$C$48</f>
        <v>0</v>
      </c>
    </row>
    <row r="56" spans="2:17" ht="13.5" thickBot="1">
      <c r="B56" s="13" t="s">
        <v>700</v>
      </c>
      <c r="C56" s="35"/>
      <c r="D56" s="34"/>
      <c r="E56" s="34"/>
      <c r="F56" s="34"/>
      <c r="G56" s="34"/>
      <c r="H56" s="30"/>
      <c r="I56" s="34"/>
      <c r="J56" s="30"/>
      <c r="K56" s="30"/>
      <c r="L56" s="19">
        <f>L55</f>
        <v>0</v>
      </c>
      <c r="M56" s="30"/>
      <c r="N56" s="19">
        <f>N55</f>
        <v>0</v>
      </c>
      <c r="O56" s="30"/>
      <c r="P56" s="20">
        <f>P55</f>
        <v>0</v>
      </c>
      <c r="Q56" s="20">
        <f>Q55</f>
        <v>0</v>
      </c>
    </row>
    <row r="57" spans="2:17" ht="13.5" thickTop="1"/>
    <row r="58" spans="2:17" ht="13.5" thickBot="1">
      <c r="B58" s="4" t="s">
        <v>703</v>
      </c>
      <c r="C58" s="12"/>
      <c r="D58" s="4"/>
      <c r="E58" s="4"/>
      <c r="F58" s="4"/>
      <c r="G58" s="4"/>
      <c r="I58" s="4"/>
      <c r="L58" s="22">
        <f>L41+L44+L47+L50+L53+L56</f>
        <v>0</v>
      </c>
      <c r="N58" s="22">
        <f>N41+N44+N47+N50+N53+N56</f>
        <v>0</v>
      </c>
      <c r="P58" s="23">
        <f>P41+P44+P47+P50+P53+P56</f>
        <v>0</v>
      </c>
      <c r="Q58" s="23">
        <f>Q41+Q44+Q47+Q50+Q53+Q56</f>
        <v>0</v>
      </c>
    </row>
    <row r="59" spans="2:17" ht="13.5" thickTop="1"/>
    <row r="62" spans="2:17">
      <c r="B62" s="8" t="s">
        <v>109</v>
      </c>
      <c r="C62" s="15"/>
      <c r="D62" s="8"/>
      <c r="E62" s="8"/>
      <c r="F62" s="8"/>
      <c r="G62" s="8"/>
      <c r="I62" s="8"/>
    </row>
    <row r="66" spans="2:2">
      <c r="B66" s="2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93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20.7109375" customWidth="1"/>
    <col min="12" max="12" width="9.7109375" customWidth="1"/>
    <col min="13" max="13" width="15.7109375" customWidth="1"/>
    <col min="14" max="14" width="24.7109375" customWidth="1"/>
    <col min="15" max="15" width="27.7109375" customWidth="1"/>
    <col min="16" max="16" width="20.7109375" customWidth="1"/>
  </cols>
  <sheetData>
    <row r="2" spans="2:16" ht="18">
      <c r="B2" s="1" t="s">
        <v>0</v>
      </c>
    </row>
    <row r="4" spans="2:16" ht="18">
      <c r="B4" s="1" t="s">
        <v>704</v>
      </c>
    </row>
    <row r="6" spans="2:16">
      <c r="B6" s="2" t="s">
        <v>2</v>
      </c>
    </row>
    <row r="9" spans="2:16">
      <c r="B9" s="4" t="s">
        <v>73</v>
      </c>
      <c r="C9" s="4" t="s">
        <v>74</v>
      </c>
      <c r="D9" s="4" t="s">
        <v>76</v>
      </c>
      <c r="E9" s="4" t="s">
        <v>77</v>
      </c>
      <c r="F9" s="4" t="s">
        <v>112</v>
      </c>
      <c r="G9" s="4" t="s">
        <v>113</v>
      </c>
      <c r="H9" s="4" t="s">
        <v>78</v>
      </c>
      <c r="I9" s="4" t="s">
        <v>79</v>
      </c>
      <c r="J9" s="4" t="s">
        <v>80</v>
      </c>
      <c r="K9" s="4" t="s">
        <v>114</v>
      </c>
      <c r="L9" s="4" t="s">
        <v>41</v>
      </c>
      <c r="M9" s="4" t="s">
        <v>705</v>
      </c>
      <c r="N9" s="4" t="s">
        <v>115</v>
      </c>
      <c r="O9" s="4" t="s">
        <v>116</v>
      </c>
      <c r="P9" s="4" t="s">
        <v>83</v>
      </c>
    </row>
    <row r="10" spans="2:16">
      <c r="B10" s="5"/>
      <c r="C10" s="5"/>
      <c r="D10" s="5"/>
      <c r="E10" s="5"/>
      <c r="F10" s="5" t="s">
        <v>117</v>
      </c>
      <c r="G10" s="5" t="s">
        <v>118</v>
      </c>
      <c r="H10" s="5"/>
      <c r="I10" s="5" t="s">
        <v>84</v>
      </c>
      <c r="J10" s="5" t="s">
        <v>84</v>
      </c>
      <c r="K10" s="5" t="s">
        <v>119</v>
      </c>
      <c r="L10" s="5" t="s">
        <v>120</v>
      </c>
      <c r="M10" s="5" t="s">
        <v>85</v>
      </c>
      <c r="N10" s="5" t="s">
        <v>84</v>
      </c>
      <c r="O10" s="5" t="s">
        <v>84</v>
      </c>
      <c r="P10" s="5" t="s">
        <v>84</v>
      </c>
    </row>
    <row r="13" spans="2:16" ht="13.5" thickBot="1">
      <c r="B13" s="4" t="s">
        <v>121</v>
      </c>
      <c r="C13" s="12"/>
      <c r="D13" s="4"/>
      <c r="E13" s="4"/>
      <c r="F13" s="4"/>
      <c r="G13" s="25">
        <v>7.66</v>
      </c>
      <c r="H13" s="4"/>
      <c r="J13" s="23">
        <v>2.9100000000000001E-2</v>
      </c>
      <c r="K13" s="22">
        <f>K175+K185</f>
        <v>2973154220</v>
      </c>
      <c r="M13" s="22">
        <f>M175+M185</f>
        <v>3572298.8400000008</v>
      </c>
      <c r="O13" s="23">
        <f>O175+O185</f>
        <v>1</v>
      </c>
      <c r="P13" s="23">
        <f>P175+P185</f>
        <v>0.32299727433901515</v>
      </c>
    </row>
    <row r="14" spans="2:16" ht="13.5" thickTop="1"/>
    <row r="16" spans="2:16">
      <c r="B16" s="4" t="s">
        <v>706</v>
      </c>
      <c r="C16" s="12"/>
      <c r="D16" s="4"/>
      <c r="E16" s="4"/>
      <c r="F16" s="4"/>
      <c r="H16" s="4"/>
    </row>
    <row r="17" spans="2:16">
      <c r="B17" s="13" t="s">
        <v>707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21">
        <f>M17/$M$13</f>
        <v>0</v>
      </c>
      <c r="P17" s="21">
        <f>M17/'סיכום נכסי ההשקעה'!$C$48</f>
        <v>0</v>
      </c>
    </row>
    <row r="18" spans="2:16" ht="13.5" thickBot="1">
      <c r="B18" s="13" t="s">
        <v>708</v>
      </c>
      <c r="C18" s="14"/>
      <c r="D18" s="13"/>
      <c r="E18" s="13"/>
      <c r="F18" s="13"/>
      <c r="H18" s="13"/>
      <c r="K18" s="19">
        <f>K17</f>
        <v>0</v>
      </c>
      <c r="M18" s="19">
        <f>M17</f>
        <v>0</v>
      </c>
      <c r="O18" s="20">
        <f>O17</f>
        <v>0</v>
      </c>
      <c r="P18" s="20">
        <f>P17</f>
        <v>0</v>
      </c>
    </row>
    <row r="19" spans="2:16" ht="13.5" thickTop="1"/>
    <row r="20" spans="2:16">
      <c r="B20" s="13" t="s">
        <v>709</v>
      </c>
      <c r="C20" s="14"/>
      <c r="D20" s="13"/>
      <c r="E20" s="13"/>
      <c r="F20" s="13"/>
      <c r="H20" s="13"/>
    </row>
    <row r="21" spans="2:16">
      <c r="B21" s="8" t="s">
        <v>710</v>
      </c>
      <c r="C21" s="15">
        <v>8287849</v>
      </c>
      <c r="D21" s="8" t="s">
        <v>126</v>
      </c>
      <c r="E21" s="18">
        <v>0</v>
      </c>
      <c r="F21" s="8" t="s">
        <v>711</v>
      </c>
      <c r="G21" s="27">
        <v>8.75</v>
      </c>
      <c r="H21" s="8" t="s">
        <v>90</v>
      </c>
      <c r="I21" s="17">
        <v>4.8000000000000001E-2</v>
      </c>
      <c r="J21" s="10">
        <v>3.2800000000000003E-2</v>
      </c>
      <c r="K21" s="9">
        <v>60325000</v>
      </c>
      <c r="L21" s="9">
        <v>119.88</v>
      </c>
      <c r="M21" s="9">
        <v>72314.740000000005</v>
      </c>
      <c r="N21" s="10">
        <v>6.9500000000000006E-2</v>
      </c>
      <c r="O21" s="21">
        <f>M21/$M$13</f>
        <v>2.0243194435547278E-2</v>
      </c>
      <c r="P21" s="21">
        <f>M21/'סיכום נכסי ההשקעה'!$C$48</f>
        <v>6.5384966265964913E-3</v>
      </c>
    </row>
    <row r="22" spans="2:16">
      <c r="B22" s="8" t="s">
        <v>712</v>
      </c>
      <c r="C22" s="15">
        <v>8287955</v>
      </c>
      <c r="D22" s="8" t="s">
        <v>126</v>
      </c>
      <c r="E22" s="18">
        <v>0</v>
      </c>
      <c r="F22" s="8" t="s">
        <v>713</v>
      </c>
      <c r="G22" s="27">
        <v>9.26</v>
      </c>
      <c r="H22" s="8" t="s">
        <v>90</v>
      </c>
      <c r="I22" s="17">
        <v>4.8000000000000001E-2</v>
      </c>
      <c r="J22" s="10">
        <v>3.5000000000000003E-2</v>
      </c>
      <c r="K22" s="9">
        <v>39015720</v>
      </c>
      <c r="L22" s="9">
        <v>116.43</v>
      </c>
      <c r="M22" s="9">
        <v>45425.72</v>
      </c>
      <c r="N22" s="10">
        <v>3.2500000000000001E-2</v>
      </c>
      <c r="O22" s="21">
        <f t="shared" ref="O22:O82" si="0">M22/$M$13</f>
        <v>1.2716103001057993E-2</v>
      </c>
      <c r="P22" s="21">
        <f>M22/'סיכום נכסי ההשקעה'!$C$48</f>
        <v>4.1072666095559049E-3</v>
      </c>
    </row>
    <row r="23" spans="2:16">
      <c r="B23" s="8" t="s">
        <v>714</v>
      </c>
      <c r="C23" s="15">
        <v>8287831</v>
      </c>
      <c r="D23" s="8" t="s">
        <v>126</v>
      </c>
      <c r="E23" s="18">
        <v>0</v>
      </c>
      <c r="F23" s="8" t="s">
        <v>715</v>
      </c>
      <c r="G23" s="27">
        <v>8.69</v>
      </c>
      <c r="H23" s="8" t="s">
        <v>90</v>
      </c>
      <c r="I23" s="17">
        <v>4.8000000000000001E-2</v>
      </c>
      <c r="J23" s="10">
        <v>3.1600000000000003E-2</v>
      </c>
      <c r="K23" s="9">
        <v>12500000</v>
      </c>
      <c r="L23" s="9">
        <v>121.15</v>
      </c>
      <c r="M23" s="9">
        <v>15143.99</v>
      </c>
      <c r="N23" s="10">
        <v>0.37880000000000003</v>
      </c>
      <c r="O23" s="21">
        <f t="shared" si="0"/>
        <v>4.2392841915767599E-3</v>
      </c>
      <c r="P23" s="21">
        <f>M23/'סיכום נכסי ההשקעה'!$C$48</f>
        <v>1.3692772390277693E-3</v>
      </c>
    </row>
    <row r="24" spans="2:16">
      <c r="B24" s="8" t="s">
        <v>716</v>
      </c>
      <c r="C24" s="15">
        <v>8287815</v>
      </c>
      <c r="D24" s="8" t="s">
        <v>126</v>
      </c>
      <c r="E24" s="18">
        <v>0</v>
      </c>
      <c r="F24" s="8" t="s">
        <v>717</v>
      </c>
      <c r="G24" s="27">
        <v>8.73</v>
      </c>
      <c r="H24" s="8" t="s">
        <v>90</v>
      </c>
      <c r="I24" s="17">
        <v>4.8000000000000001E-2</v>
      </c>
      <c r="J24" s="10">
        <v>2.9000000000000001E-2</v>
      </c>
      <c r="K24" s="9">
        <v>37808000</v>
      </c>
      <c r="L24" s="9">
        <v>122.23</v>
      </c>
      <c r="M24" s="9">
        <v>46212.11</v>
      </c>
      <c r="N24" s="10">
        <v>8.2000000000000003E-2</v>
      </c>
      <c r="O24" s="21">
        <f t="shared" si="0"/>
        <v>1.2936238559481767E-2</v>
      </c>
      <c r="P24" s="21">
        <f>M24/'סיכום נכסי ההשקעה'!$C$48</f>
        <v>4.1783697949118806E-3</v>
      </c>
    </row>
    <row r="25" spans="2:16">
      <c r="B25" s="8" t="s">
        <v>718</v>
      </c>
      <c r="C25" s="15">
        <v>8287823</v>
      </c>
      <c r="D25" s="8" t="s">
        <v>126</v>
      </c>
      <c r="E25" s="18">
        <v>0</v>
      </c>
      <c r="F25" s="8" t="s">
        <v>719</v>
      </c>
      <c r="G25" s="27">
        <v>8.7799999999999994</v>
      </c>
      <c r="H25" s="8" t="s">
        <v>90</v>
      </c>
      <c r="I25" s="17">
        <v>4.8000000000000001E-2</v>
      </c>
      <c r="J25" s="10">
        <v>3.2099999999999997E-2</v>
      </c>
      <c r="K25" s="9">
        <v>32240000</v>
      </c>
      <c r="L25" s="9">
        <v>119.07</v>
      </c>
      <c r="M25" s="9">
        <v>38388.67</v>
      </c>
      <c r="N25" s="10">
        <v>0.58620000000000005</v>
      </c>
      <c r="O25" s="21">
        <f t="shared" si="0"/>
        <v>1.0746209015368935E-2</v>
      </c>
      <c r="P25" s="21">
        <f>M25/'סיכום נכסי ההשקעה'!$C$48</f>
        <v>3.4709962214415193E-3</v>
      </c>
    </row>
    <row r="26" spans="2:16">
      <c r="B26" s="8" t="s">
        <v>720</v>
      </c>
      <c r="C26" s="15">
        <v>8287864</v>
      </c>
      <c r="D26" s="8" t="s">
        <v>126</v>
      </c>
      <c r="E26" s="18">
        <v>0</v>
      </c>
      <c r="F26" s="8" t="s">
        <v>721</v>
      </c>
      <c r="G26" s="27">
        <v>8.93</v>
      </c>
      <c r="H26" s="8" t="s">
        <v>90</v>
      </c>
      <c r="I26" s="17">
        <v>4.8000000000000001E-2</v>
      </c>
      <c r="J26" s="10">
        <v>3.2300000000000002E-2</v>
      </c>
      <c r="K26" s="9">
        <v>28600000</v>
      </c>
      <c r="L26" s="9">
        <v>119.74</v>
      </c>
      <c r="M26" s="9">
        <v>34246.5</v>
      </c>
      <c r="N26" s="10">
        <v>5.9700000000000003E-2</v>
      </c>
      <c r="O26" s="21">
        <f t="shared" si="0"/>
        <v>9.5866839628680096E-3</v>
      </c>
      <c r="P26" s="21">
        <f>M26/'סיכום נכסי ההשקעה'!$C$48</f>
        <v>3.0964727899559165E-3</v>
      </c>
    </row>
    <row r="27" spans="2:16">
      <c r="B27" s="8" t="s">
        <v>722</v>
      </c>
      <c r="C27" s="15">
        <v>8287906</v>
      </c>
      <c r="D27" s="8" t="s">
        <v>126</v>
      </c>
      <c r="E27" s="18">
        <v>0</v>
      </c>
      <c r="F27" s="8" t="s">
        <v>723</v>
      </c>
      <c r="G27" s="27">
        <v>9.07</v>
      </c>
      <c r="H27" s="8" t="s">
        <v>90</v>
      </c>
      <c r="I27" s="17">
        <v>4.8000000000000001E-2</v>
      </c>
      <c r="J27" s="10">
        <v>3.2800000000000003E-2</v>
      </c>
      <c r="K27" s="9">
        <v>39400000</v>
      </c>
      <c r="L27" s="9">
        <v>119.95</v>
      </c>
      <c r="M27" s="9">
        <v>47259.14</v>
      </c>
      <c r="N27" s="10">
        <v>6.3399999999999998E-2</v>
      </c>
      <c r="O27" s="21">
        <f t="shared" si="0"/>
        <v>1.3229335539016659E-2</v>
      </c>
      <c r="P27" s="21">
        <f>M27/'סיכום נכסי ההשקעה'!$C$48</f>
        <v>4.2730393204186493E-3</v>
      </c>
    </row>
    <row r="28" spans="2:16">
      <c r="B28" s="8" t="s">
        <v>724</v>
      </c>
      <c r="C28" s="15">
        <v>8287922</v>
      </c>
      <c r="D28" s="8" t="s">
        <v>126</v>
      </c>
      <c r="E28" s="18">
        <v>0</v>
      </c>
      <c r="F28" s="8" t="s">
        <v>725</v>
      </c>
      <c r="G28" s="27">
        <v>9.24</v>
      </c>
      <c r="H28" s="8" t="s">
        <v>90</v>
      </c>
      <c r="I28" s="17">
        <v>4.8000000000000001E-2</v>
      </c>
      <c r="J28" s="10">
        <v>3.2300000000000002E-2</v>
      </c>
      <c r="K28" s="9">
        <v>62500000</v>
      </c>
      <c r="L28" s="9">
        <v>118.82</v>
      </c>
      <c r="M28" s="9">
        <v>74263.08</v>
      </c>
      <c r="N28" s="10">
        <v>0.52080000000000004</v>
      </c>
      <c r="O28" s="21">
        <f t="shared" si="0"/>
        <v>2.0788596734532989E-2</v>
      </c>
      <c r="P28" s="21">
        <f>M28/'סיכום נכסי ההשקעה'!$C$48</f>
        <v>6.7146600825871098E-3</v>
      </c>
    </row>
    <row r="29" spans="2:16">
      <c r="B29" s="8" t="s">
        <v>726</v>
      </c>
      <c r="C29" s="15">
        <v>8287948</v>
      </c>
      <c r="D29" s="8" t="s">
        <v>126</v>
      </c>
      <c r="E29" s="18">
        <v>0</v>
      </c>
      <c r="F29" s="8" t="s">
        <v>727</v>
      </c>
      <c r="G29" s="27">
        <v>9.3699999999999992</v>
      </c>
      <c r="H29" s="8" t="s">
        <v>90</v>
      </c>
      <c r="I29" s="17">
        <v>4.8000000000000001E-2</v>
      </c>
      <c r="J29" s="10">
        <v>3.5200000000000002E-2</v>
      </c>
      <c r="K29" s="9">
        <v>46684000</v>
      </c>
      <c r="L29" s="9">
        <v>115.34</v>
      </c>
      <c r="M29" s="9">
        <v>53846.78</v>
      </c>
      <c r="N29" s="10">
        <v>3.0700000000000002E-2</v>
      </c>
      <c r="O29" s="21">
        <f t="shared" si="0"/>
        <v>1.5073425380055827E-2</v>
      </c>
      <c r="P29" s="21">
        <f>M29/'סיכום נכסי ההשקעה'!$C$48</f>
        <v>4.8686753127105678E-3</v>
      </c>
    </row>
    <row r="30" spans="2:16">
      <c r="B30" s="8" t="s">
        <v>728</v>
      </c>
      <c r="C30" s="15">
        <v>8287963</v>
      </c>
      <c r="D30" s="8" t="s">
        <v>126</v>
      </c>
      <c r="E30" s="18">
        <v>0</v>
      </c>
      <c r="F30" s="8" t="s">
        <v>729</v>
      </c>
      <c r="G30" s="27">
        <v>9.31</v>
      </c>
      <c r="H30" s="8" t="s">
        <v>90</v>
      </c>
      <c r="I30" s="17">
        <v>4.8000000000000001E-2</v>
      </c>
      <c r="J30" s="10">
        <v>3.6700000000000003E-2</v>
      </c>
      <c r="K30" s="9">
        <v>50996000</v>
      </c>
      <c r="L30" s="9">
        <v>114.32</v>
      </c>
      <c r="M30" s="9">
        <v>58297.07</v>
      </c>
      <c r="N30" s="10">
        <v>3.0499999999999999E-2</v>
      </c>
      <c r="O30" s="21">
        <f t="shared" si="0"/>
        <v>1.631920301494149E-2</v>
      </c>
      <c r="P30" s="21">
        <f>M30/'סיכום נכסי ההשקעה'!$C$48</f>
        <v>5.2710580932111423E-3</v>
      </c>
    </row>
    <row r="31" spans="2:16">
      <c r="B31" s="8" t="s">
        <v>730</v>
      </c>
      <c r="C31" s="15">
        <v>8287971</v>
      </c>
      <c r="D31" s="8" t="s">
        <v>126</v>
      </c>
      <c r="E31" s="18">
        <v>0</v>
      </c>
      <c r="F31" s="8" t="s">
        <v>731</v>
      </c>
      <c r="G31" s="27">
        <v>9.39</v>
      </c>
      <c r="H31" s="8" t="s">
        <v>90</v>
      </c>
      <c r="I31" s="17">
        <v>4.8000000000000001E-2</v>
      </c>
      <c r="J31" s="10">
        <v>3.7499999999999999E-2</v>
      </c>
      <c r="K31" s="9">
        <v>38764000</v>
      </c>
      <c r="L31" s="9">
        <v>113.33</v>
      </c>
      <c r="M31" s="9">
        <v>43929.7</v>
      </c>
      <c r="N31" s="10">
        <v>1.9599999999999999E-2</v>
      </c>
      <c r="O31" s="21">
        <f t="shared" si="0"/>
        <v>1.2297319448223987E-2</v>
      </c>
      <c r="P31" s="21">
        <f>M31/'סיכום נכסי ההשקעה'!$C$48</f>
        <v>3.9720006634525115E-3</v>
      </c>
    </row>
    <row r="32" spans="2:16">
      <c r="B32" s="8" t="s">
        <v>732</v>
      </c>
      <c r="C32" s="15">
        <v>8287997</v>
      </c>
      <c r="D32" s="8" t="s">
        <v>126</v>
      </c>
      <c r="E32" s="18">
        <v>0</v>
      </c>
      <c r="F32" s="8" t="s">
        <v>733</v>
      </c>
      <c r="G32" s="27">
        <v>9.5500000000000007</v>
      </c>
      <c r="H32" s="8" t="s">
        <v>90</v>
      </c>
      <c r="I32" s="17">
        <v>4.8000000000000001E-2</v>
      </c>
      <c r="J32" s="10">
        <v>3.7999999999999999E-2</v>
      </c>
      <c r="K32" s="9">
        <v>281578000</v>
      </c>
      <c r="L32" s="9">
        <v>112.5</v>
      </c>
      <c r="M32" s="9">
        <v>316781.56</v>
      </c>
      <c r="N32" s="10">
        <v>9.9000000000000005E-2</v>
      </c>
      <c r="O32" s="21">
        <f t="shared" si="0"/>
        <v>8.8677228358644236E-2</v>
      </c>
      <c r="P32" s="21">
        <f>M32/'סיכום נכסי ההשקעה'!$C$48</f>
        <v>2.8642503055780522E-2</v>
      </c>
    </row>
    <row r="33" spans="2:16">
      <c r="B33" s="8" t="s">
        <v>734</v>
      </c>
      <c r="C33" s="15">
        <v>8288011</v>
      </c>
      <c r="D33" s="8" t="s">
        <v>126</v>
      </c>
      <c r="E33" s="18">
        <v>0</v>
      </c>
      <c r="F33" s="8" t="s">
        <v>735</v>
      </c>
      <c r="G33" s="27">
        <v>9.51</v>
      </c>
      <c r="H33" s="8" t="s">
        <v>90</v>
      </c>
      <c r="I33" s="17">
        <v>4.8000000000000001E-2</v>
      </c>
      <c r="J33" s="10">
        <v>3.7999999999999999E-2</v>
      </c>
      <c r="K33" s="9">
        <v>4422000</v>
      </c>
      <c r="L33" s="9">
        <v>114.45</v>
      </c>
      <c r="M33" s="9">
        <v>5061.1400000000003</v>
      </c>
      <c r="N33" s="10">
        <v>3.5999999999999999E-3</v>
      </c>
      <c r="O33" s="21">
        <f t="shared" si="0"/>
        <v>1.4167739673201583E-3</v>
      </c>
      <c r="P33" s="21">
        <f>M33/'סיכום נכסי ההשקעה'!$C$48</f>
        <v>4.5761412979888422E-4</v>
      </c>
    </row>
    <row r="34" spans="2:16">
      <c r="B34" s="8" t="s">
        <v>736</v>
      </c>
      <c r="C34" s="15">
        <v>8288029</v>
      </c>
      <c r="D34" s="8" t="s">
        <v>126</v>
      </c>
      <c r="E34" s="18">
        <v>0</v>
      </c>
      <c r="F34" s="8" t="s">
        <v>737</v>
      </c>
      <c r="G34" s="27">
        <v>9.5399999999999991</v>
      </c>
      <c r="H34" s="8" t="s">
        <v>90</v>
      </c>
      <c r="I34" s="17">
        <v>4.8000000000000001E-2</v>
      </c>
      <c r="J34" s="10">
        <v>4.0500000000000001E-2</v>
      </c>
      <c r="K34" s="9">
        <v>143260000</v>
      </c>
      <c r="L34" s="9">
        <v>111.25</v>
      </c>
      <c r="M34" s="9">
        <v>159379.19</v>
      </c>
      <c r="N34" s="10">
        <v>8.5800000000000001E-2</v>
      </c>
      <c r="O34" s="21">
        <f t="shared" si="0"/>
        <v>4.4615301557469914E-2</v>
      </c>
      <c r="P34" s="21">
        <f>M34/'סיכום נכסי ההשקעה'!$C$48</f>
        <v>1.4410620796876007E-2</v>
      </c>
    </row>
    <row r="35" spans="2:16">
      <c r="B35" s="8" t="s">
        <v>738</v>
      </c>
      <c r="C35" s="15">
        <v>8288052</v>
      </c>
      <c r="D35" s="8" t="s">
        <v>126</v>
      </c>
      <c r="E35" s="18">
        <v>0</v>
      </c>
      <c r="F35" s="8" t="s">
        <v>739</v>
      </c>
      <c r="G35" s="27">
        <v>9.83</v>
      </c>
      <c r="H35" s="8" t="s">
        <v>90</v>
      </c>
      <c r="I35" s="17">
        <v>4.8000000000000001E-2</v>
      </c>
      <c r="J35" s="10">
        <v>3.8399999999999997E-2</v>
      </c>
      <c r="K35" s="9">
        <v>6782000</v>
      </c>
      <c r="L35" s="9">
        <v>110.93</v>
      </c>
      <c r="M35" s="9">
        <v>7523.53</v>
      </c>
      <c r="N35" s="10">
        <v>6.0000000000000001E-3</v>
      </c>
      <c r="O35" s="21">
        <f t="shared" si="0"/>
        <v>2.1060752017040092E-3</v>
      </c>
      <c r="P35" s="21">
        <f>M35/'סיכום נכסי ההשקעה'!$C$48</f>
        <v>6.8025654970338683E-4</v>
      </c>
    </row>
    <row r="36" spans="2:16">
      <c r="B36" s="8" t="s">
        <v>740</v>
      </c>
      <c r="C36" s="15">
        <v>8288078</v>
      </c>
      <c r="D36" s="8" t="s">
        <v>126</v>
      </c>
      <c r="E36" s="18">
        <v>0</v>
      </c>
      <c r="F36" s="8" t="s">
        <v>741</v>
      </c>
      <c r="G36" s="27">
        <v>9.81</v>
      </c>
      <c r="H36" s="8" t="s">
        <v>90</v>
      </c>
      <c r="I36" s="17">
        <v>4.8000000000000001E-2</v>
      </c>
      <c r="J36" s="10">
        <v>3.7100000000000001E-2</v>
      </c>
      <c r="K36" s="9">
        <v>36075000</v>
      </c>
      <c r="L36" s="9">
        <v>113.9</v>
      </c>
      <c r="M36" s="9">
        <v>41089.06</v>
      </c>
      <c r="N36" s="10">
        <v>2.1899999999999999E-2</v>
      </c>
      <c r="O36" s="21">
        <f t="shared" si="0"/>
        <v>1.1502134015193418E-2</v>
      </c>
      <c r="P36" s="21">
        <f>M36/'סיכום נכסי ההשקעה'!$C$48</f>
        <v>3.7151579359895478E-3</v>
      </c>
    </row>
    <row r="37" spans="2:16">
      <c r="B37" s="8" t="s">
        <v>742</v>
      </c>
      <c r="C37" s="15">
        <v>8286643</v>
      </c>
      <c r="D37" s="8" t="s">
        <v>126</v>
      </c>
      <c r="E37" s="18">
        <v>0</v>
      </c>
      <c r="F37" s="8" t="s">
        <v>743</v>
      </c>
      <c r="G37" s="18">
        <v>0</v>
      </c>
      <c r="H37" s="8" t="s">
        <v>90</v>
      </c>
      <c r="I37" s="17">
        <v>4.8000000000000001E-2</v>
      </c>
      <c r="J37" s="10">
        <v>4.0000000000000001E-3</v>
      </c>
      <c r="K37" s="9">
        <v>51000</v>
      </c>
      <c r="L37" s="9">
        <v>135.31</v>
      </c>
      <c r="M37" s="9">
        <v>69.010000000000005</v>
      </c>
      <c r="N37" s="18">
        <v>0</v>
      </c>
      <c r="O37" s="21">
        <f t="shared" si="0"/>
        <v>1.9318092659907474E-5</v>
      </c>
      <c r="P37" s="21">
        <f>M37/'סיכום נכסי ההשקעה'!$C$48</f>
        <v>6.2396912745786523E-6</v>
      </c>
    </row>
    <row r="38" spans="2:16">
      <c r="B38" s="8" t="s">
        <v>744</v>
      </c>
      <c r="C38" s="15">
        <v>82867425</v>
      </c>
      <c r="D38" s="8" t="s">
        <v>126</v>
      </c>
      <c r="E38" s="18">
        <v>0</v>
      </c>
      <c r="F38" s="8" t="s">
        <v>745</v>
      </c>
      <c r="G38" s="27">
        <v>0.82</v>
      </c>
      <c r="H38" s="8" t="s">
        <v>90</v>
      </c>
      <c r="I38" s="17">
        <v>4.8000000000000001E-2</v>
      </c>
      <c r="J38" s="10">
        <v>3.7000000000000002E-3</v>
      </c>
      <c r="K38" s="9">
        <v>21832000</v>
      </c>
      <c r="L38" s="9">
        <v>136.68</v>
      </c>
      <c r="M38" s="9">
        <v>29840.27</v>
      </c>
      <c r="N38" s="18">
        <v>0</v>
      </c>
      <c r="O38" s="21">
        <f t="shared" si="0"/>
        <v>8.3532401225424897E-3</v>
      </c>
      <c r="P38" s="21">
        <f>M38/'סיכום נכסי ההשקעה'!$C$48</f>
        <v>2.6980737914805261E-3</v>
      </c>
    </row>
    <row r="39" spans="2:16">
      <c r="B39" s="8" t="s">
        <v>746</v>
      </c>
      <c r="C39" s="15">
        <v>82867599</v>
      </c>
      <c r="D39" s="8" t="s">
        <v>126</v>
      </c>
      <c r="E39" s="18">
        <v>0</v>
      </c>
      <c r="F39" s="8" t="s">
        <v>747</v>
      </c>
      <c r="G39" s="27">
        <v>0.91</v>
      </c>
      <c r="H39" s="8" t="s">
        <v>90</v>
      </c>
      <c r="I39" s="17">
        <v>4.8000000000000001E-2</v>
      </c>
      <c r="J39" s="10">
        <v>3.0000000000000001E-3</v>
      </c>
      <c r="K39" s="9">
        <v>225000</v>
      </c>
      <c r="L39" s="9">
        <v>136.19</v>
      </c>
      <c r="M39" s="9">
        <v>306.42</v>
      </c>
      <c r="N39" s="18">
        <v>0</v>
      </c>
      <c r="O39" s="21">
        <f t="shared" si="0"/>
        <v>8.5776698345875214E-5</v>
      </c>
      <c r="P39" s="21">
        <f>M39/'סיכום נכסי ההשקעה'!$C$48</f>
        <v>2.7705639767517615E-5</v>
      </c>
    </row>
    <row r="40" spans="2:16">
      <c r="B40" s="8" t="s">
        <v>748</v>
      </c>
      <c r="C40" s="15">
        <v>82867672</v>
      </c>
      <c r="D40" s="8" t="s">
        <v>126</v>
      </c>
      <c r="E40" s="18">
        <v>0</v>
      </c>
      <c r="F40" s="8" t="s">
        <v>749</v>
      </c>
      <c r="G40" s="27">
        <v>0.97</v>
      </c>
      <c r="H40" s="8" t="s">
        <v>90</v>
      </c>
      <c r="I40" s="17">
        <v>4.8000000000000001E-2</v>
      </c>
      <c r="J40" s="10">
        <v>3.0000000000000001E-3</v>
      </c>
      <c r="K40" s="9">
        <v>712000</v>
      </c>
      <c r="L40" s="9">
        <v>138.87</v>
      </c>
      <c r="M40" s="9">
        <v>988.77</v>
      </c>
      <c r="N40" s="18">
        <v>0</v>
      </c>
      <c r="O40" s="21">
        <f t="shared" si="0"/>
        <v>2.7678815359131591E-4</v>
      </c>
      <c r="P40" s="21">
        <f>M40/'סיכום נכסי ההשקעה'!$C$48</f>
        <v>8.9401819179323774E-5</v>
      </c>
    </row>
    <row r="41" spans="2:16">
      <c r="B41" s="8" t="s">
        <v>750</v>
      </c>
      <c r="C41" s="15">
        <v>82867755</v>
      </c>
      <c r="D41" s="8" t="s">
        <v>126</v>
      </c>
      <c r="E41" s="18">
        <v>0</v>
      </c>
      <c r="F41" s="8" t="s">
        <v>751</v>
      </c>
      <c r="G41" s="27">
        <v>1.05</v>
      </c>
      <c r="H41" s="8" t="s">
        <v>90</v>
      </c>
      <c r="I41" s="17">
        <v>4.8000000000000001E-2</v>
      </c>
      <c r="J41" s="10">
        <v>3.0000000000000001E-3</v>
      </c>
      <c r="K41" s="9">
        <v>2007000</v>
      </c>
      <c r="L41" s="9">
        <v>138.57</v>
      </c>
      <c r="M41" s="9">
        <v>2781</v>
      </c>
      <c r="N41" s="18">
        <v>0</v>
      </c>
      <c r="O41" s="21">
        <f t="shared" si="0"/>
        <v>7.7849030122015197E-4</v>
      </c>
      <c r="P41" s="21">
        <f>M41/'סיכום נכסי ההשקעה'!$C$48</f>
        <v>2.5145024539346809E-4</v>
      </c>
    </row>
    <row r="42" spans="2:16">
      <c r="B42" s="8" t="s">
        <v>752</v>
      </c>
      <c r="C42" s="15">
        <v>82867912</v>
      </c>
      <c r="D42" s="8" t="s">
        <v>126</v>
      </c>
      <c r="E42" s="18">
        <v>0</v>
      </c>
      <c r="F42" s="8" t="s">
        <v>753</v>
      </c>
      <c r="G42" s="27">
        <v>1.22</v>
      </c>
      <c r="H42" s="8" t="s">
        <v>90</v>
      </c>
      <c r="I42" s="17">
        <v>4.8000000000000001E-2</v>
      </c>
      <c r="J42" s="10">
        <v>2.0999999999999999E-3</v>
      </c>
      <c r="K42" s="9">
        <v>3163000</v>
      </c>
      <c r="L42" s="9">
        <v>139.32</v>
      </c>
      <c r="M42" s="9">
        <v>4406.67</v>
      </c>
      <c r="N42" s="18">
        <v>0</v>
      </c>
      <c r="O42" s="21">
        <f t="shared" si="0"/>
        <v>1.2335670103120486E-3</v>
      </c>
      <c r="P42" s="21">
        <f>M42/'סיכום נכסי ההשקעה'!$C$48</f>
        <v>3.9843878204531965E-4</v>
      </c>
    </row>
    <row r="43" spans="2:16">
      <c r="B43" s="8" t="s">
        <v>754</v>
      </c>
      <c r="C43" s="15">
        <v>82868092</v>
      </c>
      <c r="D43" s="8" t="s">
        <v>126</v>
      </c>
      <c r="E43" s="18">
        <v>0</v>
      </c>
      <c r="F43" s="8" t="s">
        <v>755</v>
      </c>
      <c r="G43" s="27">
        <v>1.31</v>
      </c>
      <c r="H43" s="8" t="s">
        <v>90</v>
      </c>
      <c r="I43" s="17">
        <v>4.8000000000000001E-2</v>
      </c>
      <c r="J43" s="10">
        <v>2.0999999999999999E-3</v>
      </c>
      <c r="K43" s="9">
        <v>1929000</v>
      </c>
      <c r="L43" s="9">
        <v>139.43</v>
      </c>
      <c r="M43" s="9">
        <v>2689.61</v>
      </c>
      <c r="N43" s="18">
        <v>0</v>
      </c>
      <c r="O43" s="21">
        <f t="shared" si="0"/>
        <v>7.5290733515452461E-4</v>
      </c>
      <c r="P43" s="21">
        <f>M43/'סיכום נכסי ההשקעה'!$C$48</f>
        <v>2.4318701708476293E-4</v>
      </c>
    </row>
    <row r="44" spans="2:16">
      <c r="B44" s="8" t="s">
        <v>756</v>
      </c>
      <c r="C44" s="15">
        <v>82868175</v>
      </c>
      <c r="D44" s="8" t="s">
        <v>126</v>
      </c>
      <c r="E44" s="18">
        <v>0</v>
      </c>
      <c r="F44" s="8" t="s">
        <v>757</v>
      </c>
      <c r="G44" s="27">
        <v>1.38</v>
      </c>
      <c r="H44" s="8" t="s">
        <v>90</v>
      </c>
      <c r="I44" s="17">
        <v>4.8000000000000001E-2</v>
      </c>
      <c r="J44" s="10">
        <v>1.6000000000000001E-3</v>
      </c>
      <c r="K44" s="9">
        <v>1084000</v>
      </c>
      <c r="L44" s="9">
        <v>138.01</v>
      </c>
      <c r="M44" s="9">
        <v>1496.01</v>
      </c>
      <c r="N44" s="18">
        <v>0</v>
      </c>
      <c r="O44" s="21">
        <f t="shared" si="0"/>
        <v>4.1878075351613073E-4</v>
      </c>
      <c r="P44" s="21">
        <f>M44/'סיכום נכסי ההשקעה'!$C$48</f>
        <v>1.3526504193134921E-4</v>
      </c>
    </row>
    <row r="45" spans="2:16">
      <c r="B45" s="8" t="s">
        <v>758</v>
      </c>
      <c r="C45" s="15">
        <v>82868258</v>
      </c>
      <c r="D45" s="8" t="s">
        <v>126</v>
      </c>
      <c r="E45" s="18">
        <v>0</v>
      </c>
      <c r="F45" s="8" t="s">
        <v>759</v>
      </c>
      <c r="G45" s="27">
        <v>1.44</v>
      </c>
      <c r="H45" s="8" t="s">
        <v>90</v>
      </c>
      <c r="I45" s="17">
        <v>4.8000000000000001E-2</v>
      </c>
      <c r="J45" s="10">
        <v>1.6000000000000001E-3</v>
      </c>
      <c r="K45" s="9">
        <v>758000</v>
      </c>
      <c r="L45" s="9">
        <v>139.99</v>
      </c>
      <c r="M45" s="9">
        <v>1061.1600000000001</v>
      </c>
      <c r="N45" s="18">
        <v>0</v>
      </c>
      <c r="O45" s="21">
        <f t="shared" si="0"/>
        <v>2.9705241569319543E-4</v>
      </c>
      <c r="P45" s="21">
        <f>M45/'סיכום נכסי ההשקעה'!$C$48</f>
        <v>9.5947120604722262E-5</v>
      </c>
    </row>
    <row r="46" spans="2:16">
      <c r="B46" s="8" t="s">
        <v>760</v>
      </c>
      <c r="C46" s="15">
        <v>8286890</v>
      </c>
      <c r="D46" s="8" t="s">
        <v>126</v>
      </c>
      <c r="E46" s="18">
        <v>0</v>
      </c>
      <c r="F46" s="8" t="s">
        <v>761</v>
      </c>
      <c r="G46" s="27">
        <v>1.98</v>
      </c>
      <c r="H46" s="8" t="s">
        <v>90</v>
      </c>
      <c r="I46" s="17">
        <v>4.8000000000000001E-2</v>
      </c>
      <c r="J46" s="10">
        <v>1.6000000000000001E-3</v>
      </c>
      <c r="K46" s="9">
        <v>5000</v>
      </c>
      <c r="L46" s="9">
        <v>136.11000000000001</v>
      </c>
      <c r="M46" s="9">
        <v>6.81</v>
      </c>
      <c r="N46" s="18">
        <v>0</v>
      </c>
      <c r="O46" s="21">
        <f t="shared" si="0"/>
        <v>1.9063354733222705E-6</v>
      </c>
      <c r="P46" s="21">
        <f>M46/'סיכום נכסי ההשקעה'!$C$48</f>
        <v>6.1574116185887003E-7</v>
      </c>
    </row>
    <row r="47" spans="2:16">
      <c r="B47" s="8" t="s">
        <v>762</v>
      </c>
      <c r="C47" s="15">
        <v>8286908</v>
      </c>
      <c r="D47" s="8" t="s">
        <v>126</v>
      </c>
      <c r="E47" s="18">
        <v>0</v>
      </c>
      <c r="F47" s="8" t="s">
        <v>763</v>
      </c>
      <c r="G47" s="27">
        <v>2.06</v>
      </c>
      <c r="H47" s="8" t="s">
        <v>90</v>
      </c>
      <c r="I47" s="17">
        <v>4.8000000000000001E-2</v>
      </c>
      <c r="J47" s="10">
        <v>1.6000000000000001E-3</v>
      </c>
      <c r="K47" s="9">
        <v>5000</v>
      </c>
      <c r="L47" s="9">
        <v>135.21</v>
      </c>
      <c r="M47" s="9">
        <v>6.76</v>
      </c>
      <c r="N47" s="18">
        <v>0</v>
      </c>
      <c r="O47" s="21">
        <f t="shared" si="0"/>
        <v>1.8923388839439867E-6</v>
      </c>
      <c r="P47" s="21">
        <f>M47/'סיכום נכסי ההשקעה'!$C$48</f>
        <v>6.1122030163964193E-7</v>
      </c>
    </row>
    <row r="48" spans="2:16">
      <c r="B48" s="8" t="s">
        <v>764</v>
      </c>
      <c r="C48" s="15">
        <v>8286973</v>
      </c>
      <c r="D48" s="8" t="s">
        <v>126</v>
      </c>
      <c r="E48" s="18">
        <v>0</v>
      </c>
      <c r="F48" s="8" t="s">
        <v>765</v>
      </c>
      <c r="G48" s="27">
        <v>2.59</v>
      </c>
      <c r="H48" s="8" t="s">
        <v>90</v>
      </c>
      <c r="I48" s="17">
        <v>4.8000000000000001E-2</v>
      </c>
      <c r="J48" s="10">
        <v>1.1000000000000001E-3</v>
      </c>
      <c r="K48" s="9">
        <v>10000</v>
      </c>
      <c r="L48" s="9">
        <v>139.61000000000001</v>
      </c>
      <c r="M48" s="9">
        <v>13.96</v>
      </c>
      <c r="N48" s="18">
        <v>0</v>
      </c>
      <c r="O48" s="21">
        <f t="shared" si="0"/>
        <v>3.9078477544168727E-6</v>
      </c>
      <c r="P48" s="21">
        <f>M48/'סיכום נכסי ההשקעה'!$C$48</f>
        <v>1.2622241732084913E-6</v>
      </c>
    </row>
    <row r="49" spans="2:16">
      <c r="B49" s="8" t="s">
        <v>766</v>
      </c>
      <c r="C49" s="15">
        <v>82869991</v>
      </c>
      <c r="D49" s="8" t="s">
        <v>126</v>
      </c>
      <c r="E49" s="18">
        <v>0</v>
      </c>
      <c r="F49" s="8" t="s">
        <v>767</v>
      </c>
      <c r="G49" s="27">
        <v>2.77</v>
      </c>
      <c r="H49" s="8" t="s">
        <v>90</v>
      </c>
      <c r="I49" s="17">
        <v>4.8000000000000001E-2</v>
      </c>
      <c r="J49" s="10">
        <v>5.0000000000000001E-4</v>
      </c>
      <c r="K49" s="9">
        <v>3779000</v>
      </c>
      <c r="L49" s="9">
        <v>141.59</v>
      </c>
      <c r="M49" s="9">
        <v>5350.87</v>
      </c>
      <c r="N49" s="18">
        <v>0</v>
      </c>
      <c r="O49" s="21">
        <f t="shared" si="0"/>
        <v>1.4978786041315621E-3</v>
      </c>
      <c r="P49" s="21">
        <f>M49/'סיכום נכסי ההשקעה'!$C$48</f>
        <v>4.8381070642522348E-4</v>
      </c>
    </row>
    <row r="50" spans="2:16">
      <c r="B50" s="8" t="s">
        <v>768</v>
      </c>
      <c r="C50" s="15">
        <v>82870056</v>
      </c>
      <c r="D50" s="8" t="s">
        <v>126</v>
      </c>
      <c r="E50" s="18">
        <v>0</v>
      </c>
      <c r="F50" s="8" t="s">
        <v>769</v>
      </c>
      <c r="G50" s="27">
        <v>2.79</v>
      </c>
      <c r="H50" s="8" t="s">
        <v>90</v>
      </c>
      <c r="I50" s="17">
        <v>4.8000000000000001E-2</v>
      </c>
      <c r="J50" s="10">
        <v>5.0000000000000001E-4</v>
      </c>
      <c r="K50" s="9">
        <v>3790000</v>
      </c>
      <c r="L50" s="9">
        <v>144.27000000000001</v>
      </c>
      <c r="M50" s="9">
        <v>5467.98</v>
      </c>
      <c r="N50" s="18">
        <v>0</v>
      </c>
      <c r="O50" s="21">
        <f t="shared" si="0"/>
        <v>1.5306614157733786E-3</v>
      </c>
      <c r="P50" s="21">
        <f>M50/'סיכום נכסי ההשקעה'!$C$48</f>
        <v>4.9439946523069953E-4</v>
      </c>
    </row>
    <row r="51" spans="2:16">
      <c r="B51" s="8" t="s">
        <v>770</v>
      </c>
      <c r="C51" s="15">
        <v>82870130</v>
      </c>
      <c r="D51" s="8" t="s">
        <v>126</v>
      </c>
      <c r="E51" s="18">
        <v>0</v>
      </c>
      <c r="F51" s="8" t="s">
        <v>771</v>
      </c>
      <c r="G51" s="27">
        <v>2.87</v>
      </c>
      <c r="H51" s="8" t="s">
        <v>90</v>
      </c>
      <c r="I51" s="17">
        <v>4.8000000000000001E-2</v>
      </c>
      <c r="J51" s="10">
        <v>5.0000000000000001E-4</v>
      </c>
      <c r="K51" s="9">
        <v>2577000</v>
      </c>
      <c r="L51" s="9">
        <v>144.99</v>
      </c>
      <c r="M51" s="9">
        <v>3736.34</v>
      </c>
      <c r="N51" s="18">
        <v>0</v>
      </c>
      <c r="O51" s="21">
        <f t="shared" si="0"/>
        <v>1.0459203351531473E-3</v>
      </c>
      <c r="P51" s="21">
        <f>M51/'סיכום נכסי ההשקעה'!$C$48</f>
        <v>3.3782941743021593E-4</v>
      </c>
    </row>
    <row r="52" spans="2:16">
      <c r="B52" s="8" t="s">
        <v>772</v>
      </c>
      <c r="C52" s="15">
        <v>82870213</v>
      </c>
      <c r="D52" s="8" t="s">
        <v>126</v>
      </c>
      <c r="E52" s="18">
        <v>0</v>
      </c>
      <c r="F52" s="8" t="s">
        <v>773</v>
      </c>
      <c r="G52" s="27">
        <v>2.96</v>
      </c>
      <c r="H52" s="8" t="s">
        <v>90</v>
      </c>
      <c r="I52" s="17">
        <v>4.8000000000000001E-2</v>
      </c>
      <c r="J52" s="10">
        <v>1E-4</v>
      </c>
      <c r="K52" s="9">
        <v>1952000</v>
      </c>
      <c r="L52" s="9">
        <v>145.16999999999999</v>
      </c>
      <c r="M52" s="9">
        <v>2833.76</v>
      </c>
      <c r="N52" s="10">
        <v>7.1000000000000004E-3</v>
      </c>
      <c r="O52" s="21">
        <f t="shared" si="0"/>
        <v>7.9325950233211724E-4</v>
      </c>
      <c r="P52" s="21">
        <f>M52/'סיכום נכסי ההשקעה'!$C$48</f>
        <v>2.5622065709679758E-4</v>
      </c>
    </row>
    <row r="53" spans="2:16">
      <c r="B53" s="8" t="s">
        <v>774</v>
      </c>
      <c r="C53" s="15">
        <v>8287765</v>
      </c>
      <c r="D53" s="8" t="s">
        <v>126</v>
      </c>
      <c r="E53" s="18">
        <v>0</v>
      </c>
      <c r="F53" s="8" t="s">
        <v>775</v>
      </c>
      <c r="G53" s="27">
        <v>8.4700000000000006</v>
      </c>
      <c r="H53" s="8" t="s">
        <v>90</v>
      </c>
      <c r="I53" s="17">
        <v>4.8000000000000001E-2</v>
      </c>
      <c r="J53" s="10">
        <v>3.0300000000000001E-2</v>
      </c>
      <c r="K53" s="9">
        <v>44000000</v>
      </c>
      <c r="L53" s="9">
        <v>122.21</v>
      </c>
      <c r="M53" s="9">
        <v>53772.25</v>
      </c>
      <c r="N53" s="10">
        <v>0.105</v>
      </c>
      <c r="O53" s="21">
        <f t="shared" si="0"/>
        <v>1.5052562063928557E-2</v>
      </c>
      <c r="P53" s="21">
        <f>M53/'סיכום נכסי ההשקעה'!$C$48</f>
        <v>4.8619365184677859E-3</v>
      </c>
    </row>
    <row r="54" spans="2:16">
      <c r="B54" s="8" t="s">
        <v>776</v>
      </c>
      <c r="C54" s="15">
        <v>8287781</v>
      </c>
      <c r="D54" s="8" t="s">
        <v>126</v>
      </c>
      <c r="E54" s="18">
        <v>0</v>
      </c>
      <c r="F54" s="8" t="s">
        <v>777</v>
      </c>
      <c r="G54" s="27">
        <v>8.48</v>
      </c>
      <c r="H54" s="8" t="s">
        <v>90</v>
      </c>
      <c r="I54" s="17">
        <v>4.8000000000000001E-2</v>
      </c>
      <c r="J54" s="10">
        <v>2.8400000000000002E-2</v>
      </c>
      <c r="K54" s="9">
        <v>27000000</v>
      </c>
      <c r="L54" s="9">
        <v>125.51</v>
      </c>
      <c r="M54" s="9">
        <v>33888.620000000003</v>
      </c>
      <c r="N54" s="10">
        <v>5.6500000000000002E-2</v>
      </c>
      <c r="O54" s="21">
        <f t="shared" si="0"/>
        <v>9.4865019747340049E-3</v>
      </c>
      <c r="P54" s="21">
        <f>M54/'סיכום נכסי ההשקעה'!$C$48</f>
        <v>3.0641142808507699E-3</v>
      </c>
    </row>
    <row r="55" spans="2:16">
      <c r="B55" s="8" t="s">
        <v>778</v>
      </c>
      <c r="C55" s="15">
        <v>8287930</v>
      </c>
      <c r="D55" s="8" t="s">
        <v>126</v>
      </c>
      <c r="E55" s="18">
        <v>0</v>
      </c>
      <c r="F55" s="8" t="s">
        <v>779</v>
      </c>
      <c r="G55" s="27">
        <v>9.2799999999999994</v>
      </c>
      <c r="H55" s="8" t="s">
        <v>90</v>
      </c>
      <c r="I55" s="17">
        <v>4.8000000000000001E-2</v>
      </c>
      <c r="J55" s="10">
        <v>3.5499999999999997E-2</v>
      </c>
      <c r="K55" s="9">
        <v>28100000</v>
      </c>
      <c r="L55" s="9">
        <v>115.43</v>
      </c>
      <c r="M55" s="9">
        <v>32435.66</v>
      </c>
      <c r="N55" s="10">
        <v>2.5999999999999999E-2</v>
      </c>
      <c r="O55" s="21">
        <f t="shared" si="0"/>
        <v>9.0797722846725753E-3</v>
      </c>
      <c r="P55" s="21">
        <f>M55/'סיכום נכסי ההשקעה'!$C$48</f>
        <v>2.9327416995681755E-3</v>
      </c>
    </row>
    <row r="56" spans="2:16">
      <c r="B56" s="8" t="s">
        <v>780</v>
      </c>
      <c r="C56" s="15">
        <v>8287872</v>
      </c>
      <c r="D56" s="8" t="s">
        <v>126</v>
      </c>
      <c r="E56" s="18">
        <v>0</v>
      </c>
      <c r="F56" s="8" t="s">
        <v>781</v>
      </c>
      <c r="G56" s="27">
        <v>9</v>
      </c>
      <c r="H56" s="8" t="s">
        <v>90</v>
      </c>
      <c r="I56" s="17">
        <v>4.8000000000000001E-2</v>
      </c>
      <c r="J56" s="10">
        <v>3.3599999999999998E-2</v>
      </c>
      <c r="K56" s="9">
        <v>69749000</v>
      </c>
      <c r="L56" s="9">
        <v>118.05</v>
      </c>
      <c r="M56" s="9">
        <v>82338.37</v>
      </c>
      <c r="N56" s="10">
        <v>5.4800000000000001E-2</v>
      </c>
      <c r="O56" s="21">
        <f t="shared" si="0"/>
        <v>2.3049127099344237E-2</v>
      </c>
      <c r="P56" s="21">
        <f>M56/'סיכום נכסי ההשקעה'!$C$48</f>
        <v>7.4448052289817221E-3</v>
      </c>
    </row>
    <row r="57" spans="2:16">
      <c r="B57" s="8" t="s">
        <v>782</v>
      </c>
      <c r="C57" s="15">
        <v>8287757</v>
      </c>
      <c r="D57" s="8" t="s">
        <v>126</v>
      </c>
      <c r="E57" s="18">
        <v>0</v>
      </c>
      <c r="F57" s="8" t="s">
        <v>783</v>
      </c>
      <c r="G57" s="27">
        <v>8.3800000000000008</v>
      </c>
      <c r="H57" s="8" t="s">
        <v>90</v>
      </c>
      <c r="I57" s="17">
        <v>4.8000000000000001E-2</v>
      </c>
      <c r="J57" s="10">
        <v>3.1399999999999997E-2</v>
      </c>
      <c r="K57" s="9">
        <v>35000000</v>
      </c>
      <c r="L57" s="9">
        <v>121.67</v>
      </c>
      <c r="M57" s="9">
        <v>42584.12</v>
      </c>
      <c r="N57" s="10">
        <v>6.3600000000000004E-2</v>
      </c>
      <c r="O57" s="21">
        <f t="shared" si="0"/>
        <v>1.1920648833511363E-2</v>
      </c>
      <c r="P57" s="21">
        <f>M57/'סיכום נכסי ההשקעה'!$C$48</f>
        <v>3.850337081576732E-3</v>
      </c>
    </row>
    <row r="58" spans="2:16">
      <c r="B58" s="8" t="s">
        <v>784</v>
      </c>
      <c r="C58" s="15">
        <v>8287773</v>
      </c>
      <c r="D58" s="8" t="s">
        <v>126</v>
      </c>
      <c r="E58" s="18">
        <v>0</v>
      </c>
      <c r="F58" s="8" t="s">
        <v>785</v>
      </c>
      <c r="G58" s="27">
        <v>8.4</v>
      </c>
      <c r="H58" s="8" t="s">
        <v>90</v>
      </c>
      <c r="I58" s="17">
        <v>4.8000000000000001E-2</v>
      </c>
      <c r="J58" s="10">
        <v>2.81E-2</v>
      </c>
      <c r="K58" s="9">
        <v>37000000</v>
      </c>
      <c r="L58" s="9">
        <v>126.38</v>
      </c>
      <c r="M58" s="9">
        <v>46759.65</v>
      </c>
      <c r="N58" s="10">
        <v>0.1457</v>
      </c>
      <c r="O58" s="21">
        <f t="shared" si="0"/>
        <v>1.3089512410445479E-2</v>
      </c>
      <c r="P58" s="21">
        <f>M58/'סיכום נכסי ההשקעה'!$C$48</f>
        <v>4.2278768310006036E-3</v>
      </c>
    </row>
    <row r="59" spans="2:16">
      <c r="B59" s="8" t="s">
        <v>786</v>
      </c>
      <c r="C59" s="15">
        <v>8287880</v>
      </c>
      <c r="D59" s="8" t="s">
        <v>126</v>
      </c>
      <c r="E59" s="18">
        <v>0</v>
      </c>
      <c r="F59" s="8" t="s">
        <v>787</v>
      </c>
      <c r="G59" s="27">
        <v>9.09</v>
      </c>
      <c r="H59" s="8" t="s">
        <v>90</v>
      </c>
      <c r="I59" s="17">
        <v>4.8000000000000001E-2</v>
      </c>
      <c r="J59" s="10">
        <v>3.2399999999999998E-2</v>
      </c>
      <c r="K59" s="9">
        <v>49300000</v>
      </c>
      <c r="L59" s="9">
        <v>118.95</v>
      </c>
      <c r="M59" s="9">
        <v>58644.72</v>
      </c>
      <c r="N59" s="10">
        <v>6.8400000000000002E-2</v>
      </c>
      <c r="O59" s="21">
        <f t="shared" si="0"/>
        <v>1.6416521300888699E-2</v>
      </c>
      <c r="P59" s="21">
        <f>M59/'סיכום נכסי ההשקעה'!$C$48</f>
        <v>5.3024916343154347E-3</v>
      </c>
    </row>
    <row r="60" spans="2:16">
      <c r="B60" s="8" t="s">
        <v>788</v>
      </c>
      <c r="C60" s="15">
        <v>8287898</v>
      </c>
      <c r="D60" s="8" t="s">
        <v>126</v>
      </c>
      <c r="E60" s="18">
        <v>0</v>
      </c>
      <c r="F60" s="8" t="s">
        <v>789</v>
      </c>
      <c r="G60" s="27">
        <v>8.98</v>
      </c>
      <c r="H60" s="8" t="s">
        <v>90</v>
      </c>
      <c r="I60" s="17">
        <v>4.8000000000000001E-2</v>
      </c>
      <c r="J60" s="10">
        <v>3.2500000000000001E-2</v>
      </c>
      <c r="K60" s="9">
        <v>46692000</v>
      </c>
      <c r="L60" s="9">
        <v>121.01</v>
      </c>
      <c r="M60" s="9">
        <v>56501.37</v>
      </c>
      <c r="N60" s="10">
        <v>5.5500000000000001E-2</v>
      </c>
      <c r="O60" s="21">
        <f t="shared" si="0"/>
        <v>1.5816529504009802E-2</v>
      </c>
      <c r="P60" s="21">
        <f>M60/'סיכום נכסי ההשקעה'!$C$48</f>
        <v>5.1086959192977836E-3</v>
      </c>
    </row>
    <row r="61" spans="2:16">
      <c r="B61" s="8" t="s">
        <v>790</v>
      </c>
      <c r="C61" s="15">
        <v>8287807</v>
      </c>
      <c r="D61" s="8" t="s">
        <v>126</v>
      </c>
      <c r="E61" s="18">
        <v>0</v>
      </c>
      <c r="F61" s="8" t="s">
        <v>791</v>
      </c>
      <c r="G61" s="27">
        <v>8.64</v>
      </c>
      <c r="H61" s="8" t="s">
        <v>90</v>
      </c>
      <c r="I61" s="17">
        <v>4.8000000000000001E-2</v>
      </c>
      <c r="J61" s="10">
        <v>2.87E-2</v>
      </c>
      <c r="K61" s="9">
        <v>30000000</v>
      </c>
      <c r="L61" s="9">
        <v>123.28</v>
      </c>
      <c r="M61" s="9">
        <v>36984.58</v>
      </c>
      <c r="N61" s="10">
        <v>0.33329999999999999</v>
      </c>
      <c r="O61" s="21">
        <f t="shared" si="0"/>
        <v>1.0353159591765844E-2</v>
      </c>
      <c r="P61" s="21">
        <f>M61/'סיכום נכסי ההשקעה'!$C$48</f>
        <v>3.3440423289371993E-3</v>
      </c>
    </row>
    <row r="62" spans="2:16">
      <c r="B62" s="8" t="s">
        <v>792</v>
      </c>
      <c r="C62" s="15">
        <v>8287989</v>
      </c>
      <c r="D62" s="8" t="s">
        <v>126</v>
      </c>
      <c r="E62" s="18">
        <v>0</v>
      </c>
      <c r="F62" s="8" t="s">
        <v>793</v>
      </c>
      <c r="G62" s="27">
        <v>9.42</v>
      </c>
      <c r="H62" s="8" t="s">
        <v>90</v>
      </c>
      <c r="I62" s="17">
        <v>4.8000000000000001E-2</v>
      </c>
      <c r="J62" s="10">
        <v>4.07E-2</v>
      </c>
      <c r="K62" s="9">
        <v>30538000</v>
      </c>
      <c r="L62" s="9">
        <v>110.29</v>
      </c>
      <c r="M62" s="9">
        <v>33679.699999999997</v>
      </c>
      <c r="N62" s="10">
        <v>1.6799999999999999E-2</v>
      </c>
      <c r="O62" s="21">
        <f t="shared" si="0"/>
        <v>9.4280186256757818E-3</v>
      </c>
      <c r="P62" s="21">
        <f>M62/'סיכום נכסי ההשקעה'!$C$48</f>
        <v>3.0452243185107464E-3</v>
      </c>
    </row>
    <row r="63" spans="2:16">
      <c r="B63" s="8" t="s">
        <v>794</v>
      </c>
      <c r="C63" s="15">
        <v>8288003</v>
      </c>
      <c r="D63" s="8" t="s">
        <v>126</v>
      </c>
      <c r="E63" s="18">
        <v>0</v>
      </c>
      <c r="F63" s="8" t="s">
        <v>795</v>
      </c>
      <c r="G63" s="27">
        <v>9.6300000000000008</v>
      </c>
      <c r="H63" s="8" t="s">
        <v>90</v>
      </c>
      <c r="I63" s="17">
        <v>4.8000000000000001E-2</v>
      </c>
      <c r="J63" s="10">
        <v>3.7900000000000003E-2</v>
      </c>
      <c r="K63" s="9">
        <v>85684000</v>
      </c>
      <c r="L63" s="9">
        <v>112.48</v>
      </c>
      <c r="M63" s="9">
        <v>96377.52</v>
      </c>
      <c r="N63" s="10">
        <v>6.4799999999999996E-2</v>
      </c>
      <c r="O63" s="21">
        <f t="shared" si="0"/>
        <v>2.6979131454746934E-2</v>
      </c>
      <c r="P63" s="21">
        <f>M63/'סיכום נכסי ההשקעה'!$C$48</f>
        <v>8.7141859239172528E-3</v>
      </c>
    </row>
    <row r="64" spans="2:16">
      <c r="B64" s="8" t="s">
        <v>796</v>
      </c>
      <c r="C64" s="15">
        <v>8288086</v>
      </c>
      <c r="D64" s="8" t="s">
        <v>126</v>
      </c>
      <c r="E64" s="18">
        <v>0</v>
      </c>
      <c r="F64" s="8" t="s">
        <v>797</v>
      </c>
      <c r="G64" s="27">
        <v>9.8699999999999992</v>
      </c>
      <c r="H64" s="8" t="s">
        <v>90</v>
      </c>
      <c r="I64" s="17">
        <v>4.8000000000000001E-2</v>
      </c>
      <c r="J64" s="10">
        <v>3.85E-2</v>
      </c>
      <c r="K64" s="9">
        <v>62983000</v>
      </c>
      <c r="L64" s="9">
        <v>112.06</v>
      </c>
      <c r="M64" s="9">
        <v>70580.960000000006</v>
      </c>
      <c r="N64" s="10">
        <v>2.3E-2</v>
      </c>
      <c r="O64" s="21">
        <f t="shared" si="0"/>
        <v>1.9757854300901656E-2</v>
      </c>
      <c r="P64" s="21">
        <f>M64/'סיכום נכסי ההשקעה'!$C$48</f>
        <v>6.3817330859786249E-3</v>
      </c>
    </row>
    <row r="65" spans="2:16">
      <c r="B65" s="8" t="s">
        <v>798</v>
      </c>
      <c r="C65" s="15">
        <v>8288094</v>
      </c>
      <c r="D65" s="8" t="s">
        <v>126</v>
      </c>
      <c r="E65" s="18">
        <v>0</v>
      </c>
      <c r="F65" s="8" t="s">
        <v>799</v>
      </c>
      <c r="G65" s="27">
        <v>9.92</v>
      </c>
      <c r="H65" s="8" t="s">
        <v>90</v>
      </c>
      <c r="I65" s="17">
        <v>4.8000000000000001E-2</v>
      </c>
      <c r="J65" s="10">
        <v>3.9800000000000002E-2</v>
      </c>
      <c r="K65" s="9">
        <v>45837000</v>
      </c>
      <c r="L65" s="9">
        <v>110.31</v>
      </c>
      <c r="M65" s="9">
        <v>50561.07</v>
      </c>
      <c r="N65" s="10">
        <v>2.1499999999999998E-2</v>
      </c>
      <c r="O65" s="21">
        <f t="shared" si="0"/>
        <v>1.4153650706333402E-2</v>
      </c>
      <c r="P65" s="21">
        <f>M65/'סיכום נכסי ההשקעה'!$C$48</f>
        <v>4.5715906000921673E-3</v>
      </c>
    </row>
    <row r="66" spans="2:16">
      <c r="B66" s="8" t="s">
        <v>800</v>
      </c>
      <c r="C66" s="15">
        <v>8288102</v>
      </c>
      <c r="D66" s="8" t="s">
        <v>126</v>
      </c>
      <c r="E66" s="18">
        <v>0</v>
      </c>
      <c r="F66" s="8" t="s">
        <v>801</v>
      </c>
      <c r="G66" s="27">
        <v>10.029999999999999</v>
      </c>
      <c r="H66" s="8" t="s">
        <v>90</v>
      </c>
      <c r="I66" s="17">
        <v>4.8000000000000001E-2</v>
      </c>
      <c r="J66" s="10">
        <v>3.8600000000000002E-2</v>
      </c>
      <c r="K66" s="9">
        <v>40747000</v>
      </c>
      <c r="L66" s="9">
        <v>111.2</v>
      </c>
      <c r="M66" s="9">
        <v>45311.88</v>
      </c>
      <c r="N66" s="10">
        <v>1.89E-2</v>
      </c>
      <c r="O66" s="21">
        <f t="shared" si="0"/>
        <v>1.2684235566361517E-2</v>
      </c>
      <c r="P66" s="21">
        <f>M66/'סיכום נכסי ההשקעה'!$C$48</f>
        <v>4.0969735150087659E-3</v>
      </c>
    </row>
    <row r="67" spans="2:16">
      <c r="B67" s="8" t="s">
        <v>802</v>
      </c>
      <c r="C67" s="15">
        <v>8288144</v>
      </c>
      <c r="D67" s="8" t="s">
        <v>126</v>
      </c>
      <c r="E67" s="18">
        <v>0</v>
      </c>
      <c r="F67" s="8" t="s">
        <v>803</v>
      </c>
      <c r="G67" s="27">
        <v>10.06</v>
      </c>
      <c r="H67" s="8" t="s">
        <v>90</v>
      </c>
      <c r="I67" s="17">
        <v>4.8000000000000001E-2</v>
      </c>
      <c r="J67" s="10">
        <v>4.2700000000000002E-2</v>
      </c>
      <c r="K67" s="9">
        <v>25741000</v>
      </c>
      <c r="L67" s="9">
        <v>107.97</v>
      </c>
      <c r="M67" s="9">
        <v>27793.37</v>
      </c>
      <c r="N67" s="10">
        <v>1.6299999999999999E-2</v>
      </c>
      <c r="O67" s="21">
        <f t="shared" si="0"/>
        <v>7.7802477465743021E-3</v>
      </c>
      <c r="P67" s="21">
        <f>M67/'סיכום נכסי ההשקעה'!$C$48</f>
        <v>2.5129988158257652E-3</v>
      </c>
    </row>
    <row r="68" spans="2:16">
      <c r="B68" s="8" t="s">
        <v>804</v>
      </c>
      <c r="C68" s="15">
        <v>8288151</v>
      </c>
      <c r="D68" s="8" t="s">
        <v>126</v>
      </c>
      <c r="E68" s="18">
        <v>0</v>
      </c>
      <c r="F68" s="8" t="s">
        <v>805</v>
      </c>
      <c r="G68" s="27">
        <v>10.08</v>
      </c>
      <c r="H68" s="8" t="s">
        <v>90</v>
      </c>
      <c r="I68" s="17">
        <v>4.8000000000000001E-2</v>
      </c>
      <c r="J68" s="10">
        <v>4.58E-2</v>
      </c>
      <c r="K68" s="9">
        <v>46859000</v>
      </c>
      <c r="L68" s="9">
        <v>104.3</v>
      </c>
      <c r="M68" s="9">
        <v>48873.24</v>
      </c>
      <c r="N68" s="10">
        <v>2.7099999999999999E-2</v>
      </c>
      <c r="O68" s="21">
        <f t="shared" si="0"/>
        <v>1.3681173437326421E-2</v>
      </c>
      <c r="P68" s="21">
        <f>M68/'סיכום נכסי ההשקעה'!$C$48</f>
        <v>4.4189817300157707E-3</v>
      </c>
    </row>
    <row r="69" spans="2:16">
      <c r="B69" s="8" t="s">
        <v>806</v>
      </c>
      <c r="C69" s="15">
        <v>8288169</v>
      </c>
      <c r="D69" s="8" t="s">
        <v>126</v>
      </c>
      <c r="E69" s="18">
        <v>0</v>
      </c>
      <c r="F69" s="8" t="s">
        <v>807</v>
      </c>
      <c r="G69" s="27">
        <v>10.14</v>
      </c>
      <c r="H69" s="8" t="s">
        <v>90</v>
      </c>
      <c r="I69" s="17">
        <v>4.8000000000000001E-2</v>
      </c>
      <c r="J69" s="10">
        <v>4.6800000000000001E-2</v>
      </c>
      <c r="K69" s="9">
        <v>16084000</v>
      </c>
      <c r="L69" s="9">
        <v>102.97</v>
      </c>
      <c r="M69" s="9">
        <v>16562.330000000002</v>
      </c>
      <c r="N69" s="10">
        <v>6.7000000000000002E-3</v>
      </c>
      <c r="O69" s="21">
        <f t="shared" si="0"/>
        <v>4.6363226431526648E-3</v>
      </c>
      <c r="P69" s="21">
        <f>M69/'סיכום נכסי ההשקעה'!$C$48</f>
        <v>1.4975195766945698E-3</v>
      </c>
    </row>
    <row r="70" spans="2:16">
      <c r="B70" s="8" t="s">
        <v>808</v>
      </c>
      <c r="C70" s="15">
        <v>8288177</v>
      </c>
      <c r="D70" s="8" t="s">
        <v>126</v>
      </c>
      <c r="E70" s="18">
        <v>0</v>
      </c>
      <c r="F70" s="8" t="s">
        <v>809</v>
      </c>
      <c r="G70" s="27">
        <v>10.220000000000001</v>
      </c>
      <c r="H70" s="8" t="s">
        <v>90</v>
      </c>
      <c r="I70" s="17">
        <v>4.8000000000000001E-2</v>
      </c>
      <c r="J70" s="10">
        <v>4.7199999999999999E-2</v>
      </c>
      <c r="K70" s="9">
        <v>68314000</v>
      </c>
      <c r="L70" s="9">
        <v>102.17</v>
      </c>
      <c r="M70" s="9">
        <v>69794.09</v>
      </c>
      <c r="N70" s="10">
        <v>4.6300000000000001E-2</v>
      </c>
      <c r="O70" s="21">
        <f t="shared" si="0"/>
        <v>1.9537584375219845E-2</v>
      </c>
      <c r="P70" s="21">
        <f>M70/'סיכום נכסי ההשקעה'!$C$48</f>
        <v>6.3105865003645432E-3</v>
      </c>
    </row>
    <row r="71" spans="2:16">
      <c r="B71" s="8" t="s">
        <v>810</v>
      </c>
      <c r="C71" s="15">
        <v>8288185</v>
      </c>
      <c r="D71" s="8" t="s">
        <v>126</v>
      </c>
      <c r="E71" s="18">
        <v>0</v>
      </c>
      <c r="F71" s="8" t="s">
        <v>811</v>
      </c>
      <c r="G71" s="27">
        <v>10.26</v>
      </c>
      <c r="H71" s="8" t="s">
        <v>90</v>
      </c>
      <c r="I71" s="17">
        <v>4.8000000000000001E-2</v>
      </c>
      <c r="J71" s="10">
        <v>4.9299999999999997E-2</v>
      </c>
      <c r="K71" s="9">
        <v>74178000</v>
      </c>
      <c r="L71" s="9">
        <v>99.63</v>
      </c>
      <c r="M71" s="9">
        <v>73906.17</v>
      </c>
      <c r="N71" s="18">
        <v>0</v>
      </c>
      <c r="O71" s="21">
        <f t="shared" si="0"/>
        <v>2.0688686280232921E-2</v>
      </c>
      <c r="P71" s="21">
        <f>M71/'סיכום נכסי ההשקעה'!$C$48</f>
        <v>6.6823892781702147E-3</v>
      </c>
    </row>
    <row r="72" spans="2:16">
      <c r="B72" s="8" t="s">
        <v>812</v>
      </c>
      <c r="C72" s="15">
        <v>8288219</v>
      </c>
      <c r="D72" s="8" t="s">
        <v>126</v>
      </c>
      <c r="E72" s="18">
        <v>0</v>
      </c>
      <c r="F72" s="8" t="s">
        <v>813</v>
      </c>
      <c r="G72" s="27">
        <v>10.26</v>
      </c>
      <c r="H72" s="8" t="s">
        <v>90</v>
      </c>
      <c r="I72" s="17">
        <v>4.8000000000000001E-2</v>
      </c>
      <c r="J72" s="10">
        <v>4.9500000000000002E-2</v>
      </c>
      <c r="K72" s="9">
        <v>30610000</v>
      </c>
      <c r="L72" s="9">
        <v>100.63</v>
      </c>
      <c r="M72" s="9">
        <v>30801.38</v>
      </c>
      <c r="N72" s="18">
        <v>0</v>
      </c>
      <c r="O72" s="21">
        <f t="shared" si="0"/>
        <v>8.6222853628897395E-3</v>
      </c>
      <c r="P72" s="21">
        <f>M72/'סיכום נכסי ההשקעה'!$C$48</f>
        <v>2.7849746707865729E-3</v>
      </c>
    </row>
    <row r="73" spans="2:16">
      <c r="B73" s="8" t="s">
        <v>814</v>
      </c>
      <c r="C73" s="15">
        <v>8288227</v>
      </c>
      <c r="D73" s="8" t="s">
        <v>126</v>
      </c>
      <c r="E73" s="18">
        <v>0</v>
      </c>
      <c r="F73" s="8" t="s">
        <v>815</v>
      </c>
      <c r="G73" s="27">
        <v>10.38</v>
      </c>
      <c r="H73" s="8" t="s">
        <v>90</v>
      </c>
      <c r="I73" s="17">
        <v>4.8000000000000001E-2</v>
      </c>
      <c r="J73" s="10">
        <v>4.8000000000000001E-2</v>
      </c>
      <c r="K73" s="9">
        <v>18867000</v>
      </c>
      <c r="L73" s="9">
        <v>101.72</v>
      </c>
      <c r="M73" s="9">
        <v>19190.900000000001</v>
      </c>
      <c r="N73" s="10">
        <v>1.26E-2</v>
      </c>
      <c r="O73" s="21">
        <f t="shared" si="0"/>
        <v>5.3721429419941805E-3</v>
      </c>
      <c r="P73" s="21">
        <f>M73/'סיכום נכסי ההשקעה'!$C$48</f>
        <v>1.7351875276236989E-3</v>
      </c>
    </row>
    <row r="74" spans="2:16">
      <c r="B74" s="8" t="s">
        <v>816</v>
      </c>
      <c r="C74" s="15">
        <v>8288235</v>
      </c>
      <c r="D74" s="8" t="s">
        <v>126</v>
      </c>
      <c r="E74" s="18">
        <v>0</v>
      </c>
      <c r="F74" s="8" t="s">
        <v>817</v>
      </c>
      <c r="G74" s="27">
        <v>10.37</v>
      </c>
      <c r="H74" s="8" t="s">
        <v>90</v>
      </c>
      <c r="I74" s="17">
        <v>4.8000000000000001E-2</v>
      </c>
      <c r="J74" s="10">
        <v>5.2200000000000003E-2</v>
      </c>
      <c r="K74" s="9">
        <v>106139000</v>
      </c>
      <c r="L74" s="9">
        <v>97.21</v>
      </c>
      <c r="M74" s="9">
        <v>103172.49</v>
      </c>
      <c r="N74" s="10">
        <v>6.6199999999999995E-2</v>
      </c>
      <c r="O74" s="21">
        <f t="shared" si="0"/>
        <v>2.8881259553302091E-2</v>
      </c>
      <c r="P74" s="21">
        <f>M74/'סיכום נכסי ההשקעה'!$C$48</f>
        <v>9.3285681151942228E-3</v>
      </c>
    </row>
    <row r="75" spans="2:16">
      <c r="B75" s="8" t="s">
        <v>818</v>
      </c>
      <c r="C75" s="15">
        <v>8288243</v>
      </c>
      <c r="D75" s="8" t="s">
        <v>126</v>
      </c>
      <c r="E75" s="18">
        <v>0</v>
      </c>
      <c r="F75" s="8" t="s">
        <v>819</v>
      </c>
      <c r="G75" s="27">
        <v>10.36</v>
      </c>
      <c r="H75" s="8" t="s">
        <v>90</v>
      </c>
      <c r="I75" s="17">
        <v>4.8000000000000001E-2</v>
      </c>
      <c r="J75" s="10">
        <v>5.57E-2</v>
      </c>
      <c r="K75" s="9">
        <v>36841000</v>
      </c>
      <c r="L75" s="9">
        <v>94.16</v>
      </c>
      <c r="M75" s="9">
        <v>34689.68</v>
      </c>
      <c r="N75" s="18">
        <v>0</v>
      </c>
      <c r="O75" s="21">
        <f t="shared" si="0"/>
        <v>9.7107441324813665E-3</v>
      </c>
      <c r="P75" s="21">
        <f>M75/'סיכום נכסי ההשקעה'!$C$48</f>
        <v>3.1365438865950672E-3</v>
      </c>
    </row>
    <row r="76" spans="2:16">
      <c r="B76" s="8" t="s">
        <v>820</v>
      </c>
      <c r="C76" s="15">
        <v>8288250</v>
      </c>
      <c r="D76" s="8" t="s">
        <v>126</v>
      </c>
      <c r="E76" s="18">
        <v>0</v>
      </c>
      <c r="F76" s="8" t="s">
        <v>821</v>
      </c>
      <c r="G76" s="27">
        <v>10.16</v>
      </c>
      <c r="H76" s="8" t="s">
        <v>90</v>
      </c>
      <c r="I76" s="17">
        <v>4.8000000000000001E-2</v>
      </c>
      <c r="J76" s="10">
        <v>5.67E-2</v>
      </c>
      <c r="K76" s="9">
        <v>73311000</v>
      </c>
      <c r="L76" s="9">
        <v>95.95</v>
      </c>
      <c r="M76" s="9">
        <v>70340.960000000006</v>
      </c>
      <c r="N76" s="10">
        <v>1.9300000000000001E-2</v>
      </c>
      <c r="O76" s="21">
        <f t="shared" si="0"/>
        <v>1.9690670671885891E-2</v>
      </c>
      <c r="P76" s="21">
        <f>M76/'סיכום נכסי ההשקעה'!$C$48</f>
        <v>6.3600329569263297E-3</v>
      </c>
    </row>
    <row r="77" spans="2:16">
      <c r="B77" s="8" t="s">
        <v>820</v>
      </c>
      <c r="C77" s="15">
        <v>8288268</v>
      </c>
      <c r="D77" s="8" t="s">
        <v>126</v>
      </c>
      <c r="E77" s="18">
        <v>0</v>
      </c>
      <c r="F77" s="8" t="s">
        <v>822</v>
      </c>
      <c r="G77" s="27">
        <v>10.23</v>
      </c>
      <c r="H77" s="8" t="s">
        <v>90</v>
      </c>
      <c r="I77" s="17">
        <v>4.8000000000000001E-2</v>
      </c>
      <c r="J77" s="10">
        <v>5.74E-2</v>
      </c>
      <c r="K77" s="9">
        <v>60146000</v>
      </c>
      <c r="L77" s="9">
        <v>94.62</v>
      </c>
      <c r="M77" s="9">
        <v>56910.95</v>
      </c>
      <c r="N77" s="10">
        <v>2.7799999999999998E-2</v>
      </c>
      <c r="O77" s="21">
        <f t="shared" si="0"/>
        <v>1.5931183965560952E-2</v>
      </c>
      <c r="P77" s="21">
        <f>M77/'סיכום נכסי ההשקעה'!$C$48</f>
        <v>5.145728997869612E-3</v>
      </c>
    </row>
    <row r="78" spans="2:16">
      <c r="B78" s="8" t="s">
        <v>823</v>
      </c>
      <c r="C78" s="15">
        <v>8288128</v>
      </c>
      <c r="D78" s="8" t="s">
        <v>126</v>
      </c>
      <c r="E78" s="18">
        <v>0</v>
      </c>
      <c r="F78" s="8" t="s">
        <v>824</v>
      </c>
      <c r="G78" s="27">
        <v>10.14</v>
      </c>
      <c r="H78" s="8" t="s">
        <v>90</v>
      </c>
      <c r="I78" s="17">
        <v>4.8000000000000001E-2</v>
      </c>
      <c r="J78" s="10">
        <v>4.1399999999999999E-2</v>
      </c>
      <c r="K78" s="9">
        <v>49543000</v>
      </c>
      <c r="L78" s="9">
        <v>107.81</v>
      </c>
      <c r="M78" s="9">
        <v>53411.8</v>
      </c>
      <c r="N78" s="10">
        <v>0.1474</v>
      </c>
      <c r="O78" s="21">
        <f t="shared" si="0"/>
        <v>1.4951660651100509E-2</v>
      </c>
      <c r="P78" s="21">
        <f>M78/'סיכום נכסי ההשקעה'!$C$48</f>
        <v>4.829345637147371E-3</v>
      </c>
    </row>
    <row r="79" spans="2:16">
      <c r="B79" s="8" t="s">
        <v>823</v>
      </c>
      <c r="C79" s="15">
        <v>8288110</v>
      </c>
      <c r="D79" s="8" t="s">
        <v>126</v>
      </c>
      <c r="E79" s="18">
        <v>0</v>
      </c>
      <c r="F79" s="8" t="s">
        <v>825</v>
      </c>
      <c r="G79" s="27">
        <v>10.11</v>
      </c>
      <c r="H79" s="8" t="s">
        <v>90</v>
      </c>
      <c r="I79" s="17">
        <v>4.8000000000000001E-2</v>
      </c>
      <c r="J79" s="10">
        <v>3.9E-2</v>
      </c>
      <c r="K79" s="9">
        <v>45425000</v>
      </c>
      <c r="L79" s="9">
        <v>110.48</v>
      </c>
      <c r="M79" s="9">
        <v>50185.78</v>
      </c>
      <c r="N79" s="10">
        <v>2.6800000000000001E-2</v>
      </c>
      <c r="O79" s="21">
        <f t="shared" si="0"/>
        <v>1.4048595105777877E-2</v>
      </c>
      <c r="P79" s="21">
        <f>M79/'סיכום נכסי ההשקעה'!$C$48</f>
        <v>4.5376579274586841E-3</v>
      </c>
    </row>
    <row r="80" spans="2:16">
      <c r="B80" s="8" t="s">
        <v>826</v>
      </c>
      <c r="C80" s="15">
        <v>8288136</v>
      </c>
      <c r="D80" s="8" t="s">
        <v>126</v>
      </c>
      <c r="E80" s="18">
        <v>0</v>
      </c>
      <c r="F80" s="8" t="s">
        <v>827</v>
      </c>
      <c r="G80" s="27">
        <v>9.99</v>
      </c>
      <c r="H80" s="8" t="s">
        <v>90</v>
      </c>
      <c r="I80" s="17">
        <v>4.8000000000000001E-2</v>
      </c>
      <c r="J80" s="10">
        <v>4.2099999999999999E-2</v>
      </c>
      <c r="K80" s="9">
        <v>58142000</v>
      </c>
      <c r="L80" s="9">
        <v>109.34</v>
      </c>
      <c r="M80" s="9">
        <v>63573.46</v>
      </c>
      <c r="N80" s="10">
        <v>2.1700000000000001E-2</v>
      </c>
      <c r="O80" s="21">
        <f t="shared" si="0"/>
        <v>1.7796232299535159E-2</v>
      </c>
      <c r="P80" s="21">
        <f>M80/'סיכום נכסי ההשקעה'!$C$48</f>
        <v>5.7481345262538029E-3</v>
      </c>
    </row>
    <row r="81" spans="2:16">
      <c r="B81" s="8" t="s">
        <v>828</v>
      </c>
      <c r="C81" s="15">
        <v>8288193</v>
      </c>
      <c r="D81" s="8" t="s">
        <v>126</v>
      </c>
      <c r="E81" s="18">
        <v>0</v>
      </c>
      <c r="F81" s="8" t="s">
        <v>829</v>
      </c>
      <c r="G81" s="27">
        <v>10.119999999999999</v>
      </c>
      <c r="H81" s="8" t="s">
        <v>90</v>
      </c>
      <c r="I81" s="17">
        <v>4.8000000000000001E-2</v>
      </c>
      <c r="J81" s="10">
        <v>4.8300000000000003E-2</v>
      </c>
      <c r="K81" s="9">
        <v>22544000</v>
      </c>
      <c r="L81" s="9">
        <v>102.7</v>
      </c>
      <c r="M81" s="9">
        <v>23153.09</v>
      </c>
      <c r="N81" s="18">
        <v>0</v>
      </c>
      <c r="O81" s="21">
        <f t="shared" si="0"/>
        <v>6.4812858713690358E-3</v>
      </c>
      <c r="P81" s="21">
        <f>M81/'סיכום נכסי ההשקעה'!$C$48</f>
        <v>2.0934376706641684E-3</v>
      </c>
    </row>
    <row r="82" spans="2:16">
      <c r="B82" s="8" t="s">
        <v>830</v>
      </c>
      <c r="C82" s="15">
        <v>8288201</v>
      </c>
      <c r="D82" s="8" t="s">
        <v>126</v>
      </c>
      <c r="E82" s="18">
        <v>0</v>
      </c>
      <c r="F82" s="8" t="s">
        <v>831</v>
      </c>
      <c r="G82" s="27">
        <v>10.16</v>
      </c>
      <c r="H82" s="8" t="s">
        <v>90</v>
      </c>
      <c r="I82" s="17">
        <v>4.8000000000000001E-2</v>
      </c>
      <c r="J82" s="10">
        <v>5.0099999999999999E-2</v>
      </c>
      <c r="K82" s="9">
        <v>47138000</v>
      </c>
      <c r="L82" s="9">
        <v>100.48</v>
      </c>
      <c r="M82" s="9">
        <v>47362.45</v>
      </c>
      <c r="N82" s="10">
        <v>3.1099999999999999E-2</v>
      </c>
      <c r="O82" s="21">
        <f t="shared" si="0"/>
        <v>1.3258255291990069E-2</v>
      </c>
      <c r="P82" s="21">
        <f>M82/'סיכום נכסי ההשקעה'!$C$48</f>
        <v>4.2823803218036182E-3</v>
      </c>
    </row>
    <row r="83" spans="2:16" ht="13.5" thickBot="1">
      <c r="B83" s="13" t="s">
        <v>832</v>
      </c>
      <c r="C83" s="14"/>
      <c r="D83" s="13"/>
      <c r="E83" s="13"/>
      <c r="F83" s="13"/>
      <c r="G83" s="24">
        <v>9.36</v>
      </c>
      <c r="H83" s="13"/>
      <c r="J83" s="20">
        <v>3.8600000000000002E-2</v>
      </c>
      <c r="K83" s="19">
        <f>SUM(K21:K82)</f>
        <v>2377340720</v>
      </c>
      <c r="M83" s="19">
        <f>SUM(M21:M82)</f>
        <v>2650359.9900000007</v>
      </c>
      <c r="O83" s="20">
        <f>SUM(O21:O82)</f>
        <v>0.741920009693254</v>
      </c>
      <c r="P83" s="20">
        <f>SUM(P21:P82)</f>
        <v>0.23963814090849669</v>
      </c>
    </row>
    <row r="84" spans="2:16" ht="13.5" thickTop="1"/>
    <row r="85" spans="2:16">
      <c r="B85" s="13" t="s">
        <v>833</v>
      </c>
      <c r="C85" s="14"/>
      <c r="D85" s="13"/>
      <c r="E85" s="13"/>
      <c r="F85" s="13"/>
      <c r="H85" s="13"/>
    </row>
    <row r="86" spans="2:16">
      <c r="B86" s="8" t="s">
        <v>834</v>
      </c>
      <c r="C86" s="15">
        <v>8182776</v>
      </c>
      <c r="D86" s="8" t="s">
        <v>126</v>
      </c>
      <c r="E86" s="18">
        <v>0</v>
      </c>
      <c r="F86" s="8" t="s">
        <v>835</v>
      </c>
      <c r="G86" s="18">
        <v>0</v>
      </c>
      <c r="H86" s="8" t="s">
        <v>90</v>
      </c>
      <c r="I86" s="17">
        <v>5.5E-2</v>
      </c>
      <c r="J86" s="10">
        <v>4.1000000000000003E-3</v>
      </c>
      <c r="K86" s="9">
        <v>1136400</v>
      </c>
      <c r="L86" s="9">
        <v>183.97</v>
      </c>
      <c r="M86" s="9">
        <v>2090.65</v>
      </c>
      <c r="N86" s="18">
        <v>0</v>
      </c>
      <c r="O86" s="21">
        <f t="shared" ref="O86:O149" si="1">M86/$M$13</f>
        <v>5.852393916741858E-4</v>
      </c>
      <c r="P86" s="21">
        <f>M86/'סיכום נכסי ההשקעה'!$C$48</f>
        <v>1.8903072834658541E-4</v>
      </c>
    </row>
    <row r="87" spans="2:16">
      <c r="B87" s="8" t="s">
        <v>836</v>
      </c>
      <c r="C87" s="15">
        <v>8182784</v>
      </c>
      <c r="D87" s="8" t="s">
        <v>126</v>
      </c>
      <c r="E87" s="18">
        <v>0</v>
      </c>
      <c r="F87" s="8" t="s">
        <v>837</v>
      </c>
      <c r="G87" s="27">
        <v>0.09</v>
      </c>
      <c r="H87" s="8" t="s">
        <v>90</v>
      </c>
      <c r="I87" s="17">
        <v>5.5E-2</v>
      </c>
      <c r="J87" s="10">
        <v>4.0000000000000001E-3</v>
      </c>
      <c r="K87" s="9">
        <v>1209600</v>
      </c>
      <c r="L87" s="9">
        <v>182.15</v>
      </c>
      <c r="M87" s="9">
        <v>2203.33</v>
      </c>
      <c r="N87" s="18">
        <v>0</v>
      </c>
      <c r="O87" s="21">
        <f t="shared" si="1"/>
        <v>6.167821054970864E-4</v>
      </c>
      <c r="P87" s="21">
        <f>M87/'סיכום נכסי ההשקעה'!$C$48</f>
        <v>1.9921893893663789E-4</v>
      </c>
    </row>
    <row r="88" spans="2:16">
      <c r="B88" s="8" t="s">
        <v>838</v>
      </c>
      <c r="C88" s="15">
        <v>8182792</v>
      </c>
      <c r="D88" s="8" t="s">
        <v>126</v>
      </c>
      <c r="E88" s="18">
        <v>0</v>
      </c>
      <c r="F88" s="8" t="s">
        <v>839</v>
      </c>
      <c r="G88" s="27">
        <v>0.17</v>
      </c>
      <c r="H88" s="8" t="s">
        <v>90</v>
      </c>
      <c r="I88" s="17">
        <v>5.5E-2</v>
      </c>
      <c r="J88" s="10">
        <v>4.0000000000000001E-3</v>
      </c>
      <c r="K88" s="9">
        <v>1332700</v>
      </c>
      <c r="L88" s="9">
        <v>180.23</v>
      </c>
      <c r="M88" s="9">
        <v>2401.9299999999998</v>
      </c>
      <c r="N88" s="18">
        <v>0</v>
      </c>
      <c r="O88" s="21">
        <f t="shared" si="1"/>
        <v>6.7237655850763015E-4</v>
      </c>
      <c r="P88" s="21">
        <f>M88/'סיכום נכסי ההשקעה'!$C$48</f>
        <v>2.1717579572741197E-4</v>
      </c>
    </row>
    <row r="89" spans="2:16">
      <c r="B89" s="8" t="s">
        <v>840</v>
      </c>
      <c r="C89" s="15">
        <v>8182800</v>
      </c>
      <c r="D89" s="8" t="s">
        <v>126</v>
      </c>
      <c r="E89" s="18">
        <v>0</v>
      </c>
      <c r="F89" s="8" t="s">
        <v>841</v>
      </c>
      <c r="G89" s="27">
        <v>0.25</v>
      </c>
      <c r="H89" s="8" t="s">
        <v>90</v>
      </c>
      <c r="I89" s="17">
        <v>5.5E-2</v>
      </c>
      <c r="J89" s="10">
        <v>4.0000000000000001E-3</v>
      </c>
      <c r="K89" s="9">
        <v>2611900</v>
      </c>
      <c r="L89" s="9">
        <v>178.9</v>
      </c>
      <c r="M89" s="9">
        <v>4672.7700000000004</v>
      </c>
      <c r="N89" s="18">
        <v>0</v>
      </c>
      <c r="O89" s="21">
        <f t="shared" si="1"/>
        <v>1.3080568589832757E-3</v>
      </c>
      <c r="P89" s="21">
        <f>M89/'סיכום נכסי ההשקעה'!$C$48</f>
        <v>4.2249880013205175E-4</v>
      </c>
    </row>
    <row r="90" spans="2:16">
      <c r="B90" s="8" t="s">
        <v>842</v>
      </c>
      <c r="C90" s="15">
        <v>8182818</v>
      </c>
      <c r="D90" s="8" t="s">
        <v>126</v>
      </c>
      <c r="E90" s="18">
        <v>0</v>
      </c>
      <c r="F90" s="8" t="s">
        <v>843</v>
      </c>
      <c r="G90" s="27">
        <v>0.34</v>
      </c>
      <c r="H90" s="8" t="s">
        <v>90</v>
      </c>
      <c r="I90" s="17">
        <v>5.5E-2</v>
      </c>
      <c r="J90" s="10">
        <v>4.0000000000000001E-3</v>
      </c>
      <c r="K90" s="9">
        <v>1503600</v>
      </c>
      <c r="L90" s="9">
        <v>176.77</v>
      </c>
      <c r="M90" s="9">
        <v>2657.92</v>
      </c>
      <c r="N90" s="10">
        <v>3.8199999999999998E-2</v>
      </c>
      <c r="O90" s="21">
        <f t="shared" si="1"/>
        <v>7.4403629680656826E-4</v>
      </c>
      <c r="P90" s="21">
        <f>M90/'סיכום נכסי ההשקעה'!$C$48</f>
        <v>2.4032169587781614E-4</v>
      </c>
    </row>
    <row r="91" spans="2:16">
      <c r="B91" s="8" t="s">
        <v>844</v>
      </c>
      <c r="C91" s="15">
        <v>8182826</v>
      </c>
      <c r="D91" s="8" t="s">
        <v>126</v>
      </c>
      <c r="E91" s="18">
        <v>0</v>
      </c>
      <c r="F91" s="8" t="s">
        <v>845</v>
      </c>
      <c r="G91" s="27">
        <v>0.42</v>
      </c>
      <c r="H91" s="8" t="s">
        <v>90</v>
      </c>
      <c r="I91" s="17">
        <v>5.5E-2</v>
      </c>
      <c r="J91" s="10">
        <v>3.8E-3</v>
      </c>
      <c r="K91" s="9">
        <v>1091000</v>
      </c>
      <c r="L91" s="9">
        <v>175.24</v>
      </c>
      <c r="M91" s="9">
        <v>1911.82</v>
      </c>
      <c r="N91" s="18">
        <v>0</v>
      </c>
      <c r="O91" s="21">
        <f t="shared" si="1"/>
        <v>5.351791901038155E-4</v>
      </c>
      <c r="P91" s="21">
        <f>M91/'סיכום נכסי ההשקעה'!$C$48</f>
        <v>1.7286141968649412E-4</v>
      </c>
    </row>
    <row r="92" spans="2:16">
      <c r="B92" s="8" t="s">
        <v>846</v>
      </c>
      <c r="C92" s="15">
        <v>8182834</v>
      </c>
      <c r="D92" s="8" t="s">
        <v>126</v>
      </c>
      <c r="E92" s="18">
        <v>0</v>
      </c>
      <c r="F92" s="8" t="s">
        <v>847</v>
      </c>
      <c r="G92" s="27">
        <v>0.49</v>
      </c>
      <c r="H92" s="8" t="s">
        <v>90</v>
      </c>
      <c r="I92" s="17">
        <v>5.5E-2</v>
      </c>
      <c r="J92" s="10">
        <v>3.8E-3</v>
      </c>
      <c r="K92" s="9">
        <v>1450000</v>
      </c>
      <c r="L92" s="9">
        <v>178.24</v>
      </c>
      <c r="M92" s="9">
        <v>2584.4499999999998</v>
      </c>
      <c r="N92" s="18">
        <v>0</v>
      </c>
      <c r="O92" s="21">
        <f t="shared" si="1"/>
        <v>7.2346970837411774E-4</v>
      </c>
      <c r="P92" s="21">
        <f>M92/'סיכום נכסי ההשקעה'!$C$48</f>
        <v>2.3367874387168232E-4</v>
      </c>
    </row>
    <row r="93" spans="2:16">
      <c r="B93" s="8" t="s">
        <v>848</v>
      </c>
      <c r="C93" s="15">
        <v>8182842</v>
      </c>
      <c r="D93" s="8" t="s">
        <v>126</v>
      </c>
      <c r="E93" s="18">
        <v>0</v>
      </c>
      <c r="F93" s="8" t="s">
        <v>849</v>
      </c>
      <c r="G93" s="27">
        <v>0.56999999999999995</v>
      </c>
      <c r="H93" s="8" t="s">
        <v>90</v>
      </c>
      <c r="I93" s="17">
        <v>5.5E-2</v>
      </c>
      <c r="J93" s="10">
        <v>3.8E-3</v>
      </c>
      <c r="K93" s="9">
        <v>1570500</v>
      </c>
      <c r="L93" s="9">
        <v>176.44</v>
      </c>
      <c r="M93" s="9">
        <v>2771</v>
      </c>
      <c r="N93" s="18">
        <v>0</v>
      </c>
      <c r="O93" s="21">
        <f t="shared" si="1"/>
        <v>7.7569098334449513E-4</v>
      </c>
      <c r="P93" s="21">
        <f>M93/'סיכום נכסי ההשקעה'!$C$48</f>
        <v>2.5054607334962242E-4</v>
      </c>
    </row>
    <row r="94" spans="2:16">
      <c r="B94" s="8" t="s">
        <v>850</v>
      </c>
      <c r="C94" s="15">
        <v>8182891</v>
      </c>
      <c r="D94" s="8" t="s">
        <v>126</v>
      </c>
      <c r="E94" s="18">
        <v>0</v>
      </c>
      <c r="F94" s="8" t="s">
        <v>851</v>
      </c>
      <c r="G94" s="27">
        <v>0.5</v>
      </c>
      <c r="H94" s="8" t="s">
        <v>90</v>
      </c>
      <c r="I94" s="17">
        <v>5.5E-2</v>
      </c>
      <c r="J94" s="10">
        <v>3.0000000000000001E-3</v>
      </c>
      <c r="K94" s="9">
        <v>2500000</v>
      </c>
      <c r="L94" s="9">
        <v>168.46</v>
      </c>
      <c r="M94" s="9">
        <v>4211.45</v>
      </c>
      <c r="N94" s="18">
        <v>0</v>
      </c>
      <c r="O94" s="21">
        <f t="shared" si="1"/>
        <v>1.1789187267434767E-3</v>
      </c>
      <c r="P94" s="21">
        <f>M94/'סיכום נכסי ההשקעה'!$C$48</f>
        <v>3.8078753540536533E-4</v>
      </c>
    </row>
    <row r="95" spans="2:16">
      <c r="B95" s="8" t="s">
        <v>852</v>
      </c>
      <c r="C95" s="15">
        <v>8182909</v>
      </c>
      <c r="D95" s="8" t="s">
        <v>126</v>
      </c>
      <c r="E95" s="18">
        <v>0</v>
      </c>
      <c r="F95" s="8" t="s">
        <v>853</v>
      </c>
      <c r="G95" s="27">
        <v>0.57999999999999996</v>
      </c>
      <c r="H95" s="8" t="s">
        <v>90</v>
      </c>
      <c r="I95" s="17">
        <v>5.5E-2</v>
      </c>
      <c r="J95" s="10">
        <v>3.0000000000000001E-3</v>
      </c>
      <c r="K95" s="9">
        <v>2699720</v>
      </c>
      <c r="L95" s="9">
        <v>167.69</v>
      </c>
      <c r="M95" s="9">
        <v>4527.08</v>
      </c>
      <c r="N95" s="18">
        <v>0</v>
      </c>
      <c r="O95" s="21">
        <f t="shared" si="1"/>
        <v>1.2672735968528319E-3</v>
      </c>
      <c r="P95" s="21">
        <f>M95/'סיכום נכסי ההשקעה'!$C$48</f>
        <v>4.0932591762526482E-4</v>
      </c>
    </row>
    <row r="96" spans="2:16">
      <c r="B96" s="8" t="s">
        <v>854</v>
      </c>
      <c r="C96" s="15">
        <v>8182917</v>
      </c>
      <c r="D96" s="8" t="s">
        <v>126</v>
      </c>
      <c r="E96" s="18">
        <v>0</v>
      </c>
      <c r="F96" s="8" t="s">
        <v>855</v>
      </c>
      <c r="G96" s="27">
        <v>0.66</v>
      </c>
      <c r="H96" s="8" t="s">
        <v>90</v>
      </c>
      <c r="I96" s="17">
        <v>5.5E-2</v>
      </c>
      <c r="J96" s="10">
        <v>2.3999999999999998E-3</v>
      </c>
      <c r="K96" s="9">
        <v>3552400</v>
      </c>
      <c r="L96" s="9">
        <v>166.41</v>
      </c>
      <c r="M96" s="9">
        <v>5911.66</v>
      </c>
      <c r="N96" s="18">
        <v>0</v>
      </c>
      <c r="O96" s="21">
        <f t="shared" si="1"/>
        <v>1.6548615512805189E-3</v>
      </c>
      <c r="P96" s="21">
        <f>M96/'סיכום נכסי ההשקעה'!$C$48</f>
        <v>5.3451577047204223E-4</v>
      </c>
    </row>
    <row r="97" spans="2:16">
      <c r="B97" s="8" t="s">
        <v>856</v>
      </c>
      <c r="C97" s="15">
        <v>8182925</v>
      </c>
      <c r="D97" s="8" t="s">
        <v>126</v>
      </c>
      <c r="E97" s="18">
        <v>0</v>
      </c>
      <c r="F97" s="8" t="s">
        <v>857</v>
      </c>
      <c r="G97" s="27">
        <v>0.75</v>
      </c>
      <c r="H97" s="8" t="s">
        <v>90</v>
      </c>
      <c r="I97" s="17">
        <v>5.5E-2</v>
      </c>
      <c r="J97" s="10">
        <v>2.3999999999999998E-3</v>
      </c>
      <c r="K97" s="9">
        <v>4002400</v>
      </c>
      <c r="L97" s="9">
        <v>165.32</v>
      </c>
      <c r="M97" s="9">
        <v>6616.6</v>
      </c>
      <c r="N97" s="18">
        <v>0</v>
      </c>
      <c r="O97" s="21">
        <f t="shared" si="1"/>
        <v>1.8521966656070686E-3</v>
      </c>
      <c r="P97" s="21">
        <f>M97/'סיכום נכסי ההשקעה'!$C$48</f>
        <v>5.9825447453089569E-4</v>
      </c>
    </row>
    <row r="98" spans="2:16">
      <c r="B98" s="8" t="s">
        <v>858</v>
      </c>
      <c r="C98" s="15">
        <v>8182933</v>
      </c>
      <c r="D98" s="8" t="s">
        <v>126</v>
      </c>
      <c r="E98" s="18">
        <v>0</v>
      </c>
      <c r="F98" s="8" t="s">
        <v>859</v>
      </c>
      <c r="G98" s="27">
        <v>0.83</v>
      </c>
      <c r="H98" s="8" t="s">
        <v>90</v>
      </c>
      <c r="I98" s="17">
        <v>5.5E-2</v>
      </c>
      <c r="J98" s="10">
        <v>2.5000000000000001E-3</v>
      </c>
      <c r="K98" s="9">
        <v>4729400</v>
      </c>
      <c r="L98" s="9">
        <v>164</v>
      </c>
      <c r="M98" s="9">
        <v>7756.28</v>
      </c>
      <c r="N98" s="18">
        <v>0</v>
      </c>
      <c r="O98" s="21">
        <f t="shared" si="1"/>
        <v>2.1712293252599208E-3</v>
      </c>
      <c r="P98" s="21">
        <f>M98/'סיכום נכסי ההשקעה'!$C$48</f>
        <v>7.0130115402389378E-4</v>
      </c>
    </row>
    <row r="99" spans="2:16">
      <c r="B99" s="8" t="s">
        <v>860</v>
      </c>
      <c r="C99" s="15">
        <v>8182941</v>
      </c>
      <c r="D99" s="8" t="s">
        <v>126</v>
      </c>
      <c r="E99" s="18">
        <v>0</v>
      </c>
      <c r="F99" s="8" t="s">
        <v>861</v>
      </c>
      <c r="G99" s="27">
        <v>0.91</v>
      </c>
      <c r="H99" s="8" t="s">
        <v>90</v>
      </c>
      <c r="I99" s="17">
        <v>5.5E-2</v>
      </c>
      <c r="J99" s="10">
        <v>2.0999999999999999E-3</v>
      </c>
      <c r="K99" s="9">
        <v>2925000</v>
      </c>
      <c r="L99" s="9">
        <v>163.34</v>
      </c>
      <c r="M99" s="9">
        <v>4777.68</v>
      </c>
      <c r="N99" s="18">
        <v>0</v>
      </c>
      <c r="O99" s="21">
        <f t="shared" si="1"/>
        <v>1.3374245028167911E-3</v>
      </c>
      <c r="P99" s="21">
        <f>M99/'סיכום נכסי ההשקעה'!$C$48</f>
        <v>4.319844690440362E-4</v>
      </c>
    </row>
    <row r="100" spans="2:16">
      <c r="B100" s="8" t="s">
        <v>862</v>
      </c>
      <c r="C100" s="15">
        <v>8182958</v>
      </c>
      <c r="D100" s="8" t="s">
        <v>126</v>
      </c>
      <c r="E100" s="18">
        <v>0</v>
      </c>
      <c r="F100" s="8" t="s">
        <v>863</v>
      </c>
      <c r="G100" s="27">
        <v>0.97</v>
      </c>
      <c r="H100" s="8" t="s">
        <v>90</v>
      </c>
      <c r="I100" s="17">
        <v>5.5E-2</v>
      </c>
      <c r="J100" s="10">
        <v>2.2000000000000001E-3</v>
      </c>
      <c r="K100" s="9">
        <v>2309000</v>
      </c>
      <c r="L100" s="9">
        <v>165.61</v>
      </c>
      <c r="M100" s="9">
        <v>3823.93</v>
      </c>
      <c r="N100" s="18">
        <v>0</v>
      </c>
      <c r="O100" s="21">
        <f t="shared" si="1"/>
        <v>1.0704395604260251E-3</v>
      </c>
      <c r="P100" s="21">
        <f>M100/'סיכום נכסי ההשקעה'!$C$48</f>
        <v>3.4574906036225975E-4</v>
      </c>
    </row>
    <row r="101" spans="2:16">
      <c r="B101" s="8" t="s">
        <v>864</v>
      </c>
      <c r="C101" s="15">
        <v>8182966</v>
      </c>
      <c r="D101" s="8" t="s">
        <v>126</v>
      </c>
      <c r="E101" s="18">
        <v>0</v>
      </c>
      <c r="F101" s="8" t="s">
        <v>865</v>
      </c>
      <c r="G101" s="27">
        <v>1.05</v>
      </c>
      <c r="H101" s="8" t="s">
        <v>90</v>
      </c>
      <c r="I101" s="17">
        <v>5.5E-2</v>
      </c>
      <c r="J101" s="10">
        <v>2.2000000000000001E-3</v>
      </c>
      <c r="K101" s="9">
        <v>2367600</v>
      </c>
      <c r="L101" s="9">
        <v>163.99</v>
      </c>
      <c r="M101" s="9">
        <v>3882.71</v>
      </c>
      <c r="N101" s="18">
        <v>0</v>
      </c>
      <c r="O101" s="21">
        <f t="shared" si="1"/>
        <v>1.0868939508991357E-3</v>
      </c>
      <c r="P101" s="21">
        <f>M101/'סיכום נכסי ההשקעה'!$C$48</f>
        <v>3.5106378363598432E-4</v>
      </c>
    </row>
    <row r="102" spans="2:16">
      <c r="B102" s="8" t="s">
        <v>866</v>
      </c>
      <c r="C102" s="15">
        <v>8182974</v>
      </c>
      <c r="D102" s="8" t="s">
        <v>126</v>
      </c>
      <c r="E102" s="18">
        <v>0</v>
      </c>
      <c r="F102" s="8" t="s">
        <v>867</v>
      </c>
      <c r="G102" s="27">
        <v>1.1399999999999999</v>
      </c>
      <c r="H102" s="8" t="s">
        <v>90</v>
      </c>
      <c r="I102" s="17">
        <v>5.5E-2</v>
      </c>
      <c r="J102" s="10">
        <v>2.0999999999999999E-3</v>
      </c>
      <c r="K102" s="9">
        <v>75400</v>
      </c>
      <c r="L102" s="9">
        <v>162.77000000000001</v>
      </c>
      <c r="M102" s="9">
        <v>122.73</v>
      </c>
      <c r="N102" s="18">
        <v>0</v>
      </c>
      <c r="O102" s="21">
        <f t="shared" si="1"/>
        <v>3.4356028287935722E-5</v>
      </c>
      <c r="P102" s="21">
        <f>M102/'סיכום נכסי ההשקעה'!$C$48</f>
        <v>1.1096903494117346E-5</v>
      </c>
    </row>
    <row r="103" spans="2:16">
      <c r="B103" s="8" t="s">
        <v>868</v>
      </c>
      <c r="C103" s="15">
        <v>8182982</v>
      </c>
      <c r="D103" s="8" t="s">
        <v>126</v>
      </c>
      <c r="E103" s="18">
        <v>0</v>
      </c>
      <c r="F103" s="8" t="s">
        <v>869</v>
      </c>
      <c r="G103" s="27">
        <v>1.22</v>
      </c>
      <c r="H103" s="8" t="s">
        <v>90</v>
      </c>
      <c r="I103" s="17">
        <v>5.5E-2</v>
      </c>
      <c r="J103" s="10">
        <v>2.0999999999999999E-3</v>
      </c>
      <c r="K103" s="9">
        <v>3340000</v>
      </c>
      <c r="L103" s="9">
        <v>161.97</v>
      </c>
      <c r="M103" s="9">
        <v>5409.71</v>
      </c>
      <c r="N103" s="18">
        <v>0</v>
      </c>
      <c r="O103" s="21">
        <f t="shared" si="1"/>
        <v>1.5143497905119267E-3</v>
      </c>
      <c r="P103" s="21">
        <f>M103/'סיכום נכסי ההשקעה'!$C$48</f>
        <v>4.891308547312111E-4</v>
      </c>
    </row>
    <row r="104" spans="2:16">
      <c r="B104" s="8" t="s">
        <v>870</v>
      </c>
      <c r="C104" s="15">
        <v>8182990</v>
      </c>
      <c r="D104" s="8" t="s">
        <v>126</v>
      </c>
      <c r="E104" s="18">
        <v>0</v>
      </c>
      <c r="F104" s="8" t="s">
        <v>871</v>
      </c>
      <c r="G104" s="27">
        <v>1.3</v>
      </c>
      <c r="H104" s="8" t="s">
        <v>90</v>
      </c>
      <c r="I104" s="17">
        <v>5.5E-2</v>
      </c>
      <c r="J104" s="10">
        <v>2.2000000000000001E-3</v>
      </c>
      <c r="K104" s="9">
        <v>2071000</v>
      </c>
      <c r="L104" s="9">
        <v>160.21</v>
      </c>
      <c r="M104" s="9">
        <v>3317.88</v>
      </c>
      <c r="N104" s="18">
        <v>0</v>
      </c>
      <c r="O104" s="21">
        <f t="shared" si="1"/>
        <v>9.2878007932841345E-4</v>
      </c>
      <c r="P104" s="21">
        <f>M104/'סיכום נכסי ההשקעה'!$C$48</f>
        <v>2.9999343408345194E-4</v>
      </c>
    </row>
    <row r="105" spans="2:16">
      <c r="B105" s="8" t="s">
        <v>872</v>
      </c>
      <c r="C105" s="15">
        <v>8183006</v>
      </c>
      <c r="D105" s="8" t="s">
        <v>126</v>
      </c>
      <c r="E105" s="18">
        <v>0</v>
      </c>
      <c r="F105" s="8" t="s">
        <v>873</v>
      </c>
      <c r="G105" s="27">
        <v>1.39</v>
      </c>
      <c r="H105" s="8" t="s">
        <v>90</v>
      </c>
      <c r="I105" s="17">
        <v>5.5E-2</v>
      </c>
      <c r="J105" s="10">
        <v>2E-3</v>
      </c>
      <c r="K105" s="9">
        <v>1675200</v>
      </c>
      <c r="L105" s="9">
        <v>158.62</v>
      </c>
      <c r="M105" s="9">
        <v>2657.26</v>
      </c>
      <c r="N105" s="18">
        <v>0</v>
      </c>
      <c r="O105" s="21">
        <f t="shared" si="1"/>
        <v>7.4385154182677498E-4</v>
      </c>
      <c r="P105" s="21">
        <f>M105/'סיכום נכסי ההשקעה'!$C$48</f>
        <v>2.4026202052292235E-4</v>
      </c>
    </row>
    <row r="106" spans="2:16">
      <c r="B106" s="8" t="s">
        <v>874</v>
      </c>
      <c r="C106" s="15">
        <v>8183014</v>
      </c>
      <c r="D106" s="8" t="s">
        <v>126</v>
      </c>
      <c r="E106" s="18">
        <v>0</v>
      </c>
      <c r="F106" s="8" t="s">
        <v>875</v>
      </c>
      <c r="G106" s="27">
        <v>1.05</v>
      </c>
      <c r="H106" s="8" t="s">
        <v>90</v>
      </c>
      <c r="I106" s="17">
        <v>5.5E-2</v>
      </c>
      <c r="J106" s="10">
        <v>2E-3</v>
      </c>
      <c r="K106" s="9">
        <v>1680000</v>
      </c>
      <c r="L106" s="9">
        <v>158.68</v>
      </c>
      <c r="M106" s="9">
        <v>2665.8</v>
      </c>
      <c r="N106" s="18">
        <v>0</v>
      </c>
      <c r="O106" s="21">
        <f t="shared" si="1"/>
        <v>7.4624215929258578E-4</v>
      </c>
      <c r="P106" s="21">
        <f>M106/'סיכום נכסי ההשקעה'!$C$48</f>
        <v>2.4103418344836649E-4</v>
      </c>
    </row>
    <row r="107" spans="2:16">
      <c r="B107" s="8" t="s">
        <v>876</v>
      </c>
      <c r="C107" s="15">
        <v>8183022</v>
      </c>
      <c r="D107" s="8" t="s">
        <v>126</v>
      </c>
      <c r="E107" s="18">
        <v>0</v>
      </c>
      <c r="F107" s="8" t="s">
        <v>877</v>
      </c>
      <c r="G107" s="27">
        <v>1.1299999999999999</v>
      </c>
      <c r="H107" s="8" t="s">
        <v>90</v>
      </c>
      <c r="I107" s="17">
        <v>5.5E-2</v>
      </c>
      <c r="J107" s="10">
        <v>2.0999999999999999E-3</v>
      </c>
      <c r="K107" s="9">
        <v>3815560</v>
      </c>
      <c r="L107" s="9">
        <v>158.74</v>
      </c>
      <c r="M107" s="9">
        <v>6056.99</v>
      </c>
      <c r="N107" s="10">
        <v>3.4099999999999998E-2</v>
      </c>
      <c r="O107" s="21">
        <f t="shared" si="1"/>
        <v>1.6955440379674391E-3</v>
      </c>
      <c r="P107" s="21">
        <f>M107/'סיכום נכסי ההשקעה'!$C$48</f>
        <v>5.4765610278525068E-4</v>
      </c>
    </row>
    <row r="108" spans="2:16">
      <c r="B108" s="8" t="s">
        <v>878</v>
      </c>
      <c r="C108" s="15">
        <v>8183030</v>
      </c>
      <c r="D108" s="8" t="s">
        <v>126</v>
      </c>
      <c r="E108" s="18">
        <v>0</v>
      </c>
      <c r="F108" s="8" t="s">
        <v>879</v>
      </c>
      <c r="G108" s="27">
        <v>1.21</v>
      </c>
      <c r="H108" s="8" t="s">
        <v>90</v>
      </c>
      <c r="I108" s="17">
        <v>5.5E-2</v>
      </c>
      <c r="J108" s="10">
        <v>1.9E-3</v>
      </c>
      <c r="K108" s="9">
        <v>1722000</v>
      </c>
      <c r="L108" s="9">
        <v>156.9</v>
      </c>
      <c r="M108" s="9">
        <v>2701.87</v>
      </c>
      <c r="N108" s="10">
        <v>1.54E-2</v>
      </c>
      <c r="O108" s="21">
        <f t="shared" si="1"/>
        <v>7.563392988700798E-4</v>
      </c>
      <c r="P108" s="21">
        <f>M108/'סיכום נכסי ההשקעה'!$C$48</f>
        <v>2.4429553201051762E-4</v>
      </c>
    </row>
    <row r="109" spans="2:16">
      <c r="B109" s="8" t="s">
        <v>880</v>
      </c>
      <c r="C109" s="15">
        <v>8183048</v>
      </c>
      <c r="D109" s="8" t="s">
        <v>126</v>
      </c>
      <c r="E109" s="18">
        <v>0</v>
      </c>
      <c r="F109" s="8" t="s">
        <v>881</v>
      </c>
      <c r="G109" s="27">
        <v>1.3</v>
      </c>
      <c r="H109" s="8" t="s">
        <v>90</v>
      </c>
      <c r="I109" s="17">
        <v>5.5E-2</v>
      </c>
      <c r="J109" s="10">
        <v>1.9E-3</v>
      </c>
      <c r="K109" s="9">
        <v>6627600</v>
      </c>
      <c r="L109" s="9">
        <v>157.28</v>
      </c>
      <c r="M109" s="9">
        <v>10423.77</v>
      </c>
      <c r="N109" s="10">
        <v>4.7300000000000002E-2</v>
      </c>
      <c r="O109" s="21">
        <f t="shared" si="1"/>
        <v>2.9179445692734929E-3</v>
      </c>
      <c r="P109" s="21">
        <f>M109/'סיכום נכסי ההשקעה'!$C$48</f>
        <v>9.4248814254767018E-4</v>
      </c>
    </row>
    <row r="110" spans="2:16">
      <c r="B110" s="8" t="s">
        <v>882</v>
      </c>
      <c r="C110" s="15">
        <v>8183055</v>
      </c>
      <c r="D110" s="8" t="s">
        <v>126</v>
      </c>
      <c r="E110" s="18">
        <v>0</v>
      </c>
      <c r="F110" s="8" t="s">
        <v>883</v>
      </c>
      <c r="G110" s="27">
        <v>1.38</v>
      </c>
      <c r="H110" s="8" t="s">
        <v>90</v>
      </c>
      <c r="I110" s="17">
        <v>5.5E-2</v>
      </c>
      <c r="J110" s="10">
        <v>2E-3</v>
      </c>
      <c r="K110" s="9">
        <v>5742800</v>
      </c>
      <c r="L110" s="9">
        <v>157.76</v>
      </c>
      <c r="M110" s="9">
        <v>9059.76</v>
      </c>
      <c r="N110" s="18">
        <v>0</v>
      </c>
      <c r="O110" s="21">
        <f t="shared" si="1"/>
        <v>2.5361148117160315E-3</v>
      </c>
      <c r="P110" s="21">
        <f>M110/'סיכום נכסי ההשקעה'!$C$48</f>
        <v>8.1915817159508315E-4</v>
      </c>
    </row>
    <row r="111" spans="2:16">
      <c r="B111" s="8" t="s">
        <v>884</v>
      </c>
      <c r="C111" s="15">
        <v>8183063</v>
      </c>
      <c r="D111" s="8" t="s">
        <v>126</v>
      </c>
      <c r="E111" s="18">
        <v>0</v>
      </c>
      <c r="F111" s="8" t="s">
        <v>885</v>
      </c>
      <c r="G111" s="27">
        <v>1.46</v>
      </c>
      <c r="H111" s="8" t="s">
        <v>90</v>
      </c>
      <c r="I111" s="17">
        <v>5.5E-2</v>
      </c>
      <c r="J111" s="10">
        <v>1.6999999999999999E-3</v>
      </c>
      <c r="K111" s="9">
        <v>2225440</v>
      </c>
      <c r="L111" s="9">
        <v>157.28</v>
      </c>
      <c r="M111" s="9">
        <v>3500.24</v>
      </c>
      <c r="N111" s="10">
        <v>2.2700000000000001E-2</v>
      </c>
      <c r="O111" s="21">
        <f t="shared" si="1"/>
        <v>9.798284401088906E-4</v>
      </c>
      <c r="P111" s="21">
        <f>M111/'סיכום נכסי ההשקעה'!$C$48</f>
        <v>3.1648191547502074E-4</v>
      </c>
    </row>
    <row r="112" spans="2:16">
      <c r="B112" s="8" t="s">
        <v>886</v>
      </c>
      <c r="C112" s="15">
        <v>8183071</v>
      </c>
      <c r="D112" s="8" t="s">
        <v>126</v>
      </c>
      <c r="E112" s="18">
        <v>0</v>
      </c>
      <c r="F112" s="8" t="s">
        <v>887</v>
      </c>
      <c r="G112" s="27">
        <v>1.51</v>
      </c>
      <c r="H112" s="8" t="s">
        <v>90</v>
      </c>
      <c r="I112" s="17">
        <v>5.5E-2</v>
      </c>
      <c r="J112" s="10">
        <v>1.6999999999999999E-3</v>
      </c>
      <c r="K112" s="9">
        <v>263200</v>
      </c>
      <c r="L112" s="9">
        <v>161.35</v>
      </c>
      <c r="M112" s="9">
        <v>424.67</v>
      </c>
      <c r="N112" s="18">
        <v>0</v>
      </c>
      <c r="O112" s="21">
        <f t="shared" si="1"/>
        <v>1.188786322255167E-4</v>
      </c>
      <c r="P112" s="21">
        <f>M112/'סיכום נכסי ההשקעה'!$C$48</f>
        <v>3.839747418599212E-5</v>
      </c>
    </row>
    <row r="113" spans="2:16">
      <c r="B113" s="8" t="s">
        <v>888</v>
      </c>
      <c r="C113" s="15">
        <v>8183089</v>
      </c>
      <c r="D113" s="8" t="s">
        <v>126</v>
      </c>
      <c r="E113" s="18">
        <v>0</v>
      </c>
      <c r="F113" s="8" t="s">
        <v>889</v>
      </c>
      <c r="G113" s="27">
        <v>1.6</v>
      </c>
      <c r="H113" s="8" t="s">
        <v>90</v>
      </c>
      <c r="I113" s="17">
        <v>5.5E-2</v>
      </c>
      <c r="J113" s="10">
        <v>1.6999999999999999E-3</v>
      </c>
      <c r="K113" s="9">
        <v>3739680</v>
      </c>
      <c r="L113" s="9">
        <v>161.63</v>
      </c>
      <c r="M113" s="9">
        <v>6044.6</v>
      </c>
      <c r="N113" s="18">
        <v>0</v>
      </c>
      <c r="O113" s="21">
        <f t="shared" si="1"/>
        <v>1.6920756831195006E-3</v>
      </c>
      <c r="P113" s="21">
        <f>M113/'סיכום נכסי ההשקעה'!$C$48</f>
        <v>5.4653583362292602E-4</v>
      </c>
    </row>
    <row r="114" spans="2:16">
      <c r="B114" s="8" t="s">
        <v>890</v>
      </c>
      <c r="C114" s="15">
        <v>8183097</v>
      </c>
      <c r="D114" s="8" t="s">
        <v>126</v>
      </c>
      <c r="E114" s="18">
        <v>0</v>
      </c>
      <c r="F114" s="8" t="s">
        <v>891</v>
      </c>
      <c r="G114" s="27">
        <v>1.68</v>
      </c>
      <c r="H114" s="8" t="s">
        <v>90</v>
      </c>
      <c r="I114" s="17">
        <v>5.5E-2</v>
      </c>
      <c r="J114" s="10">
        <v>1.5E-3</v>
      </c>
      <c r="K114" s="9">
        <v>3729880</v>
      </c>
      <c r="L114" s="9">
        <v>159.5</v>
      </c>
      <c r="M114" s="9">
        <v>5949.11</v>
      </c>
      <c r="N114" s="18">
        <v>0</v>
      </c>
      <c r="O114" s="21">
        <f t="shared" si="1"/>
        <v>1.6653449967248537E-3</v>
      </c>
      <c r="P114" s="21">
        <f>M114/'סיכום נכסי ההשקעה'!$C$48</f>
        <v>5.3790189477624412E-4</v>
      </c>
    </row>
    <row r="115" spans="2:16">
      <c r="B115" s="8" t="s">
        <v>892</v>
      </c>
      <c r="C115" s="15">
        <v>8183105</v>
      </c>
      <c r="D115" s="8" t="s">
        <v>126</v>
      </c>
      <c r="E115" s="18">
        <v>0</v>
      </c>
      <c r="F115" s="8" t="s">
        <v>893</v>
      </c>
      <c r="G115" s="27">
        <v>1.76</v>
      </c>
      <c r="H115" s="8" t="s">
        <v>90</v>
      </c>
      <c r="I115" s="17">
        <v>5.5E-2</v>
      </c>
      <c r="J115" s="10">
        <v>1.5E-3</v>
      </c>
      <c r="K115" s="9">
        <v>5311600</v>
      </c>
      <c r="L115" s="9">
        <v>158.86000000000001</v>
      </c>
      <c r="M115" s="9">
        <v>8437.9500000000007</v>
      </c>
      <c r="N115" s="18">
        <v>0</v>
      </c>
      <c r="O115" s="21">
        <f t="shared" si="1"/>
        <v>2.3620504268898174E-3</v>
      </c>
      <c r="P115" s="21">
        <f>M115/'סיכום נכסי ההשקעה'!$C$48</f>
        <v>7.6293584973671845E-4</v>
      </c>
    </row>
    <row r="116" spans="2:16">
      <c r="B116" s="8" t="s">
        <v>894</v>
      </c>
      <c r="C116" s="15">
        <v>8183113</v>
      </c>
      <c r="D116" s="8" t="s">
        <v>126</v>
      </c>
      <c r="E116" s="18">
        <v>0</v>
      </c>
      <c r="F116" s="8" t="s">
        <v>895</v>
      </c>
      <c r="G116" s="27">
        <v>1.85</v>
      </c>
      <c r="H116" s="8" t="s">
        <v>90</v>
      </c>
      <c r="I116" s="17">
        <v>5.5E-2</v>
      </c>
      <c r="J116" s="10">
        <v>1.5E-3</v>
      </c>
      <c r="K116" s="9">
        <v>5681760</v>
      </c>
      <c r="L116" s="9">
        <v>158.22</v>
      </c>
      <c r="M116" s="9">
        <v>8989.76</v>
      </c>
      <c r="N116" s="18">
        <v>0</v>
      </c>
      <c r="O116" s="21">
        <f t="shared" si="1"/>
        <v>2.516519586586434E-3</v>
      </c>
      <c r="P116" s="21">
        <f>M116/'סיכום נכסי ההשקעה'!$C$48</f>
        <v>8.1282896728816377E-4</v>
      </c>
    </row>
    <row r="117" spans="2:16">
      <c r="B117" s="8" t="s">
        <v>896</v>
      </c>
      <c r="C117" s="15">
        <v>8183121</v>
      </c>
      <c r="D117" s="8" t="s">
        <v>126</v>
      </c>
      <c r="E117" s="18">
        <v>0</v>
      </c>
      <c r="F117" s="8" t="s">
        <v>897</v>
      </c>
      <c r="G117" s="27">
        <v>1.93</v>
      </c>
      <c r="H117" s="8" t="s">
        <v>90</v>
      </c>
      <c r="I117" s="17">
        <v>5.5E-2</v>
      </c>
      <c r="J117" s="10">
        <v>1.1999999999999999E-3</v>
      </c>
      <c r="K117" s="9">
        <v>2938600</v>
      </c>
      <c r="L117" s="9">
        <v>158.5</v>
      </c>
      <c r="M117" s="9">
        <v>4657.72</v>
      </c>
      <c r="N117" s="18">
        <v>0</v>
      </c>
      <c r="O117" s="21">
        <f t="shared" si="1"/>
        <v>1.3038438855804122E-3</v>
      </c>
      <c r="P117" s="21">
        <f>M117/'סיכום נכסי ההשקעה'!$C$48</f>
        <v>4.2113802120606408E-4</v>
      </c>
    </row>
    <row r="118" spans="2:16">
      <c r="B118" s="8" t="s">
        <v>898</v>
      </c>
      <c r="C118" s="15">
        <v>8183139</v>
      </c>
      <c r="D118" s="8" t="s">
        <v>126</v>
      </c>
      <c r="E118" s="18">
        <v>0</v>
      </c>
      <c r="F118" s="8" t="s">
        <v>899</v>
      </c>
      <c r="G118" s="27">
        <v>1.56</v>
      </c>
      <c r="H118" s="8" t="s">
        <v>90</v>
      </c>
      <c r="I118" s="17">
        <v>5.5E-2</v>
      </c>
      <c r="J118" s="10">
        <v>1.1999999999999999E-3</v>
      </c>
      <c r="K118" s="9">
        <v>4061160</v>
      </c>
      <c r="L118" s="9">
        <v>158.07</v>
      </c>
      <c r="M118" s="9">
        <v>6419.41</v>
      </c>
      <c r="N118" s="18">
        <v>0</v>
      </c>
      <c r="O118" s="21">
        <f t="shared" si="1"/>
        <v>1.7969969164169923E-3</v>
      </c>
      <c r="P118" s="21">
        <f>M118/'סיכום נכסי ההשקעה'!$C$48</f>
        <v>5.8042510599830375E-4</v>
      </c>
    </row>
    <row r="119" spans="2:16">
      <c r="B119" s="8" t="s">
        <v>900</v>
      </c>
      <c r="C119" s="15">
        <v>8183147</v>
      </c>
      <c r="D119" s="8" t="s">
        <v>126</v>
      </c>
      <c r="E119" s="18">
        <v>0</v>
      </c>
      <c r="F119" s="8" t="s">
        <v>901</v>
      </c>
      <c r="G119" s="27">
        <v>1.64</v>
      </c>
      <c r="H119" s="8" t="s">
        <v>90</v>
      </c>
      <c r="I119" s="17">
        <v>5.5E-2</v>
      </c>
      <c r="J119" s="10">
        <v>1.2999999999999999E-3</v>
      </c>
      <c r="K119" s="9">
        <v>5993280</v>
      </c>
      <c r="L119" s="9">
        <v>155.86000000000001</v>
      </c>
      <c r="M119" s="9">
        <v>9340.94</v>
      </c>
      <c r="N119" s="18">
        <v>0</v>
      </c>
      <c r="O119" s="21">
        <f t="shared" si="1"/>
        <v>2.6148260317437493E-3</v>
      </c>
      <c r="P119" s="21">
        <f>M119/'סיכום נכסי ההשקעה'!$C$48</f>
        <v>8.4458168112393445E-4</v>
      </c>
    </row>
    <row r="120" spans="2:16">
      <c r="B120" s="8" t="s">
        <v>902</v>
      </c>
      <c r="C120" s="15">
        <v>8183154</v>
      </c>
      <c r="D120" s="8" t="s">
        <v>126</v>
      </c>
      <c r="E120" s="18">
        <v>0</v>
      </c>
      <c r="F120" s="8" t="s">
        <v>903</v>
      </c>
      <c r="G120" s="27">
        <v>1.73</v>
      </c>
      <c r="H120" s="8" t="s">
        <v>90</v>
      </c>
      <c r="I120" s="17">
        <v>5.5E-2</v>
      </c>
      <c r="J120" s="10">
        <v>1E-3</v>
      </c>
      <c r="K120" s="9">
        <v>6029280</v>
      </c>
      <c r="L120" s="9">
        <v>151.36000000000001</v>
      </c>
      <c r="M120" s="9">
        <v>9125.7800000000007</v>
      </c>
      <c r="N120" s="18">
        <v>0</v>
      </c>
      <c r="O120" s="21">
        <f t="shared" si="1"/>
        <v>2.554595908331118E-3</v>
      </c>
      <c r="P120" s="21">
        <f>M120/'סיכום נכסי ההשקעה'!$C$48</f>
        <v>8.2512751542855199E-4</v>
      </c>
    </row>
    <row r="121" spans="2:16">
      <c r="B121" s="8" t="s">
        <v>904</v>
      </c>
      <c r="C121" s="15">
        <v>8183162</v>
      </c>
      <c r="D121" s="8" t="s">
        <v>126</v>
      </c>
      <c r="E121" s="18">
        <v>0</v>
      </c>
      <c r="F121" s="8" t="s">
        <v>905</v>
      </c>
      <c r="G121" s="27">
        <v>1.81</v>
      </c>
      <c r="H121" s="8" t="s">
        <v>90</v>
      </c>
      <c r="I121" s="17">
        <v>5.5E-2</v>
      </c>
      <c r="J121" s="10">
        <v>1E-3</v>
      </c>
      <c r="K121" s="9">
        <v>11067840</v>
      </c>
      <c r="L121" s="9">
        <v>149.41999999999999</v>
      </c>
      <c r="M121" s="9">
        <v>16537.77</v>
      </c>
      <c r="N121" s="18">
        <v>0</v>
      </c>
      <c r="O121" s="21">
        <f t="shared" si="1"/>
        <v>4.6294475184500512E-3</v>
      </c>
      <c r="P121" s="21">
        <f>M121/'סיכום נכסי ההשקעה'!$C$48</f>
        <v>1.4952989301548847E-3</v>
      </c>
    </row>
    <row r="122" spans="2:16">
      <c r="B122" s="8" t="s">
        <v>906</v>
      </c>
      <c r="C122" s="15">
        <v>8183170</v>
      </c>
      <c r="D122" s="8" t="s">
        <v>126</v>
      </c>
      <c r="E122" s="18">
        <v>0</v>
      </c>
      <c r="F122" s="8" t="s">
        <v>907</v>
      </c>
      <c r="G122" s="27">
        <v>1.9</v>
      </c>
      <c r="H122" s="8" t="s">
        <v>90</v>
      </c>
      <c r="I122" s="17">
        <v>5.5E-2</v>
      </c>
      <c r="J122" s="10">
        <v>1.1000000000000001E-3</v>
      </c>
      <c r="K122" s="9">
        <v>4694400</v>
      </c>
      <c r="L122" s="9">
        <v>149.31</v>
      </c>
      <c r="M122" s="9">
        <v>7009.14</v>
      </c>
      <c r="N122" s="18">
        <v>0</v>
      </c>
      <c r="O122" s="21">
        <f t="shared" si="1"/>
        <v>1.9620810894981E-3</v>
      </c>
      <c r="P122" s="21">
        <f>M122/'סיכום נכסי ההשקעה'!$C$48</f>
        <v>6.3374684394001187E-4</v>
      </c>
    </row>
    <row r="123" spans="2:16">
      <c r="B123" s="8" t="s">
        <v>908</v>
      </c>
      <c r="C123" s="15">
        <v>8183188</v>
      </c>
      <c r="D123" s="8" t="s">
        <v>126</v>
      </c>
      <c r="E123" s="18">
        <v>0</v>
      </c>
      <c r="F123" s="8" t="s">
        <v>909</v>
      </c>
      <c r="G123" s="27">
        <v>1.97</v>
      </c>
      <c r="H123" s="8" t="s">
        <v>90</v>
      </c>
      <c r="I123" s="17">
        <v>5.5E-2</v>
      </c>
      <c r="J123" s="10">
        <v>8.0000000000000004E-4</v>
      </c>
      <c r="K123" s="9">
        <v>2878560</v>
      </c>
      <c r="L123" s="9">
        <v>150.06</v>
      </c>
      <c r="M123" s="9">
        <v>4319.6099999999997</v>
      </c>
      <c r="N123" s="18">
        <v>0</v>
      </c>
      <c r="O123" s="21">
        <f t="shared" si="1"/>
        <v>1.2091961488865804E-3</v>
      </c>
      <c r="P123" s="21">
        <f>M123/'סיכום נכסי ההשקעה'!$C$48</f>
        <v>3.9056706023159963E-4</v>
      </c>
    </row>
    <row r="124" spans="2:16">
      <c r="B124" s="8" t="s">
        <v>910</v>
      </c>
      <c r="C124" s="15">
        <v>8183196</v>
      </c>
      <c r="D124" s="8" t="s">
        <v>126</v>
      </c>
      <c r="E124" s="18">
        <v>0</v>
      </c>
      <c r="F124" s="8" t="s">
        <v>911</v>
      </c>
      <c r="G124" s="27">
        <v>2.02</v>
      </c>
      <c r="H124" s="8" t="s">
        <v>90</v>
      </c>
      <c r="I124" s="17">
        <v>5.5E-2</v>
      </c>
      <c r="J124" s="10">
        <v>8.0000000000000004E-4</v>
      </c>
      <c r="K124" s="9">
        <v>5425920</v>
      </c>
      <c r="L124" s="9">
        <v>154.93</v>
      </c>
      <c r="M124" s="9">
        <v>8406.25</v>
      </c>
      <c r="N124" s="18">
        <v>0</v>
      </c>
      <c r="O124" s="21">
        <f t="shared" si="1"/>
        <v>2.3531765892239849E-3</v>
      </c>
      <c r="P124" s="21">
        <f>M124/'סיכום נכסי ההשקעה'!$C$48</f>
        <v>7.6006962435772778E-4</v>
      </c>
    </row>
    <row r="125" spans="2:16">
      <c r="B125" s="8" t="s">
        <v>912</v>
      </c>
      <c r="C125" s="15">
        <v>8183204</v>
      </c>
      <c r="D125" s="8" t="s">
        <v>126</v>
      </c>
      <c r="E125" s="18">
        <v>0</v>
      </c>
      <c r="F125" s="8" t="s">
        <v>913</v>
      </c>
      <c r="G125" s="27">
        <v>2.09</v>
      </c>
      <c r="H125" s="8" t="s">
        <v>90</v>
      </c>
      <c r="I125" s="17">
        <v>5.5E-2</v>
      </c>
      <c r="J125" s="10">
        <v>8.9999999999999998E-4</v>
      </c>
      <c r="K125" s="9">
        <v>2673000</v>
      </c>
      <c r="L125" s="9">
        <v>155.21</v>
      </c>
      <c r="M125" s="9">
        <v>4148.6400000000003</v>
      </c>
      <c r="N125" s="18">
        <v>0</v>
      </c>
      <c r="O125" s="21">
        <f t="shared" si="1"/>
        <v>1.1613362111664767E-3</v>
      </c>
      <c r="P125" s="21">
        <f>M125/'סיכום נכסי ההשקעה'!$C$48</f>
        <v>3.7510843079797105E-4</v>
      </c>
    </row>
    <row r="126" spans="2:16">
      <c r="B126" s="8" t="s">
        <v>914</v>
      </c>
      <c r="C126" s="15">
        <v>8183212</v>
      </c>
      <c r="D126" s="8" t="s">
        <v>126</v>
      </c>
      <c r="E126" s="18">
        <v>0</v>
      </c>
      <c r="F126" s="8" t="s">
        <v>915</v>
      </c>
      <c r="G126" s="27">
        <v>2.1800000000000002</v>
      </c>
      <c r="H126" s="8" t="s">
        <v>90</v>
      </c>
      <c r="I126" s="17">
        <v>5.5E-2</v>
      </c>
      <c r="J126" s="10">
        <v>6.9999999999999999E-4</v>
      </c>
      <c r="K126" s="9">
        <v>5981040</v>
      </c>
      <c r="L126" s="9">
        <v>154.81</v>
      </c>
      <c r="M126" s="9">
        <v>9258.99</v>
      </c>
      <c r="N126" s="18">
        <v>0</v>
      </c>
      <c r="O126" s="21">
        <f t="shared" si="1"/>
        <v>2.5918856217527417E-3</v>
      </c>
      <c r="P126" s="21">
        <f>M126/'סיכום נכסי ההשקעה'!$C$48</f>
        <v>8.3717199122461947E-4</v>
      </c>
    </row>
    <row r="127" spans="2:16">
      <c r="B127" s="8" t="s">
        <v>916</v>
      </c>
      <c r="C127" s="15">
        <v>8183220</v>
      </c>
      <c r="D127" s="8" t="s">
        <v>126</v>
      </c>
      <c r="E127" s="18">
        <v>0</v>
      </c>
      <c r="F127" s="8" t="s">
        <v>917</v>
      </c>
      <c r="G127" s="27">
        <v>2.2599999999999998</v>
      </c>
      <c r="H127" s="8" t="s">
        <v>90</v>
      </c>
      <c r="I127" s="17">
        <v>5.5E-2</v>
      </c>
      <c r="J127" s="10">
        <v>6.9999999999999999E-4</v>
      </c>
      <c r="K127" s="9">
        <v>5546160</v>
      </c>
      <c r="L127" s="9">
        <v>154.05000000000001</v>
      </c>
      <c r="M127" s="9">
        <v>8543.68</v>
      </c>
      <c r="N127" s="18">
        <v>0</v>
      </c>
      <c r="O127" s="21">
        <f t="shared" si="1"/>
        <v>2.3916476147891365E-3</v>
      </c>
      <c r="P127" s="21">
        <f>M127/'סיכום נכסי ההשקעה'!$C$48</f>
        <v>7.724956607562982E-4</v>
      </c>
    </row>
    <row r="128" spans="2:16">
      <c r="B128" s="8" t="s">
        <v>918</v>
      </c>
      <c r="C128" s="15">
        <v>8183238</v>
      </c>
      <c r="D128" s="8" t="s">
        <v>126</v>
      </c>
      <c r="E128" s="18">
        <v>0</v>
      </c>
      <c r="F128" s="8" t="s">
        <v>919</v>
      </c>
      <c r="G128" s="27">
        <v>2.34</v>
      </c>
      <c r="H128" s="8" t="s">
        <v>90</v>
      </c>
      <c r="I128" s="17">
        <v>5.5E-2</v>
      </c>
      <c r="J128" s="10">
        <v>8.0000000000000004E-4</v>
      </c>
      <c r="K128" s="9">
        <v>6813360</v>
      </c>
      <c r="L128" s="9">
        <v>153.59</v>
      </c>
      <c r="M128" s="9">
        <v>10464.450000000001</v>
      </c>
      <c r="N128" s="18">
        <v>0</v>
      </c>
      <c r="O128" s="21">
        <f t="shared" si="1"/>
        <v>2.9293321943916649E-3</v>
      </c>
      <c r="P128" s="21">
        <f>M128/'סיכום נכסי ההשקעה'!$C$48</f>
        <v>9.4616631442203422E-4</v>
      </c>
    </row>
    <row r="129" spans="2:16">
      <c r="B129" s="8" t="s">
        <v>920</v>
      </c>
      <c r="C129" s="15">
        <v>8183246</v>
      </c>
      <c r="D129" s="8" t="s">
        <v>126</v>
      </c>
      <c r="E129" s="18">
        <v>0</v>
      </c>
      <c r="F129" s="8" t="s">
        <v>921</v>
      </c>
      <c r="G129" s="27">
        <v>2.4300000000000002</v>
      </c>
      <c r="H129" s="8" t="s">
        <v>90</v>
      </c>
      <c r="I129" s="17">
        <v>5.5E-2</v>
      </c>
      <c r="J129" s="10">
        <v>5.9999999999999995E-4</v>
      </c>
      <c r="K129" s="9">
        <v>6408720</v>
      </c>
      <c r="L129" s="9">
        <v>153.19999999999999</v>
      </c>
      <c r="M129" s="9">
        <v>9818.1200000000008</v>
      </c>
      <c r="N129" s="18">
        <v>0</v>
      </c>
      <c r="O129" s="21">
        <f t="shared" si="1"/>
        <v>2.7484038821343399E-3</v>
      </c>
      <c r="P129" s="21">
        <f>M129/'סיכום נכסי ההשקעה'!$C$48</f>
        <v>8.8772696271216002E-4</v>
      </c>
    </row>
    <row r="130" spans="2:16">
      <c r="B130" s="8" t="s">
        <v>922</v>
      </c>
      <c r="C130" s="15">
        <v>8183253</v>
      </c>
      <c r="D130" s="8" t="s">
        <v>126</v>
      </c>
      <c r="E130" s="18">
        <v>0</v>
      </c>
      <c r="F130" s="8" t="s">
        <v>923</v>
      </c>
      <c r="G130" s="27">
        <v>2.0499999999999998</v>
      </c>
      <c r="H130" s="8" t="s">
        <v>90</v>
      </c>
      <c r="I130" s="17">
        <v>5.5E-2</v>
      </c>
      <c r="J130" s="10">
        <v>5.9999999999999995E-4</v>
      </c>
      <c r="K130" s="9">
        <v>7045280</v>
      </c>
      <c r="L130" s="9">
        <v>152.69</v>
      </c>
      <c r="M130" s="9">
        <v>10757.25</v>
      </c>
      <c r="N130" s="18">
        <v>0</v>
      </c>
      <c r="O130" s="21">
        <f t="shared" si="1"/>
        <v>3.0112962217908952E-3</v>
      </c>
      <c r="P130" s="21">
        <f>M130/'סיכום נכסי ההשקעה'!$C$48</f>
        <v>9.7264047186583404E-4</v>
      </c>
    </row>
    <row r="131" spans="2:16">
      <c r="B131" s="8" t="s">
        <v>924</v>
      </c>
      <c r="C131" s="15">
        <v>8183261</v>
      </c>
      <c r="D131" s="8" t="s">
        <v>126</v>
      </c>
      <c r="E131" s="18">
        <v>0</v>
      </c>
      <c r="F131" s="8" t="s">
        <v>925</v>
      </c>
      <c r="G131" s="27">
        <v>2.14</v>
      </c>
      <c r="H131" s="8" t="s">
        <v>90</v>
      </c>
      <c r="I131" s="17">
        <v>5.5E-2</v>
      </c>
      <c r="J131" s="10">
        <v>6.9999999999999999E-4</v>
      </c>
      <c r="K131" s="9">
        <v>7786240</v>
      </c>
      <c r="L131" s="9">
        <v>151.94999999999999</v>
      </c>
      <c r="M131" s="9">
        <v>11830.89</v>
      </c>
      <c r="N131" s="18">
        <v>0</v>
      </c>
      <c r="O131" s="21">
        <f t="shared" si="1"/>
        <v>3.3118421861929102E-3</v>
      </c>
      <c r="P131" s="21">
        <f>M131/'סיכום נכסי ההשקעה'!$C$48</f>
        <v>1.0697159991812756E-3</v>
      </c>
    </row>
    <row r="132" spans="2:16">
      <c r="B132" s="8" t="s">
        <v>926</v>
      </c>
      <c r="C132" s="15">
        <v>8183279</v>
      </c>
      <c r="D132" s="8" t="s">
        <v>126</v>
      </c>
      <c r="E132" s="18">
        <v>0</v>
      </c>
      <c r="F132" s="8" t="s">
        <v>927</v>
      </c>
      <c r="G132" s="27">
        <v>2.2200000000000002</v>
      </c>
      <c r="H132" s="8" t="s">
        <v>90</v>
      </c>
      <c r="I132" s="17">
        <v>5.5E-2</v>
      </c>
      <c r="J132" s="10">
        <v>5.9999999999999995E-4</v>
      </c>
      <c r="K132" s="9">
        <v>8908240</v>
      </c>
      <c r="L132" s="9">
        <v>150.97</v>
      </c>
      <c r="M132" s="9">
        <v>13448.81</v>
      </c>
      <c r="N132" s="18">
        <v>0</v>
      </c>
      <c r="O132" s="21">
        <f t="shared" si="1"/>
        <v>3.7647494239311727E-3</v>
      </c>
      <c r="P132" s="21">
        <f>M132/'סיכום נכסי ההשקעה'!$C$48</f>
        <v>1.2160038024991468E-3</v>
      </c>
    </row>
    <row r="133" spans="2:16">
      <c r="B133" s="8" t="s">
        <v>928</v>
      </c>
      <c r="C133" s="15">
        <v>8183287</v>
      </c>
      <c r="D133" s="8" t="s">
        <v>126</v>
      </c>
      <c r="E133" s="18">
        <v>0</v>
      </c>
      <c r="F133" s="8" t="s">
        <v>929</v>
      </c>
      <c r="G133" s="27">
        <v>2.31</v>
      </c>
      <c r="H133" s="8" t="s">
        <v>90</v>
      </c>
      <c r="I133" s="17">
        <v>5.5E-2</v>
      </c>
      <c r="J133" s="10">
        <v>5.9999999999999995E-4</v>
      </c>
      <c r="K133" s="9">
        <v>17554680</v>
      </c>
      <c r="L133" s="9">
        <v>151.22999999999999</v>
      </c>
      <c r="M133" s="9">
        <v>26548.57</v>
      </c>
      <c r="N133" s="18">
        <v>0</v>
      </c>
      <c r="O133" s="21">
        <f t="shared" si="1"/>
        <v>7.4317886574125453E-3</v>
      </c>
      <c r="P133" s="21">
        <f>M133/'סיכום נכסי ההשקעה'!$C$48</f>
        <v>2.4004474798078623E-3</v>
      </c>
    </row>
    <row r="134" spans="2:16">
      <c r="B134" s="8" t="s">
        <v>930</v>
      </c>
      <c r="C134" s="15">
        <v>8183295</v>
      </c>
      <c r="D134" s="8" t="s">
        <v>126</v>
      </c>
      <c r="E134" s="18">
        <v>0</v>
      </c>
      <c r="F134" s="8" t="s">
        <v>931</v>
      </c>
      <c r="G134" s="27">
        <v>2.39</v>
      </c>
      <c r="H134" s="8" t="s">
        <v>90</v>
      </c>
      <c r="I134" s="17">
        <v>5.5E-2</v>
      </c>
      <c r="J134" s="10">
        <v>5.9999999999999995E-4</v>
      </c>
      <c r="K134" s="9">
        <v>5857280</v>
      </c>
      <c r="L134" s="9">
        <v>151.22</v>
      </c>
      <c r="M134" s="9">
        <v>8857.14</v>
      </c>
      <c r="N134" s="18">
        <v>0</v>
      </c>
      <c r="O134" s="21">
        <f t="shared" si="1"/>
        <v>2.4793950329194737E-3</v>
      </c>
      <c r="P134" s="21">
        <f>M134/'סיכום נכסי ההשקעה'!$C$48</f>
        <v>8.0083783764268307E-4</v>
      </c>
    </row>
    <row r="135" spans="2:16">
      <c r="B135" s="8" t="s">
        <v>932</v>
      </c>
      <c r="C135" s="15">
        <v>8183303</v>
      </c>
      <c r="D135" s="8" t="s">
        <v>126</v>
      </c>
      <c r="E135" s="18">
        <v>0</v>
      </c>
      <c r="F135" s="8" t="s">
        <v>933</v>
      </c>
      <c r="G135" s="27">
        <v>2.4700000000000002</v>
      </c>
      <c r="H135" s="8" t="s">
        <v>90</v>
      </c>
      <c r="I135" s="17">
        <v>5.5E-2</v>
      </c>
      <c r="J135" s="10">
        <v>5.9999999999999995E-4</v>
      </c>
      <c r="K135" s="9">
        <v>7484400</v>
      </c>
      <c r="L135" s="9">
        <v>151.94</v>
      </c>
      <c r="M135" s="9">
        <v>11372.01</v>
      </c>
      <c r="N135" s="18">
        <v>0</v>
      </c>
      <c r="O135" s="21">
        <f t="shared" si="1"/>
        <v>3.1833870875147717E-3</v>
      </c>
      <c r="P135" s="21">
        <f>M135/'סיכום נכסי ההשקעה'!$C$48</f>
        <v>1.0282253524332876E-3</v>
      </c>
    </row>
    <row r="136" spans="2:16">
      <c r="B136" s="8" t="s">
        <v>934</v>
      </c>
      <c r="C136" s="15">
        <v>8183311</v>
      </c>
      <c r="D136" s="8" t="s">
        <v>126</v>
      </c>
      <c r="E136" s="18">
        <v>0</v>
      </c>
      <c r="F136" s="8" t="s">
        <v>935</v>
      </c>
      <c r="G136" s="27">
        <v>2.5</v>
      </c>
      <c r="H136" s="8" t="s">
        <v>90</v>
      </c>
      <c r="I136" s="17">
        <v>5.5E-2</v>
      </c>
      <c r="J136" s="10">
        <v>5.9999999999999995E-4</v>
      </c>
      <c r="K136" s="9">
        <v>7982480</v>
      </c>
      <c r="L136" s="9">
        <v>156.32</v>
      </c>
      <c r="M136" s="9">
        <v>12477.94</v>
      </c>
      <c r="N136" s="18">
        <v>0</v>
      </c>
      <c r="O136" s="21">
        <f t="shared" si="1"/>
        <v>3.4929720493372825E-3</v>
      </c>
      <c r="P136" s="21">
        <f>M136/'סיכום נכסי ההשקעה'!$C$48</f>
        <v>1.1282204512783067E-3</v>
      </c>
    </row>
    <row r="137" spans="2:16">
      <c r="B137" s="8" t="s">
        <v>936</v>
      </c>
      <c r="C137" s="15">
        <v>8183329</v>
      </c>
      <c r="D137" s="8" t="s">
        <v>126</v>
      </c>
      <c r="E137" s="18">
        <v>0</v>
      </c>
      <c r="F137" s="8" t="s">
        <v>937</v>
      </c>
      <c r="G137" s="27">
        <v>2.57</v>
      </c>
      <c r="H137" s="8" t="s">
        <v>90</v>
      </c>
      <c r="I137" s="17">
        <v>5.5E-2</v>
      </c>
      <c r="J137" s="10">
        <v>5.9999999999999995E-4</v>
      </c>
      <c r="K137" s="9">
        <v>6915920</v>
      </c>
      <c r="L137" s="9">
        <v>156.74</v>
      </c>
      <c r="M137" s="9">
        <v>10840.35</v>
      </c>
      <c r="N137" s="18">
        <v>0</v>
      </c>
      <c r="O137" s="21">
        <f t="shared" si="1"/>
        <v>3.0345585533376033E-3</v>
      </c>
      <c r="P137" s="21">
        <f>M137/'סיכום נכסי ההשקעה'!$C$48</f>
        <v>9.8015414155019128E-4</v>
      </c>
    </row>
    <row r="138" spans="2:16">
      <c r="B138" s="8" t="s">
        <v>938</v>
      </c>
      <c r="C138" s="15">
        <v>8183337</v>
      </c>
      <c r="D138" s="8" t="s">
        <v>126</v>
      </c>
      <c r="E138" s="18">
        <v>0</v>
      </c>
      <c r="F138" s="8" t="s">
        <v>939</v>
      </c>
      <c r="G138" s="27">
        <v>2.66</v>
      </c>
      <c r="H138" s="8" t="s">
        <v>90</v>
      </c>
      <c r="I138" s="17">
        <v>5.5E-2</v>
      </c>
      <c r="J138" s="10">
        <v>6.9999999999999999E-4</v>
      </c>
      <c r="K138" s="9">
        <v>6715280</v>
      </c>
      <c r="L138" s="9">
        <v>155.97999999999999</v>
      </c>
      <c r="M138" s="9">
        <v>10474.65</v>
      </c>
      <c r="N138" s="18">
        <v>0</v>
      </c>
      <c r="O138" s="21">
        <f t="shared" si="1"/>
        <v>2.9321874986248343E-3</v>
      </c>
      <c r="P138" s="21">
        <f>M138/'סיכום נכסי ההשקעה'!$C$48</f>
        <v>9.4708856990675667E-4</v>
      </c>
    </row>
    <row r="139" spans="2:16">
      <c r="B139" s="8" t="s">
        <v>940</v>
      </c>
      <c r="C139" s="15">
        <v>8183345</v>
      </c>
      <c r="D139" s="8" t="s">
        <v>126</v>
      </c>
      <c r="E139" s="18">
        <v>0</v>
      </c>
      <c r="F139" s="8" t="s">
        <v>941</v>
      </c>
      <c r="G139" s="27">
        <v>2.75</v>
      </c>
      <c r="H139" s="8" t="s">
        <v>90</v>
      </c>
      <c r="I139" s="17">
        <v>5.5E-2</v>
      </c>
      <c r="J139" s="10">
        <v>6.9999999999999999E-4</v>
      </c>
      <c r="K139" s="9">
        <v>8077520</v>
      </c>
      <c r="L139" s="9">
        <v>154.65</v>
      </c>
      <c r="M139" s="9">
        <v>12491.86</v>
      </c>
      <c r="N139" s="18">
        <v>0</v>
      </c>
      <c r="O139" s="21">
        <f t="shared" si="1"/>
        <v>3.4968686998201968E-3</v>
      </c>
      <c r="P139" s="21">
        <f>M139/'סיכום נכסי ההשקעה'!$C$48</f>
        <v>1.12947905876334E-3</v>
      </c>
    </row>
    <row r="140" spans="2:16">
      <c r="B140" s="8" t="s">
        <v>942</v>
      </c>
      <c r="C140" s="15">
        <v>8183410</v>
      </c>
      <c r="D140" s="8" t="s">
        <v>126</v>
      </c>
      <c r="E140" s="18">
        <v>0</v>
      </c>
      <c r="F140" s="8" t="s">
        <v>943</v>
      </c>
      <c r="G140" s="27">
        <v>2.86</v>
      </c>
      <c r="H140" s="8" t="s">
        <v>90</v>
      </c>
      <c r="I140" s="17">
        <v>5.5E-2</v>
      </c>
      <c r="J140" s="10">
        <v>8.9999999999999998E-4</v>
      </c>
      <c r="K140" s="9">
        <v>3477760</v>
      </c>
      <c r="L140" s="9">
        <v>154.79</v>
      </c>
      <c r="M140" s="9">
        <v>5383.3</v>
      </c>
      <c r="N140" s="18">
        <v>0</v>
      </c>
      <c r="O140" s="21">
        <f t="shared" si="1"/>
        <v>1.5069567920023173E-3</v>
      </c>
      <c r="P140" s="21">
        <f>M140/'סיכום נכסי ההשקעה'!$C$48</f>
        <v>4.8674293636341483E-4</v>
      </c>
    </row>
    <row r="141" spans="2:16">
      <c r="B141" s="8" t="s">
        <v>944</v>
      </c>
      <c r="C141" s="15">
        <v>8183428</v>
      </c>
      <c r="D141" s="8" t="s">
        <v>126</v>
      </c>
      <c r="E141" s="18">
        <v>0</v>
      </c>
      <c r="F141" s="8" t="s">
        <v>945</v>
      </c>
      <c r="G141" s="27">
        <v>2.94</v>
      </c>
      <c r="H141" s="8" t="s">
        <v>90</v>
      </c>
      <c r="I141" s="17">
        <v>5.5E-2</v>
      </c>
      <c r="J141" s="10">
        <v>1E-3</v>
      </c>
      <c r="K141" s="9">
        <v>7664800</v>
      </c>
      <c r="L141" s="9">
        <v>155.65</v>
      </c>
      <c r="M141" s="9">
        <v>11930.06</v>
      </c>
      <c r="N141" s="18">
        <v>0</v>
      </c>
      <c r="O141" s="21">
        <f t="shared" si="1"/>
        <v>3.3396030215657986E-3</v>
      </c>
      <c r="P141" s="21">
        <f>M141/'סיכום נכסי ההשקעה'!$C$48</f>
        <v>1.0786826733400925E-3</v>
      </c>
    </row>
    <row r="142" spans="2:16">
      <c r="B142" s="8" t="s">
        <v>946</v>
      </c>
      <c r="C142" s="15">
        <v>8183436</v>
      </c>
      <c r="D142" s="8" t="s">
        <v>126</v>
      </c>
      <c r="E142" s="18">
        <v>0</v>
      </c>
      <c r="F142" s="8" t="s">
        <v>947</v>
      </c>
      <c r="G142" s="27">
        <v>2.96</v>
      </c>
      <c r="H142" s="8" t="s">
        <v>90</v>
      </c>
      <c r="I142" s="17">
        <v>5.5E-2</v>
      </c>
      <c r="J142" s="10">
        <v>1.1000000000000001E-3</v>
      </c>
      <c r="K142" s="9">
        <v>8048560</v>
      </c>
      <c r="L142" s="9">
        <v>159.44999999999999</v>
      </c>
      <c r="M142" s="9">
        <v>12833.18</v>
      </c>
      <c r="N142" s="18">
        <v>0</v>
      </c>
      <c r="O142" s="21">
        <f t="shared" si="1"/>
        <v>3.5924150175521141E-3</v>
      </c>
      <c r="P142" s="21">
        <f>M142/'סיכום נכסי ההשקעה'!$C$48</f>
        <v>1.1603402589638787E-3</v>
      </c>
    </row>
    <row r="143" spans="2:16">
      <c r="B143" s="8" t="s">
        <v>948</v>
      </c>
      <c r="C143" s="15">
        <v>8183444</v>
      </c>
      <c r="D143" s="8" t="s">
        <v>126</v>
      </c>
      <c r="E143" s="18">
        <v>0</v>
      </c>
      <c r="F143" s="8" t="s">
        <v>949</v>
      </c>
      <c r="G143" s="27">
        <v>3.04</v>
      </c>
      <c r="H143" s="8" t="s">
        <v>90</v>
      </c>
      <c r="I143" s="17">
        <v>5.5E-2</v>
      </c>
      <c r="J143" s="10">
        <v>1.1000000000000001E-3</v>
      </c>
      <c r="K143" s="9">
        <v>6027320</v>
      </c>
      <c r="L143" s="9">
        <v>159.11000000000001</v>
      </c>
      <c r="M143" s="9">
        <v>9589.9</v>
      </c>
      <c r="N143" s="18">
        <v>0</v>
      </c>
      <c r="O143" s="21">
        <f t="shared" si="1"/>
        <v>2.6845178495761004E-3</v>
      </c>
      <c r="P143" s="21">
        <f>M143/'סיכום נכסי ההשקעה'!$C$48</f>
        <v>8.67091948327515E-4</v>
      </c>
    </row>
    <row r="144" spans="2:16">
      <c r="B144" s="8" t="s">
        <v>950</v>
      </c>
      <c r="C144" s="15">
        <v>8183451</v>
      </c>
      <c r="D144" s="8" t="s">
        <v>126</v>
      </c>
      <c r="E144" s="18">
        <v>0</v>
      </c>
      <c r="F144" s="8" t="s">
        <v>951</v>
      </c>
      <c r="G144" s="27">
        <v>3.12</v>
      </c>
      <c r="H144" s="8" t="s">
        <v>90</v>
      </c>
      <c r="I144" s="17">
        <v>5.5E-2</v>
      </c>
      <c r="J144" s="10">
        <v>1.1999999999999999E-3</v>
      </c>
      <c r="K144" s="9">
        <v>17424160</v>
      </c>
      <c r="L144" s="9">
        <v>157.6</v>
      </c>
      <c r="M144" s="9">
        <v>27459.85</v>
      </c>
      <c r="N144" s="18">
        <v>0</v>
      </c>
      <c r="O144" s="21">
        <f t="shared" si="1"/>
        <v>7.6868848967853965E-3</v>
      </c>
      <c r="P144" s="21">
        <f>M144/'סיכום נכסי ההשקעה'!$C$48</f>
        <v>2.482842869819426E-3</v>
      </c>
    </row>
    <row r="145" spans="2:16">
      <c r="B145" s="8" t="s">
        <v>952</v>
      </c>
      <c r="C145" s="15">
        <v>8183469</v>
      </c>
      <c r="D145" s="8" t="s">
        <v>126</v>
      </c>
      <c r="E145" s="18">
        <v>0</v>
      </c>
      <c r="F145" s="8" t="s">
        <v>953</v>
      </c>
      <c r="G145" s="27">
        <v>3.21</v>
      </c>
      <c r="H145" s="8" t="s">
        <v>90</v>
      </c>
      <c r="I145" s="17">
        <v>5.5E-2</v>
      </c>
      <c r="J145" s="10">
        <v>1.1999999999999999E-3</v>
      </c>
      <c r="K145" s="9">
        <v>9817080</v>
      </c>
      <c r="L145" s="9">
        <v>156.94999999999999</v>
      </c>
      <c r="M145" s="9">
        <v>15408.16</v>
      </c>
      <c r="N145" s="18">
        <v>0</v>
      </c>
      <c r="O145" s="21">
        <f t="shared" si="1"/>
        <v>4.3132337718979853E-3</v>
      </c>
      <c r="P145" s="21">
        <f>M145/'סיכום נכסי ההשקעה'!$C$48</f>
        <v>1.3931627519100391E-3</v>
      </c>
    </row>
    <row r="146" spans="2:16">
      <c r="B146" s="8" t="s">
        <v>954</v>
      </c>
      <c r="C146" s="15">
        <v>8183477</v>
      </c>
      <c r="D146" s="8" t="s">
        <v>126</v>
      </c>
      <c r="E146" s="18">
        <v>0</v>
      </c>
      <c r="F146" s="8" t="s">
        <v>745</v>
      </c>
      <c r="G146" s="27">
        <v>3.29</v>
      </c>
      <c r="H146" s="8" t="s">
        <v>90</v>
      </c>
      <c r="I146" s="17">
        <v>5.5E-2</v>
      </c>
      <c r="J146" s="10">
        <v>1.1999999999999999E-3</v>
      </c>
      <c r="K146" s="9">
        <v>40837160</v>
      </c>
      <c r="L146" s="9">
        <v>156.47</v>
      </c>
      <c r="M146" s="9">
        <v>63896.91</v>
      </c>
      <c r="N146" s="18">
        <v>0</v>
      </c>
      <c r="O146" s="21">
        <f t="shared" si="1"/>
        <v>1.7886776236223281E-2</v>
      </c>
      <c r="P146" s="21">
        <f>M146/'סיכום נכסי ההשקעה'!$C$48</f>
        <v>5.7773799710119905E-3</v>
      </c>
    </row>
    <row r="147" spans="2:16">
      <c r="B147" s="8" t="s">
        <v>955</v>
      </c>
      <c r="C147" s="15">
        <v>8183485</v>
      </c>
      <c r="D147" s="8" t="s">
        <v>126</v>
      </c>
      <c r="E147" s="18">
        <v>0</v>
      </c>
      <c r="F147" s="8" t="s">
        <v>747</v>
      </c>
      <c r="G147" s="27">
        <v>3.38</v>
      </c>
      <c r="H147" s="8" t="s">
        <v>90</v>
      </c>
      <c r="I147" s="17">
        <v>5.5E-2</v>
      </c>
      <c r="J147" s="10">
        <v>1.4E-3</v>
      </c>
      <c r="K147" s="9">
        <v>7876440</v>
      </c>
      <c r="L147" s="9">
        <v>155.75</v>
      </c>
      <c r="M147" s="9">
        <v>12267.9</v>
      </c>
      <c r="N147" s="18">
        <v>0</v>
      </c>
      <c r="O147" s="21">
        <f t="shared" si="1"/>
        <v>3.4341751766769875E-3</v>
      </c>
      <c r="P147" s="21">
        <f>M147/'סיכום נכסי ההשקעה'!$C$48</f>
        <v>1.1092292216693732E-3</v>
      </c>
    </row>
    <row r="148" spans="2:16">
      <c r="B148" s="8" t="s">
        <v>956</v>
      </c>
      <c r="C148" s="15">
        <v>8183493</v>
      </c>
      <c r="D148" s="8" t="s">
        <v>126</v>
      </c>
      <c r="E148" s="18">
        <v>0</v>
      </c>
      <c r="F148" s="8" t="s">
        <v>749</v>
      </c>
      <c r="G148" s="27">
        <v>2.99</v>
      </c>
      <c r="H148" s="8" t="s">
        <v>90</v>
      </c>
      <c r="I148" s="17">
        <v>5.5E-2</v>
      </c>
      <c r="J148" s="10">
        <v>1.4E-3</v>
      </c>
      <c r="K148" s="9">
        <v>9823800</v>
      </c>
      <c r="L148" s="9">
        <v>155.47</v>
      </c>
      <c r="M148" s="9">
        <v>15272.96</v>
      </c>
      <c r="N148" s="18">
        <v>0</v>
      </c>
      <c r="O148" s="21">
        <f t="shared" si="1"/>
        <v>4.2753869942191054E-3</v>
      </c>
      <c r="P148" s="21">
        <f>M148/'סיכום נכסי ההשקעה'!$C$48</f>
        <v>1.3809383458772463E-3</v>
      </c>
    </row>
    <row r="149" spans="2:16">
      <c r="B149" s="8" t="s">
        <v>957</v>
      </c>
      <c r="C149" s="15">
        <v>8183501</v>
      </c>
      <c r="D149" s="8" t="s">
        <v>126</v>
      </c>
      <c r="E149" s="18">
        <v>0</v>
      </c>
      <c r="F149" s="8" t="s">
        <v>751</v>
      </c>
      <c r="G149" s="27">
        <v>3.08</v>
      </c>
      <c r="H149" s="8" t="s">
        <v>90</v>
      </c>
      <c r="I149" s="17">
        <v>5.5E-2</v>
      </c>
      <c r="J149" s="10">
        <v>1.4E-3</v>
      </c>
      <c r="K149" s="9">
        <v>13011600</v>
      </c>
      <c r="L149" s="9">
        <v>155.13999999999999</v>
      </c>
      <c r="M149" s="9">
        <v>20186.3</v>
      </c>
      <c r="N149" s="18">
        <v>0</v>
      </c>
      <c r="O149" s="21">
        <f t="shared" si="1"/>
        <v>5.6507870433370562E-3</v>
      </c>
      <c r="P149" s="21">
        <f>M149/'סיכום נכסי ההשקעה'!$C$48</f>
        <v>1.8251888128680922E-3</v>
      </c>
    </row>
    <row r="150" spans="2:16">
      <c r="B150" s="8" t="s">
        <v>958</v>
      </c>
      <c r="C150" s="15">
        <v>8183527</v>
      </c>
      <c r="D150" s="8" t="s">
        <v>126</v>
      </c>
      <c r="E150" s="18">
        <v>0</v>
      </c>
      <c r="F150" s="8" t="s">
        <v>753</v>
      </c>
      <c r="G150" s="27">
        <v>3.24</v>
      </c>
      <c r="H150" s="8" t="s">
        <v>90</v>
      </c>
      <c r="I150" s="17">
        <v>5.5E-2</v>
      </c>
      <c r="J150" s="10">
        <v>1.6000000000000001E-3</v>
      </c>
      <c r="K150" s="9">
        <v>25800000</v>
      </c>
      <c r="L150" s="9">
        <v>155.78</v>
      </c>
      <c r="M150" s="9">
        <v>40190.35</v>
      </c>
      <c r="N150" s="18">
        <v>0</v>
      </c>
      <c r="O150" s="21">
        <f t="shared" ref="O150:O166" si="2">M150/$M$13</f>
        <v>1.1250556518390267E-2</v>
      </c>
      <c r="P150" s="21">
        <f>M150/'סיכום נכסי ההשקעה'!$C$48</f>
        <v>3.6338990902370976E-3</v>
      </c>
    </row>
    <row r="151" spans="2:16">
      <c r="B151" s="8" t="s">
        <v>959</v>
      </c>
      <c r="C151" s="15">
        <v>8183535</v>
      </c>
      <c r="D151" s="8" t="s">
        <v>126</v>
      </c>
      <c r="E151" s="18">
        <v>0</v>
      </c>
      <c r="F151" s="8" t="s">
        <v>755</v>
      </c>
      <c r="G151" s="27">
        <v>3.33</v>
      </c>
      <c r="H151" s="8" t="s">
        <v>90</v>
      </c>
      <c r="I151" s="17">
        <v>5.5E-2</v>
      </c>
      <c r="J151" s="10">
        <v>1.6000000000000001E-3</v>
      </c>
      <c r="K151" s="9">
        <v>15070800</v>
      </c>
      <c r="L151" s="9">
        <v>155.91</v>
      </c>
      <c r="M151" s="9">
        <v>23496.29</v>
      </c>
      <c r="N151" s="18">
        <v>0</v>
      </c>
      <c r="O151" s="21">
        <f t="shared" si="2"/>
        <v>6.5773584608615765E-3</v>
      </c>
      <c r="P151" s="21">
        <f>M151/'סיכום נכסי ההשקעה'!$C$48</f>
        <v>2.1244688552089501E-3</v>
      </c>
    </row>
    <row r="152" spans="2:16">
      <c r="B152" s="8" t="s">
        <v>960</v>
      </c>
      <c r="C152" s="15">
        <v>8183543</v>
      </c>
      <c r="D152" s="8" t="s">
        <v>126</v>
      </c>
      <c r="E152" s="18">
        <v>0</v>
      </c>
      <c r="F152" s="8" t="s">
        <v>757</v>
      </c>
      <c r="G152" s="27">
        <v>3.41</v>
      </c>
      <c r="H152" s="8" t="s">
        <v>90</v>
      </c>
      <c r="I152" s="17">
        <v>5.5E-2</v>
      </c>
      <c r="J152" s="10">
        <v>1.8E-3</v>
      </c>
      <c r="K152" s="9">
        <v>11019000</v>
      </c>
      <c r="L152" s="9">
        <v>154.13</v>
      </c>
      <c r="M152" s="9">
        <v>16983.73</v>
      </c>
      <c r="N152" s="18">
        <v>0</v>
      </c>
      <c r="O152" s="21">
        <f t="shared" si="2"/>
        <v>4.7542858984328407E-3</v>
      </c>
      <c r="P152" s="21">
        <f>M152/'סיכום נכסי ההשקעה'!$C$48</f>
        <v>1.5356213866222241E-3</v>
      </c>
    </row>
    <row r="153" spans="2:16">
      <c r="B153" s="8" t="s">
        <v>961</v>
      </c>
      <c r="C153" s="15">
        <v>8183550</v>
      </c>
      <c r="D153" s="8" t="s">
        <v>126</v>
      </c>
      <c r="E153" s="18">
        <v>0</v>
      </c>
      <c r="F153" s="8" t="s">
        <v>759</v>
      </c>
      <c r="G153" s="27">
        <v>3.41</v>
      </c>
      <c r="H153" s="8" t="s">
        <v>90</v>
      </c>
      <c r="I153" s="17">
        <v>5.5E-2</v>
      </c>
      <c r="J153" s="10">
        <v>1.8E-3</v>
      </c>
      <c r="K153" s="9">
        <v>14928000</v>
      </c>
      <c r="L153" s="9">
        <v>156.44</v>
      </c>
      <c r="M153" s="9">
        <v>23353.02</v>
      </c>
      <c r="N153" s="18">
        <v>0</v>
      </c>
      <c r="O153" s="21">
        <f t="shared" si="2"/>
        <v>6.5372526336570421E-3</v>
      </c>
      <c r="P153" s="21">
        <f>M153/'סיכום נכסי ההשקעה'!$C$48</f>
        <v>2.1115147823367736E-3</v>
      </c>
    </row>
    <row r="154" spans="2:16">
      <c r="B154" s="8" t="s">
        <v>962</v>
      </c>
      <c r="C154" s="15">
        <v>8183568</v>
      </c>
      <c r="D154" s="8" t="s">
        <v>126</v>
      </c>
      <c r="E154" s="18">
        <v>0</v>
      </c>
      <c r="F154" s="8" t="s">
        <v>963</v>
      </c>
      <c r="G154" s="27">
        <v>3.5</v>
      </c>
      <c r="H154" s="8" t="s">
        <v>90</v>
      </c>
      <c r="I154" s="17">
        <v>5.5E-2</v>
      </c>
      <c r="J154" s="10">
        <v>1.8E-3</v>
      </c>
      <c r="K154" s="9">
        <v>5514000</v>
      </c>
      <c r="L154" s="9">
        <v>155.66</v>
      </c>
      <c r="M154" s="9">
        <v>8583.2000000000007</v>
      </c>
      <c r="N154" s="18">
        <v>0</v>
      </c>
      <c r="O154" s="21">
        <f t="shared" si="2"/>
        <v>2.402710519033732E-3</v>
      </c>
      <c r="P154" s="21">
        <f>M154/'סיכום נכסי ההשקעה'!$C$48</f>
        <v>7.760689486735762E-4</v>
      </c>
    </row>
    <row r="155" spans="2:16">
      <c r="B155" s="8" t="s">
        <v>964</v>
      </c>
      <c r="C155" s="15">
        <v>8183576</v>
      </c>
      <c r="D155" s="8" t="s">
        <v>126</v>
      </c>
      <c r="E155" s="18">
        <v>0</v>
      </c>
      <c r="F155" s="8" t="s">
        <v>965</v>
      </c>
      <c r="G155" s="27">
        <v>3.58</v>
      </c>
      <c r="H155" s="8" t="s">
        <v>90</v>
      </c>
      <c r="I155" s="17">
        <v>5.5E-2</v>
      </c>
      <c r="J155" s="10">
        <v>1.9E-3</v>
      </c>
      <c r="K155" s="9">
        <v>4506600</v>
      </c>
      <c r="L155" s="9">
        <v>153.18</v>
      </c>
      <c r="M155" s="9">
        <v>6903.09</v>
      </c>
      <c r="N155" s="18">
        <v>0</v>
      </c>
      <c r="O155" s="21">
        <f t="shared" si="2"/>
        <v>1.9323943234267598E-3</v>
      </c>
      <c r="P155" s="21">
        <f>M155/'סיכום נכסי ההשקעה'!$C$48</f>
        <v>6.2415809941502893E-4</v>
      </c>
    </row>
    <row r="156" spans="2:16">
      <c r="B156" s="8" t="s">
        <v>966</v>
      </c>
      <c r="C156" s="15">
        <v>8183584</v>
      </c>
      <c r="D156" s="8" t="s">
        <v>126</v>
      </c>
      <c r="E156" s="18">
        <v>0</v>
      </c>
      <c r="F156" s="8" t="s">
        <v>967</v>
      </c>
      <c r="G156" s="27">
        <v>3.66</v>
      </c>
      <c r="H156" s="8" t="s">
        <v>90</v>
      </c>
      <c r="I156" s="17">
        <v>5.5E-2</v>
      </c>
      <c r="J156" s="10">
        <v>1.9E-3</v>
      </c>
      <c r="K156" s="9">
        <v>9840000</v>
      </c>
      <c r="L156" s="9">
        <v>151.72</v>
      </c>
      <c r="M156" s="9">
        <v>14929.02</v>
      </c>
      <c r="N156" s="18">
        <v>0</v>
      </c>
      <c r="O156" s="21">
        <f t="shared" si="2"/>
        <v>4.1791072552037657E-3</v>
      </c>
      <c r="P156" s="21">
        <f>M156/'סיכום נכסי ההשקעה'!$C$48</f>
        <v>1.34984025260122E-3</v>
      </c>
    </row>
    <row r="157" spans="2:16">
      <c r="B157" s="8" t="s">
        <v>968</v>
      </c>
      <c r="C157" s="15">
        <v>8183592</v>
      </c>
      <c r="D157" s="8" t="s">
        <v>126</v>
      </c>
      <c r="E157" s="18">
        <v>0</v>
      </c>
      <c r="F157" s="8" t="s">
        <v>969</v>
      </c>
      <c r="G157" s="27">
        <v>3.75</v>
      </c>
      <c r="H157" s="8" t="s">
        <v>90</v>
      </c>
      <c r="I157" s="17">
        <v>5.5E-2</v>
      </c>
      <c r="J157" s="10">
        <v>1.9E-3</v>
      </c>
      <c r="K157" s="9">
        <v>10786200</v>
      </c>
      <c r="L157" s="9">
        <v>149.72999999999999</v>
      </c>
      <c r="M157" s="9">
        <v>16149.87</v>
      </c>
      <c r="N157" s="18">
        <v>0</v>
      </c>
      <c r="O157" s="21">
        <f t="shared" si="2"/>
        <v>4.5208619780533251E-3</v>
      </c>
      <c r="P157" s="21">
        <f>M157/'סיכום נכסי ההשקעה'!$C$48</f>
        <v>1.4602260965741131E-3</v>
      </c>
    </row>
    <row r="158" spans="2:16">
      <c r="B158" s="8" t="s">
        <v>970</v>
      </c>
      <c r="C158" s="15">
        <v>8183600</v>
      </c>
      <c r="D158" s="8" t="s">
        <v>126</v>
      </c>
      <c r="E158" s="18">
        <v>0</v>
      </c>
      <c r="F158" s="8" t="s">
        <v>971</v>
      </c>
      <c r="G158" s="27">
        <v>3.83</v>
      </c>
      <c r="H158" s="8" t="s">
        <v>90</v>
      </c>
      <c r="I158" s="17">
        <v>5.5E-2</v>
      </c>
      <c r="J158" s="10">
        <v>2.0999999999999999E-3</v>
      </c>
      <c r="K158" s="9">
        <v>7609800</v>
      </c>
      <c r="L158" s="9">
        <v>148.63</v>
      </c>
      <c r="M158" s="9">
        <v>11310.71</v>
      </c>
      <c r="N158" s="18">
        <v>0</v>
      </c>
      <c r="O158" s="21">
        <f t="shared" si="2"/>
        <v>3.1662272689369953E-3</v>
      </c>
      <c r="P158" s="21">
        <f>M158/'סיכום נכסי ההשקעה'!$C$48</f>
        <v>1.0226827778045137E-3</v>
      </c>
    </row>
    <row r="159" spans="2:16">
      <c r="B159" s="8" t="s">
        <v>972</v>
      </c>
      <c r="C159" s="15">
        <v>8183618</v>
      </c>
      <c r="D159" s="8" t="s">
        <v>126</v>
      </c>
      <c r="E159" s="18">
        <v>0</v>
      </c>
      <c r="F159" s="8" t="s">
        <v>973</v>
      </c>
      <c r="G159" s="27">
        <v>3.45</v>
      </c>
      <c r="H159" s="8" t="s">
        <v>90</v>
      </c>
      <c r="I159" s="17">
        <v>5.5E-2</v>
      </c>
      <c r="J159" s="10">
        <v>2.0999999999999999E-3</v>
      </c>
      <c r="K159" s="9">
        <v>9894680</v>
      </c>
      <c r="L159" s="9">
        <v>149.37</v>
      </c>
      <c r="M159" s="9">
        <v>14779.79</v>
      </c>
      <c r="N159" s="18">
        <v>0</v>
      </c>
      <c r="O159" s="21">
        <f t="shared" si="2"/>
        <v>4.1373330345453397E-3</v>
      </c>
      <c r="P159" s="21">
        <f>M159/'סיכום נכסי ההשקעה'!$C$48</f>
        <v>1.3363472931909118E-3</v>
      </c>
    </row>
    <row r="160" spans="2:16">
      <c r="B160" s="8" t="s">
        <v>974</v>
      </c>
      <c r="C160" s="15">
        <v>8183626</v>
      </c>
      <c r="D160" s="8" t="s">
        <v>126</v>
      </c>
      <c r="E160" s="18">
        <v>0</v>
      </c>
      <c r="F160" s="8" t="s">
        <v>761</v>
      </c>
      <c r="G160" s="27">
        <v>3.53</v>
      </c>
      <c r="H160" s="8" t="s">
        <v>90</v>
      </c>
      <c r="I160" s="17">
        <v>5.5E-2</v>
      </c>
      <c r="J160" s="10">
        <v>2.0999999999999999E-3</v>
      </c>
      <c r="K160" s="9">
        <v>5822840</v>
      </c>
      <c r="L160" s="9">
        <v>148.79</v>
      </c>
      <c r="M160" s="9">
        <v>8664.07</v>
      </c>
      <c r="N160" s="18">
        <v>0</v>
      </c>
      <c r="O160" s="21">
        <f t="shared" si="2"/>
        <v>2.4253486026941684E-3</v>
      </c>
      <c r="P160" s="21">
        <f>M160/'סיכום נכסי ההשקעה'!$C$48</f>
        <v>7.8338098799215561E-4</v>
      </c>
    </row>
    <row r="161" spans="2:16">
      <c r="B161" s="8" t="s">
        <v>975</v>
      </c>
      <c r="C161" s="15">
        <v>8183634</v>
      </c>
      <c r="D161" s="8" t="s">
        <v>126</v>
      </c>
      <c r="E161" s="18">
        <v>0</v>
      </c>
      <c r="F161" s="8" t="s">
        <v>763</v>
      </c>
      <c r="G161" s="27">
        <v>3.61</v>
      </c>
      <c r="H161" s="8" t="s">
        <v>90</v>
      </c>
      <c r="I161" s="17">
        <v>5.5E-2</v>
      </c>
      <c r="J161" s="10">
        <v>2.3E-3</v>
      </c>
      <c r="K161" s="9">
        <v>18972000</v>
      </c>
      <c r="L161" s="9">
        <v>147.71</v>
      </c>
      <c r="M161" s="9">
        <v>28024.13</v>
      </c>
      <c r="N161" s="18">
        <v>0</v>
      </c>
      <c r="O161" s="21">
        <f t="shared" si="2"/>
        <v>7.8448448058729588E-3</v>
      </c>
      <c r="P161" s="21">
        <f>M161/'סיכום נכסי ההשקעה'!$C$48</f>
        <v>2.5338634899095473E-3</v>
      </c>
    </row>
    <row r="162" spans="2:16">
      <c r="B162" s="8" t="s">
        <v>976</v>
      </c>
      <c r="C162" s="15">
        <v>8183642</v>
      </c>
      <c r="D162" s="8" t="s">
        <v>126</v>
      </c>
      <c r="E162" s="18">
        <v>0</v>
      </c>
      <c r="F162" s="8" t="s">
        <v>977</v>
      </c>
      <c r="G162" s="27">
        <v>3.7</v>
      </c>
      <c r="H162" s="8" t="s">
        <v>90</v>
      </c>
      <c r="I162" s="17">
        <v>5.5E-2</v>
      </c>
      <c r="J162" s="10">
        <v>2.3E-3</v>
      </c>
      <c r="K162" s="9">
        <v>24024400</v>
      </c>
      <c r="L162" s="9">
        <v>148.91</v>
      </c>
      <c r="M162" s="9">
        <v>35775.050000000003</v>
      </c>
      <c r="N162" s="18">
        <v>0</v>
      </c>
      <c r="O162" s="21">
        <f t="shared" si="2"/>
        <v>1.0014573696751529E-2</v>
      </c>
      <c r="P162" s="21">
        <f>M162/'סיכום נכסי ההשקעה'!$C$48</f>
        <v>3.2346800077179398E-3</v>
      </c>
    </row>
    <row r="163" spans="2:16">
      <c r="B163" s="8" t="s">
        <v>978</v>
      </c>
      <c r="C163" s="15">
        <v>8183659</v>
      </c>
      <c r="D163" s="8" t="s">
        <v>126</v>
      </c>
      <c r="E163" s="18">
        <v>0</v>
      </c>
      <c r="F163" s="8" t="s">
        <v>979</v>
      </c>
      <c r="G163" s="27">
        <v>3.78</v>
      </c>
      <c r="H163" s="8" t="s">
        <v>90</v>
      </c>
      <c r="I163" s="17">
        <v>5.5E-2</v>
      </c>
      <c r="J163" s="10">
        <v>2.3E-3</v>
      </c>
      <c r="K163" s="9">
        <v>24052280</v>
      </c>
      <c r="L163" s="9">
        <v>149.30000000000001</v>
      </c>
      <c r="M163" s="9">
        <v>35909.120000000003</v>
      </c>
      <c r="N163" s="18">
        <v>0</v>
      </c>
      <c r="O163" s="21">
        <f t="shared" si="2"/>
        <v>1.0052104151510458E-2</v>
      </c>
      <c r="P163" s="21">
        <f>M163/'סיכום נכסי ההשקעה'!$C$48</f>
        <v>3.2468022423097782E-3</v>
      </c>
    </row>
    <row r="164" spans="2:16">
      <c r="B164" s="8" t="s">
        <v>980</v>
      </c>
      <c r="C164" s="15">
        <v>8183667</v>
      </c>
      <c r="D164" s="8" t="s">
        <v>126</v>
      </c>
      <c r="E164" s="18">
        <v>0</v>
      </c>
      <c r="F164" s="8" t="s">
        <v>981</v>
      </c>
      <c r="G164" s="27">
        <v>3.86</v>
      </c>
      <c r="H164" s="8" t="s">
        <v>90</v>
      </c>
      <c r="I164" s="17">
        <v>5.5E-2</v>
      </c>
      <c r="J164" s="10">
        <v>2.5000000000000001E-3</v>
      </c>
      <c r="K164" s="9">
        <v>13631960</v>
      </c>
      <c r="L164" s="9">
        <v>148.88</v>
      </c>
      <c r="M164" s="9">
        <v>20295.900000000001</v>
      </c>
      <c r="N164" s="18">
        <v>0</v>
      </c>
      <c r="O164" s="21">
        <f t="shared" si="2"/>
        <v>5.6814675672542548E-3</v>
      </c>
      <c r="P164" s="21">
        <f>M164/'סיכום נכסי ההשקעה'!$C$48</f>
        <v>1.8350985384686404E-3</v>
      </c>
    </row>
    <row r="165" spans="2:16">
      <c r="B165" s="8" t="s">
        <v>982</v>
      </c>
      <c r="C165" s="15">
        <v>8183675</v>
      </c>
      <c r="D165" s="8" t="s">
        <v>126</v>
      </c>
      <c r="E165" s="18">
        <v>0</v>
      </c>
      <c r="F165" s="8" t="s">
        <v>983</v>
      </c>
      <c r="G165" s="27">
        <v>3.86</v>
      </c>
      <c r="H165" s="8" t="s">
        <v>90</v>
      </c>
      <c r="I165" s="17">
        <v>5.5E-2</v>
      </c>
      <c r="J165" s="10">
        <v>2.5000000000000001E-3</v>
      </c>
      <c r="K165" s="9">
        <v>14821280</v>
      </c>
      <c r="L165" s="9">
        <v>151.62</v>
      </c>
      <c r="M165" s="9">
        <v>22472.39</v>
      </c>
      <c r="N165" s="18">
        <v>0</v>
      </c>
      <c r="O165" s="21">
        <f t="shared" si="2"/>
        <v>6.290736303573078E-3</v>
      </c>
      <c r="P165" s="21">
        <f>M165/'סיכום נכסי ההשקעה'!$C$48</f>
        <v>2.0318906796395965E-3</v>
      </c>
    </row>
    <row r="166" spans="2:16">
      <c r="B166" s="8" t="s">
        <v>984</v>
      </c>
      <c r="C166" s="15">
        <v>8183683</v>
      </c>
      <c r="D166" s="8" t="s">
        <v>126</v>
      </c>
      <c r="E166" s="18">
        <v>0</v>
      </c>
      <c r="F166" s="8" t="s">
        <v>985</v>
      </c>
      <c r="G166" s="27">
        <v>3.94</v>
      </c>
      <c r="H166" s="8" t="s">
        <v>90</v>
      </c>
      <c r="I166" s="17">
        <v>5.5E-2</v>
      </c>
      <c r="J166" s="10">
        <v>2.5000000000000001E-3</v>
      </c>
      <c r="K166" s="9">
        <v>15980000</v>
      </c>
      <c r="L166" s="9">
        <v>151.30000000000001</v>
      </c>
      <c r="M166" s="9">
        <v>24177.27</v>
      </c>
      <c r="N166" s="18">
        <v>0</v>
      </c>
      <c r="O166" s="21">
        <f t="shared" si="2"/>
        <v>6.7679864095580525E-3</v>
      </c>
      <c r="P166" s="21">
        <f>M166/'סיכום נכסי ההשקעה'!$C$48</f>
        <v>2.1860411630507492E-3</v>
      </c>
    </row>
    <row r="167" spans="2:16" ht="13.5" thickBot="1">
      <c r="B167" s="13" t="s">
        <v>986</v>
      </c>
      <c r="C167" s="14"/>
      <c r="D167" s="13"/>
      <c r="E167" s="13"/>
      <c r="F167" s="13"/>
      <c r="G167" s="24">
        <v>2.77</v>
      </c>
      <c r="H167" s="13"/>
      <c r="J167" s="20">
        <v>1.6000000000000001E-3</v>
      </c>
      <c r="K167" s="19">
        <f>SUM(K86:K166)</f>
        <v>595813500</v>
      </c>
      <c r="M167" s="19">
        <f>SUM(M86:M166)</f>
        <v>921938.85</v>
      </c>
      <c r="O167" s="20">
        <f>SUM(O86:O166)</f>
        <v>0.258079990306746</v>
      </c>
      <c r="P167" s="20">
        <f>SUM(P86:P166)</f>
        <v>8.3359133430518442E-2</v>
      </c>
    </row>
    <row r="168" spans="2:16" ht="13.5" thickTop="1"/>
    <row r="169" spans="2:16">
      <c r="B169" s="13" t="s">
        <v>987</v>
      </c>
      <c r="C169" s="18">
        <v>0</v>
      </c>
      <c r="D169" s="18">
        <v>0</v>
      </c>
      <c r="E169" s="18">
        <v>0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  <c r="L169" s="18">
        <v>0</v>
      </c>
      <c r="M169" s="18">
        <v>0</v>
      </c>
      <c r="N169" s="18">
        <v>0</v>
      </c>
      <c r="O169" s="21">
        <f>M169/$M$13</f>
        <v>0</v>
      </c>
      <c r="P169" s="21">
        <f>M169/'סיכום נכסי ההשקעה'!$C$48</f>
        <v>0</v>
      </c>
    </row>
    <row r="170" spans="2:16" ht="13.5" thickBot="1">
      <c r="B170" s="13" t="s">
        <v>988</v>
      </c>
      <c r="C170" s="35"/>
      <c r="D170" s="34"/>
      <c r="E170" s="34"/>
      <c r="F170" s="34"/>
      <c r="G170" s="30"/>
      <c r="H170" s="34"/>
      <c r="I170" s="30"/>
      <c r="J170" s="30"/>
      <c r="K170" s="19">
        <f>K169</f>
        <v>0</v>
      </c>
      <c r="L170" s="30"/>
      <c r="M170" s="19">
        <f>M169</f>
        <v>0</v>
      </c>
      <c r="N170" s="30"/>
      <c r="O170" s="20">
        <f>O169</f>
        <v>0</v>
      </c>
      <c r="P170" s="20">
        <f>P169</f>
        <v>0</v>
      </c>
    </row>
    <row r="171" spans="2:16" ht="13.5" thickTop="1"/>
    <row r="172" spans="2:16">
      <c r="B172" s="13" t="s">
        <v>989</v>
      </c>
      <c r="C172" s="18">
        <v>0</v>
      </c>
      <c r="D172" s="18">
        <v>0</v>
      </c>
      <c r="E172" s="18">
        <v>0</v>
      </c>
      <c r="F172" s="18">
        <v>0</v>
      </c>
      <c r="G172" s="18">
        <v>0</v>
      </c>
      <c r="H172" s="18">
        <v>0</v>
      </c>
      <c r="I172" s="18">
        <v>0</v>
      </c>
      <c r="J172" s="18">
        <v>0</v>
      </c>
      <c r="K172" s="18">
        <v>0</v>
      </c>
      <c r="L172" s="18">
        <v>0</v>
      </c>
      <c r="M172" s="18">
        <v>0</v>
      </c>
      <c r="N172" s="18">
        <v>0</v>
      </c>
      <c r="O172" s="21">
        <f>M172/$M$13</f>
        <v>0</v>
      </c>
      <c r="P172" s="21">
        <f>M172/'סיכום נכסי ההשקעה'!$C$48</f>
        <v>0</v>
      </c>
    </row>
    <row r="173" spans="2:16" ht="13.5" thickBot="1">
      <c r="B173" s="13" t="s">
        <v>990</v>
      </c>
      <c r="C173" s="35"/>
      <c r="D173" s="34"/>
      <c r="E173" s="34"/>
      <c r="F173" s="34"/>
      <c r="G173" s="30"/>
      <c r="H173" s="34"/>
      <c r="I173" s="30"/>
      <c r="J173" s="30"/>
      <c r="K173" s="19">
        <f>K172</f>
        <v>0</v>
      </c>
      <c r="L173" s="30"/>
      <c r="M173" s="19">
        <f>M172</f>
        <v>0</v>
      </c>
      <c r="N173" s="30"/>
      <c r="O173" s="20">
        <f>O172</f>
        <v>0</v>
      </c>
      <c r="P173" s="20">
        <f>P172</f>
        <v>0</v>
      </c>
    </row>
    <row r="174" spans="2:16" ht="13.5" thickTop="1"/>
    <row r="175" spans="2:16" ht="13.5" thickBot="1">
      <c r="B175" s="4" t="s">
        <v>991</v>
      </c>
      <c r="C175" s="12"/>
      <c r="D175" s="4"/>
      <c r="E175" s="4"/>
      <c r="F175" s="4"/>
      <c r="G175" s="25">
        <v>7.66</v>
      </c>
      <c r="H175" s="4"/>
      <c r="J175" s="23">
        <v>2.9100000000000001E-2</v>
      </c>
      <c r="K175" s="22">
        <f>K18+K83+K167+K170+K173</f>
        <v>2973154220</v>
      </c>
      <c r="M175" s="22">
        <f>M18+M83+M167+M170+M173</f>
        <v>3572298.8400000008</v>
      </c>
      <c r="O175" s="23">
        <f>O18+O83+O167+O170+O173</f>
        <v>1</v>
      </c>
      <c r="P175" s="23">
        <f>P18+P83+P167+P170+P173</f>
        <v>0.32299727433901515</v>
      </c>
    </row>
    <row r="176" spans="2:16" ht="13.5" thickTop="1"/>
    <row r="178" spans="2:16">
      <c r="B178" s="4" t="s">
        <v>992</v>
      </c>
      <c r="C178" s="12"/>
      <c r="D178" s="4"/>
      <c r="E178" s="4"/>
      <c r="F178" s="4"/>
      <c r="H178" s="4"/>
    </row>
    <row r="179" spans="2:16">
      <c r="B179" s="13" t="s">
        <v>152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0</v>
      </c>
      <c r="K179" s="18">
        <v>0</v>
      </c>
      <c r="L179" s="18">
        <v>0</v>
      </c>
      <c r="M179" s="18">
        <v>0</v>
      </c>
      <c r="N179" s="18">
        <v>0</v>
      </c>
      <c r="O179" s="21">
        <f>M179/$M$13</f>
        <v>0</v>
      </c>
      <c r="P179" s="21">
        <f>M179/'סיכום נכסי ההשקעה'!$C$48</f>
        <v>0</v>
      </c>
    </row>
    <row r="180" spans="2:16" ht="13.5" thickBot="1">
      <c r="B180" s="13" t="s">
        <v>153</v>
      </c>
      <c r="C180" s="35"/>
      <c r="D180" s="34"/>
      <c r="E180" s="34"/>
      <c r="F180" s="34"/>
      <c r="G180" s="30"/>
      <c r="H180" s="34"/>
      <c r="I180" s="30"/>
      <c r="J180" s="30"/>
      <c r="K180" s="19">
        <f>K179</f>
        <v>0</v>
      </c>
      <c r="L180" s="30"/>
      <c r="M180" s="19">
        <f>M179</f>
        <v>0</v>
      </c>
      <c r="N180" s="30"/>
      <c r="O180" s="20">
        <f>O179</f>
        <v>0</v>
      </c>
      <c r="P180" s="20">
        <f>P179</f>
        <v>0</v>
      </c>
    </row>
    <row r="181" spans="2:16" ht="13.5" thickTop="1"/>
    <row r="182" spans="2:16">
      <c r="B182" s="13" t="s">
        <v>993</v>
      </c>
      <c r="C182" s="18">
        <v>0</v>
      </c>
      <c r="D182" s="18">
        <v>0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0</v>
      </c>
      <c r="K182" s="18">
        <v>0</v>
      </c>
      <c r="L182" s="18">
        <v>0</v>
      </c>
      <c r="M182" s="18">
        <v>0</v>
      </c>
      <c r="N182" s="18">
        <v>0</v>
      </c>
      <c r="O182" s="21">
        <f>M182/$M$13</f>
        <v>0</v>
      </c>
      <c r="P182" s="21">
        <f>M182/'סיכום נכסי ההשקעה'!$C$48</f>
        <v>0</v>
      </c>
    </row>
    <row r="183" spans="2:16" ht="13.5" thickBot="1">
      <c r="B183" s="13" t="s">
        <v>994</v>
      </c>
      <c r="C183" s="35"/>
      <c r="D183" s="34"/>
      <c r="E183" s="34"/>
      <c r="F183" s="34"/>
      <c r="G183" s="30"/>
      <c r="H183" s="34"/>
      <c r="I183" s="30"/>
      <c r="J183" s="30"/>
      <c r="K183" s="19">
        <f>K182</f>
        <v>0</v>
      </c>
      <c r="L183" s="30"/>
      <c r="M183" s="19">
        <f>M182</f>
        <v>0</v>
      </c>
      <c r="N183" s="30"/>
      <c r="O183" s="20">
        <f>O182</f>
        <v>0</v>
      </c>
      <c r="P183" s="20">
        <f>P182</f>
        <v>0</v>
      </c>
    </row>
    <row r="184" spans="2:16" ht="13.5" thickTop="1"/>
    <row r="185" spans="2:16" ht="13.5" thickBot="1">
      <c r="B185" s="4" t="s">
        <v>995</v>
      </c>
      <c r="C185" s="12"/>
      <c r="D185" s="4"/>
      <c r="E185" s="4"/>
      <c r="F185" s="4"/>
      <c r="H185" s="4"/>
      <c r="K185" s="22">
        <f>K180+K183</f>
        <v>0</v>
      </c>
      <c r="M185" s="22">
        <f>M180+M183</f>
        <v>0</v>
      </c>
      <c r="O185" s="23">
        <f>O180+O183</f>
        <v>0</v>
      </c>
      <c r="P185" s="23">
        <f>P180+P183</f>
        <v>0</v>
      </c>
    </row>
    <row r="186" spans="2:16" ht="13.5" thickTop="1"/>
    <row r="189" spans="2:16">
      <c r="B189" s="8" t="s">
        <v>109</v>
      </c>
      <c r="C189" s="15"/>
      <c r="D189" s="8"/>
      <c r="E189" s="8"/>
      <c r="F189" s="8"/>
      <c r="H189" s="8"/>
    </row>
    <row r="193" spans="2:2">
      <c r="B193" s="2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2" spans="2:19" ht="18">
      <c r="B2" s="1" t="s">
        <v>0</v>
      </c>
    </row>
    <row r="4" spans="2:19" ht="18">
      <c r="B4" s="1" t="s">
        <v>996</v>
      </c>
    </row>
    <row r="6" spans="2:19">
      <c r="B6" s="2" t="s">
        <v>2</v>
      </c>
    </row>
    <row r="9" spans="2:19">
      <c r="B9" s="4" t="s">
        <v>73</v>
      </c>
      <c r="C9" s="4" t="s">
        <v>74</v>
      </c>
      <c r="D9" s="4" t="s">
        <v>158</v>
      </c>
      <c r="E9" s="4" t="s">
        <v>75</v>
      </c>
      <c r="F9" s="4" t="s">
        <v>159</v>
      </c>
      <c r="G9" s="4" t="s">
        <v>76</v>
      </c>
      <c r="H9" s="4" t="s">
        <v>77</v>
      </c>
      <c r="I9" s="4" t="s">
        <v>112</v>
      </c>
      <c r="J9" s="4" t="s">
        <v>113</v>
      </c>
      <c r="K9" s="4" t="s">
        <v>78</v>
      </c>
      <c r="L9" s="4" t="s">
        <v>79</v>
      </c>
      <c r="M9" s="4" t="s">
        <v>80</v>
      </c>
      <c r="N9" s="4" t="s">
        <v>114</v>
      </c>
      <c r="O9" s="4" t="s">
        <v>41</v>
      </c>
      <c r="P9" s="4" t="s">
        <v>705</v>
      </c>
      <c r="Q9" s="4" t="s">
        <v>115</v>
      </c>
      <c r="R9" s="4" t="s">
        <v>116</v>
      </c>
      <c r="S9" s="4" t="s">
        <v>83</v>
      </c>
    </row>
    <row r="10" spans="2:19">
      <c r="B10" s="5"/>
      <c r="C10" s="5"/>
      <c r="D10" s="5"/>
      <c r="E10" s="5"/>
      <c r="F10" s="5"/>
      <c r="G10" s="5"/>
      <c r="H10" s="5"/>
      <c r="I10" s="5" t="s">
        <v>117</v>
      </c>
      <c r="J10" s="5" t="s">
        <v>118</v>
      </c>
      <c r="K10" s="5"/>
      <c r="L10" s="5" t="s">
        <v>84</v>
      </c>
      <c r="M10" s="5" t="s">
        <v>84</v>
      </c>
      <c r="N10" s="5" t="s">
        <v>119</v>
      </c>
      <c r="O10" s="5" t="s">
        <v>120</v>
      </c>
      <c r="P10" s="5" t="s">
        <v>85</v>
      </c>
      <c r="Q10" s="5" t="s">
        <v>84</v>
      </c>
      <c r="R10" s="5" t="s">
        <v>84</v>
      </c>
      <c r="S10" s="5" t="s">
        <v>84</v>
      </c>
    </row>
    <row r="13" spans="2:19" ht="13.5" thickBot="1">
      <c r="B13" s="4" t="s">
        <v>997</v>
      </c>
      <c r="C13" s="12"/>
      <c r="D13" s="4"/>
      <c r="E13" s="4"/>
      <c r="F13" s="4"/>
      <c r="G13" s="4"/>
      <c r="H13" s="4"/>
      <c r="I13" s="4"/>
      <c r="K13" s="4"/>
      <c r="N13" s="22">
        <f>N29+N39</f>
        <v>0</v>
      </c>
      <c r="P13" s="22">
        <f>P29+P39</f>
        <v>0</v>
      </c>
      <c r="R13" s="23">
        <f>R29+R39</f>
        <v>0</v>
      </c>
      <c r="S13" s="23">
        <f>S29+S39</f>
        <v>0</v>
      </c>
    </row>
    <row r="14" spans="2:19" ht="13.5" thickTop="1"/>
    <row r="16" spans="2:19">
      <c r="B16" s="4" t="s">
        <v>998</v>
      </c>
      <c r="C16" s="12"/>
      <c r="D16" s="4"/>
      <c r="E16" s="4"/>
      <c r="F16" s="4"/>
      <c r="G16" s="4"/>
      <c r="H16" s="4"/>
      <c r="I16" s="4"/>
      <c r="K16" s="4"/>
    </row>
    <row r="17" spans="2:19">
      <c r="B17" s="13" t="s">
        <v>999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21">
        <v>0</v>
      </c>
      <c r="S17" s="21">
        <f>P17/'סיכום נכסי ההשקעה'!$C$48</f>
        <v>0</v>
      </c>
    </row>
    <row r="18" spans="2:19" ht="13.5" thickBot="1">
      <c r="B18" s="13" t="s">
        <v>1000</v>
      </c>
      <c r="C18" s="14"/>
      <c r="D18" s="13"/>
      <c r="E18" s="13"/>
      <c r="F18" s="13"/>
      <c r="G18" s="13"/>
      <c r="H18" s="13"/>
      <c r="I18" s="13"/>
      <c r="K18" s="13"/>
      <c r="N18" s="19">
        <f>N17</f>
        <v>0</v>
      </c>
      <c r="P18" s="19">
        <f>P17</f>
        <v>0</v>
      </c>
      <c r="R18" s="20">
        <f>R17</f>
        <v>0</v>
      </c>
      <c r="S18" s="20">
        <f>S17</f>
        <v>0</v>
      </c>
    </row>
    <row r="19" spans="2:19" ht="13.5" thickTop="1"/>
    <row r="20" spans="2:19">
      <c r="B20" s="13" t="s">
        <v>1001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21">
        <v>0</v>
      </c>
      <c r="S20" s="21">
        <f>P20/'סיכום נכסי ההשקעה'!$C$48</f>
        <v>0</v>
      </c>
    </row>
    <row r="21" spans="2:19" ht="13.5" thickBot="1">
      <c r="B21" s="13" t="s">
        <v>1002</v>
      </c>
      <c r="C21" s="35"/>
      <c r="D21" s="34"/>
      <c r="E21" s="34"/>
      <c r="F21" s="34"/>
      <c r="G21" s="34"/>
      <c r="H21" s="34"/>
      <c r="I21" s="34"/>
      <c r="J21" s="30"/>
      <c r="K21" s="34"/>
      <c r="L21" s="30"/>
      <c r="M21" s="30"/>
      <c r="N21" s="19">
        <f>N20</f>
        <v>0</v>
      </c>
      <c r="O21" s="30"/>
      <c r="P21" s="19">
        <f>P20</f>
        <v>0</v>
      </c>
      <c r="Q21" s="30"/>
      <c r="R21" s="20">
        <f>R20</f>
        <v>0</v>
      </c>
      <c r="S21" s="20">
        <f>S20</f>
        <v>0</v>
      </c>
    </row>
    <row r="22" spans="2:19" ht="13.5" thickTop="1"/>
    <row r="23" spans="2:19">
      <c r="B23" s="13" t="s">
        <v>166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21">
        <v>0</v>
      </c>
      <c r="S23" s="21">
        <f>P23/'סיכום נכסי ההשקעה'!$C$48</f>
        <v>0</v>
      </c>
    </row>
    <row r="24" spans="2:19" ht="13.5" thickBot="1">
      <c r="B24" s="13" t="s">
        <v>167</v>
      </c>
      <c r="C24" s="35"/>
      <c r="D24" s="34"/>
      <c r="E24" s="34"/>
      <c r="F24" s="34"/>
      <c r="G24" s="34"/>
      <c r="H24" s="34"/>
      <c r="I24" s="34"/>
      <c r="J24" s="30"/>
      <c r="K24" s="34"/>
      <c r="L24" s="30"/>
      <c r="M24" s="30"/>
      <c r="N24" s="19">
        <f>N23</f>
        <v>0</v>
      </c>
      <c r="O24" s="30"/>
      <c r="P24" s="19">
        <f>P23</f>
        <v>0</v>
      </c>
      <c r="Q24" s="30"/>
      <c r="R24" s="20">
        <f>R23</f>
        <v>0</v>
      </c>
      <c r="S24" s="20">
        <f>S23</f>
        <v>0</v>
      </c>
    </row>
    <row r="25" spans="2:19" ht="13.5" thickTop="1"/>
    <row r="26" spans="2:19">
      <c r="B26" s="13" t="s">
        <v>1003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21">
        <v>0</v>
      </c>
      <c r="S26" s="21">
        <f>P26/'סיכום נכסי ההשקעה'!$C$48</f>
        <v>0</v>
      </c>
    </row>
    <row r="27" spans="2:19" ht="13.5" thickBot="1">
      <c r="B27" s="13" t="s">
        <v>1004</v>
      </c>
      <c r="C27" s="35"/>
      <c r="D27" s="34"/>
      <c r="E27" s="34"/>
      <c r="F27" s="34"/>
      <c r="G27" s="34"/>
      <c r="H27" s="34"/>
      <c r="I27" s="34"/>
      <c r="J27" s="30"/>
      <c r="K27" s="34"/>
      <c r="L27" s="30"/>
      <c r="M27" s="30"/>
      <c r="N27" s="19">
        <f>N26</f>
        <v>0</v>
      </c>
      <c r="O27" s="30"/>
      <c r="P27" s="19">
        <f>P26</f>
        <v>0</v>
      </c>
      <c r="Q27" s="30"/>
      <c r="R27" s="20">
        <f>R26</f>
        <v>0</v>
      </c>
      <c r="S27" s="20">
        <f>S26</f>
        <v>0</v>
      </c>
    </row>
    <row r="28" spans="2:19" ht="13.5" thickTop="1"/>
    <row r="29" spans="2:19" ht="13.5" thickBot="1">
      <c r="B29" s="4" t="s">
        <v>1005</v>
      </c>
      <c r="C29" s="12"/>
      <c r="D29" s="4"/>
      <c r="E29" s="4"/>
      <c r="F29" s="4"/>
      <c r="G29" s="4"/>
      <c r="H29" s="4"/>
      <c r="I29" s="4"/>
      <c r="K29" s="4"/>
      <c r="N29" s="22">
        <f>N18+N21+N24+N27</f>
        <v>0</v>
      </c>
      <c r="P29" s="22">
        <f>P18+P21+P24+P27</f>
        <v>0</v>
      </c>
      <c r="R29" s="23">
        <f>R18+R21+R24+R27</f>
        <v>0</v>
      </c>
      <c r="S29" s="23">
        <f>S18+S21+S24+S27</f>
        <v>0</v>
      </c>
    </row>
    <row r="30" spans="2:19" ht="13.5" thickTop="1"/>
    <row r="32" spans="2:19">
      <c r="B32" s="4" t="s">
        <v>1006</v>
      </c>
      <c r="C32" s="12"/>
      <c r="D32" s="4"/>
      <c r="E32" s="4"/>
      <c r="F32" s="4"/>
      <c r="G32" s="4"/>
      <c r="H32" s="4"/>
      <c r="I32" s="4"/>
      <c r="K32" s="4"/>
    </row>
    <row r="33" spans="2:19">
      <c r="B33" s="13" t="s">
        <v>1007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21">
        <v>0</v>
      </c>
      <c r="S33" s="21">
        <f>P33/'סיכום נכסי ההשקעה'!$C$48</f>
        <v>0</v>
      </c>
    </row>
    <row r="34" spans="2:19" ht="13.5" thickBot="1">
      <c r="B34" s="13" t="s">
        <v>1008</v>
      </c>
      <c r="C34" s="35"/>
      <c r="D34" s="34"/>
      <c r="E34" s="34"/>
      <c r="F34" s="34"/>
      <c r="G34" s="34"/>
      <c r="H34" s="34"/>
      <c r="I34" s="34"/>
      <c r="J34" s="30"/>
      <c r="K34" s="34"/>
      <c r="L34" s="30"/>
      <c r="M34" s="30"/>
      <c r="N34" s="19">
        <f>N33</f>
        <v>0</v>
      </c>
      <c r="O34" s="30"/>
      <c r="P34" s="19">
        <f>P33</f>
        <v>0</v>
      </c>
      <c r="Q34" s="30"/>
      <c r="R34" s="20">
        <f>R33</f>
        <v>0</v>
      </c>
      <c r="S34" s="20">
        <f>S33</f>
        <v>0</v>
      </c>
    </row>
    <row r="35" spans="2:19" ht="13.5" thickTop="1"/>
    <row r="36" spans="2:19">
      <c r="B36" s="13" t="s">
        <v>1009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21">
        <v>0</v>
      </c>
      <c r="S36" s="21">
        <f>P36/'סיכום נכסי ההשקעה'!$C$48</f>
        <v>0</v>
      </c>
    </row>
    <row r="37" spans="2:19" ht="13.5" thickBot="1">
      <c r="B37" s="13" t="s">
        <v>1010</v>
      </c>
      <c r="C37" s="35"/>
      <c r="D37" s="34"/>
      <c r="E37" s="34"/>
      <c r="F37" s="34"/>
      <c r="G37" s="34"/>
      <c r="H37" s="34"/>
      <c r="I37" s="34"/>
      <c r="J37" s="30"/>
      <c r="K37" s="34"/>
      <c r="L37" s="30"/>
      <c r="M37" s="30"/>
      <c r="N37" s="19">
        <f>N36</f>
        <v>0</v>
      </c>
      <c r="O37" s="30"/>
      <c r="P37" s="19">
        <f>P36</f>
        <v>0</v>
      </c>
      <c r="Q37" s="30"/>
      <c r="R37" s="20">
        <f>R36</f>
        <v>0</v>
      </c>
      <c r="S37" s="20">
        <f>S36</f>
        <v>0</v>
      </c>
    </row>
    <row r="38" spans="2:19" ht="13.5" thickTop="1"/>
    <row r="39" spans="2:19" ht="13.5" thickBot="1">
      <c r="B39" s="4" t="s">
        <v>1011</v>
      </c>
      <c r="C39" s="12"/>
      <c r="D39" s="4"/>
      <c r="E39" s="4"/>
      <c r="F39" s="4"/>
      <c r="G39" s="4"/>
      <c r="H39" s="4"/>
      <c r="I39" s="4"/>
      <c r="K39" s="4"/>
      <c r="N39" s="22">
        <f>N34+N37</f>
        <v>0</v>
      </c>
      <c r="P39" s="22">
        <f>P34+P37</f>
        <v>0</v>
      </c>
      <c r="R39" s="23">
        <f>R34+R37</f>
        <v>0</v>
      </c>
      <c r="S39" s="23">
        <f>S34+S37</f>
        <v>0</v>
      </c>
    </row>
    <row r="40" spans="2:19" ht="13.5" thickTop="1"/>
    <row r="43" spans="2:19">
      <c r="B43" s="8" t="s">
        <v>109</v>
      </c>
      <c r="C43" s="15"/>
      <c r="D43" s="8"/>
      <c r="E43" s="8"/>
      <c r="F43" s="8"/>
      <c r="G43" s="8"/>
      <c r="H43" s="8"/>
      <c r="I43" s="8"/>
      <c r="K43" s="8"/>
    </row>
    <row r="47" spans="2:19">
      <c r="B47" s="2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5"/>
  <sheetViews>
    <sheetView rightToLeft="1" tabSelected="1" topLeftCell="C1" workbookViewId="0">
      <selection activeCell="G49" sqref="G49:H49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3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2" spans="2:19" ht="18">
      <c r="B2" s="1" t="s">
        <v>0</v>
      </c>
    </row>
    <row r="4" spans="2:19" ht="18">
      <c r="B4" s="1" t="s">
        <v>1012</v>
      </c>
    </row>
    <row r="6" spans="2:19">
      <c r="B6" s="2" t="s">
        <v>2</v>
      </c>
    </row>
    <row r="9" spans="2:19">
      <c r="B9" s="4" t="s">
        <v>73</v>
      </c>
      <c r="C9" s="4" t="s">
        <v>74</v>
      </c>
      <c r="D9" s="4" t="s">
        <v>158</v>
      </c>
      <c r="E9" s="4" t="s">
        <v>75</v>
      </c>
      <c r="F9" s="4" t="s">
        <v>159</v>
      </c>
      <c r="G9" s="4" t="s">
        <v>76</v>
      </c>
      <c r="H9" s="4" t="s">
        <v>77</v>
      </c>
      <c r="I9" s="4" t="s">
        <v>112</v>
      </c>
      <c r="J9" s="4" t="s">
        <v>113</v>
      </c>
      <c r="K9" s="4" t="s">
        <v>78</v>
      </c>
      <c r="L9" s="4" t="s">
        <v>79</v>
      </c>
      <c r="M9" s="4" t="s">
        <v>80</v>
      </c>
      <c r="N9" s="4" t="s">
        <v>114</v>
      </c>
      <c r="O9" s="4" t="s">
        <v>41</v>
      </c>
      <c r="P9" s="4" t="s">
        <v>705</v>
      </c>
      <c r="Q9" s="4" t="s">
        <v>115</v>
      </c>
      <c r="R9" s="4" t="s">
        <v>116</v>
      </c>
      <c r="S9" s="4" t="s">
        <v>83</v>
      </c>
    </row>
    <row r="10" spans="2:19">
      <c r="B10" s="5"/>
      <c r="C10" s="5"/>
      <c r="D10" s="5"/>
      <c r="E10" s="5"/>
      <c r="F10" s="5"/>
      <c r="G10" s="5"/>
      <c r="H10" s="5"/>
      <c r="I10" s="5" t="s">
        <v>117</v>
      </c>
      <c r="J10" s="5" t="s">
        <v>118</v>
      </c>
      <c r="K10" s="5"/>
      <c r="L10" s="5" t="s">
        <v>84</v>
      </c>
      <c r="M10" s="5" t="s">
        <v>84</v>
      </c>
      <c r="N10" s="5" t="s">
        <v>119</v>
      </c>
      <c r="O10" s="5" t="s">
        <v>120</v>
      </c>
      <c r="P10" s="5" t="s">
        <v>85</v>
      </c>
      <c r="Q10" s="5" t="s">
        <v>84</v>
      </c>
      <c r="R10" s="5" t="s">
        <v>84</v>
      </c>
      <c r="S10" s="5" t="s">
        <v>84</v>
      </c>
    </row>
    <row r="13" spans="2:19" ht="13.5" thickBot="1">
      <c r="B13" s="4" t="s">
        <v>1013</v>
      </c>
      <c r="C13" s="12"/>
      <c r="D13" s="4"/>
      <c r="E13" s="4"/>
      <c r="F13" s="4"/>
      <c r="G13" s="4"/>
      <c r="H13" s="4"/>
      <c r="I13" s="4"/>
      <c r="J13" s="25">
        <v>4.99</v>
      </c>
      <c r="K13" s="4"/>
      <c r="M13" s="23">
        <f>M77</f>
        <v>2.4299999999999999E-2</v>
      </c>
      <c r="N13" s="22">
        <f>N77+N87</f>
        <v>332013924.83000004</v>
      </c>
      <c r="P13" s="22">
        <f>P77+P87</f>
        <v>428837.12999999995</v>
      </c>
      <c r="R13" s="23">
        <f>R77+R87</f>
        <v>1.0000000000000002</v>
      </c>
      <c r="S13" s="23">
        <f>S77+S87</f>
        <v>3.8774254430899151E-2</v>
      </c>
    </row>
    <row r="14" spans="2:19" ht="13.5" thickTop="1"/>
    <row r="16" spans="2:19">
      <c r="B16" s="4" t="s">
        <v>1014</v>
      </c>
      <c r="C16" s="12"/>
      <c r="D16" s="4"/>
      <c r="E16" s="4"/>
      <c r="F16" s="4"/>
      <c r="G16" s="4"/>
      <c r="H16" s="4"/>
      <c r="I16" s="4"/>
      <c r="K16" s="4"/>
    </row>
    <row r="17" spans="2:19">
      <c r="B17" s="13" t="s">
        <v>1015</v>
      </c>
      <c r="C17" s="14"/>
      <c r="D17" s="13"/>
      <c r="E17" s="13"/>
      <c r="F17" s="13"/>
      <c r="G17" s="13"/>
      <c r="H17" s="13"/>
      <c r="I17" s="13"/>
      <c r="K17" s="13"/>
    </row>
    <row r="18" spans="2:19">
      <c r="B18" s="8" t="s">
        <v>1016</v>
      </c>
      <c r="C18" s="15">
        <v>1100908</v>
      </c>
      <c r="D18" s="18">
        <v>0</v>
      </c>
      <c r="E18" s="8">
        <v>7006</v>
      </c>
      <c r="F18" s="8" t="s">
        <v>273</v>
      </c>
      <c r="G18" s="8" t="s">
        <v>89</v>
      </c>
      <c r="H18" s="8" t="s">
        <v>185</v>
      </c>
      <c r="I18" s="8" t="s">
        <v>1017</v>
      </c>
      <c r="J18" s="15">
        <v>10.34</v>
      </c>
      <c r="K18" s="8" t="s">
        <v>90</v>
      </c>
      <c r="L18" s="17">
        <v>4.9000000000000002E-2</v>
      </c>
      <c r="M18" s="10">
        <v>1.84E-2</v>
      </c>
      <c r="N18" s="9">
        <v>12694300</v>
      </c>
      <c r="O18" s="9">
        <v>167.44</v>
      </c>
      <c r="P18" s="9">
        <v>21255.34</v>
      </c>
      <c r="Q18" s="10">
        <v>2.5899999999999999E-2</v>
      </c>
      <c r="R18" s="10">
        <f>P18/$P$13</f>
        <v>4.956506448030748E-2</v>
      </c>
      <c r="S18" s="10">
        <f>P18/'סיכום נכסי ההשקעה'!$C$48</f>
        <v>1.9218484210433648E-3</v>
      </c>
    </row>
    <row r="19" spans="2:19">
      <c r="B19" s="8" t="s">
        <v>1018</v>
      </c>
      <c r="C19" s="15">
        <v>1124346</v>
      </c>
      <c r="D19" s="18">
        <v>0</v>
      </c>
      <c r="E19" s="31">
        <v>7006</v>
      </c>
      <c r="F19" s="8" t="s">
        <v>273</v>
      </c>
      <c r="G19" s="8" t="s">
        <v>89</v>
      </c>
      <c r="H19" s="8" t="s">
        <v>185</v>
      </c>
      <c r="I19" s="8" t="s">
        <v>1019</v>
      </c>
      <c r="J19" s="15">
        <v>12.5</v>
      </c>
      <c r="K19" s="8" t="s">
        <v>90</v>
      </c>
      <c r="L19" s="17">
        <v>4.1000000000000002E-2</v>
      </c>
      <c r="M19" s="10">
        <v>2.5899999999999999E-2</v>
      </c>
      <c r="N19" s="9">
        <v>34764000</v>
      </c>
      <c r="O19" s="9">
        <v>124.31</v>
      </c>
      <c r="P19" s="9">
        <v>43215.13</v>
      </c>
      <c r="Q19" s="18">
        <v>0</v>
      </c>
      <c r="R19" s="33">
        <f>P19/$P$13</f>
        <v>0.1007728272036519</v>
      </c>
      <c r="S19" s="33">
        <f>P19/'סיכום נכסי ההשקעה'!$C$48</f>
        <v>3.9073912417154346E-3</v>
      </c>
    </row>
    <row r="20" spans="2:19">
      <c r="B20" s="8" t="s">
        <v>1020</v>
      </c>
      <c r="C20" s="15">
        <v>1092477</v>
      </c>
      <c r="D20" s="18">
        <v>0</v>
      </c>
      <c r="E20" s="8">
        <v>1235</v>
      </c>
      <c r="F20" s="8" t="s">
        <v>273</v>
      </c>
      <c r="G20" s="8" t="s">
        <v>193</v>
      </c>
      <c r="H20" s="8" t="s">
        <v>185</v>
      </c>
      <c r="I20" s="8" t="s">
        <v>1021</v>
      </c>
      <c r="J20" s="15">
        <v>2.61</v>
      </c>
      <c r="K20" s="8" t="s">
        <v>90</v>
      </c>
      <c r="L20" s="17">
        <v>5.8999999999999997E-2</v>
      </c>
      <c r="M20" s="10">
        <v>1.2999999999999999E-2</v>
      </c>
      <c r="N20" s="9">
        <v>507979.28</v>
      </c>
      <c r="O20" s="9">
        <v>138.59</v>
      </c>
      <c r="P20" s="9">
        <v>704.01</v>
      </c>
      <c r="Q20" s="10">
        <v>6.0199999999999997E-2</v>
      </c>
      <c r="R20" s="33">
        <f t="shared" ref="R20:R59" si="0">P20/$P$13</f>
        <v>1.6416722124784299E-3</v>
      </c>
      <c r="S20" s="33">
        <f>P20/'סיכום נכסי ההשקעה'!$C$48</f>
        <v>6.3654616058775781E-5</v>
      </c>
    </row>
    <row r="21" spans="2:19">
      <c r="B21" s="8" t="s">
        <v>1022</v>
      </c>
      <c r="C21" s="15">
        <v>1098698</v>
      </c>
      <c r="D21" s="18">
        <v>0</v>
      </c>
      <c r="E21" s="8">
        <v>1352</v>
      </c>
      <c r="F21" s="8" t="s">
        <v>273</v>
      </c>
      <c r="G21" s="8" t="s">
        <v>193</v>
      </c>
      <c r="H21" s="8" t="s">
        <v>185</v>
      </c>
      <c r="I21" s="8" t="s">
        <v>1023</v>
      </c>
      <c r="J21" s="15">
        <v>2.85</v>
      </c>
      <c r="K21" s="8" t="s">
        <v>90</v>
      </c>
      <c r="L21" s="17">
        <v>0.05</v>
      </c>
      <c r="M21" s="10">
        <v>1.17E-2</v>
      </c>
      <c r="N21" s="9">
        <v>1519621.77</v>
      </c>
      <c r="O21" s="9">
        <v>131.93</v>
      </c>
      <c r="P21" s="9">
        <v>2004.84</v>
      </c>
      <c r="Q21" s="10">
        <v>3.3000000000000002E-2</v>
      </c>
      <c r="R21" s="33">
        <f t="shared" si="0"/>
        <v>4.6750616020585717E-3</v>
      </c>
      <c r="S21" s="33">
        <f>P21/'סיכום נכסי ההשקעה'!$C$48</f>
        <v>1.8127202803834609E-4</v>
      </c>
    </row>
    <row r="22" spans="2:19">
      <c r="B22" s="8" t="s">
        <v>1024</v>
      </c>
      <c r="C22" s="15">
        <v>6626162</v>
      </c>
      <c r="D22" s="18">
        <v>0</v>
      </c>
      <c r="E22" s="8">
        <v>662</v>
      </c>
      <c r="F22" s="8" t="s">
        <v>182</v>
      </c>
      <c r="G22" s="8" t="s">
        <v>193</v>
      </c>
      <c r="H22" s="8" t="s">
        <v>185</v>
      </c>
      <c r="I22" s="8" t="s">
        <v>1025</v>
      </c>
      <c r="J22" s="15">
        <v>0.49</v>
      </c>
      <c r="K22" s="8" t="s">
        <v>90</v>
      </c>
      <c r="L22" s="17">
        <v>0.06</v>
      </c>
      <c r="M22" s="10">
        <v>1.3599999999999999E-2</v>
      </c>
      <c r="N22" s="9">
        <v>150000</v>
      </c>
      <c r="O22" s="9">
        <v>140.24</v>
      </c>
      <c r="P22" s="9">
        <v>210.36</v>
      </c>
      <c r="Q22" s="10">
        <v>0.1923</v>
      </c>
      <c r="R22" s="33">
        <f t="shared" si="0"/>
        <v>4.9053588246894585E-4</v>
      </c>
      <c r="S22" s="33">
        <f>P22/'סיכום נכסי ההשקעה'!$C$48</f>
        <v>1.9020163114336549E-5</v>
      </c>
    </row>
    <row r="23" spans="2:19">
      <c r="B23" s="8" t="s">
        <v>1024</v>
      </c>
      <c r="C23" s="15">
        <v>6626048</v>
      </c>
      <c r="D23" s="18">
        <v>0</v>
      </c>
      <c r="E23" s="8">
        <v>662</v>
      </c>
      <c r="F23" s="8" t="s">
        <v>182</v>
      </c>
      <c r="G23" s="8" t="s">
        <v>193</v>
      </c>
      <c r="H23" s="8" t="s">
        <v>185</v>
      </c>
      <c r="I23" s="8" t="s">
        <v>1026</v>
      </c>
      <c r="J23" s="15">
        <v>0.19</v>
      </c>
      <c r="K23" s="8" t="s">
        <v>90</v>
      </c>
      <c r="L23" s="17">
        <v>6.5000000000000002E-2</v>
      </c>
      <c r="M23" s="10">
        <v>1.4500000000000001E-2</v>
      </c>
      <c r="N23" s="9">
        <v>4471.43</v>
      </c>
      <c r="O23" s="9">
        <v>140.34</v>
      </c>
      <c r="P23" s="9">
        <v>6.28</v>
      </c>
      <c r="Q23" s="10">
        <v>1.5E-3</v>
      </c>
      <c r="R23" s="33">
        <f t="shared" si="0"/>
        <v>1.4644254334973283E-5</v>
      </c>
      <c r="S23" s="33">
        <f>P23/'סיכום נכסי ההשקעה'!$C$48</f>
        <v>5.6782004353505193E-7</v>
      </c>
    </row>
    <row r="24" spans="2:19">
      <c r="B24" s="8" t="s">
        <v>1027</v>
      </c>
      <c r="C24" s="15">
        <v>1093491</v>
      </c>
      <c r="D24" s="18">
        <v>0</v>
      </c>
      <c r="E24" s="8">
        <v>1252</v>
      </c>
      <c r="F24" s="8" t="s">
        <v>273</v>
      </c>
      <c r="G24" s="8" t="s">
        <v>207</v>
      </c>
      <c r="H24" s="8" t="s">
        <v>185</v>
      </c>
      <c r="I24" s="8" t="s">
        <v>1028</v>
      </c>
      <c r="J24" s="15">
        <v>2.42</v>
      </c>
      <c r="K24" s="8" t="s">
        <v>90</v>
      </c>
      <c r="L24" s="17">
        <v>4.9500000000000002E-2</v>
      </c>
      <c r="M24" s="10">
        <v>1.2200000000000001E-2</v>
      </c>
      <c r="N24" s="9">
        <v>648348.43000000005</v>
      </c>
      <c r="O24" s="9">
        <v>134.6</v>
      </c>
      <c r="P24" s="9">
        <v>872.68</v>
      </c>
      <c r="Q24" s="10">
        <v>2.1999999999999999E-2</v>
      </c>
      <c r="R24" s="33">
        <f t="shared" si="0"/>
        <v>2.0349916995293761E-3</v>
      </c>
      <c r="S24" s="33">
        <f>P24/'סיכום נכסי ההשקעה'!$C$48</f>
        <v>7.8905285922319923E-5</v>
      </c>
    </row>
    <row r="25" spans="2:19">
      <c r="B25" s="8" t="s">
        <v>1029</v>
      </c>
      <c r="C25" s="15">
        <v>6000046</v>
      </c>
      <c r="D25" s="18">
        <v>0</v>
      </c>
      <c r="E25" s="8">
        <v>600</v>
      </c>
      <c r="F25" s="8" t="s">
        <v>273</v>
      </c>
      <c r="G25" s="8" t="s">
        <v>207</v>
      </c>
      <c r="H25" s="8" t="s">
        <v>185</v>
      </c>
      <c r="I25" s="8" t="s">
        <v>1030</v>
      </c>
      <c r="J25" s="15">
        <v>1.47</v>
      </c>
      <c r="K25" s="8" t="s">
        <v>90</v>
      </c>
      <c r="L25" s="17">
        <v>6.5000000000000002E-2</v>
      </c>
      <c r="M25" s="10">
        <v>1.6899999999999998E-2</v>
      </c>
      <c r="N25" s="9">
        <v>10268200</v>
      </c>
      <c r="O25" s="9">
        <v>132.44</v>
      </c>
      <c r="P25" s="9">
        <v>13599.2</v>
      </c>
      <c r="Q25" s="10">
        <v>8.5000000000000006E-3</v>
      </c>
      <c r="R25" s="33">
        <f t="shared" si="0"/>
        <v>3.1711806298116027E-2</v>
      </c>
      <c r="S25" s="33">
        <f>P25/'סיכום נכסי ההשקעה'!$C$48</f>
        <v>1.2296016458665413E-3</v>
      </c>
    </row>
    <row r="26" spans="2:19">
      <c r="B26" s="8" t="s">
        <v>1031</v>
      </c>
      <c r="C26" s="15">
        <v>6000038</v>
      </c>
      <c r="D26" s="18">
        <v>0</v>
      </c>
      <c r="E26" s="8">
        <v>600</v>
      </c>
      <c r="F26" s="8" t="s">
        <v>273</v>
      </c>
      <c r="G26" s="8" t="s">
        <v>207</v>
      </c>
      <c r="H26" s="8" t="s">
        <v>185</v>
      </c>
      <c r="I26" s="8" t="s">
        <v>1032</v>
      </c>
      <c r="J26" s="15">
        <v>0.88</v>
      </c>
      <c r="K26" s="8" t="s">
        <v>90</v>
      </c>
      <c r="L26" s="17">
        <v>6.5000000000000002E-2</v>
      </c>
      <c r="M26" s="10">
        <v>1.77E-2</v>
      </c>
      <c r="N26" s="9">
        <v>8178700</v>
      </c>
      <c r="O26" s="9">
        <v>127.31</v>
      </c>
      <c r="P26" s="9">
        <v>10412.299999999999</v>
      </c>
      <c r="Q26" s="10">
        <v>5.45E-2</v>
      </c>
      <c r="R26" s="33">
        <f t="shared" si="0"/>
        <v>2.4280313600643678E-2</v>
      </c>
      <c r="S26" s="33">
        <f>P26/'סיכום נכסי ההשקעה'!$C$48</f>
        <v>9.4145105721337916E-4</v>
      </c>
    </row>
    <row r="27" spans="2:19">
      <c r="B27" s="8" t="s">
        <v>1033</v>
      </c>
      <c r="C27" s="15">
        <v>6021042</v>
      </c>
      <c r="D27" s="18">
        <v>0</v>
      </c>
      <c r="E27" s="8">
        <v>602</v>
      </c>
      <c r="F27" s="8" t="s">
        <v>182</v>
      </c>
      <c r="G27" s="8" t="s">
        <v>207</v>
      </c>
      <c r="H27" s="8" t="s">
        <v>185</v>
      </c>
      <c r="I27" s="8" t="s">
        <v>1034</v>
      </c>
      <c r="J27" s="15">
        <v>0.35</v>
      </c>
      <c r="K27" s="8" t="s">
        <v>90</v>
      </c>
      <c r="L27" s="17">
        <v>6.4500000000000002E-2</v>
      </c>
      <c r="M27" s="10">
        <v>1.46E-2</v>
      </c>
      <c r="N27" s="9">
        <v>500000</v>
      </c>
      <c r="O27" s="9">
        <v>140.91999999999999</v>
      </c>
      <c r="P27" s="9">
        <v>704.6</v>
      </c>
      <c r="Q27" s="10">
        <v>2.5000000000000001E-2</v>
      </c>
      <c r="R27" s="33">
        <f t="shared" si="0"/>
        <v>1.6430480261818748E-3</v>
      </c>
      <c r="S27" s="33">
        <f>P27/'סיכום נכסי ההשקעה'!$C$48</f>
        <v>6.3707962209362675E-5</v>
      </c>
    </row>
    <row r="28" spans="2:19">
      <c r="B28" s="8" t="s">
        <v>1035</v>
      </c>
      <c r="C28" s="15">
        <v>1088962</v>
      </c>
      <c r="D28" s="18">
        <v>0</v>
      </c>
      <c r="E28" s="8">
        <v>1043</v>
      </c>
      <c r="F28" s="8" t="s">
        <v>201</v>
      </c>
      <c r="G28" s="8" t="s">
        <v>207</v>
      </c>
      <c r="H28" s="8" t="s">
        <v>1036</v>
      </c>
      <c r="I28" s="8" t="s">
        <v>1037</v>
      </c>
      <c r="J28" s="15">
        <v>0.24</v>
      </c>
      <c r="K28" s="8" t="s">
        <v>90</v>
      </c>
      <c r="L28" s="17">
        <v>5.8500000000000003E-2</v>
      </c>
      <c r="M28" s="10">
        <v>1.0699999999999999E-2</v>
      </c>
      <c r="N28" s="9">
        <v>287807.25</v>
      </c>
      <c r="O28" s="9">
        <v>131.27000000000001</v>
      </c>
      <c r="P28" s="9">
        <v>377.8</v>
      </c>
      <c r="Q28" s="10">
        <v>1.44E-2</v>
      </c>
      <c r="R28" s="33">
        <f t="shared" si="0"/>
        <v>8.8098714773135445E-4</v>
      </c>
      <c r="S28" s="33">
        <f>P28/'סיכום נכסי ההשקעה'!$C$48</f>
        <v>3.4159619816487682E-5</v>
      </c>
    </row>
    <row r="29" spans="2:19">
      <c r="B29" s="8" t="s">
        <v>1038</v>
      </c>
      <c r="C29" s="15">
        <v>1103084</v>
      </c>
      <c r="D29" s="18">
        <v>0</v>
      </c>
      <c r="E29" s="8">
        <v>1418</v>
      </c>
      <c r="F29" s="31" t="s">
        <v>1481</v>
      </c>
      <c r="G29" s="8" t="s">
        <v>207</v>
      </c>
      <c r="H29" s="8" t="s">
        <v>185</v>
      </c>
      <c r="I29" s="8" t="s">
        <v>1039</v>
      </c>
      <c r="J29" s="15">
        <v>5.18</v>
      </c>
      <c r="K29" s="8" t="s">
        <v>90</v>
      </c>
      <c r="L29" s="17">
        <v>5.6000000000000001E-2</v>
      </c>
      <c r="M29" s="10">
        <v>1.0200000000000001E-2</v>
      </c>
      <c r="N29" s="9">
        <v>25954859.079999998</v>
      </c>
      <c r="O29" s="9">
        <v>152.77000000000001</v>
      </c>
      <c r="P29" s="9">
        <v>39651.24</v>
      </c>
      <c r="Q29" s="10">
        <v>3.8600000000000002E-2</v>
      </c>
      <c r="R29" s="33">
        <f t="shared" si="0"/>
        <v>9.246223618743088E-2</v>
      </c>
      <c r="S29" s="33">
        <f>P29/'סיכום נכסי ההשקעה'!$C$48</f>
        <v>3.5851542711813362E-3</v>
      </c>
    </row>
    <row r="30" spans="2:19">
      <c r="B30" s="8" t="s">
        <v>1040</v>
      </c>
      <c r="C30" s="15">
        <v>1099084</v>
      </c>
      <c r="D30" s="18">
        <v>0</v>
      </c>
      <c r="E30" s="8">
        <v>1359</v>
      </c>
      <c r="F30" s="8" t="s">
        <v>212</v>
      </c>
      <c r="G30" s="8" t="s">
        <v>207</v>
      </c>
      <c r="H30" s="8" t="s">
        <v>185</v>
      </c>
      <c r="I30" s="8" t="s">
        <v>1041</v>
      </c>
      <c r="J30" s="15">
        <v>2.99</v>
      </c>
      <c r="K30" s="8" t="s">
        <v>90</v>
      </c>
      <c r="L30" s="17">
        <v>5.8000000000000003E-2</v>
      </c>
      <c r="M30" s="10">
        <v>1.03E-2</v>
      </c>
      <c r="N30" s="9">
        <v>2030988.18</v>
      </c>
      <c r="O30" s="9">
        <v>136.9</v>
      </c>
      <c r="P30" s="9">
        <v>2780.42</v>
      </c>
      <c r="Q30" s="10">
        <v>3.7999999999999999E-2</v>
      </c>
      <c r="R30" s="33">
        <f t="shared" si="0"/>
        <v>6.4836270124277728E-3</v>
      </c>
      <c r="S30" s="33">
        <f>P30/'סיכום נכסי ההשקעה'!$C$48</f>
        <v>2.5139780341492502E-4</v>
      </c>
    </row>
    <row r="31" spans="2:19">
      <c r="B31" s="8" t="s">
        <v>1042</v>
      </c>
      <c r="C31" s="15">
        <v>1103159</v>
      </c>
      <c r="D31" s="18">
        <v>0</v>
      </c>
      <c r="E31" s="8">
        <v>1420</v>
      </c>
      <c r="F31" s="8" t="s">
        <v>201</v>
      </c>
      <c r="G31" s="8" t="s">
        <v>207</v>
      </c>
      <c r="H31" s="8" t="s">
        <v>185</v>
      </c>
      <c r="I31" s="8" t="s">
        <v>1043</v>
      </c>
      <c r="J31" s="15">
        <v>1.38</v>
      </c>
      <c r="K31" s="8" t="s">
        <v>90</v>
      </c>
      <c r="L31" s="17">
        <v>4.8000000000000001E-2</v>
      </c>
      <c r="M31" s="10">
        <v>1.1299999999999999E-2</v>
      </c>
      <c r="N31" s="9">
        <v>107266.69</v>
      </c>
      <c r="O31" s="9">
        <v>127.35</v>
      </c>
      <c r="P31" s="9">
        <v>136.6</v>
      </c>
      <c r="Q31" s="10">
        <v>2.0000000000000001E-4</v>
      </c>
      <c r="R31" s="33">
        <f t="shared" si="0"/>
        <v>3.1853585066199841E-4</v>
      </c>
      <c r="S31" s="33">
        <f>P31/'סיכום נכסי ההשקעה'!$C$48</f>
        <v>1.2350990118931225E-5</v>
      </c>
    </row>
    <row r="32" spans="2:19">
      <c r="B32" s="8" t="s">
        <v>1044</v>
      </c>
      <c r="C32" s="15">
        <v>1094739</v>
      </c>
      <c r="D32" s="18">
        <v>0</v>
      </c>
      <c r="E32" s="8">
        <v>1281</v>
      </c>
      <c r="F32" s="8" t="s">
        <v>212</v>
      </c>
      <c r="G32" s="8" t="s">
        <v>207</v>
      </c>
      <c r="H32" s="8" t="s">
        <v>185</v>
      </c>
      <c r="I32" s="8" t="s">
        <v>1045</v>
      </c>
      <c r="J32" s="15">
        <v>2.58</v>
      </c>
      <c r="K32" s="8" t="s">
        <v>90</v>
      </c>
      <c r="L32" s="17">
        <v>5.8999999999999997E-2</v>
      </c>
      <c r="M32" s="10">
        <v>1.04E-2</v>
      </c>
      <c r="N32" s="9">
        <v>3012227.31</v>
      </c>
      <c r="O32" s="9">
        <v>137.93</v>
      </c>
      <c r="P32" s="9">
        <v>4154.7700000000004</v>
      </c>
      <c r="Q32" s="10">
        <v>4.3299999999999998E-2</v>
      </c>
      <c r="R32" s="33">
        <f t="shared" si="0"/>
        <v>9.6884567807829537E-3</v>
      </c>
      <c r="S32" s="33">
        <f>P32/'סיכום נכסי ההשקעה'!$C$48</f>
        <v>3.756626882608484E-4</v>
      </c>
    </row>
    <row r="33" spans="2:19">
      <c r="B33" s="8" t="s">
        <v>1046</v>
      </c>
      <c r="C33" s="15">
        <v>6014179</v>
      </c>
      <c r="D33" s="18">
        <v>0</v>
      </c>
      <c r="E33" s="8">
        <v>7012</v>
      </c>
      <c r="F33" s="8" t="s">
        <v>182</v>
      </c>
      <c r="G33" s="8" t="s">
        <v>220</v>
      </c>
      <c r="H33" s="8" t="s">
        <v>185</v>
      </c>
      <c r="I33" s="8" t="s">
        <v>1047</v>
      </c>
      <c r="J33" s="15">
        <v>0.87</v>
      </c>
      <c r="K33" s="8" t="s">
        <v>90</v>
      </c>
      <c r="L33" s="17">
        <v>4.9000000000000002E-2</v>
      </c>
      <c r="M33" s="10">
        <v>1.3299999999999999E-2</v>
      </c>
      <c r="N33" s="9">
        <v>71480</v>
      </c>
      <c r="O33" s="9">
        <v>128.13</v>
      </c>
      <c r="P33" s="9">
        <v>91.59</v>
      </c>
      <c r="Q33" s="10">
        <v>1.7399999999999999E-2</v>
      </c>
      <c r="R33" s="33">
        <f t="shared" si="0"/>
        <v>2.1357758830258008E-4</v>
      </c>
      <c r="S33" s="33">
        <f>P33/'סיכום נכסי ההשקעה'!$C$48</f>
        <v>8.2813117495820708E-6</v>
      </c>
    </row>
    <row r="34" spans="2:19">
      <c r="B34" s="8" t="s">
        <v>1048</v>
      </c>
      <c r="C34" s="15">
        <v>6000129</v>
      </c>
      <c r="D34" s="18">
        <v>0</v>
      </c>
      <c r="E34" s="8">
        <v>600</v>
      </c>
      <c r="F34" s="31" t="s">
        <v>273</v>
      </c>
      <c r="G34" s="8" t="s">
        <v>220</v>
      </c>
      <c r="H34" s="8" t="s">
        <v>185</v>
      </c>
      <c r="I34" s="8" t="s">
        <v>1049</v>
      </c>
      <c r="J34" s="15">
        <v>5.19</v>
      </c>
      <c r="K34" s="8" t="s">
        <v>90</v>
      </c>
      <c r="L34" s="17">
        <v>0.06</v>
      </c>
      <c r="M34" s="10">
        <v>2.9499999999999998E-2</v>
      </c>
      <c r="N34" s="9">
        <v>75200000</v>
      </c>
      <c r="O34" s="9">
        <v>124.34</v>
      </c>
      <c r="P34" s="9">
        <v>93503.679999999993</v>
      </c>
      <c r="Q34" s="10">
        <v>3.4200000000000001E-2</v>
      </c>
      <c r="R34" s="33">
        <f t="shared" si="0"/>
        <v>0.21804007502801823</v>
      </c>
      <c r="S34" s="33">
        <f>P34/'סיכום נכסי ההשקעה'!$C$48</f>
        <v>8.4543413452687205E-3</v>
      </c>
    </row>
    <row r="35" spans="2:19">
      <c r="B35" s="8" t="s">
        <v>1050</v>
      </c>
      <c r="C35" s="15">
        <v>10915781</v>
      </c>
      <c r="D35" s="18">
        <v>0</v>
      </c>
      <c r="E35" s="8">
        <v>1218</v>
      </c>
      <c r="F35" s="31" t="s">
        <v>1481</v>
      </c>
      <c r="G35" s="8" t="s">
        <v>253</v>
      </c>
      <c r="H35" s="8" t="s">
        <v>185</v>
      </c>
      <c r="I35" s="8" t="s">
        <v>1051</v>
      </c>
      <c r="J35" s="15">
        <v>2.16</v>
      </c>
      <c r="K35" s="8" t="s">
        <v>90</v>
      </c>
      <c r="L35" s="48">
        <v>6.4500000000000002E-2</v>
      </c>
      <c r="M35" s="10">
        <v>-6.7999999999999996E-3</v>
      </c>
      <c r="N35" s="9">
        <v>1546763.37</v>
      </c>
      <c r="O35" s="9">
        <v>147.43</v>
      </c>
      <c r="P35" s="9">
        <v>2280.39</v>
      </c>
      <c r="Q35" s="10">
        <v>4.4200000000000003E-2</v>
      </c>
      <c r="R35" s="33">
        <f t="shared" si="0"/>
        <v>5.3176132393200192E-3</v>
      </c>
      <c r="S35" s="33">
        <f>P35/'סיכום נכסי ההשקעה'!$C$48</f>
        <v>2.0618648870651226E-4</v>
      </c>
    </row>
    <row r="36" spans="2:19">
      <c r="B36" s="8" t="s">
        <v>1024</v>
      </c>
      <c r="C36" s="15">
        <v>6620215</v>
      </c>
      <c r="D36" s="18">
        <v>0</v>
      </c>
      <c r="E36" s="8">
        <v>662</v>
      </c>
      <c r="F36" s="8" t="s">
        <v>182</v>
      </c>
      <c r="G36" s="8" t="s">
        <v>253</v>
      </c>
      <c r="H36" s="8" t="s">
        <v>185</v>
      </c>
      <c r="I36" s="8" t="s">
        <v>1051</v>
      </c>
      <c r="J36" s="15">
        <v>3.06</v>
      </c>
      <c r="K36" s="8" t="s">
        <v>90</v>
      </c>
      <c r="L36" s="17">
        <v>5.7500000000000002E-2</v>
      </c>
      <c r="M36" s="10">
        <v>1.7899999999999999E-2</v>
      </c>
      <c r="N36" s="9">
        <v>38125600</v>
      </c>
      <c r="O36" s="9">
        <v>142.02000000000001</v>
      </c>
      <c r="P36" s="9">
        <v>54145.98</v>
      </c>
      <c r="Q36" s="10">
        <v>8.2900000000000001E-2</v>
      </c>
      <c r="R36" s="33">
        <f t="shared" si="0"/>
        <v>0.12626234113636572</v>
      </c>
      <c r="S36" s="33">
        <f>P36/'סיכום נכסי ההשקעה'!$C$48</f>
        <v>4.8957281402624286E-3</v>
      </c>
    </row>
    <row r="37" spans="2:19">
      <c r="B37" s="8" t="s">
        <v>1052</v>
      </c>
      <c r="C37" s="15">
        <v>6940134</v>
      </c>
      <c r="D37" s="18">
        <v>0</v>
      </c>
      <c r="E37" s="8">
        <v>694</v>
      </c>
      <c r="F37" s="8" t="s">
        <v>235</v>
      </c>
      <c r="G37" s="8" t="s">
        <v>279</v>
      </c>
      <c r="H37" s="8" t="s">
        <v>185</v>
      </c>
      <c r="I37" s="8" t="s">
        <v>1053</v>
      </c>
      <c r="J37" s="15">
        <v>0.35</v>
      </c>
      <c r="K37" s="8" t="s">
        <v>90</v>
      </c>
      <c r="L37" s="17">
        <v>0.05</v>
      </c>
      <c r="M37" s="10">
        <v>2.12E-2</v>
      </c>
      <c r="N37" s="9">
        <v>1787068.98</v>
      </c>
      <c r="O37" s="9">
        <v>122.7</v>
      </c>
      <c r="P37" s="9">
        <v>2192.73</v>
      </c>
      <c r="Q37" s="10">
        <v>4.7699999999999999E-2</v>
      </c>
      <c r="R37" s="33">
        <f t="shared" si="0"/>
        <v>5.1131999694149621E-3</v>
      </c>
      <c r="S37" s="33">
        <f>P37/'סיכום נכסי ההשקעה'!$C$48</f>
        <v>1.9826051657016155E-4</v>
      </c>
    </row>
    <row r="38" spans="2:19">
      <c r="B38" s="8" t="s">
        <v>1054</v>
      </c>
      <c r="C38" s="15">
        <v>1109198</v>
      </c>
      <c r="D38" s="18">
        <v>0</v>
      </c>
      <c r="E38" s="8">
        <v>1508</v>
      </c>
      <c r="F38" s="8" t="s">
        <v>201</v>
      </c>
      <c r="G38" s="8" t="s">
        <v>279</v>
      </c>
      <c r="H38" s="8" t="s">
        <v>185</v>
      </c>
      <c r="I38" s="8" t="s">
        <v>1055</v>
      </c>
      <c r="J38" s="15">
        <v>1.02</v>
      </c>
      <c r="K38" s="8" t="s">
        <v>90</v>
      </c>
      <c r="L38" s="17">
        <v>7.0000000000000007E-2</v>
      </c>
      <c r="M38" s="10">
        <v>2.3099999999999999E-2</v>
      </c>
      <c r="N38" s="9">
        <v>12500004.5</v>
      </c>
      <c r="O38" s="9">
        <v>125.93</v>
      </c>
      <c r="P38" s="9">
        <v>15741.26</v>
      </c>
      <c r="Q38" s="10">
        <v>0.1</v>
      </c>
      <c r="R38" s="33">
        <f t="shared" si="0"/>
        <v>3.6706849521169031E-2</v>
      </c>
      <c r="S38" s="33">
        <f>P38/'סיכום נכסי ההשקעה'!$C$48</f>
        <v>1.423280722690537E-3</v>
      </c>
    </row>
    <row r="39" spans="2:19">
      <c r="B39" s="8" t="s">
        <v>1056</v>
      </c>
      <c r="C39" s="15">
        <v>1098201</v>
      </c>
      <c r="D39" s="18">
        <v>0</v>
      </c>
      <c r="E39" s="8">
        <v>1095</v>
      </c>
      <c r="F39" s="8" t="s">
        <v>235</v>
      </c>
      <c r="G39" s="8" t="s">
        <v>279</v>
      </c>
      <c r="H39" s="8" t="s">
        <v>185</v>
      </c>
      <c r="I39" s="8" t="s">
        <v>1057</v>
      </c>
      <c r="J39" s="15">
        <v>2.59</v>
      </c>
      <c r="K39" s="8" t="s">
        <v>90</v>
      </c>
      <c r="L39" s="17">
        <v>5.3999999999999999E-2</v>
      </c>
      <c r="M39" s="10">
        <v>3.2599999999999997E-2</v>
      </c>
      <c r="N39" s="9">
        <v>12000000</v>
      </c>
      <c r="O39" s="9">
        <v>126.8</v>
      </c>
      <c r="P39" s="9">
        <v>15216</v>
      </c>
      <c r="Q39" s="10">
        <v>2.5700000000000001E-2</v>
      </c>
      <c r="R39" s="33">
        <f t="shared" si="0"/>
        <v>3.548200222308176E-2</v>
      </c>
      <c r="S39" s="33">
        <f>P39/'סיכום נכסי ההשקעה'!$C$48</f>
        <v>1.3757881819155017E-3</v>
      </c>
    </row>
    <row r="40" spans="2:19">
      <c r="B40" s="8" t="s">
        <v>1058</v>
      </c>
      <c r="C40" s="15">
        <v>1094747</v>
      </c>
      <c r="D40" s="18">
        <v>0</v>
      </c>
      <c r="E40" s="8">
        <v>1229</v>
      </c>
      <c r="F40" s="8" t="s">
        <v>201</v>
      </c>
      <c r="G40" s="8" t="s">
        <v>293</v>
      </c>
      <c r="H40" s="8" t="s">
        <v>185</v>
      </c>
      <c r="I40" s="8" t="s">
        <v>1059</v>
      </c>
      <c r="J40" s="15">
        <v>2.77</v>
      </c>
      <c r="K40" s="8" t="s">
        <v>90</v>
      </c>
      <c r="L40" s="45" t="s">
        <v>1484</v>
      </c>
      <c r="M40" s="10">
        <v>4.7899999999999998E-2</v>
      </c>
      <c r="N40" s="9">
        <v>790934.51</v>
      </c>
      <c r="O40" s="9">
        <v>128.91</v>
      </c>
      <c r="P40" s="9">
        <v>1019.59</v>
      </c>
      <c r="Q40" s="10">
        <v>4.1000000000000003E-3</v>
      </c>
      <c r="R40" s="33">
        <f t="shared" si="0"/>
        <v>2.3775693116871669E-3</v>
      </c>
      <c r="S40" s="33">
        <f>P40/'סיכום נכסי ההשקעה'!$C$48</f>
        <v>9.2188477418455998E-5</v>
      </c>
    </row>
    <row r="41" spans="2:19">
      <c r="B41" s="8" t="s">
        <v>1060</v>
      </c>
      <c r="C41" s="15">
        <v>1124908</v>
      </c>
      <c r="D41" s="18">
        <v>0</v>
      </c>
      <c r="E41" s="18">
        <v>0</v>
      </c>
      <c r="F41" s="31" t="s">
        <v>201</v>
      </c>
      <c r="G41" s="8" t="s">
        <v>293</v>
      </c>
      <c r="H41" s="8" t="s">
        <v>185</v>
      </c>
      <c r="I41" s="8" t="s">
        <v>1061</v>
      </c>
      <c r="J41" s="15">
        <v>1.1100000000000001</v>
      </c>
      <c r="K41" s="8" t="s">
        <v>90</v>
      </c>
      <c r="L41" s="17">
        <v>0.08</v>
      </c>
      <c r="M41" s="10">
        <v>4.0300000000000002E-2</v>
      </c>
      <c r="N41" s="9">
        <v>14362500</v>
      </c>
      <c r="O41" s="9">
        <v>110.32</v>
      </c>
      <c r="P41" s="9">
        <v>15844.71</v>
      </c>
      <c r="Q41" s="10">
        <v>0.1469</v>
      </c>
      <c r="R41" s="33">
        <f t="shared" si="0"/>
        <v>3.6948083296798488E-2</v>
      </c>
      <c r="S41" s="33">
        <f>P41/'סיכום נכסי ההשקעה'!$C$48</f>
        <v>1.4326343824841198E-3</v>
      </c>
    </row>
    <row r="42" spans="2:19">
      <c r="B42" s="8" t="s">
        <v>1062</v>
      </c>
      <c r="C42" s="15">
        <v>2590131</v>
      </c>
      <c r="D42" s="18">
        <v>0</v>
      </c>
      <c r="E42" s="8">
        <v>259</v>
      </c>
      <c r="F42" s="8" t="s">
        <v>370</v>
      </c>
      <c r="G42" s="8" t="s">
        <v>303</v>
      </c>
      <c r="H42" s="8" t="s">
        <v>185</v>
      </c>
      <c r="I42" s="8" t="s">
        <v>1063</v>
      </c>
      <c r="J42" s="15">
        <v>2.11</v>
      </c>
      <c r="K42" s="8" t="s">
        <v>90</v>
      </c>
      <c r="L42" s="17">
        <v>5.45E-2</v>
      </c>
      <c r="M42" s="10">
        <v>4.7399999999999998E-2</v>
      </c>
      <c r="N42" s="9">
        <v>1222246.28</v>
      </c>
      <c r="O42" s="9">
        <v>125.57</v>
      </c>
      <c r="P42" s="9">
        <v>1534.77</v>
      </c>
      <c r="Q42" s="10">
        <v>6.3299999999999995E-2</v>
      </c>
      <c r="R42" s="33">
        <f t="shared" si="0"/>
        <v>3.5789111824342267E-3</v>
      </c>
      <c r="S42" s="33">
        <f>P42/'סיכום נכסי ההשקעה'!$C$48</f>
        <v>1.3876961277329485E-4</v>
      </c>
    </row>
    <row r="43" spans="2:19">
      <c r="B43" s="8" t="s">
        <v>1064</v>
      </c>
      <c r="C43" s="15">
        <v>11071681</v>
      </c>
      <c r="D43" s="18">
        <v>0</v>
      </c>
      <c r="E43" s="8">
        <v>718</v>
      </c>
      <c r="F43" s="8" t="s">
        <v>201</v>
      </c>
      <c r="G43" s="8" t="s">
        <v>303</v>
      </c>
      <c r="H43" s="8" t="s">
        <v>185</v>
      </c>
      <c r="I43" s="39">
        <v>39254</v>
      </c>
      <c r="J43" s="36">
        <v>1.63</v>
      </c>
      <c r="K43" s="8" t="s">
        <v>90</v>
      </c>
      <c r="L43" s="49">
        <v>7.5039999999999996E-2</v>
      </c>
      <c r="M43" s="33">
        <v>1.9099999999999999E-2</v>
      </c>
      <c r="N43" s="9">
        <v>54302338.799999997</v>
      </c>
      <c r="O43" s="9">
        <v>128.46</v>
      </c>
      <c r="P43" s="9">
        <v>69756.78</v>
      </c>
      <c r="Q43" s="10">
        <v>9.5899999999999999E-2</v>
      </c>
      <c r="R43" s="33">
        <f t="shared" si="0"/>
        <v>0.1626649725969391</v>
      </c>
      <c r="S43" s="33">
        <f>P43/'סיכום נכסי ההשקעה'!$C$48</f>
        <v>6.3072130344689553E-3</v>
      </c>
    </row>
    <row r="44" spans="2:19">
      <c r="B44" s="8" t="s">
        <v>1065</v>
      </c>
      <c r="C44" s="15">
        <v>1099126</v>
      </c>
      <c r="D44" s="18">
        <v>0</v>
      </c>
      <c r="E44" s="8">
        <v>1264</v>
      </c>
      <c r="F44" s="8" t="s">
        <v>201</v>
      </c>
      <c r="G44" s="8" t="s">
        <v>306</v>
      </c>
      <c r="H44" s="8" t="s">
        <v>185</v>
      </c>
      <c r="I44" s="8" t="s">
        <v>1066</v>
      </c>
      <c r="J44" s="15">
        <v>1.61</v>
      </c>
      <c r="K44" s="8" t="s">
        <v>90</v>
      </c>
      <c r="L44" s="17">
        <v>5.6000000000000001E-2</v>
      </c>
      <c r="M44" s="10">
        <v>6.2199999999999998E-2</v>
      </c>
      <c r="N44" s="9">
        <v>4000002.19</v>
      </c>
      <c r="O44" s="9">
        <v>120.8</v>
      </c>
      <c r="P44" s="9">
        <v>4832</v>
      </c>
      <c r="Q44" s="10">
        <v>5.96E-2</v>
      </c>
      <c r="R44" s="33">
        <f t="shared" si="0"/>
        <v>1.1267681042450781E-2</v>
      </c>
      <c r="S44" s="33">
        <f>P44/'סיכום נכסי ההשקעה'!$C$48</f>
        <v>4.3689593158620555E-4</v>
      </c>
    </row>
    <row r="45" spans="2:19">
      <c r="B45" s="8" t="s">
        <v>1067</v>
      </c>
      <c r="C45" s="15">
        <v>3520046</v>
      </c>
      <c r="D45" s="18">
        <v>0</v>
      </c>
      <c r="E45" s="8">
        <v>352</v>
      </c>
      <c r="F45" s="8" t="s">
        <v>201</v>
      </c>
      <c r="G45" s="8" t="s">
        <v>1068</v>
      </c>
      <c r="H45" s="8" t="s">
        <v>185</v>
      </c>
      <c r="I45" s="8" t="s">
        <v>1069</v>
      </c>
      <c r="J45" s="18">
        <v>0</v>
      </c>
      <c r="K45" s="8" t="s">
        <v>90</v>
      </c>
      <c r="L45" s="17">
        <v>6.4000000000000001E-2</v>
      </c>
      <c r="M45" s="10">
        <v>6.4000000000000001E-2</v>
      </c>
      <c r="N45" s="9">
        <v>1000000</v>
      </c>
      <c r="O45" s="9">
        <v>5</v>
      </c>
      <c r="P45" s="9">
        <v>50</v>
      </c>
      <c r="Q45" s="10">
        <v>8.8999999999999999E-3</v>
      </c>
      <c r="R45" s="33">
        <f t="shared" si="0"/>
        <v>1.1659438164787644E-4</v>
      </c>
      <c r="S45" s="33">
        <f>P45/'סיכום נכסי ההשקעה'!$C$48</f>
        <v>4.5208602192281204E-6</v>
      </c>
    </row>
    <row r="46" spans="2:19">
      <c r="B46" s="8" t="s">
        <v>1070</v>
      </c>
      <c r="C46" s="15">
        <v>3780038</v>
      </c>
      <c r="D46" s="18">
        <v>0</v>
      </c>
      <c r="E46" s="8">
        <v>378</v>
      </c>
      <c r="F46" s="8" t="s">
        <v>291</v>
      </c>
      <c r="G46" s="8" t="s">
        <v>1071</v>
      </c>
      <c r="H46" s="8" t="s">
        <v>185</v>
      </c>
      <c r="I46" s="8" t="s">
        <v>1072</v>
      </c>
      <c r="J46" s="15">
        <v>0.75</v>
      </c>
      <c r="K46" s="8" t="s">
        <v>90</v>
      </c>
      <c r="L46" s="17">
        <v>6.0999999999999999E-2</v>
      </c>
      <c r="M46" s="10">
        <v>0.83489999999999998</v>
      </c>
      <c r="N46" s="9">
        <v>21585.18</v>
      </c>
      <c r="O46" s="9">
        <v>81</v>
      </c>
      <c r="P46" s="9">
        <v>17.48</v>
      </c>
      <c r="Q46" s="10">
        <v>5.0000000000000001E-4</v>
      </c>
      <c r="R46" s="33">
        <f t="shared" si="0"/>
        <v>4.0761395824097604E-5</v>
      </c>
      <c r="S46" s="33">
        <f>P46/'סיכום נכסי ההשקעה'!$C$48</f>
        <v>1.580492732642151E-6</v>
      </c>
    </row>
    <row r="47" spans="2:19">
      <c r="B47" s="8" t="s">
        <v>1073</v>
      </c>
      <c r="C47" s="15">
        <v>1102855</v>
      </c>
      <c r="D47" s="18">
        <v>0</v>
      </c>
      <c r="E47" s="8">
        <v>1071</v>
      </c>
      <c r="F47" s="8" t="s">
        <v>235</v>
      </c>
      <c r="G47" s="8" t="s">
        <v>1074</v>
      </c>
      <c r="H47" s="8" t="s">
        <v>185</v>
      </c>
      <c r="I47" s="8" t="s">
        <v>1075</v>
      </c>
      <c r="J47" s="15">
        <v>4.71</v>
      </c>
      <c r="K47" s="8" t="s">
        <v>90</v>
      </c>
      <c r="L47" s="17">
        <v>4.7E-2</v>
      </c>
      <c r="M47" s="33">
        <v>0.26669999999999999</v>
      </c>
      <c r="N47" s="9">
        <v>253153.51</v>
      </c>
      <c r="O47" s="9">
        <v>5</v>
      </c>
      <c r="P47" s="9">
        <v>12.66</v>
      </c>
      <c r="Q47" s="18">
        <v>0</v>
      </c>
      <c r="R47" s="33">
        <f t="shared" si="0"/>
        <v>2.9521697433242317E-5</v>
      </c>
      <c r="S47" s="33">
        <f>P47/'סיכום נכסי ההשקעה'!$C$48</f>
        <v>1.1446818075085601E-6</v>
      </c>
    </row>
    <row r="48" spans="2:19">
      <c r="B48" s="8" t="s">
        <v>1076</v>
      </c>
      <c r="C48" s="15">
        <v>7505019</v>
      </c>
      <c r="D48" s="18">
        <v>0</v>
      </c>
      <c r="E48" s="8">
        <v>750</v>
      </c>
      <c r="F48" s="8" t="s">
        <v>370</v>
      </c>
      <c r="G48" s="8" t="s">
        <v>312</v>
      </c>
      <c r="H48" s="8" t="s">
        <v>185</v>
      </c>
      <c r="I48" s="8" t="s">
        <v>1077</v>
      </c>
      <c r="J48" s="18">
        <v>0</v>
      </c>
      <c r="K48" s="8" t="s">
        <v>90</v>
      </c>
      <c r="L48" s="17">
        <v>6.5000000000000002E-2</v>
      </c>
      <c r="M48" s="10">
        <v>6.5000000000000002E-2</v>
      </c>
      <c r="N48" s="9">
        <v>4908.3900000000003</v>
      </c>
      <c r="O48" s="9">
        <v>0</v>
      </c>
      <c r="P48" s="9">
        <v>0</v>
      </c>
      <c r="Q48" s="10">
        <v>1.1000000000000001E-3</v>
      </c>
      <c r="R48" s="33">
        <f t="shared" si="0"/>
        <v>0</v>
      </c>
      <c r="S48" s="33">
        <f>P48/'סיכום נכסי ההשקעה'!$C$48</f>
        <v>0</v>
      </c>
    </row>
    <row r="49" spans="2:19">
      <c r="B49" s="8" t="s">
        <v>1078</v>
      </c>
      <c r="C49" s="15">
        <v>7360209</v>
      </c>
      <c r="D49" s="18">
        <v>0</v>
      </c>
      <c r="E49" s="8">
        <v>736</v>
      </c>
      <c r="F49" s="31" t="s">
        <v>235</v>
      </c>
      <c r="G49" s="31" t="s">
        <v>1461</v>
      </c>
      <c r="H49" s="18">
        <v>0</v>
      </c>
      <c r="I49" s="8" t="s">
        <v>1079</v>
      </c>
      <c r="J49" s="18">
        <v>0</v>
      </c>
      <c r="K49" s="8" t="s">
        <v>90</v>
      </c>
      <c r="L49" s="18">
        <v>0</v>
      </c>
      <c r="M49" s="18">
        <v>0</v>
      </c>
      <c r="N49" s="9">
        <v>343283.68</v>
      </c>
      <c r="O49" s="9">
        <v>0</v>
      </c>
      <c r="P49" s="9">
        <v>0</v>
      </c>
      <c r="Q49" s="18">
        <v>0</v>
      </c>
      <c r="R49" s="33">
        <f t="shared" si="0"/>
        <v>0</v>
      </c>
      <c r="S49" s="33">
        <f>P49/'סיכום נכסי ההשקעה'!$C$48</f>
        <v>0</v>
      </c>
    </row>
    <row r="50" spans="2:19">
      <c r="B50" s="8" t="s">
        <v>1080</v>
      </c>
      <c r="C50" s="15">
        <v>1100833</v>
      </c>
      <c r="D50" s="18">
        <v>0</v>
      </c>
      <c r="E50" s="8">
        <v>2023</v>
      </c>
      <c r="F50" s="8" t="s">
        <v>235</v>
      </c>
      <c r="G50" s="31" t="s">
        <v>1074</v>
      </c>
      <c r="H50" s="46" t="s">
        <v>222</v>
      </c>
      <c r="I50" s="18">
        <v>0</v>
      </c>
      <c r="J50" s="47">
        <v>0.14000000000000001</v>
      </c>
      <c r="K50" s="8" t="s">
        <v>90</v>
      </c>
      <c r="L50" s="17">
        <v>5.7500000000000002E-2</v>
      </c>
      <c r="M50" s="33">
        <v>6.25E-2</v>
      </c>
      <c r="N50" s="9">
        <v>3169173.6</v>
      </c>
      <c r="O50" s="9">
        <v>6</v>
      </c>
      <c r="P50" s="9">
        <v>190.15</v>
      </c>
      <c r="Q50" s="10">
        <v>1.8100000000000002E-2</v>
      </c>
      <c r="R50" s="33">
        <f t="shared" si="0"/>
        <v>4.4340843340687414E-4</v>
      </c>
      <c r="S50" s="33">
        <f>P50/'סיכום נכסי ההשקעה'!$C$48</f>
        <v>1.7192831413724543E-5</v>
      </c>
    </row>
    <row r="51" spans="2:19">
      <c r="B51" s="8" t="s">
        <v>1081</v>
      </c>
      <c r="C51" s="15">
        <v>4150090</v>
      </c>
      <c r="D51" s="18">
        <v>0</v>
      </c>
      <c r="E51" s="8">
        <v>415</v>
      </c>
      <c r="F51" s="8" t="s">
        <v>201</v>
      </c>
      <c r="G51" s="31" t="s">
        <v>1461</v>
      </c>
      <c r="H51" s="18">
        <v>0</v>
      </c>
      <c r="I51" s="8" t="s">
        <v>1082</v>
      </c>
      <c r="J51" s="47">
        <v>0.75</v>
      </c>
      <c r="K51" s="8" t="s">
        <v>90</v>
      </c>
      <c r="L51" s="17">
        <v>5.5E-2</v>
      </c>
      <c r="M51" s="10">
        <v>5.5E-2</v>
      </c>
      <c r="N51" s="9">
        <v>188386.55</v>
      </c>
      <c r="O51" s="9">
        <v>5.2</v>
      </c>
      <c r="P51" s="9">
        <v>9.8000000000000007</v>
      </c>
      <c r="Q51" s="18">
        <v>0</v>
      </c>
      <c r="R51" s="33">
        <f t="shared" si="0"/>
        <v>2.2852498802983785E-5</v>
      </c>
      <c r="S51" s="33">
        <f>P51/'סיכום נכסי ההשקעה'!$C$48</f>
        <v>8.8608860296871169E-7</v>
      </c>
    </row>
    <row r="52" spans="2:19">
      <c r="B52" s="8" t="s">
        <v>1083</v>
      </c>
      <c r="C52" s="15">
        <v>1095942</v>
      </c>
      <c r="D52" s="18">
        <v>0</v>
      </c>
      <c r="E52" s="8">
        <v>1303</v>
      </c>
      <c r="F52" s="8" t="s">
        <v>201</v>
      </c>
      <c r="G52" s="31" t="s">
        <v>1461</v>
      </c>
      <c r="H52" s="18">
        <v>0</v>
      </c>
      <c r="I52" s="8" t="s">
        <v>1084</v>
      </c>
      <c r="J52" s="18">
        <v>0</v>
      </c>
      <c r="K52" s="8" t="s">
        <v>90</v>
      </c>
      <c r="L52" s="17">
        <v>0.06</v>
      </c>
      <c r="M52" s="10">
        <v>0.06</v>
      </c>
      <c r="N52" s="9">
        <v>589497.87</v>
      </c>
      <c r="O52" s="9">
        <v>8</v>
      </c>
      <c r="P52" s="9">
        <v>47.16</v>
      </c>
      <c r="Q52" s="18">
        <v>0</v>
      </c>
      <c r="R52" s="33">
        <f t="shared" si="0"/>
        <v>1.0997182077027706E-4</v>
      </c>
      <c r="S52" s="33">
        <f>P52/'סיכום נכסי ההשקעה'!$C$48</f>
        <v>4.2640753587759628E-6</v>
      </c>
    </row>
    <row r="53" spans="2:19">
      <c r="B53" s="8" t="s">
        <v>1085</v>
      </c>
      <c r="C53" s="15">
        <v>1099969</v>
      </c>
      <c r="D53" s="18">
        <v>0</v>
      </c>
      <c r="E53" s="8">
        <v>1374</v>
      </c>
      <c r="F53" s="8" t="s">
        <v>201</v>
      </c>
      <c r="G53" s="31" t="s">
        <v>1461</v>
      </c>
      <c r="H53" s="18">
        <v>0</v>
      </c>
      <c r="I53" s="8" t="s">
        <v>1086</v>
      </c>
      <c r="J53" s="15">
        <v>11.68</v>
      </c>
      <c r="K53" s="8" t="s">
        <v>90</v>
      </c>
      <c r="L53" s="17">
        <v>7.4999999999999997E-2</v>
      </c>
      <c r="M53" s="33">
        <v>3.6799999999999999E-2</v>
      </c>
      <c r="N53" s="9">
        <v>253000</v>
      </c>
      <c r="O53" s="9">
        <v>2</v>
      </c>
      <c r="P53" s="9">
        <v>5.0599999999999996</v>
      </c>
      <c r="Q53" s="18">
        <v>0</v>
      </c>
      <c r="R53" s="33">
        <f t="shared" si="0"/>
        <v>1.1799351422765096E-5</v>
      </c>
      <c r="S53" s="33">
        <f>P53/'סיכום נכסי ההשקעה'!$C$48</f>
        <v>4.5751105418588576E-7</v>
      </c>
    </row>
    <row r="54" spans="2:19">
      <c r="B54" s="8" t="s">
        <v>1087</v>
      </c>
      <c r="C54" s="15">
        <v>1099944</v>
      </c>
      <c r="D54" s="18">
        <v>0</v>
      </c>
      <c r="E54" s="8">
        <v>1374</v>
      </c>
      <c r="F54" s="8" t="s">
        <v>201</v>
      </c>
      <c r="G54" s="31" t="s">
        <v>1461</v>
      </c>
      <c r="H54" s="18">
        <v>0</v>
      </c>
      <c r="I54" s="8" t="s">
        <v>1086</v>
      </c>
      <c r="J54" s="15">
        <v>7.5</v>
      </c>
      <c r="K54" s="8" t="s">
        <v>90</v>
      </c>
      <c r="L54" s="17">
        <v>5.7500000000000002E-2</v>
      </c>
      <c r="M54" s="10">
        <v>5.7500000000000002E-2</v>
      </c>
      <c r="N54" s="9">
        <v>27947.64</v>
      </c>
      <c r="O54" s="9">
        <v>2</v>
      </c>
      <c r="P54" s="9">
        <v>0.56000000000000005</v>
      </c>
      <c r="Q54" s="18">
        <v>0</v>
      </c>
      <c r="R54" s="33">
        <f t="shared" si="0"/>
        <v>1.3058570744562164E-6</v>
      </c>
      <c r="S54" s="33">
        <f>P54/'סיכום נכסי ההשקעה'!$C$48</f>
        <v>5.0633634455354958E-8</v>
      </c>
    </row>
    <row r="55" spans="2:19">
      <c r="B55" s="8" t="s">
        <v>1088</v>
      </c>
      <c r="C55" s="15">
        <v>1113562</v>
      </c>
      <c r="D55" s="18">
        <v>0</v>
      </c>
      <c r="E55" s="8">
        <v>1303</v>
      </c>
      <c r="F55" s="8" t="s">
        <v>201</v>
      </c>
      <c r="G55" s="31" t="s">
        <v>1461</v>
      </c>
      <c r="H55" s="18">
        <v>0</v>
      </c>
      <c r="I55" s="8" t="s">
        <v>1084</v>
      </c>
      <c r="J55" s="18">
        <v>0</v>
      </c>
      <c r="K55" s="8" t="s">
        <v>90</v>
      </c>
      <c r="L55" s="17">
        <v>0.06</v>
      </c>
      <c r="M55" s="10">
        <v>0.06</v>
      </c>
      <c r="N55" s="9">
        <v>98249.5</v>
      </c>
      <c r="O55" s="9">
        <v>8</v>
      </c>
      <c r="P55" s="9">
        <v>7.86</v>
      </c>
      <c r="Q55" s="18">
        <v>0</v>
      </c>
      <c r="R55" s="33">
        <f t="shared" si="0"/>
        <v>1.8328636795046179E-5</v>
      </c>
      <c r="S55" s="33">
        <f>P55/'סיכום נכסי ההשקעה'!$C$48</f>
        <v>7.1067922646266057E-7</v>
      </c>
    </row>
    <row r="56" spans="2:19">
      <c r="B56" s="8" t="s">
        <v>1089</v>
      </c>
      <c r="C56" s="15">
        <v>1099951</v>
      </c>
      <c r="D56" s="18">
        <v>0</v>
      </c>
      <c r="E56" s="8">
        <v>1374</v>
      </c>
      <c r="F56" s="8" t="s">
        <v>201</v>
      </c>
      <c r="G56" s="31" t="s">
        <v>1461</v>
      </c>
      <c r="H56" s="18">
        <v>0</v>
      </c>
      <c r="I56" s="8" t="s">
        <v>1086</v>
      </c>
      <c r="J56" s="15">
        <v>11.48</v>
      </c>
      <c r="K56" s="8" t="s">
        <v>90</v>
      </c>
      <c r="L56" s="17">
        <v>7.4999999999999997E-2</v>
      </c>
      <c r="M56" s="10">
        <v>7.4999999999999997E-2</v>
      </c>
      <c r="N56" s="9">
        <v>182160</v>
      </c>
      <c r="O56" s="9">
        <v>2</v>
      </c>
      <c r="P56" s="9">
        <v>3.64</v>
      </c>
      <c r="Q56" s="18">
        <v>0</v>
      </c>
      <c r="R56" s="33">
        <f t="shared" si="0"/>
        <v>8.4880709839654054E-6</v>
      </c>
      <c r="S56" s="33">
        <f>P56/'סיכום נכסי ההשקעה'!$C$48</f>
        <v>3.2911862395980718E-7</v>
      </c>
    </row>
    <row r="57" spans="2:19">
      <c r="B57" s="8" t="s">
        <v>1090</v>
      </c>
      <c r="C57" s="15">
        <v>1115096</v>
      </c>
      <c r="D57" s="18">
        <v>0</v>
      </c>
      <c r="E57" s="8">
        <v>2221</v>
      </c>
      <c r="F57" s="31" t="s">
        <v>273</v>
      </c>
      <c r="G57" s="31" t="s">
        <v>1461</v>
      </c>
      <c r="H57" s="18">
        <v>0</v>
      </c>
      <c r="I57" s="8" t="s">
        <v>1091</v>
      </c>
      <c r="J57" s="36">
        <v>0.25</v>
      </c>
      <c r="K57" s="8" t="s">
        <v>90</v>
      </c>
      <c r="L57" s="17">
        <v>5.6000000000000001E-2</v>
      </c>
      <c r="M57" s="10">
        <v>5.6000000000000001E-2</v>
      </c>
      <c r="N57" s="9">
        <v>232249.88</v>
      </c>
      <c r="O57" s="9">
        <v>10</v>
      </c>
      <c r="P57" s="9">
        <v>23.22</v>
      </c>
      <c r="Q57" s="18">
        <v>0</v>
      </c>
      <c r="R57" s="33">
        <f t="shared" si="0"/>
        <v>5.4146430837273822E-5</v>
      </c>
      <c r="S57" s="33">
        <f>P57/'סיכום נכסי ההשקעה'!$C$48</f>
        <v>2.0994874858095392E-6</v>
      </c>
    </row>
    <row r="58" spans="2:19">
      <c r="B58" s="8" t="s">
        <v>1092</v>
      </c>
      <c r="C58" s="15">
        <v>1117548</v>
      </c>
      <c r="D58" s="18">
        <v>0</v>
      </c>
      <c r="E58" s="8">
        <v>2221</v>
      </c>
      <c r="F58" s="8" t="s">
        <v>273</v>
      </c>
      <c r="G58" s="31" t="s">
        <v>1461</v>
      </c>
      <c r="H58" s="18">
        <v>0</v>
      </c>
      <c r="I58" s="8" t="s">
        <v>1093</v>
      </c>
      <c r="J58" s="18">
        <v>0</v>
      </c>
      <c r="K58" s="8" t="s">
        <v>90</v>
      </c>
      <c r="L58" s="17">
        <v>6.6500000000000004E-2</v>
      </c>
      <c r="M58" s="10">
        <v>6.6500000000000004E-2</v>
      </c>
      <c r="N58" s="9">
        <v>348881.1</v>
      </c>
      <c r="O58" s="9">
        <v>10</v>
      </c>
      <c r="P58" s="9">
        <v>34.89</v>
      </c>
      <c r="Q58" s="18">
        <v>0</v>
      </c>
      <c r="R58" s="33">
        <f t="shared" si="0"/>
        <v>8.1359559513888188E-5</v>
      </c>
      <c r="S58" s="33">
        <f>P58/'סיכום נכסי ההשקעה'!$C$48</f>
        <v>3.1546562609773826E-6</v>
      </c>
    </row>
    <row r="59" spans="2:19">
      <c r="B59" s="8" t="s">
        <v>1094</v>
      </c>
      <c r="C59" s="15">
        <v>5490214</v>
      </c>
      <c r="D59" s="18">
        <v>0</v>
      </c>
      <c r="E59" s="8">
        <v>549</v>
      </c>
      <c r="F59" s="8" t="s">
        <v>201</v>
      </c>
      <c r="G59" s="31" t="s">
        <v>1461</v>
      </c>
      <c r="H59" s="18">
        <v>0</v>
      </c>
      <c r="I59" s="8" t="s">
        <v>1095</v>
      </c>
      <c r="J59" s="15">
        <v>0.5</v>
      </c>
      <c r="K59" s="8" t="s">
        <v>90</v>
      </c>
      <c r="L59" s="17">
        <v>0.04</v>
      </c>
      <c r="M59" s="33">
        <v>0.04</v>
      </c>
      <c r="N59" s="9">
        <v>0.05</v>
      </c>
      <c r="O59" s="9">
        <v>45</v>
      </c>
      <c r="P59" s="9">
        <v>0</v>
      </c>
      <c r="Q59" s="18">
        <v>0</v>
      </c>
      <c r="R59" s="33">
        <f t="shared" si="0"/>
        <v>0</v>
      </c>
      <c r="S59" s="33">
        <f>P59/'סיכום נכסי ההשקעה'!$C$48</f>
        <v>0</v>
      </c>
    </row>
    <row r="60" spans="2:19" ht="13.5" thickBot="1">
      <c r="B60" s="13" t="s">
        <v>1096</v>
      </c>
      <c r="C60" s="14"/>
      <c r="D60" s="13"/>
      <c r="E60" s="13"/>
      <c r="F60" s="13"/>
      <c r="G60" s="13"/>
      <c r="H60" s="13"/>
      <c r="I60" s="13"/>
      <c r="J60" s="24">
        <v>5.0999999999999996</v>
      </c>
      <c r="K60" s="13"/>
      <c r="M60" s="20">
        <v>2.3800000000000002E-2</v>
      </c>
      <c r="N60" s="19">
        <f>SUM(N18:N59)</f>
        <v>323250185.00000006</v>
      </c>
      <c r="P60" s="19">
        <f>SUM(P18:P59)</f>
        <v>416647.52999999997</v>
      </c>
      <c r="R60" s="20">
        <f>SUM(R18:R59)</f>
        <v>0.97157522250930106</v>
      </c>
      <c r="S60" s="20">
        <f>SUM(S18:S59)</f>
        <v>3.7672104876333087E-2</v>
      </c>
    </row>
    <row r="61" spans="2:19" ht="13.5" thickTop="1"/>
    <row r="62" spans="2:19">
      <c r="B62" s="13" t="s">
        <v>1097</v>
      </c>
      <c r="C62" s="18">
        <v>0</v>
      </c>
      <c r="D62" s="18">
        <v>0</v>
      </c>
      <c r="E62" s="18">
        <v>0</v>
      </c>
      <c r="F62" s="1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33">
        <f t="shared" ref="R62" si="1">P62/$P$13</f>
        <v>0</v>
      </c>
      <c r="S62" s="33">
        <f>P62/'סיכום נכסי ההשקעה'!$C$48</f>
        <v>0</v>
      </c>
    </row>
    <row r="63" spans="2:19" ht="13.5" thickBot="1">
      <c r="B63" s="13" t="s">
        <v>1098</v>
      </c>
      <c r="C63" s="14"/>
      <c r="D63" s="13"/>
      <c r="E63" s="13"/>
      <c r="F63" s="13"/>
      <c r="G63" s="13"/>
      <c r="H63" s="13"/>
      <c r="I63" s="13"/>
      <c r="K63" s="13"/>
      <c r="N63" s="19">
        <f>N62</f>
        <v>0</v>
      </c>
      <c r="P63" s="19">
        <f>P62</f>
        <v>0</v>
      </c>
      <c r="R63" s="20">
        <f>R62</f>
        <v>0</v>
      </c>
      <c r="S63" s="20">
        <f>S62</f>
        <v>0</v>
      </c>
    </row>
    <row r="64" spans="2:19" ht="13.5" thickTop="1"/>
    <row r="65" spans="2:19">
      <c r="B65" s="13" t="s">
        <v>1099</v>
      </c>
      <c r="C65" s="14"/>
      <c r="D65" s="13"/>
      <c r="E65" s="13"/>
      <c r="F65" s="13"/>
      <c r="G65" s="13"/>
      <c r="H65" s="13"/>
      <c r="I65" s="13"/>
      <c r="K65" s="13"/>
    </row>
    <row r="66" spans="2:19">
      <c r="B66" s="8" t="s">
        <v>1100</v>
      </c>
      <c r="C66" s="15">
        <v>1124304</v>
      </c>
      <c r="D66" s="18">
        <v>0</v>
      </c>
      <c r="E66" s="8">
        <v>1227</v>
      </c>
      <c r="F66" s="31" t="s">
        <v>201</v>
      </c>
      <c r="G66" s="8" t="s">
        <v>279</v>
      </c>
      <c r="H66" s="8" t="s">
        <v>185</v>
      </c>
      <c r="I66" s="8" t="s">
        <v>1101</v>
      </c>
      <c r="J66" s="15">
        <v>0.73</v>
      </c>
      <c r="K66" s="8" t="s">
        <v>90</v>
      </c>
      <c r="L66" s="17">
        <v>7.1499999999999994E-2</v>
      </c>
      <c r="M66" s="10">
        <v>2.8799999999999999E-2</v>
      </c>
      <c r="N66" s="9">
        <v>32500.12</v>
      </c>
      <c r="O66" s="9">
        <v>108.44</v>
      </c>
      <c r="P66" s="9">
        <v>35.24</v>
      </c>
      <c r="R66" s="33">
        <f t="shared" ref="R66:R71" si="2">P66/$P$13</f>
        <v>8.217572018542332E-5</v>
      </c>
      <c r="S66" s="33">
        <f>P66/'סיכום נכסי ההשקעה'!$C$48</f>
        <v>3.1863022825119797E-6</v>
      </c>
    </row>
    <row r="67" spans="2:19">
      <c r="B67" s="8" t="s">
        <v>1102</v>
      </c>
      <c r="C67" s="15">
        <v>25502</v>
      </c>
      <c r="D67" s="18">
        <v>0</v>
      </c>
      <c r="E67" s="8">
        <v>7055</v>
      </c>
      <c r="F67" s="8" t="s">
        <v>201</v>
      </c>
      <c r="G67" s="8" t="s">
        <v>1074</v>
      </c>
      <c r="H67" s="8" t="s">
        <v>185</v>
      </c>
      <c r="I67" s="8" t="s">
        <v>1103</v>
      </c>
      <c r="J67" s="18">
        <v>0</v>
      </c>
      <c r="K67" s="8" t="s">
        <v>90</v>
      </c>
      <c r="L67" s="17">
        <v>0.14499999999999999</v>
      </c>
      <c r="M67" s="10">
        <v>0.14499999999999999</v>
      </c>
      <c r="N67" s="9">
        <v>1000000</v>
      </c>
      <c r="O67" s="9">
        <v>0</v>
      </c>
      <c r="P67" s="9">
        <v>0</v>
      </c>
      <c r="Q67" s="10">
        <v>0.02</v>
      </c>
      <c r="R67" s="33">
        <f t="shared" si="2"/>
        <v>0</v>
      </c>
      <c r="S67" s="33">
        <f>P67/'סיכום נכסי ההשקעה'!$C$48</f>
        <v>0</v>
      </c>
    </row>
    <row r="68" spans="2:19">
      <c r="B68" s="8" t="s">
        <v>1102</v>
      </c>
      <c r="C68" s="15">
        <v>22178</v>
      </c>
      <c r="D68" s="18">
        <v>0</v>
      </c>
      <c r="E68" s="8">
        <v>7055</v>
      </c>
      <c r="F68" s="8" t="s">
        <v>201</v>
      </c>
      <c r="G68" s="8" t="s">
        <v>1074</v>
      </c>
      <c r="H68" s="8" t="s">
        <v>185</v>
      </c>
      <c r="I68" s="8" t="s">
        <v>1103</v>
      </c>
      <c r="J68" s="18">
        <v>0</v>
      </c>
      <c r="K68" s="8" t="s">
        <v>90</v>
      </c>
      <c r="L68" s="17">
        <v>0.14499999999999999</v>
      </c>
      <c r="M68" s="10">
        <v>0.14499999999999999</v>
      </c>
      <c r="N68" s="9">
        <v>4500500</v>
      </c>
      <c r="O68" s="9">
        <v>0</v>
      </c>
      <c r="P68" s="9">
        <v>0</v>
      </c>
      <c r="Q68" s="10">
        <v>4.0899999999999999E-2</v>
      </c>
      <c r="R68" s="33">
        <f t="shared" si="2"/>
        <v>0</v>
      </c>
      <c r="S68" s="33">
        <f>P68/'סיכום נכסי ההשקעה'!$C$48</f>
        <v>0</v>
      </c>
    </row>
    <row r="69" spans="2:19">
      <c r="B69" s="8" t="s">
        <v>1104</v>
      </c>
      <c r="C69" s="15">
        <v>27581</v>
      </c>
      <c r="D69" s="18">
        <v>0</v>
      </c>
      <c r="E69" s="8">
        <v>260</v>
      </c>
      <c r="F69" s="31" t="s">
        <v>1482</v>
      </c>
      <c r="G69" s="31" t="s">
        <v>220</v>
      </c>
      <c r="H69" s="45" t="s">
        <v>1036</v>
      </c>
      <c r="I69" s="8" t="s">
        <v>1105</v>
      </c>
      <c r="J69" s="15">
        <v>1.74</v>
      </c>
      <c r="K69" s="8" t="s">
        <v>42</v>
      </c>
      <c r="L69" s="17">
        <v>7.0000000000000007E-2</v>
      </c>
      <c r="M69" s="10">
        <v>2.4899999999999999E-2</v>
      </c>
      <c r="N69" s="9">
        <v>1818000</v>
      </c>
      <c r="O69" s="9">
        <v>428.41</v>
      </c>
      <c r="P69" s="9">
        <v>7788.49</v>
      </c>
      <c r="Q69" s="10">
        <v>3.6400000000000002E-2</v>
      </c>
      <c r="R69" s="33">
        <f t="shared" si="2"/>
        <v>1.8161883510413385E-2</v>
      </c>
      <c r="S69" s="33">
        <f>P69/'סיכום נכסי ההשקעה'!$C$48</f>
        <v>7.0421349217712043E-4</v>
      </c>
    </row>
    <row r="70" spans="2:19">
      <c r="B70" s="8" t="s">
        <v>1106</v>
      </c>
      <c r="C70" s="15">
        <v>6510069</v>
      </c>
      <c r="D70" s="18">
        <v>0</v>
      </c>
      <c r="E70" s="8">
        <v>651</v>
      </c>
      <c r="F70" s="45" t="s">
        <v>1483</v>
      </c>
      <c r="G70" s="31" t="s">
        <v>1461</v>
      </c>
      <c r="H70" s="18">
        <v>0</v>
      </c>
      <c r="I70" s="8" t="s">
        <v>1107</v>
      </c>
      <c r="J70" s="15">
        <v>0.94</v>
      </c>
      <c r="K70" s="8" t="s">
        <v>90</v>
      </c>
      <c r="L70" s="17">
        <v>2.8000000000000001E-2</v>
      </c>
      <c r="M70" s="33">
        <v>3.44E-2</v>
      </c>
      <c r="N70" s="9">
        <v>327190.76</v>
      </c>
      <c r="O70" s="9">
        <v>395.01</v>
      </c>
      <c r="P70" s="9">
        <v>1292.43</v>
      </c>
      <c r="Q70" s="18">
        <v>0</v>
      </c>
      <c r="R70" s="33">
        <f t="shared" si="2"/>
        <v>3.0138015334632991E-3</v>
      </c>
      <c r="S70" s="33">
        <f>P70/'סיכום נכסי ההשקעה'!$C$48</f>
        <v>1.1685790746274E-4</v>
      </c>
    </row>
    <row r="71" spans="2:19">
      <c r="B71" s="8" t="s">
        <v>1108</v>
      </c>
      <c r="C71" s="15">
        <v>6510044</v>
      </c>
      <c r="D71" s="18">
        <v>0</v>
      </c>
      <c r="E71" s="8">
        <v>651</v>
      </c>
      <c r="F71" s="45" t="s">
        <v>1483</v>
      </c>
      <c r="G71" s="31" t="s">
        <v>1461</v>
      </c>
      <c r="H71" s="18">
        <v>0</v>
      </c>
      <c r="I71" s="8" t="s">
        <v>1107</v>
      </c>
      <c r="J71" s="15">
        <v>3.05</v>
      </c>
      <c r="K71" s="8" t="s">
        <v>90</v>
      </c>
      <c r="L71" s="17">
        <v>0.03</v>
      </c>
      <c r="M71" s="33">
        <v>8.09E-2</v>
      </c>
      <c r="N71" s="9">
        <v>1085548.95</v>
      </c>
      <c r="O71" s="9">
        <v>283.12</v>
      </c>
      <c r="P71" s="9">
        <v>3073.44</v>
      </c>
      <c r="Q71" s="18">
        <v>0</v>
      </c>
      <c r="R71" s="33">
        <f t="shared" si="2"/>
        <v>7.1669167266369882E-3</v>
      </c>
      <c r="S71" s="33">
        <f>P71/'סיכום נכסי ההשקעה'!$C$48</f>
        <v>2.7789185264368948E-4</v>
      </c>
    </row>
    <row r="72" spans="2:19" ht="13.5" thickBot="1">
      <c r="B72" s="13" t="s">
        <v>1109</v>
      </c>
      <c r="C72" s="14"/>
      <c r="D72" s="13"/>
      <c r="E72" s="13"/>
      <c r="F72" s="13"/>
      <c r="G72" s="13"/>
      <c r="H72" s="13"/>
      <c r="I72" s="13"/>
      <c r="J72" s="24">
        <v>1.99</v>
      </c>
      <c r="K72" s="13"/>
      <c r="M72" s="20">
        <v>0.04</v>
      </c>
      <c r="N72" s="19">
        <f>SUM(N66:N71)</f>
        <v>8763739.8300000001</v>
      </c>
      <c r="P72" s="19">
        <f>SUM(P66:P71)</f>
        <v>12189.6</v>
      </c>
      <c r="R72" s="20">
        <f>SUM(R66:R71)</f>
        <v>2.8424777490699094E-2</v>
      </c>
      <c r="S72" s="20">
        <f>SUM(S66:S71)</f>
        <v>1.1021495545660619E-3</v>
      </c>
    </row>
    <row r="73" spans="2:19" ht="13.5" thickTop="1"/>
    <row r="74" spans="2:19">
      <c r="B74" s="13" t="s">
        <v>1110</v>
      </c>
      <c r="C74" s="18">
        <v>0</v>
      </c>
      <c r="D74" s="18">
        <v>0</v>
      </c>
      <c r="E74" s="18">
        <v>0</v>
      </c>
      <c r="F74" s="18">
        <v>0</v>
      </c>
      <c r="G74" s="18">
        <v>0</v>
      </c>
      <c r="H74" s="18">
        <v>0</v>
      </c>
      <c r="I74" s="18">
        <v>0</v>
      </c>
      <c r="J74" s="18">
        <v>0</v>
      </c>
      <c r="K74" s="18">
        <v>0</v>
      </c>
      <c r="L74" s="18">
        <v>0</v>
      </c>
      <c r="M74" s="18">
        <v>0</v>
      </c>
      <c r="N74" s="18">
        <v>0</v>
      </c>
      <c r="O74" s="18">
        <v>0</v>
      </c>
      <c r="P74" s="18">
        <v>0</v>
      </c>
      <c r="Q74" s="18">
        <v>0</v>
      </c>
      <c r="R74" s="33">
        <f t="shared" ref="R74" si="3">P74/$P$13</f>
        <v>0</v>
      </c>
      <c r="S74" s="33">
        <f>P74/'סיכום נכסי ההשקעה'!$C$48</f>
        <v>0</v>
      </c>
    </row>
    <row r="75" spans="2:19" ht="13.5" thickBot="1">
      <c r="B75" s="13" t="s">
        <v>1111</v>
      </c>
      <c r="C75" s="35"/>
      <c r="D75" s="34"/>
      <c r="E75" s="34"/>
      <c r="F75" s="34"/>
      <c r="G75" s="34"/>
      <c r="H75" s="34"/>
      <c r="I75" s="34"/>
      <c r="J75" s="30"/>
      <c r="K75" s="34"/>
      <c r="L75" s="30"/>
      <c r="M75" s="30"/>
      <c r="N75" s="19">
        <f>N74</f>
        <v>0</v>
      </c>
      <c r="O75" s="30"/>
      <c r="P75" s="19">
        <f>P74</f>
        <v>0</v>
      </c>
      <c r="Q75" s="30"/>
      <c r="R75" s="20">
        <f>R74</f>
        <v>0</v>
      </c>
      <c r="S75" s="20">
        <f>S74</f>
        <v>0</v>
      </c>
    </row>
    <row r="76" spans="2:19" ht="13.5" thickTop="1"/>
    <row r="77" spans="2:19" ht="13.5" thickBot="1">
      <c r="B77" s="4" t="s">
        <v>1112</v>
      </c>
      <c r="C77" s="12"/>
      <c r="D77" s="4"/>
      <c r="E77" s="4"/>
      <c r="F77" s="4"/>
      <c r="G77" s="4"/>
      <c r="H77" s="4"/>
      <c r="I77" s="4"/>
      <c r="J77" s="25">
        <v>4.99</v>
      </c>
      <c r="K77" s="4"/>
      <c r="M77" s="23">
        <v>2.4299999999999999E-2</v>
      </c>
      <c r="N77" s="22">
        <f>N60+N63+N72+N75</f>
        <v>332013924.83000004</v>
      </c>
      <c r="P77" s="22">
        <f>P60+P63+P72+P75</f>
        <v>428837.12999999995</v>
      </c>
      <c r="R77" s="23">
        <f>R60+R63+R72+R75</f>
        <v>1.0000000000000002</v>
      </c>
      <c r="S77" s="23">
        <f>S60+S63+S72+S75</f>
        <v>3.8774254430899151E-2</v>
      </c>
    </row>
    <row r="78" spans="2:19" ht="13.5" thickTop="1"/>
    <row r="80" spans="2:19">
      <c r="B80" s="4" t="s">
        <v>1113</v>
      </c>
      <c r="C80" s="12"/>
      <c r="D80" s="4"/>
      <c r="E80" s="4"/>
      <c r="F80" s="4"/>
      <c r="G80" s="4"/>
      <c r="H80" s="4"/>
      <c r="I80" s="4"/>
      <c r="K80" s="4"/>
    </row>
    <row r="81" spans="2:19">
      <c r="B81" s="13" t="s">
        <v>1114</v>
      </c>
      <c r="C81" s="18">
        <v>0</v>
      </c>
      <c r="D81" s="18">
        <v>0</v>
      </c>
      <c r="E81" s="18">
        <v>0</v>
      </c>
      <c r="F81" s="18">
        <v>0</v>
      </c>
      <c r="G81" s="18">
        <v>0</v>
      </c>
      <c r="H81" s="18">
        <v>0</v>
      </c>
      <c r="I81" s="18">
        <v>0</v>
      </c>
      <c r="J81" s="18">
        <v>0</v>
      </c>
      <c r="K81" s="18">
        <v>0</v>
      </c>
      <c r="L81" s="18">
        <v>0</v>
      </c>
      <c r="M81" s="18">
        <v>0</v>
      </c>
      <c r="N81" s="18">
        <v>0</v>
      </c>
      <c r="O81" s="18">
        <v>0</v>
      </c>
      <c r="P81" s="18">
        <v>0</v>
      </c>
      <c r="Q81" s="18">
        <v>0</v>
      </c>
      <c r="R81" s="33">
        <f t="shared" ref="R81" si="4">P81/$P$13</f>
        <v>0</v>
      </c>
      <c r="S81" s="33">
        <f>P81/'סיכום נכסי ההשקעה'!$C$48</f>
        <v>0</v>
      </c>
    </row>
    <row r="82" spans="2:19" ht="13.5" thickBot="1">
      <c r="B82" s="13" t="s">
        <v>1115</v>
      </c>
      <c r="C82" s="35"/>
      <c r="D82" s="34"/>
      <c r="E82" s="34"/>
      <c r="F82" s="34"/>
      <c r="G82" s="34"/>
      <c r="H82" s="34"/>
      <c r="I82" s="34"/>
      <c r="J82" s="30"/>
      <c r="K82" s="34"/>
      <c r="L82" s="30"/>
      <c r="M82" s="30"/>
      <c r="N82" s="19">
        <f>N81</f>
        <v>0</v>
      </c>
      <c r="O82" s="30"/>
      <c r="P82" s="19">
        <f>P81</f>
        <v>0</v>
      </c>
      <c r="Q82" s="30"/>
      <c r="R82" s="20">
        <f>R81</f>
        <v>0</v>
      </c>
      <c r="S82" s="20">
        <f>S81</f>
        <v>0</v>
      </c>
    </row>
    <row r="83" spans="2:19" ht="13.5" thickTop="1"/>
    <row r="84" spans="2:19">
      <c r="B84" s="13" t="s">
        <v>1116</v>
      </c>
      <c r="C84" s="18">
        <v>0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8">
        <v>0</v>
      </c>
      <c r="Q84" s="18">
        <v>0</v>
      </c>
      <c r="R84" s="33">
        <f t="shared" ref="R84" si="5">P84/$P$13</f>
        <v>0</v>
      </c>
      <c r="S84" s="33">
        <f>P84/'סיכום נכסי ההשקעה'!$C$48</f>
        <v>0</v>
      </c>
    </row>
    <row r="85" spans="2:19" ht="13.5" thickBot="1">
      <c r="B85" s="13" t="s">
        <v>1117</v>
      </c>
      <c r="C85" s="35"/>
      <c r="D85" s="34"/>
      <c r="E85" s="34"/>
      <c r="F85" s="34"/>
      <c r="G85" s="34"/>
      <c r="H85" s="34"/>
      <c r="I85" s="34"/>
      <c r="J85" s="30"/>
      <c r="K85" s="34"/>
      <c r="L85" s="30"/>
      <c r="M85" s="30"/>
      <c r="N85" s="19">
        <f>N84</f>
        <v>0</v>
      </c>
      <c r="O85" s="30"/>
      <c r="P85" s="19">
        <f>P84</f>
        <v>0</v>
      </c>
      <c r="Q85" s="30"/>
      <c r="R85" s="20">
        <f>R84</f>
        <v>0</v>
      </c>
      <c r="S85" s="20">
        <f>S84</f>
        <v>0</v>
      </c>
    </row>
    <row r="86" spans="2:19" ht="13.5" thickTop="1"/>
    <row r="87" spans="2:19" ht="13.5" thickBot="1">
      <c r="B87" s="4" t="s">
        <v>1118</v>
      </c>
      <c r="C87" s="12"/>
      <c r="D87" s="4"/>
      <c r="E87" s="4"/>
      <c r="F87" s="4"/>
      <c r="G87" s="4"/>
      <c r="H87" s="4"/>
      <c r="I87" s="4"/>
      <c r="K87" s="4"/>
      <c r="N87" s="22">
        <f>N82+N85</f>
        <v>0</v>
      </c>
      <c r="P87" s="22">
        <f>P82+P85</f>
        <v>0</v>
      </c>
      <c r="R87" s="23">
        <f>R82+R85</f>
        <v>0</v>
      </c>
      <c r="S87" s="23">
        <f>S82+S85</f>
        <v>0</v>
      </c>
    </row>
    <row r="88" spans="2:19" ht="13.5" thickTop="1"/>
    <row r="91" spans="2:19">
      <c r="B91" s="8" t="s">
        <v>109</v>
      </c>
      <c r="C91" s="15"/>
      <c r="D91" s="8"/>
      <c r="E91" s="8"/>
      <c r="F91" s="8"/>
      <c r="G91" s="8"/>
      <c r="H91" s="8"/>
      <c r="I91" s="8"/>
      <c r="K91" s="8"/>
    </row>
    <row r="95" spans="2:19">
      <c r="B95" s="2"/>
    </row>
  </sheetData>
  <pageMargins left="0.75" right="0.75" top="1" bottom="1" header="0.5" footer="0.5"/>
  <pageSetup paperSize="9" orientation="portrait"/>
  <ignoredErrors>
    <ignoredError sqref="L40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rightToLeft="1" workbookViewId="0">
      <selection activeCell="E18" sqref="E18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3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2" spans="2:13" ht="18">
      <c r="B2" s="1" t="s">
        <v>0</v>
      </c>
    </row>
    <row r="4" spans="2:13" ht="18">
      <c r="B4" s="1" t="s">
        <v>1119</v>
      </c>
    </row>
    <row r="6" spans="2:13">
      <c r="B6" s="2" t="s">
        <v>2</v>
      </c>
    </row>
    <row r="9" spans="2:13">
      <c r="B9" s="4" t="s">
        <v>73</v>
      </c>
      <c r="C9" s="4" t="s">
        <v>74</v>
      </c>
      <c r="D9" s="4" t="s">
        <v>158</v>
      </c>
      <c r="E9" s="4" t="s">
        <v>75</v>
      </c>
      <c r="F9" s="4" t="s">
        <v>159</v>
      </c>
      <c r="G9" s="4" t="s">
        <v>78</v>
      </c>
      <c r="H9" s="4" t="s">
        <v>114</v>
      </c>
      <c r="I9" s="4" t="s">
        <v>41</v>
      </c>
      <c r="J9" s="4" t="s">
        <v>705</v>
      </c>
      <c r="K9" s="4" t="s">
        <v>115</v>
      </c>
      <c r="L9" s="4" t="s">
        <v>116</v>
      </c>
      <c r="M9" s="4" t="s">
        <v>83</v>
      </c>
    </row>
    <row r="10" spans="2:13">
      <c r="B10" s="5"/>
      <c r="C10" s="5"/>
      <c r="D10" s="5"/>
      <c r="E10" s="5"/>
      <c r="F10" s="5"/>
      <c r="G10" s="5"/>
      <c r="H10" s="5" t="s">
        <v>119</v>
      </c>
      <c r="I10" s="5" t="s">
        <v>120</v>
      </c>
      <c r="J10" s="5" t="s">
        <v>85</v>
      </c>
      <c r="K10" s="5" t="s">
        <v>84</v>
      </c>
      <c r="L10" s="5" t="s">
        <v>84</v>
      </c>
      <c r="M10" s="5" t="s">
        <v>84</v>
      </c>
    </row>
    <row r="13" spans="2:13" ht="13.5" thickBot="1">
      <c r="B13" s="4" t="s">
        <v>1120</v>
      </c>
      <c r="C13" s="12"/>
      <c r="D13" s="4"/>
      <c r="E13" s="4"/>
      <c r="F13" s="4"/>
      <c r="G13" s="4"/>
      <c r="H13" s="22">
        <f>H21+H31</f>
        <v>16121</v>
      </c>
      <c r="J13" s="22">
        <f>J21+J31</f>
        <v>37.25</v>
      </c>
      <c r="L13" s="23">
        <f>L21+L31</f>
        <v>1</v>
      </c>
      <c r="M13" s="23">
        <f>M21+M31</f>
        <v>3.3680408633249497E-6</v>
      </c>
    </row>
    <row r="14" spans="2:13" ht="13.5" thickTop="1"/>
    <row r="16" spans="2:13">
      <c r="B16" s="4" t="s">
        <v>1121</v>
      </c>
      <c r="C16" s="12"/>
      <c r="D16" s="4"/>
      <c r="E16" s="4"/>
      <c r="F16" s="4"/>
      <c r="G16" s="4"/>
    </row>
    <row r="17" spans="2:13">
      <c r="B17" s="13" t="s">
        <v>353</v>
      </c>
      <c r="C17" s="14"/>
      <c r="D17" s="13"/>
      <c r="E17" s="13"/>
      <c r="F17" s="13"/>
      <c r="G17" s="13"/>
    </row>
    <row r="18" spans="2:13">
      <c r="B18" s="8" t="s">
        <v>1122</v>
      </c>
      <c r="C18" s="15">
        <v>6511984</v>
      </c>
      <c r="D18" s="18">
        <v>0</v>
      </c>
      <c r="E18" s="31">
        <v>651</v>
      </c>
      <c r="F18" s="8" t="s">
        <v>1476</v>
      </c>
      <c r="G18" s="8" t="s">
        <v>42</v>
      </c>
      <c r="H18" s="9">
        <v>16121</v>
      </c>
      <c r="I18" s="9">
        <v>231.06</v>
      </c>
      <c r="J18" s="9">
        <v>37.25</v>
      </c>
      <c r="K18" s="10">
        <v>0</v>
      </c>
      <c r="L18" s="10">
        <f>J18/$J$13</f>
        <v>1</v>
      </c>
      <c r="M18" s="10">
        <f>J18/'סיכום נכסי ההשקעה'!$C$48</f>
        <v>3.3680408633249497E-6</v>
      </c>
    </row>
    <row r="19" spans="2:13" ht="13.5" thickBot="1">
      <c r="B19" s="13" t="s">
        <v>418</v>
      </c>
      <c r="C19" s="14"/>
      <c r="D19" s="13"/>
      <c r="E19" s="13"/>
      <c r="F19" s="13"/>
      <c r="G19" s="13"/>
      <c r="H19" s="19">
        <f>H18</f>
        <v>16121</v>
      </c>
      <c r="J19" s="19">
        <f>J18</f>
        <v>37.25</v>
      </c>
      <c r="L19" s="20">
        <f>L18</f>
        <v>1</v>
      </c>
      <c r="M19" s="20">
        <f>M18</f>
        <v>3.3680408633249497E-6</v>
      </c>
    </row>
    <row r="20" spans="2:13" ht="13.5" thickTop="1"/>
    <row r="21" spans="2:13" ht="13.5" thickBot="1">
      <c r="B21" s="4" t="s">
        <v>1123</v>
      </c>
      <c r="C21" s="12"/>
      <c r="D21" s="4"/>
      <c r="E21" s="4"/>
      <c r="F21" s="4"/>
      <c r="G21" s="4"/>
      <c r="H21" s="22">
        <f>H19</f>
        <v>16121</v>
      </c>
      <c r="J21" s="22">
        <f>J19</f>
        <v>37.25</v>
      </c>
      <c r="L21" s="23">
        <f>L19</f>
        <v>1</v>
      </c>
      <c r="M21" s="23">
        <f>M19</f>
        <v>3.3680408633249497E-6</v>
      </c>
    </row>
    <row r="22" spans="2:13" ht="13.5" thickTop="1"/>
    <row r="24" spans="2:13">
      <c r="B24" s="4" t="s">
        <v>1124</v>
      </c>
      <c r="C24" s="12"/>
      <c r="D24" s="4"/>
      <c r="E24" s="4"/>
      <c r="F24" s="4"/>
      <c r="G24" s="4"/>
    </row>
    <row r="25" spans="2:13">
      <c r="B25" s="13" t="s">
        <v>420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33">
        <f>J25/$J$13</f>
        <v>0</v>
      </c>
      <c r="M25" s="33">
        <f>J25/'סיכום נכסי ההשקעה'!$C$48</f>
        <v>0</v>
      </c>
    </row>
    <row r="26" spans="2:13" ht="13.5" thickBot="1">
      <c r="B26" s="13" t="s">
        <v>425</v>
      </c>
      <c r="C26" s="14"/>
      <c r="D26" s="13"/>
      <c r="E26" s="13"/>
      <c r="F26" s="13"/>
      <c r="G26" s="13"/>
      <c r="H26" s="19">
        <f>H25</f>
        <v>0</v>
      </c>
      <c r="J26" s="19">
        <f>J25</f>
        <v>0</v>
      </c>
      <c r="L26" s="20">
        <f>L25</f>
        <v>0</v>
      </c>
      <c r="M26" s="20">
        <f>M25</f>
        <v>0</v>
      </c>
    </row>
    <row r="27" spans="2:13" ht="13.5" thickTop="1"/>
    <row r="28" spans="2:13">
      <c r="B28" s="13" t="s">
        <v>426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33">
        <f>J28/$J$13</f>
        <v>0</v>
      </c>
      <c r="M28" s="33">
        <f>J28/'סיכום נכסי ההשקעה'!$C$48</f>
        <v>0</v>
      </c>
    </row>
    <row r="29" spans="2:13" ht="13.5" thickBot="1">
      <c r="B29" s="13" t="s">
        <v>491</v>
      </c>
      <c r="C29" s="35"/>
      <c r="D29" s="34"/>
      <c r="E29" s="34"/>
      <c r="F29" s="34"/>
      <c r="G29" s="34"/>
      <c r="H29" s="19">
        <f>H28</f>
        <v>0</v>
      </c>
      <c r="I29" s="30"/>
      <c r="J29" s="19">
        <f>J28</f>
        <v>0</v>
      </c>
      <c r="K29" s="30"/>
      <c r="L29" s="20">
        <f>L28</f>
        <v>0</v>
      </c>
      <c r="M29" s="20">
        <f>M28</f>
        <v>0</v>
      </c>
    </row>
    <row r="30" spans="2:13" ht="13.5" thickTop="1"/>
    <row r="31" spans="2:13" ht="13.5" thickBot="1">
      <c r="B31" s="4" t="s">
        <v>1125</v>
      </c>
      <c r="C31" s="12"/>
      <c r="D31" s="4"/>
      <c r="E31" s="4"/>
      <c r="F31" s="4"/>
      <c r="G31" s="4"/>
      <c r="H31" s="22">
        <f>H26+H29</f>
        <v>0</v>
      </c>
      <c r="J31" s="22">
        <f>J26+J29</f>
        <v>0</v>
      </c>
      <c r="L31" s="23">
        <f>L26+L29</f>
        <v>0</v>
      </c>
      <c r="M31" s="23">
        <f>M26+M29</f>
        <v>0</v>
      </c>
    </row>
    <row r="32" spans="2:13" ht="13.5" thickTop="1"/>
    <row r="35" spans="2:7">
      <c r="B35" s="8" t="s">
        <v>109</v>
      </c>
      <c r="C35" s="15"/>
      <c r="D35" s="8"/>
      <c r="E35" s="8"/>
      <c r="F35" s="8"/>
      <c r="G35" s="8"/>
    </row>
    <row r="39" spans="2:7">
      <c r="B39" s="2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72"/>
  <sheetViews>
    <sheetView rightToLeft="1" workbookViewId="0"/>
  </sheetViews>
  <sheetFormatPr defaultColWidth="9.140625" defaultRowHeight="12.75"/>
  <cols>
    <col min="2" max="2" width="32.7109375" customWidth="1"/>
    <col min="3" max="3" width="18.7109375" customWidth="1"/>
    <col min="4" max="4" width="13.7109375" customWidth="1"/>
    <col min="5" max="5" width="14.7109375" customWidth="1"/>
    <col min="6" max="6" width="16.7109375" customWidth="1"/>
    <col min="7" max="7" width="11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2" spans="2:11" ht="18">
      <c r="B2" s="1" t="s">
        <v>0</v>
      </c>
    </row>
    <row r="4" spans="2:11" ht="18">
      <c r="B4" s="1" t="s">
        <v>1126</v>
      </c>
    </row>
    <row r="6" spans="2:11">
      <c r="B6" s="2" t="s">
        <v>2</v>
      </c>
    </row>
    <row r="9" spans="2:11">
      <c r="B9" s="4" t="s">
        <v>73</v>
      </c>
      <c r="C9" s="4" t="s">
        <v>74</v>
      </c>
      <c r="D9" s="4" t="s">
        <v>78</v>
      </c>
      <c r="E9" s="4" t="s">
        <v>112</v>
      </c>
      <c r="F9" s="4" t="s">
        <v>114</v>
      </c>
      <c r="G9" s="4" t="s">
        <v>41</v>
      </c>
      <c r="H9" s="4" t="s">
        <v>705</v>
      </c>
      <c r="I9" s="4" t="s">
        <v>115</v>
      </c>
      <c r="J9" s="4" t="s">
        <v>116</v>
      </c>
      <c r="K9" s="4" t="s">
        <v>83</v>
      </c>
    </row>
    <row r="10" spans="2:11">
      <c r="B10" s="5"/>
      <c r="C10" s="5"/>
      <c r="D10" s="5"/>
      <c r="E10" s="5" t="s">
        <v>117</v>
      </c>
      <c r="F10" s="5" t="s">
        <v>119</v>
      </c>
      <c r="G10" s="5" t="s">
        <v>120</v>
      </c>
      <c r="H10" s="5" t="s">
        <v>85</v>
      </c>
      <c r="I10" s="5" t="s">
        <v>84</v>
      </c>
      <c r="J10" s="5" t="s">
        <v>84</v>
      </c>
      <c r="K10" s="5" t="s">
        <v>84</v>
      </c>
    </row>
    <row r="13" spans="2:11" ht="13.5" thickBot="1">
      <c r="B13" s="4" t="s">
        <v>1127</v>
      </c>
      <c r="C13" s="12"/>
      <c r="D13" s="4"/>
      <c r="E13" s="4"/>
      <c r="F13" s="22">
        <f>F36+F64</f>
        <v>96936940.280000001</v>
      </c>
      <c r="H13" s="22">
        <f>H36+H64</f>
        <v>388798.26</v>
      </c>
      <c r="J13" s="23">
        <f>J36+J64</f>
        <v>1</v>
      </c>
      <c r="K13" s="23">
        <f>K36+K64</f>
        <v>3.5154051738782235E-2</v>
      </c>
    </row>
    <row r="14" spans="2:11" ht="13.5" thickTop="1"/>
    <row r="16" spans="2:11">
      <c r="B16" s="4" t="s">
        <v>1128</v>
      </c>
      <c r="C16" s="12"/>
      <c r="D16" s="4"/>
      <c r="E16" s="4"/>
    </row>
    <row r="17" spans="2:11">
      <c r="B17" s="13" t="s">
        <v>1129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21">
        <f>H17/$H$13</f>
        <v>0</v>
      </c>
      <c r="K17" s="21">
        <f>H17/'סיכום נכסי ההשקעה'!$C$48</f>
        <v>0</v>
      </c>
    </row>
    <row r="18" spans="2:11" ht="13.5" thickBot="1">
      <c r="B18" s="13" t="s">
        <v>1130</v>
      </c>
      <c r="C18" s="14"/>
      <c r="D18" s="13"/>
      <c r="E18" s="13"/>
      <c r="F18" s="19">
        <f>F17</f>
        <v>0</v>
      </c>
      <c r="H18" s="19">
        <f>H17</f>
        <v>0</v>
      </c>
      <c r="J18" s="20">
        <f>J17</f>
        <v>0</v>
      </c>
      <c r="K18" s="20">
        <f>K17</f>
        <v>0</v>
      </c>
    </row>
    <row r="19" spans="2:11" ht="13.5" thickTop="1"/>
    <row r="20" spans="2:11">
      <c r="B20" s="13" t="s">
        <v>1131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21">
        <f>H20/$H$13</f>
        <v>0</v>
      </c>
      <c r="K20" s="21">
        <f>H20/'סיכום נכסי ההשקעה'!$C$48</f>
        <v>0</v>
      </c>
    </row>
    <row r="21" spans="2:11" ht="13.5" thickBot="1">
      <c r="B21" s="13" t="s">
        <v>1132</v>
      </c>
      <c r="C21" s="35"/>
      <c r="D21" s="34"/>
      <c r="E21" s="34"/>
      <c r="F21" s="19">
        <f>F20</f>
        <v>0</v>
      </c>
      <c r="G21" s="30"/>
      <c r="H21" s="19">
        <f>H20</f>
        <v>0</v>
      </c>
      <c r="I21" s="30"/>
      <c r="J21" s="20">
        <f>J20</f>
        <v>0</v>
      </c>
      <c r="K21" s="20">
        <f>K20</f>
        <v>0</v>
      </c>
    </row>
    <row r="22" spans="2:11" ht="13.5" thickTop="1"/>
    <row r="23" spans="2:11">
      <c r="B23" s="13" t="s">
        <v>1133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21">
        <f>H23/$H$13</f>
        <v>0</v>
      </c>
      <c r="K23" s="21">
        <f>H23/'סיכום נכסי ההשקעה'!$C$48</f>
        <v>0</v>
      </c>
    </row>
    <row r="24" spans="2:11" ht="13.5" thickBot="1">
      <c r="B24" s="13" t="s">
        <v>1134</v>
      </c>
      <c r="C24" s="35"/>
      <c r="D24" s="34"/>
      <c r="E24" s="34"/>
      <c r="F24" s="19">
        <f>F23</f>
        <v>0</v>
      </c>
      <c r="G24" s="30"/>
      <c r="H24" s="19">
        <f>H23</f>
        <v>0</v>
      </c>
      <c r="I24" s="30"/>
      <c r="J24" s="20">
        <f>J23</f>
        <v>0</v>
      </c>
      <c r="K24" s="20">
        <f>K23</f>
        <v>0</v>
      </c>
    </row>
    <row r="25" spans="2:11" ht="13.5" thickTop="1"/>
    <row r="26" spans="2:11">
      <c r="B26" s="13" t="s">
        <v>1135</v>
      </c>
      <c r="C26" s="14"/>
      <c r="D26" s="13"/>
      <c r="E26" s="13"/>
    </row>
    <row r="27" spans="2:11">
      <c r="B27" s="8" t="s">
        <v>1136</v>
      </c>
      <c r="C27" s="15">
        <v>61000907</v>
      </c>
      <c r="D27" s="8" t="s">
        <v>44</v>
      </c>
      <c r="E27" s="38">
        <v>42222</v>
      </c>
      <c r="F27" s="9">
        <v>1410530.53</v>
      </c>
      <c r="G27" s="9">
        <v>595.22</v>
      </c>
      <c r="H27" s="9">
        <v>8395.76</v>
      </c>
      <c r="J27" s="21">
        <f t="shared" ref="J27:J33" si="0">H27/$H$13</f>
        <v>2.1594129562205345E-2</v>
      </c>
      <c r="K27" s="21">
        <f>H27/'סיכום נכסי ההשקעה'!$C$48</f>
        <v>7.5912114788373377E-4</v>
      </c>
    </row>
    <row r="28" spans="2:11">
      <c r="B28" s="8" t="s">
        <v>1137</v>
      </c>
      <c r="C28" s="15">
        <v>60305448</v>
      </c>
      <c r="D28" s="8" t="s">
        <v>42</v>
      </c>
      <c r="E28" s="39">
        <v>41148</v>
      </c>
      <c r="F28" s="9">
        <v>3994930</v>
      </c>
      <c r="G28" s="9">
        <v>474.38</v>
      </c>
      <c r="H28" s="9">
        <v>18951.14</v>
      </c>
      <c r="I28" s="10">
        <v>4.7000000000000002E-3</v>
      </c>
      <c r="J28" s="21">
        <f t="shared" si="0"/>
        <v>4.8742862172274123E-2</v>
      </c>
      <c r="K28" s="21">
        <f>H28/'סיכום נכסי ההשקעה'!$C$48</f>
        <v>1.713509098700456E-3</v>
      </c>
    </row>
    <row r="29" spans="2:11">
      <c r="B29" s="8" t="s">
        <v>1138</v>
      </c>
      <c r="C29" s="15">
        <v>60381886</v>
      </c>
      <c r="D29" s="8" t="s">
        <v>42</v>
      </c>
      <c r="E29" s="38">
        <v>42072</v>
      </c>
      <c r="F29" s="9">
        <v>331696.84999999998</v>
      </c>
      <c r="G29" s="9">
        <v>404.94</v>
      </c>
      <c r="H29" s="9">
        <v>1343.18</v>
      </c>
      <c r="J29" s="21">
        <f t="shared" si="0"/>
        <v>3.4546965307920875E-3</v>
      </c>
      <c r="K29" s="21">
        <f>H29/'סיכום נכסי ההשקעה'!$C$48</f>
        <v>1.2144658058525655E-4</v>
      </c>
    </row>
    <row r="30" spans="2:11">
      <c r="B30" s="8" t="s">
        <v>1139</v>
      </c>
      <c r="C30" s="15">
        <v>60289790</v>
      </c>
      <c r="D30" s="8" t="s">
        <v>42</v>
      </c>
      <c r="E30" s="39">
        <v>41086</v>
      </c>
      <c r="F30" s="9">
        <v>3539643</v>
      </c>
      <c r="G30" s="9">
        <v>370.08</v>
      </c>
      <c r="H30" s="9">
        <v>13099.6</v>
      </c>
      <c r="I30" s="10">
        <v>1.3599999999999999E-2</v>
      </c>
      <c r="J30" s="21">
        <f t="shared" si="0"/>
        <v>3.3692537615780484E-2</v>
      </c>
      <c r="K30" s="21">
        <f>H30/'סיכום נכסי ההשקעה'!$C$48</f>
        <v>1.1844292105560139E-3</v>
      </c>
    </row>
    <row r="31" spans="2:11">
      <c r="B31" s="8" t="s">
        <v>1140</v>
      </c>
      <c r="C31" s="15">
        <v>60391067</v>
      </c>
      <c r="D31" s="8" t="s">
        <v>42</v>
      </c>
      <c r="E31" s="38">
        <v>42205</v>
      </c>
      <c r="F31" s="9">
        <v>2590380</v>
      </c>
      <c r="G31" s="9">
        <v>392.3</v>
      </c>
      <c r="H31" s="9">
        <v>10162.06</v>
      </c>
      <c r="J31" s="21">
        <f t="shared" si="0"/>
        <v>2.6137102568308816E-2</v>
      </c>
      <c r="K31" s="21">
        <f>H31/'סיכום נכסי ההשקעה'!$C$48</f>
        <v>9.1882505598818627E-4</v>
      </c>
    </row>
    <row r="32" spans="2:11">
      <c r="B32" s="8" t="s">
        <v>1141</v>
      </c>
      <c r="C32" s="15">
        <v>200265676</v>
      </c>
      <c r="D32" s="8" t="s">
        <v>90</v>
      </c>
      <c r="E32" s="39">
        <v>40149</v>
      </c>
      <c r="F32" s="9">
        <v>987500</v>
      </c>
      <c r="G32" s="9">
        <v>29.96</v>
      </c>
      <c r="H32" s="9">
        <v>295.89</v>
      </c>
      <c r="I32" s="10">
        <v>1.9800000000000002E-2</v>
      </c>
      <c r="J32" s="21">
        <f t="shared" si="0"/>
        <v>7.6103735649434229E-4</v>
      </c>
      <c r="K32" s="21">
        <f>H32/'סיכום נכסי ההשקעה'!$C$48</f>
        <v>2.6753546605348172E-5</v>
      </c>
    </row>
    <row r="33" spans="2:11">
      <c r="B33" s="8" t="s">
        <v>1142</v>
      </c>
      <c r="C33" s="15">
        <v>200329043</v>
      </c>
      <c r="D33" s="8" t="s">
        <v>90</v>
      </c>
      <c r="E33" s="39">
        <v>40787</v>
      </c>
      <c r="F33" s="9">
        <v>16543550.890000001</v>
      </c>
      <c r="G33" s="9">
        <v>123.9</v>
      </c>
      <c r="H33" s="9">
        <v>20497.46</v>
      </c>
      <c r="I33" s="10">
        <v>8.2699999999999996E-2</v>
      </c>
      <c r="J33" s="21">
        <f t="shared" si="0"/>
        <v>5.2720040465201665E-2</v>
      </c>
      <c r="K33" s="21">
        <f>H33/'סיכום נכסי ההשקעה'!$C$48</f>
        <v>1.8533230301843926E-3</v>
      </c>
    </row>
    <row r="34" spans="2:11" ht="13.5" thickBot="1">
      <c r="B34" s="13" t="s">
        <v>1143</v>
      </c>
      <c r="C34" s="14"/>
      <c r="D34" s="13"/>
      <c r="E34" s="13"/>
      <c r="F34" s="19">
        <f>SUM(F27:F33)</f>
        <v>29398231.27</v>
      </c>
      <c r="H34" s="19">
        <f>SUM(H27:H33)</f>
        <v>72745.09</v>
      </c>
      <c r="J34" s="20">
        <f>SUM(J27:J33)</f>
        <v>0.18710240627105684</v>
      </c>
      <c r="K34" s="20">
        <f>SUM(K27:K33)</f>
        <v>6.5774076705033867E-3</v>
      </c>
    </row>
    <row r="35" spans="2:11" ht="13.5" thickTop="1"/>
    <row r="36" spans="2:11" ht="13.5" thickBot="1">
      <c r="B36" s="4" t="s">
        <v>1144</v>
      </c>
      <c r="C36" s="12"/>
      <c r="D36" s="4"/>
      <c r="E36" s="4"/>
      <c r="F36" s="22">
        <f>F18+F21+F24+F34</f>
        <v>29398231.27</v>
      </c>
      <c r="H36" s="22">
        <f>H18+H21+H24+H34</f>
        <v>72745.09</v>
      </c>
      <c r="J36" s="23">
        <f>J18+J21+J24+J34</f>
        <v>0.18710240627105684</v>
      </c>
      <c r="K36" s="23">
        <f>K18+K21+K24+K34</f>
        <v>6.5774076705033867E-3</v>
      </c>
    </row>
    <row r="37" spans="2:11" ht="13.5" thickTop="1"/>
    <row r="39" spans="2:11">
      <c r="B39" s="4" t="s">
        <v>1145</v>
      </c>
      <c r="C39" s="12"/>
      <c r="D39" s="4"/>
      <c r="E39" s="4"/>
    </row>
    <row r="40" spans="2:11">
      <c r="B40" s="13" t="s">
        <v>1129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21">
        <f>H40/$H$13</f>
        <v>0</v>
      </c>
      <c r="K40" s="21">
        <f>H40/'סיכום נכסי ההשקעה'!$C$48</f>
        <v>0</v>
      </c>
    </row>
    <row r="41" spans="2:11" ht="13.5" thickBot="1">
      <c r="B41" s="13" t="s">
        <v>1130</v>
      </c>
      <c r="C41" s="35"/>
      <c r="D41" s="34"/>
      <c r="E41" s="34"/>
      <c r="F41" s="19">
        <f>F40</f>
        <v>0</v>
      </c>
      <c r="G41" s="30"/>
      <c r="H41" s="19">
        <f>H40</f>
        <v>0</v>
      </c>
      <c r="I41" s="30"/>
      <c r="J41" s="20">
        <f>J40</f>
        <v>0</v>
      </c>
      <c r="K41" s="20">
        <f>K40</f>
        <v>0</v>
      </c>
    </row>
    <row r="42" spans="2:11" ht="13.5" thickTop="1"/>
    <row r="43" spans="2:11">
      <c r="B43" s="13" t="s">
        <v>1131</v>
      </c>
      <c r="C43" s="14"/>
      <c r="D43" s="13"/>
      <c r="E43" s="13"/>
    </row>
    <row r="44" spans="2:11">
      <c r="B44" s="8" t="s">
        <v>1146</v>
      </c>
      <c r="C44" s="15">
        <v>60353828</v>
      </c>
      <c r="D44" s="8" t="s">
        <v>42</v>
      </c>
      <c r="E44" s="39">
        <v>41331</v>
      </c>
      <c r="F44" s="9">
        <v>6049401</v>
      </c>
      <c r="G44" s="9">
        <v>549.24</v>
      </c>
      <c r="H44" s="9">
        <v>33225.800000000003</v>
      </c>
      <c r="I44" s="10">
        <v>5.1000000000000004E-3</v>
      </c>
      <c r="J44" s="21">
        <f t="shared" ref="J44:J45" si="1">H44/$H$13</f>
        <v>8.5457686976274025E-2</v>
      </c>
      <c r="K44" s="21">
        <f>H44/'סיכום נכסי ההשקעה'!$C$48</f>
        <v>3.004183949440594E-3</v>
      </c>
    </row>
    <row r="45" spans="2:11">
      <c r="B45" s="8" t="s">
        <v>1147</v>
      </c>
      <c r="C45" s="15">
        <v>60326147</v>
      </c>
      <c r="D45" s="8" t="s">
        <v>42</v>
      </c>
      <c r="E45" s="39">
        <v>41360</v>
      </c>
      <c r="F45" s="9">
        <v>72820</v>
      </c>
      <c r="G45" s="9">
        <v>46404.15</v>
      </c>
      <c r="H45" s="9">
        <v>33791.5</v>
      </c>
      <c r="I45" s="10">
        <v>0</v>
      </c>
      <c r="J45" s="21">
        <f t="shared" si="1"/>
        <v>8.6912683199765348E-2</v>
      </c>
      <c r="K45" s="21">
        <f>H45/'סיכום נכסי ההשקעה'!$C$48</f>
        <v>3.0553329619609406E-3</v>
      </c>
    </row>
    <row r="46" spans="2:11" ht="13.5" thickBot="1">
      <c r="B46" s="13" t="s">
        <v>1132</v>
      </c>
      <c r="C46" s="14"/>
      <c r="D46" s="13"/>
      <c r="E46" s="13"/>
      <c r="F46" s="19">
        <f>SUM(F44:F45)</f>
        <v>6122221</v>
      </c>
      <c r="H46" s="19">
        <f>SUM(H44:H45)</f>
        <v>67017.3</v>
      </c>
      <c r="J46" s="20">
        <f>SUM(J44:J45)</f>
        <v>0.17237037017603937</v>
      </c>
      <c r="K46" s="20">
        <f>SUM(K44:K45)</f>
        <v>6.059516911401535E-3</v>
      </c>
    </row>
    <row r="47" spans="2:11" ht="13.5" thickTop="1"/>
    <row r="48" spans="2:11">
      <c r="B48" s="13" t="s">
        <v>1133</v>
      </c>
      <c r="C48" s="14"/>
      <c r="D48" s="13"/>
      <c r="E48" s="13"/>
    </row>
    <row r="49" spans="2:11">
      <c r="B49" s="8" t="s">
        <v>1148</v>
      </c>
      <c r="C49" s="15">
        <v>60374568</v>
      </c>
      <c r="D49" s="8" t="s">
        <v>42</v>
      </c>
      <c r="E49" s="39">
        <v>41976</v>
      </c>
      <c r="F49" s="9">
        <v>3893370</v>
      </c>
      <c r="G49" s="9">
        <v>392.3</v>
      </c>
      <c r="H49" s="9">
        <v>15273.69</v>
      </c>
      <c r="J49" s="21">
        <f t="shared" ref="J49:J56" si="2">H49/$H$13</f>
        <v>3.9284357908391875E-2</v>
      </c>
      <c r="K49" s="21">
        <f>H49/'סיכום נכסי ההשקעה'!$C$48</f>
        <v>1.3810043504364471E-3</v>
      </c>
    </row>
    <row r="50" spans="2:11">
      <c r="B50" s="8" t="s">
        <v>1149</v>
      </c>
      <c r="C50" s="15">
        <v>60374816</v>
      </c>
      <c r="D50" s="8" t="s">
        <v>42</v>
      </c>
      <c r="E50" s="39">
        <v>41977</v>
      </c>
      <c r="F50" s="9">
        <v>6790976.4000000004</v>
      </c>
      <c r="G50" s="9">
        <v>392.3</v>
      </c>
      <c r="H50" s="9">
        <v>26641</v>
      </c>
      <c r="J50" s="21">
        <f t="shared" si="2"/>
        <v>6.8521397189380426E-2</v>
      </c>
      <c r="K50" s="21">
        <f>H50/'סיכום נכסי ההשקעה'!$C$48</f>
        <v>2.4088047420091274E-3</v>
      </c>
    </row>
    <row r="51" spans="2:11">
      <c r="B51" s="8" t="s">
        <v>1150</v>
      </c>
      <c r="C51" s="15">
        <v>100239524</v>
      </c>
      <c r="D51" s="8" t="s">
        <v>42</v>
      </c>
      <c r="E51" s="39">
        <v>39492</v>
      </c>
      <c r="F51" s="9">
        <v>8747196.3000000007</v>
      </c>
      <c r="G51" s="9">
        <v>267.47000000000003</v>
      </c>
      <c r="H51" s="9">
        <v>23396.13</v>
      </c>
      <c r="I51" s="10">
        <v>9.6100000000000005E-2</v>
      </c>
      <c r="J51" s="21">
        <f t="shared" si="2"/>
        <v>6.017550078542018E-2</v>
      </c>
      <c r="K51" s="21">
        <f>H51/'סיכום נכסי ההשקעה'!$C$48</f>
        <v>2.1154126680177922E-3</v>
      </c>
    </row>
    <row r="52" spans="2:11">
      <c r="B52" s="8" t="s">
        <v>1151</v>
      </c>
      <c r="C52" s="15">
        <v>60335643</v>
      </c>
      <c r="D52" s="8" t="s">
        <v>44</v>
      </c>
      <c r="E52" s="39">
        <v>41480</v>
      </c>
      <c r="F52" s="9">
        <v>1633003</v>
      </c>
      <c r="G52" s="9">
        <v>670.12</v>
      </c>
      <c r="H52" s="9">
        <v>10943</v>
      </c>
      <c r="J52" s="21">
        <f t="shared" si="2"/>
        <v>2.8145702092391051E-2</v>
      </c>
      <c r="K52" s="21">
        <f>H52/'סיכום נכסי ההשקעה'!$C$48</f>
        <v>9.8943546758026649E-4</v>
      </c>
    </row>
    <row r="53" spans="2:11">
      <c r="B53" s="8" t="s">
        <v>1152</v>
      </c>
      <c r="C53" s="15">
        <v>60298742</v>
      </c>
      <c r="D53" s="8" t="s">
        <v>42</v>
      </c>
      <c r="E53" s="39">
        <v>41008</v>
      </c>
      <c r="F53" s="9">
        <v>5933168.3899999997</v>
      </c>
      <c r="G53" s="9">
        <v>369.63</v>
      </c>
      <c r="H53" s="9">
        <v>21930.82</v>
      </c>
      <c r="I53" s="10">
        <v>5.9999999999999995E-4</v>
      </c>
      <c r="J53" s="21">
        <f t="shared" si="2"/>
        <v>5.6406682478465822E-2</v>
      </c>
      <c r="K53" s="21">
        <f>H53/'סיכום נכסי ההשקעה'!$C$48</f>
        <v>1.9829234342610491E-3</v>
      </c>
    </row>
    <row r="54" spans="2:11">
      <c r="B54" s="8" t="s">
        <v>1153</v>
      </c>
      <c r="C54" s="15">
        <v>60392594</v>
      </c>
      <c r="D54" s="8" t="s">
        <v>42</v>
      </c>
      <c r="E54" s="38">
        <v>42234</v>
      </c>
      <c r="F54" s="9">
        <v>349132.18</v>
      </c>
      <c r="G54" s="9">
        <v>392.3</v>
      </c>
      <c r="H54" s="9">
        <v>1369.65</v>
      </c>
      <c r="J54" s="21">
        <f t="shared" si="2"/>
        <v>3.5227781111983373E-3</v>
      </c>
      <c r="K54" s="21">
        <f>H54/'סיכום נכסי ההשקעה'!$C$48</f>
        <v>1.238399239853159E-4</v>
      </c>
    </row>
    <row r="55" spans="2:11">
      <c r="B55" s="8" t="s">
        <v>1154</v>
      </c>
      <c r="C55" s="15">
        <v>60358561</v>
      </c>
      <c r="D55" s="8" t="s">
        <v>42</v>
      </c>
      <c r="E55" s="39">
        <v>41814</v>
      </c>
      <c r="F55" s="9">
        <v>6572778.1600000001</v>
      </c>
      <c r="G55" s="9">
        <v>344.95</v>
      </c>
      <c r="H55" s="9">
        <v>22672.959999999999</v>
      </c>
      <c r="I55" s="10">
        <v>5.4999999999999997E-3</v>
      </c>
      <c r="J55" s="21">
        <f t="shared" si="2"/>
        <v>5.8315487317252911E-2</v>
      </c>
      <c r="K55" s="21">
        <f>H55/'סיכום נכסי ההשקעה'!$C$48</f>
        <v>2.0500256583230081E-3</v>
      </c>
    </row>
    <row r="56" spans="2:11">
      <c r="B56" s="8" t="s">
        <v>1155</v>
      </c>
      <c r="C56" s="15">
        <v>60310729</v>
      </c>
      <c r="D56" s="8" t="s">
        <v>42</v>
      </c>
      <c r="E56" s="39">
        <v>41171</v>
      </c>
      <c r="F56" s="9">
        <v>2355036</v>
      </c>
      <c r="G56" s="9">
        <v>484.42</v>
      </c>
      <c r="H56" s="9">
        <v>11408.25</v>
      </c>
      <c r="J56" s="21">
        <f t="shared" si="2"/>
        <v>2.9342338106142757E-2</v>
      </c>
      <c r="K56" s="21">
        <f>H56/'סיכום נכסי ההשקעה'!$C$48</f>
        <v>1.0315020719201841E-3</v>
      </c>
    </row>
    <row r="57" spans="2:11" ht="13.5" thickBot="1">
      <c r="B57" s="13" t="s">
        <v>1134</v>
      </c>
      <c r="C57" s="14"/>
      <c r="D57" s="13"/>
      <c r="E57" s="13"/>
      <c r="F57" s="19">
        <f>SUM(F49:F56)</f>
        <v>36274660.430000007</v>
      </c>
      <c r="H57" s="19">
        <f>SUM(H49:H56)</f>
        <v>133635.5</v>
      </c>
      <c r="J57" s="20">
        <f>SUM(J49:J56)</f>
        <v>0.34371424398864336</v>
      </c>
      <c r="K57" s="20">
        <f>SUM(K49:K56)</f>
        <v>1.208294831653319E-2</v>
      </c>
    </row>
    <row r="58" spans="2:11" ht="13.5" thickTop="1"/>
    <row r="59" spans="2:11">
      <c r="B59" s="13" t="s">
        <v>1135</v>
      </c>
      <c r="C59" s="14"/>
      <c r="D59" s="13"/>
      <c r="E59" s="13"/>
    </row>
    <row r="60" spans="2:11">
      <c r="B60" s="8" t="s">
        <v>1156</v>
      </c>
      <c r="C60" s="15">
        <v>60616067</v>
      </c>
      <c r="D60" s="8" t="s">
        <v>42</v>
      </c>
      <c r="E60" s="38">
        <v>42082</v>
      </c>
      <c r="F60" s="9">
        <v>2140410.8799999999</v>
      </c>
      <c r="G60" s="9">
        <v>377.75</v>
      </c>
      <c r="H60" s="9">
        <v>8085.4</v>
      </c>
      <c r="J60" s="21">
        <f t="shared" ref="J60:J61" si="3">H60/$H$13</f>
        <v>2.0795874960963044E-2</v>
      </c>
      <c r="K60" s="21">
        <f>H60/'סיכום נכסי ההשקעה'!$C$48</f>
        <v>7.3105926433094087E-4</v>
      </c>
    </row>
    <row r="61" spans="2:11">
      <c r="B61" s="8" t="s">
        <v>1157</v>
      </c>
      <c r="C61" s="15">
        <v>60317799</v>
      </c>
      <c r="D61" s="8" t="s">
        <v>42</v>
      </c>
      <c r="E61" s="39">
        <v>41249</v>
      </c>
      <c r="F61" s="9">
        <v>23001416.699999999</v>
      </c>
      <c r="G61" s="9">
        <v>466.56</v>
      </c>
      <c r="H61" s="9">
        <v>107314.97</v>
      </c>
      <c r="I61" s="10">
        <v>8.8000000000000005E-3</v>
      </c>
      <c r="J61" s="21">
        <f t="shared" si="3"/>
        <v>0.27601710460329737</v>
      </c>
      <c r="K61" s="21">
        <f>H61/'סיכום נכסי ההשקעה'!$C$48</f>
        <v>9.7031195760131847E-3</v>
      </c>
    </row>
    <row r="62" spans="2:11" ht="13.5" thickBot="1">
      <c r="B62" s="13" t="s">
        <v>1143</v>
      </c>
      <c r="C62" s="14"/>
      <c r="D62" s="13"/>
      <c r="E62" s="13"/>
      <c r="F62" s="19">
        <f>SUM(F60:F61)</f>
        <v>25141827.579999998</v>
      </c>
      <c r="H62" s="19">
        <f>SUM(H60:H61)</f>
        <v>115400.37</v>
      </c>
      <c r="J62" s="20">
        <f>SUM(J60:J61)</f>
        <v>0.29681297956426039</v>
      </c>
      <c r="K62" s="20">
        <f>SUM(K60:K61)</f>
        <v>1.0434178840344126E-2</v>
      </c>
    </row>
    <row r="63" spans="2:11" ht="13.5" thickTop="1"/>
    <row r="64" spans="2:11" ht="13.5" thickBot="1">
      <c r="B64" s="4" t="s">
        <v>1158</v>
      </c>
      <c r="C64" s="12"/>
      <c r="D64" s="4"/>
      <c r="E64" s="4"/>
      <c r="F64" s="22">
        <f>F41+F46+F57+F62</f>
        <v>67538709.010000005</v>
      </c>
      <c r="H64" s="22">
        <f>H41+H46+H57+H62</f>
        <v>316053.17</v>
      </c>
      <c r="J64" s="23">
        <f>J41+J46+J57+J62</f>
        <v>0.8128975937289431</v>
      </c>
      <c r="K64" s="23">
        <f>K41+K46+K57+K62</f>
        <v>2.857664406827885E-2</v>
      </c>
    </row>
    <row r="65" spans="2:5" ht="13.5" thickTop="1"/>
    <row r="68" spans="2:5">
      <c r="B68" s="8" t="s">
        <v>109</v>
      </c>
      <c r="C68" s="15"/>
      <c r="D68" s="8"/>
      <c r="E68" s="8"/>
    </row>
    <row r="72" spans="2:5">
      <c r="B72" s="2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2" spans="2:12" ht="18">
      <c r="B2" s="1" t="s">
        <v>0</v>
      </c>
    </row>
    <row r="4" spans="2:12" ht="18">
      <c r="B4" s="1" t="s">
        <v>1159</v>
      </c>
    </row>
    <row r="6" spans="2:12">
      <c r="B6" s="2" t="s">
        <v>2</v>
      </c>
    </row>
    <row r="9" spans="2:12">
      <c r="B9" s="4" t="s">
        <v>73</v>
      </c>
      <c r="C9" s="4" t="s">
        <v>74</v>
      </c>
      <c r="D9" s="4" t="s">
        <v>159</v>
      </c>
      <c r="E9" s="4" t="s">
        <v>78</v>
      </c>
      <c r="F9" s="4" t="s">
        <v>112</v>
      </c>
      <c r="G9" s="4" t="s">
        <v>114</v>
      </c>
      <c r="H9" s="4" t="s">
        <v>41</v>
      </c>
      <c r="I9" s="4" t="s">
        <v>705</v>
      </c>
      <c r="J9" s="4" t="s">
        <v>115</v>
      </c>
      <c r="K9" s="4" t="s">
        <v>116</v>
      </c>
      <c r="L9" s="4" t="s">
        <v>83</v>
      </c>
    </row>
    <row r="10" spans="2:12">
      <c r="B10" s="5"/>
      <c r="C10" s="5"/>
      <c r="D10" s="5"/>
      <c r="E10" s="5"/>
      <c r="F10" s="5" t="s">
        <v>117</v>
      </c>
      <c r="G10" s="5" t="s">
        <v>119</v>
      </c>
      <c r="H10" s="5" t="s">
        <v>120</v>
      </c>
      <c r="I10" s="5" t="s">
        <v>85</v>
      </c>
      <c r="J10" s="5" t="s">
        <v>84</v>
      </c>
      <c r="K10" s="5" t="s">
        <v>84</v>
      </c>
      <c r="L10" s="5" t="s">
        <v>84</v>
      </c>
    </row>
    <row r="13" spans="2:12" ht="13.5" thickBot="1">
      <c r="B13" s="4" t="s">
        <v>1160</v>
      </c>
      <c r="C13" s="12"/>
      <c r="D13" s="4"/>
      <c r="E13" s="4"/>
      <c r="F13" s="4"/>
      <c r="G13" s="22">
        <f>G20+G27</f>
        <v>0</v>
      </c>
      <c r="I13" s="22">
        <f>I20+I27</f>
        <v>0</v>
      </c>
      <c r="K13" s="23">
        <f>K20+K27</f>
        <v>0</v>
      </c>
      <c r="L13" s="23">
        <f>L20+L27</f>
        <v>0</v>
      </c>
    </row>
    <row r="14" spans="2:12" ht="13.5" thickTop="1"/>
    <row r="16" spans="2:12">
      <c r="B16" s="4" t="s">
        <v>1161</v>
      </c>
      <c r="C16" s="12"/>
      <c r="D16" s="4"/>
      <c r="E16" s="4"/>
      <c r="F16" s="4"/>
    </row>
    <row r="17" spans="2:12">
      <c r="B17" s="13" t="s">
        <v>650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21">
        <v>0</v>
      </c>
      <c r="L17" s="21">
        <f>I17/'סיכום נכסי ההשקעה'!$C$48</f>
        <v>0</v>
      </c>
    </row>
    <row r="18" spans="2:12" ht="13.5" thickBot="1">
      <c r="B18" s="13" t="s">
        <v>652</v>
      </c>
      <c r="C18" s="14"/>
      <c r="D18" s="13"/>
      <c r="E18" s="13"/>
      <c r="F18" s="13"/>
      <c r="G18" s="19">
        <f>G17</f>
        <v>0</v>
      </c>
      <c r="I18" s="19">
        <f>I17</f>
        <v>0</v>
      </c>
      <c r="K18" s="20">
        <f>K17</f>
        <v>0</v>
      </c>
      <c r="L18" s="20">
        <f>L17</f>
        <v>0</v>
      </c>
    </row>
    <row r="19" spans="2:12" ht="13.5" thickTop="1"/>
    <row r="20" spans="2:12" ht="13.5" thickBot="1">
      <c r="B20" s="4" t="s">
        <v>1162</v>
      </c>
      <c r="C20" s="12"/>
      <c r="D20" s="4"/>
      <c r="E20" s="4"/>
      <c r="F20" s="4"/>
      <c r="G20" s="22">
        <f>G18</f>
        <v>0</v>
      </c>
      <c r="I20" s="22">
        <f>I18</f>
        <v>0</v>
      </c>
      <c r="K20" s="23">
        <f>K18</f>
        <v>0</v>
      </c>
      <c r="L20" s="23">
        <f>L18</f>
        <v>0</v>
      </c>
    </row>
    <row r="21" spans="2:12" ht="13.5" thickTop="1"/>
    <row r="23" spans="2:12">
      <c r="B23" s="4" t="s">
        <v>1163</v>
      </c>
      <c r="C23" s="12"/>
      <c r="D23" s="4"/>
      <c r="E23" s="4"/>
      <c r="F23" s="4"/>
    </row>
    <row r="24" spans="2:12">
      <c r="B24" s="13" t="s">
        <v>653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21">
        <v>0</v>
      </c>
      <c r="L24" s="21">
        <f>I24/'סיכום נכסי ההשקעה'!$C$48</f>
        <v>0</v>
      </c>
    </row>
    <row r="25" spans="2:12" ht="13.5" thickBot="1">
      <c r="B25" s="13" t="s">
        <v>654</v>
      </c>
      <c r="C25" s="35"/>
      <c r="D25" s="34"/>
      <c r="E25" s="34"/>
      <c r="F25" s="34"/>
      <c r="G25" s="19">
        <f>G24</f>
        <v>0</v>
      </c>
      <c r="H25" s="30"/>
      <c r="I25" s="19">
        <f>I24</f>
        <v>0</v>
      </c>
      <c r="J25" s="30"/>
      <c r="K25" s="20">
        <f>K24</f>
        <v>0</v>
      </c>
      <c r="L25" s="20">
        <f>L24</f>
        <v>0</v>
      </c>
    </row>
    <row r="26" spans="2:12" ht="13.5" thickTop="1"/>
    <row r="27" spans="2:12" ht="13.5" thickBot="1">
      <c r="B27" s="4" t="s">
        <v>1164</v>
      </c>
      <c r="C27" s="12"/>
      <c r="D27" s="4"/>
      <c r="E27" s="4"/>
      <c r="F27" s="4"/>
      <c r="G27" s="22">
        <f>G25</f>
        <v>0</v>
      </c>
      <c r="I27" s="22">
        <f>I25</f>
        <v>0</v>
      </c>
      <c r="K27" s="23">
        <f>K25</f>
        <v>0</v>
      </c>
      <c r="L27" s="23">
        <f>L25</f>
        <v>0</v>
      </c>
    </row>
    <row r="28" spans="2:12" ht="13.5" thickTop="1"/>
    <row r="31" spans="2:12">
      <c r="B31" s="8" t="s">
        <v>109</v>
      </c>
      <c r="C31" s="15"/>
      <c r="D31" s="8"/>
      <c r="E31" s="8"/>
      <c r="F31" s="8"/>
    </row>
    <row r="35" spans="2:2">
      <c r="B35" s="2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rightToLeft="1" topLeftCell="A2" workbookViewId="0">
      <selection activeCell="A2" sqref="A2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2" spans="2:12" ht="18">
      <c r="B2" s="1" t="s">
        <v>0</v>
      </c>
    </row>
    <row r="4" spans="2:12" ht="18">
      <c r="B4" s="1" t="s">
        <v>1165</v>
      </c>
    </row>
    <row r="6" spans="2:12">
      <c r="B6" s="2" t="s">
        <v>2</v>
      </c>
    </row>
    <row r="9" spans="2:12">
      <c r="B9" s="4" t="s">
        <v>73</v>
      </c>
      <c r="C9" s="4" t="s">
        <v>74</v>
      </c>
      <c r="D9" s="4" t="s">
        <v>159</v>
      </c>
      <c r="E9" s="4" t="s">
        <v>112</v>
      </c>
      <c r="F9" s="4" t="s">
        <v>78</v>
      </c>
      <c r="G9" s="4" t="s">
        <v>114</v>
      </c>
      <c r="H9" s="4" t="s">
        <v>41</v>
      </c>
      <c r="I9" s="4" t="s">
        <v>705</v>
      </c>
      <c r="J9" s="4" t="s">
        <v>115</v>
      </c>
      <c r="K9" s="4" t="s">
        <v>116</v>
      </c>
      <c r="L9" s="4" t="s">
        <v>83</v>
      </c>
    </row>
    <row r="10" spans="2:12">
      <c r="B10" s="5"/>
      <c r="C10" s="5"/>
      <c r="D10" s="5"/>
      <c r="E10" s="5" t="s">
        <v>117</v>
      </c>
      <c r="F10" s="5"/>
      <c r="G10" s="5" t="s">
        <v>119</v>
      </c>
      <c r="H10" s="5" t="s">
        <v>120</v>
      </c>
      <c r="I10" s="5" t="s">
        <v>85</v>
      </c>
      <c r="J10" s="5" t="s">
        <v>84</v>
      </c>
      <c r="K10" s="5" t="s">
        <v>84</v>
      </c>
      <c r="L10" s="5" t="s">
        <v>84</v>
      </c>
    </row>
    <row r="13" spans="2:12" ht="13.5" thickBot="1">
      <c r="B13" s="4" t="s">
        <v>1166</v>
      </c>
      <c r="C13" s="12"/>
      <c r="D13" s="4"/>
      <c r="E13" s="4"/>
      <c r="F13" s="4"/>
      <c r="G13" s="22">
        <f>G32+G51</f>
        <v>0</v>
      </c>
      <c r="I13" s="22">
        <f>I32+I51</f>
        <v>0</v>
      </c>
      <c r="K13" s="23">
        <f>K32+K51</f>
        <v>0</v>
      </c>
      <c r="L13" s="23">
        <f>L32+L51</f>
        <v>0</v>
      </c>
    </row>
    <row r="14" spans="2:12" ht="13.5" thickTop="1"/>
    <row r="16" spans="2:12">
      <c r="B16" s="4" t="s">
        <v>1167</v>
      </c>
      <c r="C16" s="12"/>
      <c r="D16" s="4"/>
      <c r="E16" s="4"/>
      <c r="F16" s="4"/>
    </row>
    <row r="17" spans="2:12">
      <c r="B17" s="13" t="s">
        <v>1168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21">
        <v>0</v>
      </c>
      <c r="L17" s="21">
        <f>I17/'סיכום נכסי ההשקעה'!$C$48</f>
        <v>0</v>
      </c>
    </row>
    <row r="18" spans="2:12" ht="13.5" thickBot="1">
      <c r="B18" s="13" t="s">
        <v>1169</v>
      </c>
      <c r="C18" s="14"/>
      <c r="D18" s="13"/>
      <c r="E18" s="13"/>
      <c r="F18" s="13"/>
      <c r="G18" s="19">
        <f>G17</f>
        <v>0</v>
      </c>
      <c r="I18" s="19">
        <f>I17</f>
        <v>0</v>
      </c>
      <c r="K18" s="20">
        <f>K17</f>
        <v>0</v>
      </c>
      <c r="L18" s="20">
        <f>L17</f>
        <v>0</v>
      </c>
    </row>
    <row r="19" spans="2:12" ht="13.5" thickTop="1"/>
    <row r="20" spans="2:12">
      <c r="B20" s="13" t="s">
        <v>1170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21">
        <v>0</v>
      </c>
      <c r="L20" s="21">
        <f>I20/'סיכום נכסי ההשקעה'!$C$48</f>
        <v>0</v>
      </c>
    </row>
    <row r="21" spans="2:12" ht="13.5" thickBot="1">
      <c r="B21" s="13" t="s">
        <v>1171</v>
      </c>
      <c r="C21" s="35"/>
      <c r="D21" s="34"/>
      <c r="E21" s="34"/>
      <c r="F21" s="34"/>
      <c r="G21" s="19">
        <f>G20</f>
        <v>0</v>
      </c>
      <c r="H21" s="30"/>
      <c r="I21" s="19">
        <f>I20</f>
        <v>0</v>
      </c>
      <c r="J21" s="30"/>
      <c r="K21" s="20">
        <f>K20</f>
        <v>0</v>
      </c>
      <c r="L21" s="20">
        <f>L20</f>
        <v>0</v>
      </c>
    </row>
    <row r="22" spans="2:12" ht="13.5" thickTop="1"/>
    <row r="23" spans="2:12">
      <c r="B23" s="13" t="s">
        <v>1172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21">
        <v>0</v>
      </c>
      <c r="L23" s="21">
        <f>I23/'סיכום נכסי ההשקעה'!$C$48</f>
        <v>0</v>
      </c>
    </row>
    <row r="24" spans="2:12" ht="13.5" thickBot="1">
      <c r="B24" s="13" t="s">
        <v>1173</v>
      </c>
      <c r="C24" s="35"/>
      <c r="D24" s="34"/>
      <c r="E24" s="34"/>
      <c r="F24" s="34"/>
      <c r="G24" s="19">
        <f>G23</f>
        <v>0</v>
      </c>
      <c r="H24" s="30"/>
      <c r="I24" s="19">
        <f>I23</f>
        <v>0</v>
      </c>
      <c r="J24" s="30"/>
      <c r="K24" s="20">
        <f>K23</f>
        <v>0</v>
      </c>
      <c r="L24" s="20">
        <f>L23</f>
        <v>0</v>
      </c>
    </row>
    <row r="25" spans="2:12" ht="13.5" thickTop="1"/>
    <row r="26" spans="2:12">
      <c r="B26" s="13" t="s">
        <v>1174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21">
        <v>0</v>
      </c>
      <c r="L26" s="21">
        <f>I26/'סיכום נכסי ההשקעה'!$C$48</f>
        <v>0</v>
      </c>
    </row>
    <row r="27" spans="2:12" ht="13.5" thickBot="1">
      <c r="B27" s="13" t="s">
        <v>1175</v>
      </c>
      <c r="C27" s="35"/>
      <c r="D27" s="34"/>
      <c r="E27" s="34"/>
      <c r="F27" s="34"/>
      <c r="G27" s="19">
        <f>G26</f>
        <v>0</v>
      </c>
      <c r="H27" s="30"/>
      <c r="I27" s="19">
        <f>I26</f>
        <v>0</v>
      </c>
      <c r="J27" s="30"/>
      <c r="K27" s="20">
        <f>K26</f>
        <v>0</v>
      </c>
      <c r="L27" s="20">
        <f>L26</f>
        <v>0</v>
      </c>
    </row>
    <row r="28" spans="2:12" ht="13.5" thickTop="1"/>
    <row r="29" spans="2:12">
      <c r="B29" s="13" t="s">
        <v>1176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21">
        <v>0</v>
      </c>
      <c r="L29" s="21">
        <f>I29/'סיכום נכסי ההשקעה'!$C$48</f>
        <v>0</v>
      </c>
    </row>
    <row r="30" spans="2:12" ht="13.5" thickBot="1">
      <c r="B30" s="13" t="s">
        <v>1177</v>
      </c>
      <c r="C30" s="35"/>
      <c r="D30" s="34"/>
      <c r="E30" s="34"/>
      <c r="F30" s="34"/>
      <c r="G30" s="19">
        <f>G29</f>
        <v>0</v>
      </c>
      <c r="H30" s="30"/>
      <c r="I30" s="19">
        <f>I29</f>
        <v>0</v>
      </c>
      <c r="J30" s="30"/>
      <c r="K30" s="20">
        <f>K29</f>
        <v>0</v>
      </c>
      <c r="L30" s="20">
        <f>L29</f>
        <v>0</v>
      </c>
    </row>
    <row r="31" spans="2:12" ht="13.5" thickTop="1"/>
    <row r="32" spans="2:12" ht="13.5" thickBot="1">
      <c r="B32" s="4" t="s">
        <v>1178</v>
      </c>
      <c r="C32" s="12"/>
      <c r="D32" s="4"/>
      <c r="E32" s="4"/>
      <c r="F32" s="4"/>
      <c r="G32" s="22">
        <f>G18+G21+G24+G27+G30</f>
        <v>0</v>
      </c>
      <c r="I32" s="22">
        <f>I18+I21+I24+I27+I30</f>
        <v>0</v>
      </c>
      <c r="K32" s="23">
        <f>K18+K21+K24+K27+K30</f>
        <v>0</v>
      </c>
      <c r="L32" s="23">
        <f>L18+L21+L24+L27+L30</f>
        <v>0</v>
      </c>
    </row>
    <row r="33" spans="2:12" ht="13.5" thickTop="1"/>
    <row r="35" spans="2:12">
      <c r="B35" s="4" t="s">
        <v>1179</v>
      </c>
      <c r="C35" s="12"/>
      <c r="D35" s="4"/>
      <c r="E35" s="4"/>
      <c r="F35" s="4"/>
    </row>
    <row r="36" spans="2:12">
      <c r="B36" s="13" t="s">
        <v>1168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21">
        <v>0</v>
      </c>
      <c r="L36" s="21">
        <f>I36/'סיכום נכסי ההשקעה'!$C$48</f>
        <v>0</v>
      </c>
    </row>
    <row r="37" spans="2:12" ht="13.5" thickBot="1">
      <c r="B37" s="13" t="s">
        <v>1169</v>
      </c>
      <c r="C37" s="35"/>
      <c r="D37" s="34"/>
      <c r="E37" s="34"/>
      <c r="F37" s="34"/>
      <c r="G37" s="19">
        <f>G36</f>
        <v>0</v>
      </c>
      <c r="H37" s="30"/>
      <c r="I37" s="19">
        <f>I36</f>
        <v>0</v>
      </c>
      <c r="J37" s="30"/>
      <c r="K37" s="20">
        <f>K36</f>
        <v>0</v>
      </c>
      <c r="L37" s="20">
        <f>L36</f>
        <v>0</v>
      </c>
    </row>
    <row r="38" spans="2:12" ht="13.5" thickTop="1"/>
    <row r="39" spans="2:12">
      <c r="B39" s="13" t="s">
        <v>1180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21">
        <v>0</v>
      </c>
      <c r="L39" s="21">
        <f>I39/'סיכום נכסי ההשקעה'!$C$48</f>
        <v>0</v>
      </c>
    </row>
    <row r="40" spans="2:12" ht="13.5" thickBot="1">
      <c r="B40" s="13" t="s">
        <v>1181</v>
      </c>
      <c r="C40" s="35"/>
      <c r="D40" s="34"/>
      <c r="E40" s="34"/>
      <c r="F40" s="34"/>
      <c r="G40" s="19">
        <f>G39</f>
        <v>0</v>
      </c>
      <c r="H40" s="30"/>
      <c r="I40" s="19">
        <f>I39</f>
        <v>0</v>
      </c>
      <c r="J40" s="30"/>
      <c r="K40" s="20">
        <f>K39</f>
        <v>0</v>
      </c>
      <c r="L40" s="20">
        <f>L39</f>
        <v>0</v>
      </c>
    </row>
    <row r="41" spans="2:12" ht="13.5" thickTop="1"/>
    <row r="42" spans="2:12">
      <c r="B42" s="13" t="s">
        <v>1174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21">
        <v>0</v>
      </c>
      <c r="L42" s="21">
        <f>I42/'סיכום נכסי ההשקעה'!$C$48</f>
        <v>0</v>
      </c>
    </row>
    <row r="43" spans="2:12" ht="13.5" thickBot="1">
      <c r="B43" s="13" t="s">
        <v>1175</v>
      </c>
      <c r="C43" s="35"/>
      <c r="D43" s="34"/>
      <c r="E43" s="34"/>
      <c r="F43" s="34"/>
      <c r="G43" s="19">
        <f>G42</f>
        <v>0</v>
      </c>
      <c r="H43" s="30"/>
      <c r="I43" s="19">
        <f>I42</f>
        <v>0</v>
      </c>
      <c r="J43" s="30"/>
      <c r="K43" s="20">
        <f>K42</f>
        <v>0</v>
      </c>
      <c r="L43" s="20">
        <f>L42</f>
        <v>0</v>
      </c>
    </row>
    <row r="44" spans="2:12" ht="13.5" thickTop="1"/>
    <row r="45" spans="2:12">
      <c r="B45" s="13" t="s">
        <v>1182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21">
        <v>0</v>
      </c>
      <c r="L45" s="21">
        <f>I45/'סיכום נכסי ההשקעה'!$C$48</f>
        <v>0</v>
      </c>
    </row>
    <row r="46" spans="2:12" ht="13.5" thickBot="1">
      <c r="B46" s="13" t="s">
        <v>1183</v>
      </c>
      <c r="C46" s="35"/>
      <c r="D46" s="34"/>
      <c r="E46" s="34"/>
      <c r="F46" s="34"/>
      <c r="G46" s="19">
        <f>G45</f>
        <v>0</v>
      </c>
      <c r="H46" s="30"/>
      <c r="I46" s="19">
        <f>I45</f>
        <v>0</v>
      </c>
      <c r="J46" s="30"/>
      <c r="K46" s="20">
        <f>K45</f>
        <v>0</v>
      </c>
      <c r="L46" s="20">
        <f>L45</f>
        <v>0</v>
      </c>
    </row>
    <row r="47" spans="2:12" ht="13.5" thickTop="1"/>
    <row r="48" spans="2:12">
      <c r="B48" s="13" t="s">
        <v>1176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21">
        <v>0</v>
      </c>
      <c r="L48" s="21">
        <f>I48/'סיכום נכסי ההשקעה'!$C$48</f>
        <v>0</v>
      </c>
    </row>
    <row r="49" spans="2:12" ht="13.5" thickBot="1">
      <c r="B49" s="13" t="s">
        <v>1177</v>
      </c>
      <c r="C49" s="35"/>
      <c r="D49" s="34"/>
      <c r="E49" s="34"/>
      <c r="F49" s="34"/>
      <c r="G49" s="19">
        <f>G48</f>
        <v>0</v>
      </c>
      <c r="H49" s="30"/>
      <c r="I49" s="19">
        <f>I48</f>
        <v>0</v>
      </c>
      <c r="J49" s="30"/>
      <c r="K49" s="20">
        <f>K48</f>
        <v>0</v>
      </c>
      <c r="L49" s="20">
        <f>L48</f>
        <v>0</v>
      </c>
    </row>
    <row r="50" spans="2:12" ht="13.5" thickTop="1"/>
    <row r="51" spans="2:12" ht="13.5" thickBot="1">
      <c r="B51" s="4" t="s">
        <v>1184</v>
      </c>
      <c r="C51" s="12"/>
      <c r="D51" s="4"/>
      <c r="E51" s="4"/>
      <c r="F51" s="4"/>
      <c r="G51" s="22">
        <f>G37+G40+G43+G46+G49</f>
        <v>0</v>
      </c>
      <c r="I51" s="22">
        <f>I37+I40+I43+I46+I49</f>
        <v>0</v>
      </c>
      <c r="K51" s="23">
        <f>K37+K40+K43+K46+K49</f>
        <v>0</v>
      </c>
      <c r="L51" s="23">
        <f>L37+L40+L43+L46+L49</f>
        <v>0</v>
      </c>
    </row>
    <row r="52" spans="2:12" ht="13.5" thickTop="1"/>
    <row r="55" spans="2:12">
      <c r="B55" s="8" t="s">
        <v>109</v>
      </c>
      <c r="C55" s="15"/>
      <c r="D55" s="8"/>
      <c r="E55" s="8"/>
      <c r="F55" s="8"/>
    </row>
    <row r="59" spans="2:12">
      <c r="B59" s="2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rightToLeft="1" workbookViewId="0"/>
  </sheetViews>
  <sheetFormatPr defaultColWidth="9.140625" defaultRowHeight="12.75"/>
  <cols>
    <col min="2" max="2" width="55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3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2" spans="2:12" ht="18">
      <c r="B2" s="1" t="s">
        <v>0</v>
      </c>
    </row>
    <row r="4" spans="2:12" ht="18">
      <c r="B4" s="1" t="s">
        <v>72</v>
      </c>
    </row>
    <row r="6" spans="2:12">
      <c r="B6" s="2" t="s">
        <v>2</v>
      </c>
    </row>
    <row r="9" spans="2:12">
      <c r="B9" s="4" t="s">
        <v>73</v>
      </c>
      <c r="C9" s="4" t="s">
        <v>74</v>
      </c>
      <c r="D9" s="4" t="s">
        <v>75</v>
      </c>
      <c r="E9" s="4" t="s">
        <v>76</v>
      </c>
      <c r="F9" s="4" t="s">
        <v>77</v>
      </c>
      <c r="G9" s="4" t="s">
        <v>78</v>
      </c>
      <c r="H9" s="4" t="s">
        <v>79</v>
      </c>
      <c r="I9" s="4" t="s">
        <v>80</v>
      </c>
      <c r="J9" s="4" t="s">
        <v>81</v>
      </c>
      <c r="K9" s="4" t="s">
        <v>82</v>
      </c>
      <c r="L9" s="4" t="s">
        <v>83</v>
      </c>
    </row>
    <row r="10" spans="2:12">
      <c r="B10" s="5"/>
      <c r="C10" s="5"/>
      <c r="D10" s="5"/>
      <c r="E10" s="5"/>
      <c r="F10" s="5"/>
      <c r="G10" s="5"/>
      <c r="H10" s="5" t="s">
        <v>84</v>
      </c>
      <c r="I10" s="5" t="s">
        <v>84</v>
      </c>
      <c r="J10" s="5" t="s">
        <v>85</v>
      </c>
      <c r="K10" s="5" t="s">
        <v>84</v>
      </c>
      <c r="L10" s="5" t="s">
        <v>84</v>
      </c>
    </row>
    <row r="13" spans="2:12" ht="13.5" thickBot="1">
      <c r="B13" s="4" t="s">
        <v>86</v>
      </c>
      <c r="C13" s="12"/>
      <c r="D13" s="4"/>
      <c r="E13" s="4"/>
      <c r="F13" s="4"/>
      <c r="G13" s="4"/>
      <c r="J13" s="22">
        <f>J46+J56</f>
        <v>407185.63</v>
      </c>
      <c r="K13" s="23">
        <f>K46+K56</f>
        <v>1</v>
      </c>
      <c r="L13" s="23">
        <f>L46+L56</f>
        <v>3.6816586330166809E-2</v>
      </c>
    </row>
    <row r="14" spans="2:12" ht="13.5" thickTop="1"/>
    <row r="16" spans="2:12">
      <c r="B16" s="4" t="s">
        <v>87</v>
      </c>
      <c r="C16" s="12"/>
      <c r="D16" s="4"/>
      <c r="E16" s="4"/>
      <c r="F16" s="4"/>
      <c r="G16" s="4"/>
    </row>
    <row r="17" spans="2:12">
      <c r="B17" s="13" t="s">
        <v>88</v>
      </c>
      <c r="C17" s="14"/>
      <c r="D17" s="13"/>
      <c r="E17" s="13"/>
      <c r="F17" s="13"/>
      <c r="G17" s="13"/>
    </row>
    <row r="18" spans="2:12">
      <c r="B18" s="8" t="s">
        <v>1451</v>
      </c>
      <c r="C18" s="15">
        <v>4</v>
      </c>
      <c r="D18" s="8">
        <v>1134</v>
      </c>
      <c r="E18" s="8" t="s">
        <v>89</v>
      </c>
      <c r="F18" s="18">
        <v>0</v>
      </c>
      <c r="G18" s="8" t="s">
        <v>90</v>
      </c>
      <c r="H18" s="18">
        <v>0</v>
      </c>
      <c r="I18" s="18">
        <v>0</v>
      </c>
      <c r="J18" s="9">
        <v>0</v>
      </c>
      <c r="K18" s="10">
        <f>J18/$J$13</f>
        <v>0</v>
      </c>
      <c r="L18" s="10">
        <f>J18/'סיכום נכסי ההשקעה'!$C$48</f>
        <v>0</v>
      </c>
    </row>
    <row r="19" spans="2:12" ht="13.5" thickBot="1">
      <c r="B19" s="13" t="s">
        <v>91</v>
      </c>
      <c r="C19" s="14"/>
      <c r="D19" s="13"/>
      <c r="E19" s="13"/>
      <c r="F19" s="13"/>
      <c r="G19" s="13"/>
      <c r="J19" s="19">
        <f>J18</f>
        <v>0</v>
      </c>
      <c r="K19" s="20">
        <f>K18</f>
        <v>0</v>
      </c>
      <c r="L19" s="20">
        <f>L18</f>
        <v>0</v>
      </c>
    </row>
    <row r="20" spans="2:12" ht="13.5" thickTop="1"/>
    <row r="21" spans="2:12">
      <c r="B21" s="13" t="s">
        <v>92</v>
      </c>
      <c r="C21" s="14"/>
      <c r="D21" s="13"/>
      <c r="E21" s="13"/>
      <c r="F21" s="13"/>
      <c r="G21" s="13"/>
    </row>
    <row r="22" spans="2:12">
      <c r="B22" s="8" t="s">
        <v>1452</v>
      </c>
      <c r="C22" s="15">
        <v>1000280</v>
      </c>
      <c r="D22" s="8">
        <v>1134</v>
      </c>
      <c r="E22" s="8" t="s">
        <v>89</v>
      </c>
      <c r="F22" s="18">
        <v>0</v>
      </c>
      <c r="G22" s="8" t="s">
        <v>42</v>
      </c>
      <c r="H22" s="18">
        <v>0</v>
      </c>
      <c r="I22" s="18">
        <v>0</v>
      </c>
      <c r="J22" s="9">
        <v>110112.48</v>
      </c>
      <c r="K22" s="10">
        <f t="shared" ref="K22:K25" si="0">J22/$J$13</f>
        <v>0.27042329563545747</v>
      </c>
      <c r="L22" s="10">
        <f>J22/'סיכום נכסי ההשקעה'!$C$48</f>
        <v>9.9560626094510399E-3</v>
      </c>
    </row>
    <row r="23" spans="2:12">
      <c r="B23" s="8" t="s">
        <v>1453</v>
      </c>
      <c r="C23" s="15">
        <v>1000298</v>
      </c>
      <c r="D23" s="8">
        <v>1134</v>
      </c>
      <c r="E23" s="8" t="s">
        <v>89</v>
      </c>
      <c r="F23" s="18">
        <v>0</v>
      </c>
      <c r="G23" s="8" t="s">
        <v>47</v>
      </c>
      <c r="H23" s="18">
        <v>0</v>
      </c>
      <c r="I23" s="18">
        <v>0</v>
      </c>
      <c r="J23" s="9">
        <v>33890.230000000003</v>
      </c>
      <c r="K23" s="10">
        <f t="shared" si="0"/>
        <v>8.3230417537082546E-2</v>
      </c>
      <c r="L23" s="10">
        <f>J23/'סיכום נכסי ההשקעה'!$C$48</f>
        <v>3.0642598525498291E-3</v>
      </c>
    </row>
    <row r="24" spans="2:12">
      <c r="B24" s="8" t="s">
        <v>1454</v>
      </c>
      <c r="C24" s="15">
        <v>1000306</v>
      </c>
      <c r="D24" s="8">
        <v>1134</v>
      </c>
      <c r="E24" s="8" t="s">
        <v>89</v>
      </c>
      <c r="F24" s="18">
        <v>0</v>
      </c>
      <c r="G24" s="8" t="s">
        <v>44</v>
      </c>
      <c r="H24" s="18">
        <v>0</v>
      </c>
      <c r="I24" s="18">
        <v>0</v>
      </c>
      <c r="J24" s="9">
        <v>78.63</v>
      </c>
      <c r="K24" s="10">
        <f t="shared" si="0"/>
        <v>1.9310602881540784E-4</v>
      </c>
      <c r="L24" s="10">
        <f>J24/'סיכום נכסי ההשקעה'!$C$48</f>
        <v>7.1095047807581422E-6</v>
      </c>
    </row>
    <row r="25" spans="2:12">
      <c r="B25" s="8" t="s">
        <v>1455</v>
      </c>
      <c r="C25" s="15" t="s">
        <v>93</v>
      </c>
      <c r="D25" s="8">
        <v>662</v>
      </c>
      <c r="E25" s="8" t="s">
        <v>89</v>
      </c>
      <c r="F25" s="18">
        <v>0</v>
      </c>
      <c r="G25" s="8" t="s">
        <v>47</v>
      </c>
      <c r="H25" s="18">
        <v>0</v>
      </c>
      <c r="I25" s="18">
        <v>0</v>
      </c>
      <c r="J25" s="9">
        <v>0</v>
      </c>
      <c r="K25" s="10">
        <f t="shared" si="0"/>
        <v>0</v>
      </c>
      <c r="L25" s="10">
        <f>J25/'סיכום נכסי ההשקעה'!$C$48</f>
        <v>0</v>
      </c>
    </row>
    <row r="26" spans="2:12" ht="13.5" thickBot="1">
      <c r="B26" s="13" t="s">
        <v>94</v>
      </c>
      <c r="C26" s="14"/>
      <c r="D26" s="13"/>
      <c r="E26" s="13"/>
      <c r="F26" s="13"/>
      <c r="G26" s="13"/>
      <c r="J26" s="19">
        <f>SUM(J22:J25)</f>
        <v>144081.34</v>
      </c>
      <c r="K26" s="20">
        <f>SUM(K22:K25)</f>
        <v>0.35384681920135541</v>
      </c>
      <c r="L26" s="20">
        <f>SUM(L22:L25)</f>
        <v>1.3027431966781628E-2</v>
      </c>
    </row>
    <row r="27" spans="2:12" ht="13.5" thickTop="1"/>
    <row r="28" spans="2:12">
      <c r="B28" s="13" t="s">
        <v>95</v>
      </c>
      <c r="C28" s="14"/>
      <c r="D28" s="13"/>
      <c r="E28" s="13"/>
      <c r="F28" s="13"/>
      <c r="G28" s="13"/>
    </row>
    <row r="29" spans="2:12">
      <c r="B29" s="8" t="s">
        <v>1456</v>
      </c>
      <c r="C29" s="15" t="s">
        <v>96</v>
      </c>
      <c r="D29" s="8">
        <v>662</v>
      </c>
      <c r="E29" s="8" t="s">
        <v>89</v>
      </c>
      <c r="F29" s="18">
        <v>0</v>
      </c>
      <c r="G29" s="8" t="s">
        <v>90</v>
      </c>
      <c r="H29" s="50">
        <v>1E-4</v>
      </c>
      <c r="I29" s="18">
        <v>0</v>
      </c>
      <c r="J29" s="9">
        <v>4350.33</v>
      </c>
      <c r="K29" s="10">
        <f t="shared" ref="K29:K31" si="1">J29/$J$13</f>
        <v>1.0683898643476195E-2</v>
      </c>
      <c r="L29" s="10">
        <f>J29/'סיכום נכסי ההשקעה'!$C$48</f>
        <v>3.933446767502934E-4</v>
      </c>
    </row>
    <row r="30" spans="2:12">
      <c r="B30" s="8" t="s">
        <v>1457</v>
      </c>
      <c r="C30" s="15">
        <v>10020</v>
      </c>
      <c r="D30" s="8">
        <v>1134</v>
      </c>
      <c r="E30" s="8" t="s">
        <v>89</v>
      </c>
      <c r="F30" s="18">
        <v>0</v>
      </c>
      <c r="G30" s="8" t="s">
        <v>90</v>
      </c>
      <c r="H30" s="50">
        <v>2.0000000000000001E-4</v>
      </c>
      <c r="I30" s="18">
        <v>0</v>
      </c>
      <c r="J30" s="9">
        <v>21841.81</v>
      </c>
      <c r="K30" s="10">
        <f t="shared" si="1"/>
        <v>5.3640915569638355E-2</v>
      </c>
      <c r="L30" s="10">
        <f>J30/'סיכום נכסי ההשקעה'!$C$48</f>
        <v>1.9748753988987791E-3</v>
      </c>
    </row>
    <row r="31" spans="2:12">
      <c r="B31" s="8" t="s">
        <v>1458</v>
      </c>
      <c r="C31" s="15">
        <v>10010</v>
      </c>
      <c r="D31" s="8">
        <v>1134</v>
      </c>
      <c r="E31" s="8" t="s">
        <v>89</v>
      </c>
      <c r="F31" s="18">
        <v>0</v>
      </c>
      <c r="G31" s="8" t="s">
        <v>90</v>
      </c>
      <c r="H31" s="50">
        <v>2.0000000000000001E-4</v>
      </c>
      <c r="I31" s="18">
        <v>0</v>
      </c>
      <c r="J31" s="9">
        <v>236912.15</v>
      </c>
      <c r="K31" s="10">
        <f t="shared" si="1"/>
        <v>0.58182836658553005</v>
      </c>
      <c r="L31" s="10">
        <f>J31/'סיכום נכסי ההשקעה'!$C$48</f>
        <v>2.1420934287736108E-2</v>
      </c>
    </row>
    <row r="32" spans="2:12" ht="13.5" thickBot="1">
      <c r="B32" s="13" t="s">
        <v>97</v>
      </c>
      <c r="C32" s="14"/>
      <c r="D32" s="13"/>
      <c r="E32" s="13"/>
      <c r="F32" s="13"/>
      <c r="G32" s="13"/>
      <c r="J32" s="19">
        <f>SUM(J29:J31)</f>
        <v>263104.28999999998</v>
      </c>
      <c r="K32" s="20">
        <f>SUM(K29:K31)</f>
        <v>0.64615318079864459</v>
      </c>
      <c r="L32" s="20">
        <f>SUM(L29:L31)</f>
        <v>2.3789154363385179E-2</v>
      </c>
    </row>
    <row r="33" spans="2:12" ht="13.5" thickTop="1"/>
    <row r="34" spans="2:12">
      <c r="B34" s="13" t="s">
        <v>98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9">
        <v>0</v>
      </c>
      <c r="K34" s="10">
        <f>J34/$J$13</f>
        <v>0</v>
      </c>
      <c r="L34" s="10">
        <f>J34/'סיכום נכסי ההשקעה'!$C$48</f>
        <v>0</v>
      </c>
    </row>
    <row r="35" spans="2:12" ht="13.5" thickBot="1">
      <c r="B35" s="13" t="s">
        <v>99</v>
      </c>
      <c r="C35" s="14"/>
      <c r="D35" s="13"/>
      <c r="E35" s="13"/>
      <c r="F35" s="13"/>
      <c r="G35" s="13"/>
      <c r="J35" s="19">
        <f>J34</f>
        <v>0</v>
      </c>
      <c r="K35" s="20">
        <f>K34</f>
        <v>0</v>
      </c>
      <c r="L35" s="20">
        <f>L34</f>
        <v>0</v>
      </c>
    </row>
    <row r="36" spans="2:12" ht="13.5" thickTop="1"/>
    <row r="37" spans="2:12">
      <c r="B37" s="13" t="s">
        <v>100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9">
        <v>0</v>
      </c>
      <c r="K37" s="10">
        <f>J37/$J$13</f>
        <v>0</v>
      </c>
      <c r="L37" s="10">
        <f>J37/'סיכום נכסי ההשקעה'!$C$48</f>
        <v>0</v>
      </c>
    </row>
    <row r="38" spans="2:12" ht="13.5" thickBot="1">
      <c r="B38" s="13" t="s">
        <v>101</v>
      </c>
      <c r="C38" s="14"/>
      <c r="D38" s="13"/>
      <c r="E38" s="13"/>
      <c r="F38" s="13"/>
      <c r="G38" s="13"/>
      <c r="J38" s="19">
        <f>J37</f>
        <v>0</v>
      </c>
      <c r="K38" s="20">
        <f>K37</f>
        <v>0</v>
      </c>
      <c r="L38" s="20">
        <f>L37</f>
        <v>0</v>
      </c>
    </row>
    <row r="39" spans="2:12" ht="13.5" thickTop="1"/>
    <row r="40" spans="2:12">
      <c r="B40" s="13" t="s">
        <v>102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9">
        <v>0</v>
      </c>
      <c r="K40" s="10">
        <f>J40/$J$13</f>
        <v>0</v>
      </c>
      <c r="L40" s="10">
        <f>J40/'סיכום נכסי ההשקעה'!$C$48</f>
        <v>0</v>
      </c>
    </row>
    <row r="41" spans="2:12" ht="13.5" thickBot="1">
      <c r="B41" s="13" t="s">
        <v>103</v>
      </c>
      <c r="C41" s="14"/>
      <c r="D41" s="13"/>
      <c r="E41" s="13"/>
      <c r="F41" s="13"/>
      <c r="G41" s="13"/>
      <c r="J41" s="19">
        <f>J40</f>
        <v>0</v>
      </c>
      <c r="K41" s="20">
        <f>K40</f>
        <v>0</v>
      </c>
      <c r="L41" s="20">
        <f>L40</f>
        <v>0</v>
      </c>
    </row>
    <row r="42" spans="2:12" ht="13.5" thickTop="1"/>
    <row r="43" spans="2:12">
      <c r="B43" s="13" t="s">
        <v>104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9">
        <v>0</v>
      </c>
      <c r="K43" s="10">
        <f>J43/$J$13</f>
        <v>0</v>
      </c>
      <c r="L43" s="10">
        <f>J43/'סיכום נכסי ההשקעה'!$C$48</f>
        <v>0</v>
      </c>
    </row>
    <row r="44" spans="2:12" ht="13.5" thickBot="1">
      <c r="B44" s="13" t="s">
        <v>105</v>
      </c>
      <c r="C44" s="14"/>
      <c r="D44" s="13"/>
      <c r="E44" s="13"/>
      <c r="F44" s="13"/>
      <c r="G44" s="13"/>
      <c r="J44" s="19">
        <f>J43</f>
        <v>0</v>
      </c>
      <c r="K44" s="20">
        <f>K43</f>
        <v>0</v>
      </c>
      <c r="L44" s="20">
        <f>L43</f>
        <v>0</v>
      </c>
    </row>
    <row r="45" spans="2:12" ht="13.5" thickTop="1"/>
    <row r="46" spans="2:12" ht="13.5" thickBot="1">
      <c r="B46" s="4" t="s">
        <v>106</v>
      </c>
      <c r="C46" s="12"/>
      <c r="D46" s="4"/>
      <c r="E46" s="4"/>
      <c r="F46" s="4"/>
      <c r="G46" s="4"/>
      <c r="J46" s="22">
        <f>J19+J26+J32+J35+J38+J41+J44</f>
        <v>407185.63</v>
      </c>
      <c r="K46" s="23">
        <f>K19+K26+K32+K35+K38+K41+K44</f>
        <v>1</v>
      </c>
      <c r="L46" s="23">
        <f>L19+L26+L32+L35+L38+L41+L44</f>
        <v>3.6816586330166809E-2</v>
      </c>
    </row>
    <row r="47" spans="2:12" ht="13.5" thickTop="1"/>
    <row r="49" spans="2:12">
      <c r="B49" s="4" t="s">
        <v>107</v>
      </c>
      <c r="C49" s="12"/>
      <c r="D49" s="4"/>
      <c r="E49" s="4"/>
      <c r="F49" s="4"/>
      <c r="G49" s="4"/>
    </row>
    <row r="50" spans="2:12">
      <c r="B50" s="13" t="s">
        <v>92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9">
        <v>0</v>
      </c>
      <c r="K50" s="10">
        <f>J50/$J$13</f>
        <v>0</v>
      </c>
      <c r="L50" s="10">
        <f>J50/'סיכום נכסי ההשקעה'!$C$48</f>
        <v>0</v>
      </c>
    </row>
    <row r="51" spans="2:12" ht="13.5" thickBot="1">
      <c r="B51" s="13" t="s">
        <v>94</v>
      </c>
      <c r="C51" s="14"/>
      <c r="D51" s="13"/>
      <c r="E51" s="13"/>
      <c r="F51" s="13"/>
      <c r="G51" s="13"/>
      <c r="J51" s="19">
        <f>J50</f>
        <v>0</v>
      </c>
      <c r="K51" s="20">
        <f>K50</f>
        <v>0</v>
      </c>
      <c r="L51" s="20">
        <f>L50</f>
        <v>0</v>
      </c>
    </row>
    <row r="52" spans="2:12" ht="13.5" thickTop="1"/>
    <row r="53" spans="2:12">
      <c r="B53" s="13" t="s">
        <v>104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9">
        <v>0</v>
      </c>
      <c r="K53" s="10">
        <f>J53/$J$13</f>
        <v>0</v>
      </c>
      <c r="L53" s="10">
        <f>J53/'סיכום נכסי ההשקעה'!$C$48</f>
        <v>0</v>
      </c>
    </row>
    <row r="54" spans="2:12" ht="13.5" thickBot="1">
      <c r="B54" s="13" t="s">
        <v>105</v>
      </c>
      <c r="C54" s="14"/>
      <c r="D54" s="13"/>
      <c r="E54" s="13"/>
      <c r="F54" s="13"/>
      <c r="G54" s="13"/>
      <c r="J54" s="19">
        <f>J53</f>
        <v>0</v>
      </c>
      <c r="K54" s="20">
        <f>K53</f>
        <v>0</v>
      </c>
      <c r="L54" s="20">
        <f>L53</f>
        <v>0</v>
      </c>
    </row>
    <row r="55" spans="2:12" ht="13.5" thickTop="1"/>
    <row r="56" spans="2:12" ht="13.5" thickBot="1">
      <c r="B56" s="4" t="s">
        <v>108</v>
      </c>
      <c r="C56" s="12"/>
      <c r="D56" s="4"/>
      <c r="E56" s="4"/>
      <c r="F56" s="4"/>
      <c r="G56" s="4"/>
      <c r="J56" s="22">
        <f>J51+J54</f>
        <v>0</v>
      </c>
      <c r="K56" s="23">
        <f>K51+K54</f>
        <v>0</v>
      </c>
      <c r="L56" s="23">
        <f>L51+L54</f>
        <v>0</v>
      </c>
    </row>
    <row r="57" spans="2:12" ht="13.5" thickTop="1"/>
    <row r="60" spans="2:12">
      <c r="B60" s="8" t="s">
        <v>109</v>
      </c>
      <c r="C60" s="15"/>
      <c r="D60" s="8"/>
      <c r="E60" s="8"/>
      <c r="F60" s="8"/>
      <c r="G60" s="8"/>
    </row>
    <row r="63" spans="2:12" ht="14.25" customHeight="1"/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4"/>
  <sheetViews>
    <sheetView rightToLeft="1" workbookViewId="0">
      <selection activeCell="J21" sqref="J21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8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2" spans="2:11" ht="18">
      <c r="B2" s="1" t="s">
        <v>0</v>
      </c>
    </row>
    <row r="4" spans="2:11" ht="18">
      <c r="B4" s="1" t="s">
        <v>1185</v>
      </c>
    </row>
    <row r="6" spans="2:11">
      <c r="B6" s="2" t="s">
        <v>2</v>
      </c>
    </row>
    <row r="9" spans="2:11">
      <c r="B9" s="4" t="s">
        <v>73</v>
      </c>
      <c r="C9" s="4" t="s">
        <v>74</v>
      </c>
      <c r="D9" s="4" t="s">
        <v>159</v>
      </c>
      <c r="E9" s="4" t="s">
        <v>112</v>
      </c>
      <c r="F9" s="4" t="s">
        <v>78</v>
      </c>
      <c r="G9" s="4" t="s">
        <v>114</v>
      </c>
      <c r="H9" s="4" t="s">
        <v>41</v>
      </c>
      <c r="I9" s="4" t="s">
        <v>705</v>
      </c>
      <c r="J9" s="4" t="s">
        <v>116</v>
      </c>
      <c r="K9" s="4" t="s">
        <v>83</v>
      </c>
    </row>
    <row r="10" spans="2:11">
      <c r="B10" s="5"/>
      <c r="C10" s="5"/>
      <c r="D10" s="5"/>
      <c r="E10" s="5" t="s">
        <v>117</v>
      </c>
      <c r="F10" s="5"/>
      <c r="G10" s="5" t="s">
        <v>119</v>
      </c>
      <c r="H10" s="5" t="s">
        <v>120</v>
      </c>
      <c r="I10" s="5" t="s">
        <v>85</v>
      </c>
      <c r="J10" s="5" t="s">
        <v>84</v>
      </c>
      <c r="K10" s="5" t="s">
        <v>84</v>
      </c>
    </row>
    <row r="13" spans="2:11" ht="13.5" thickBot="1">
      <c r="B13" s="4" t="s">
        <v>1186</v>
      </c>
      <c r="C13" s="12"/>
      <c r="D13" s="4"/>
      <c r="E13" s="4"/>
      <c r="F13" s="4"/>
      <c r="G13" s="22">
        <f>G40+G56</f>
        <v>-96133907.159999996</v>
      </c>
      <c r="I13" s="22">
        <f>I40+I56</f>
        <v>-19324.71</v>
      </c>
      <c r="J13" s="23">
        <f>J40+J56</f>
        <v>1</v>
      </c>
      <c r="K13" s="23">
        <f>K40+K56</f>
        <v>-1.7472862537423971E-3</v>
      </c>
    </row>
    <row r="14" spans="2:11" ht="13.5" thickTop="1"/>
    <row r="16" spans="2:11">
      <c r="B16" s="4" t="s">
        <v>1187</v>
      </c>
      <c r="C16" s="12"/>
      <c r="D16" s="4"/>
      <c r="E16" s="4"/>
      <c r="F16" s="4"/>
    </row>
    <row r="17" spans="2:11">
      <c r="B17" s="13" t="s">
        <v>1188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21">
        <f>I17/$I$13</f>
        <v>0</v>
      </c>
      <c r="K17" s="21">
        <f>I17/'סיכום נכסי ההשקעה'!$C$48</f>
        <v>0</v>
      </c>
    </row>
    <row r="18" spans="2:11" ht="13.5" thickBot="1">
      <c r="B18" s="13" t="s">
        <v>1189</v>
      </c>
      <c r="C18" s="14"/>
      <c r="D18" s="13"/>
      <c r="E18" s="13"/>
      <c r="F18" s="13"/>
      <c r="G18" s="19">
        <f>G17</f>
        <v>0</v>
      </c>
      <c r="I18" s="19">
        <f>I17</f>
        <v>0</v>
      </c>
      <c r="J18" s="20">
        <v>0</v>
      </c>
      <c r="K18" s="20">
        <v>0</v>
      </c>
    </row>
    <row r="19" spans="2:11" ht="13.5" thickTop="1"/>
    <row r="20" spans="2:11">
      <c r="B20" s="13" t="s">
        <v>1190</v>
      </c>
      <c r="C20" s="14"/>
      <c r="D20" s="13"/>
      <c r="E20" s="13"/>
      <c r="F20" s="13"/>
    </row>
    <row r="21" spans="2:11">
      <c r="B21" s="8" t="s">
        <v>1191</v>
      </c>
      <c r="C21" s="15">
        <v>9927522</v>
      </c>
      <c r="D21" s="8" t="s">
        <v>1192</v>
      </c>
      <c r="E21" s="8" t="s">
        <v>1193</v>
      </c>
      <c r="F21" s="8" t="s">
        <v>90</v>
      </c>
      <c r="G21" s="9">
        <v>-69200000</v>
      </c>
      <c r="H21" s="9">
        <v>10.67</v>
      </c>
      <c r="I21" s="9">
        <v>-7385.09</v>
      </c>
      <c r="J21" s="21">
        <f t="shared" ref="J21:J26" si="0">I21/$I$13</f>
        <v>0.38215786938070484</v>
      </c>
      <c r="K21" s="21">
        <f>I21/'סיכום נכסי ההשקעה'!$C$48</f>
        <v>-6.6773919192838799E-4</v>
      </c>
    </row>
    <row r="22" spans="2:11">
      <c r="B22" s="8" t="s">
        <v>1194</v>
      </c>
      <c r="C22" s="15">
        <v>9927523</v>
      </c>
      <c r="D22" s="8" t="s">
        <v>1192</v>
      </c>
      <c r="E22" s="8" t="s">
        <v>1193</v>
      </c>
      <c r="F22" s="8" t="s">
        <v>90</v>
      </c>
      <c r="G22" s="9">
        <v>-23240000</v>
      </c>
      <c r="H22" s="9">
        <v>9.4600000000000009</v>
      </c>
      <c r="I22" s="9">
        <v>-2198.5300000000002</v>
      </c>
      <c r="J22" s="21">
        <f t="shared" si="0"/>
        <v>0.11376781333329195</v>
      </c>
      <c r="K22" s="21">
        <f>I22/'סיכום נכסי ההשקעה'!$C$48</f>
        <v>-1.9878493635559202E-4</v>
      </c>
    </row>
    <row r="23" spans="2:11">
      <c r="B23" s="8" t="s">
        <v>1195</v>
      </c>
      <c r="C23" s="15">
        <v>9927679</v>
      </c>
      <c r="D23" s="8" t="s">
        <v>1192</v>
      </c>
      <c r="E23" s="8" t="s">
        <v>1196</v>
      </c>
      <c r="F23" s="8" t="s">
        <v>90</v>
      </c>
      <c r="G23" s="9">
        <v>-21000000</v>
      </c>
      <c r="H23" s="9">
        <v>24.45</v>
      </c>
      <c r="I23" s="9">
        <v>-5133.66</v>
      </c>
      <c r="J23" s="21">
        <f t="shared" si="0"/>
        <v>0.26565262816363094</v>
      </c>
      <c r="K23" s="21">
        <f>I23/'סיכום נכסי ההשקעה'!$C$48</f>
        <v>-4.6417118546085266E-4</v>
      </c>
    </row>
    <row r="24" spans="2:11">
      <c r="B24" s="8" t="s">
        <v>1197</v>
      </c>
      <c r="C24" s="15">
        <v>9927653</v>
      </c>
      <c r="D24" s="8" t="s">
        <v>1192</v>
      </c>
      <c r="E24" s="8" t="s">
        <v>1198</v>
      </c>
      <c r="F24" s="8" t="s">
        <v>90</v>
      </c>
      <c r="G24" s="9">
        <v>-3435000</v>
      </c>
      <c r="H24" s="9">
        <v>19.93</v>
      </c>
      <c r="I24" s="9">
        <v>-684.52</v>
      </c>
      <c r="J24" s="21">
        <f t="shared" si="0"/>
        <v>3.5422006332824656E-2</v>
      </c>
      <c r="K24" s="21">
        <f>I24/'סיכום נכסי ההשקעה'!$C$48</f>
        <v>-6.1892384745320655E-5</v>
      </c>
    </row>
    <row r="25" spans="2:11">
      <c r="B25" s="8" t="s">
        <v>1199</v>
      </c>
      <c r="C25" s="15">
        <v>9927678</v>
      </c>
      <c r="D25" s="8" t="s">
        <v>1192</v>
      </c>
      <c r="E25" s="8" t="s">
        <v>1196</v>
      </c>
      <c r="F25" s="8" t="s">
        <v>90</v>
      </c>
      <c r="G25" s="9">
        <v>8040000</v>
      </c>
      <c r="H25" s="9">
        <v>4.2300000000000004</v>
      </c>
      <c r="I25" s="9">
        <v>340.44</v>
      </c>
      <c r="J25" s="21">
        <f t="shared" si="0"/>
        <v>-1.7616823227877675E-2</v>
      </c>
      <c r="K25" s="21">
        <f>I25/'סיכום נכסי ההשקעה'!$C$48</f>
        <v>3.0781633060680424E-5</v>
      </c>
    </row>
    <row r="26" spans="2:11">
      <c r="B26" s="8" t="s">
        <v>1200</v>
      </c>
      <c r="C26" s="15">
        <v>9927512</v>
      </c>
      <c r="D26" s="8" t="s">
        <v>1192</v>
      </c>
      <c r="E26" s="8" t="s">
        <v>1201</v>
      </c>
      <c r="F26" s="8" t="s">
        <v>90</v>
      </c>
      <c r="G26" s="9">
        <v>-4020000</v>
      </c>
      <c r="H26" s="9">
        <v>3.63</v>
      </c>
      <c r="I26" s="9">
        <v>-146.1</v>
      </c>
      <c r="J26" s="21">
        <f t="shared" si="0"/>
        <v>7.5602686922598061E-3</v>
      </c>
      <c r="K26" s="21">
        <f>I26/'סיכום נכסי ההשקעה'!$C$48</f>
        <v>-1.3209953560584569E-5</v>
      </c>
    </row>
    <row r="27" spans="2:11" ht="13.5" thickBot="1">
      <c r="B27" s="13" t="s">
        <v>1202</v>
      </c>
      <c r="C27" s="14"/>
      <c r="D27" s="13"/>
      <c r="E27" s="13"/>
      <c r="F27" s="13"/>
      <c r="G27" s="19">
        <f>SUM(G21:G26)</f>
        <v>-112855000</v>
      </c>
      <c r="I27" s="19">
        <f>SUM(I21:I26)</f>
        <v>-15207.460000000001</v>
      </c>
      <c r="J27" s="20">
        <f>SUM(J21:J26)</f>
        <v>0.78694376267483446</v>
      </c>
      <c r="K27" s="20">
        <f>SUM(K21:K26)</f>
        <v>-1.3750160189900575E-3</v>
      </c>
    </row>
    <row r="28" spans="2:11" ht="13.5" thickTop="1"/>
    <row r="29" spans="2:11">
      <c r="B29" s="13" t="s">
        <v>1203</v>
      </c>
      <c r="C29" s="14"/>
      <c r="D29" s="13"/>
      <c r="E29" s="13"/>
      <c r="F29" s="13"/>
    </row>
    <row r="30" spans="2:11">
      <c r="B30" s="8" t="s">
        <v>1204</v>
      </c>
      <c r="C30" s="15">
        <v>200101012</v>
      </c>
      <c r="D30" s="8" t="s">
        <v>1192</v>
      </c>
      <c r="E30" s="8" t="s">
        <v>805</v>
      </c>
      <c r="F30" s="8" t="s">
        <v>90</v>
      </c>
      <c r="G30" s="9">
        <v>-7089762.8300000001</v>
      </c>
      <c r="H30" s="9">
        <v>489.39</v>
      </c>
      <c r="I30" s="9">
        <v>-34696.75</v>
      </c>
      <c r="J30" s="21">
        <f t="shared" ref="J30:J31" si="1">I30/$I$13</f>
        <v>1.795460319973754</v>
      </c>
      <c r="K30" s="21">
        <f>I30/'סיכום נכסי ההשקעה'!$C$48</f>
        <v>-3.1371831362300658E-3</v>
      </c>
    </row>
    <row r="31" spans="2:11">
      <c r="B31" s="8" t="s">
        <v>1205</v>
      </c>
      <c r="C31" s="15">
        <v>200245215</v>
      </c>
      <c r="D31" s="8" t="s">
        <v>1192</v>
      </c>
      <c r="E31" s="8" t="s">
        <v>1206</v>
      </c>
      <c r="F31" s="8" t="s">
        <v>90</v>
      </c>
      <c r="G31" s="9">
        <v>23810855.670000002</v>
      </c>
      <c r="H31" s="9">
        <v>128.43</v>
      </c>
      <c r="I31" s="9">
        <v>30579.5</v>
      </c>
      <c r="J31" s="21">
        <f t="shared" si="1"/>
        <v>-1.5824040826485883</v>
      </c>
      <c r="K31" s="21">
        <f>I31/'סיכום נכסי ההשקעה'!$C$48</f>
        <v>2.7649129014777262E-3</v>
      </c>
    </row>
    <row r="32" spans="2:11" ht="13.5" thickBot="1">
      <c r="B32" s="13" t="s">
        <v>1207</v>
      </c>
      <c r="C32" s="14"/>
      <c r="D32" s="13"/>
      <c r="E32" s="13"/>
      <c r="F32" s="13"/>
      <c r="G32" s="19">
        <f>SUM(G30:G31)</f>
        <v>16721092.840000002</v>
      </c>
      <c r="I32" s="19">
        <f>SUM(I30:I31)</f>
        <v>-4117.25</v>
      </c>
      <c r="J32" s="20">
        <f>SUM(J30:J31)</f>
        <v>0.21305623732516565</v>
      </c>
      <c r="K32" s="20">
        <f>SUM(K30:K31)</f>
        <v>-3.722702347523396E-4</v>
      </c>
    </row>
    <row r="33" spans="2:11" ht="13.5" thickTop="1"/>
    <row r="34" spans="2:11">
      <c r="B34" s="13" t="s">
        <v>1208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21">
        <f>I34/$I$13</f>
        <v>0</v>
      </c>
      <c r="K34" s="21">
        <f>I34/'סיכום נכסי ההשקעה'!$C$48</f>
        <v>0</v>
      </c>
    </row>
    <row r="35" spans="2:11" ht="13.5" thickBot="1">
      <c r="B35" s="13" t="s">
        <v>1209</v>
      </c>
      <c r="C35" s="35"/>
      <c r="D35" s="34"/>
      <c r="E35" s="34"/>
      <c r="F35" s="34"/>
      <c r="G35" s="19">
        <f>G34</f>
        <v>0</v>
      </c>
      <c r="H35" s="30"/>
      <c r="I35" s="19">
        <f>I34</f>
        <v>0</v>
      </c>
      <c r="J35" s="20">
        <v>0</v>
      </c>
      <c r="K35" s="20">
        <v>0</v>
      </c>
    </row>
    <row r="36" spans="2:11" ht="13.5" thickTop="1"/>
    <row r="37" spans="2:11">
      <c r="B37" s="13" t="s">
        <v>1210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21">
        <f>I37/$I$13</f>
        <v>0</v>
      </c>
      <c r="K37" s="21">
        <f>I37/'סיכום נכסי ההשקעה'!$C$48</f>
        <v>0</v>
      </c>
    </row>
    <row r="38" spans="2:11" ht="13.5" thickBot="1">
      <c r="B38" s="13" t="s">
        <v>1211</v>
      </c>
      <c r="C38" s="35"/>
      <c r="D38" s="34"/>
      <c r="E38" s="34"/>
      <c r="F38" s="34"/>
      <c r="G38" s="19">
        <f>G37</f>
        <v>0</v>
      </c>
      <c r="H38" s="30"/>
      <c r="I38" s="19">
        <f>I37</f>
        <v>0</v>
      </c>
      <c r="J38" s="20">
        <v>0</v>
      </c>
      <c r="K38" s="20">
        <v>0</v>
      </c>
    </row>
    <row r="39" spans="2:11" ht="13.5" thickTop="1"/>
    <row r="40" spans="2:11" ht="13.5" thickBot="1">
      <c r="B40" s="4" t="s">
        <v>1212</v>
      </c>
      <c r="C40" s="12"/>
      <c r="D40" s="4"/>
      <c r="E40" s="4"/>
      <c r="F40" s="4"/>
      <c r="G40" s="22">
        <f>G18+G27+G32+G35+G38</f>
        <v>-96133907.159999996</v>
      </c>
      <c r="I40" s="22">
        <f>I18+I27+I32+I35+I38</f>
        <v>-19324.71</v>
      </c>
      <c r="J40" s="23">
        <f>J18+J27+J32+J35+J38</f>
        <v>1</v>
      </c>
      <c r="K40" s="23">
        <f>K18+K27+K32+K35+K38</f>
        <v>-1.7472862537423971E-3</v>
      </c>
    </row>
    <row r="41" spans="2:11" ht="13.5" thickTop="1"/>
    <row r="43" spans="2:11">
      <c r="B43" s="4" t="s">
        <v>1213</v>
      </c>
      <c r="C43" s="12"/>
      <c r="D43" s="4"/>
      <c r="E43" s="4"/>
      <c r="F43" s="4"/>
    </row>
    <row r="44" spans="2:11">
      <c r="B44" s="13" t="s">
        <v>1188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21">
        <f>I44/$I$13</f>
        <v>0</v>
      </c>
      <c r="K44" s="21">
        <f>I44/'סיכום נכסי ההשקעה'!$C$48</f>
        <v>0</v>
      </c>
    </row>
    <row r="45" spans="2:11" ht="13.5" thickBot="1">
      <c r="B45" s="13" t="s">
        <v>1189</v>
      </c>
      <c r="C45" s="35"/>
      <c r="D45" s="34"/>
      <c r="E45" s="34"/>
      <c r="F45" s="34"/>
      <c r="G45" s="19">
        <f>G44</f>
        <v>0</v>
      </c>
      <c r="H45" s="30"/>
      <c r="I45" s="19">
        <f>I44</f>
        <v>0</v>
      </c>
      <c r="J45" s="20">
        <v>0</v>
      </c>
      <c r="K45" s="20">
        <v>0</v>
      </c>
    </row>
    <row r="46" spans="2:11" ht="13.5" thickTop="1"/>
    <row r="47" spans="2:11">
      <c r="B47" s="13" t="s">
        <v>1214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21">
        <f>I47/$I$13</f>
        <v>0</v>
      </c>
      <c r="K47" s="21">
        <f>I47/'סיכום נכסי ההשקעה'!$C$48</f>
        <v>0</v>
      </c>
    </row>
    <row r="48" spans="2:11" ht="13.5" thickBot="1">
      <c r="B48" s="13" t="s">
        <v>1215</v>
      </c>
      <c r="C48" s="35"/>
      <c r="D48" s="34"/>
      <c r="E48" s="34"/>
      <c r="F48" s="34"/>
      <c r="G48" s="19">
        <f>G47</f>
        <v>0</v>
      </c>
      <c r="H48" s="30"/>
      <c r="I48" s="19">
        <f>I47</f>
        <v>0</v>
      </c>
      <c r="J48" s="20">
        <v>0</v>
      </c>
      <c r="K48" s="20">
        <v>0</v>
      </c>
    </row>
    <row r="49" spans="2:11" ht="13.5" thickTop="1"/>
    <row r="50" spans="2:11">
      <c r="B50" s="13" t="s">
        <v>1208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21">
        <f>I50/$I$13</f>
        <v>0</v>
      </c>
      <c r="K50" s="21">
        <f>I50/'סיכום נכסי ההשקעה'!$C$48</f>
        <v>0</v>
      </c>
    </row>
    <row r="51" spans="2:11" ht="13.5" thickBot="1">
      <c r="B51" s="13" t="s">
        <v>1209</v>
      </c>
      <c r="C51" s="35"/>
      <c r="D51" s="34"/>
      <c r="E51" s="34"/>
      <c r="F51" s="34"/>
      <c r="G51" s="19">
        <f>G50</f>
        <v>0</v>
      </c>
      <c r="H51" s="30"/>
      <c r="I51" s="19">
        <f>I50</f>
        <v>0</v>
      </c>
      <c r="J51" s="20">
        <v>0</v>
      </c>
      <c r="K51" s="20">
        <v>0</v>
      </c>
    </row>
    <row r="52" spans="2:11" ht="13.5" thickTop="1"/>
    <row r="53" spans="2:11">
      <c r="B53" s="13" t="s">
        <v>1210</v>
      </c>
      <c r="C53" s="18">
        <v>0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21">
        <f>I53/$I$13</f>
        <v>0</v>
      </c>
      <c r="K53" s="21">
        <f>I53/'סיכום נכסי ההשקעה'!$C$48</f>
        <v>0</v>
      </c>
    </row>
    <row r="54" spans="2:11" ht="13.5" thickBot="1">
      <c r="B54" s="13" t="s">
        <v>1211</v>
      </c>
      <c r="C54" s="35"/>
      <c r="D54" s="34"/>
      <c r="E54" s="34"/>
      <c r="F54" s="34"/>
      <c r="G54" s="19">
        <f>G53</f>
        <v>0</v>
      </c>
      <c r="H54" s="30"/>
      <c r="I54" s="19">
        <f>I53</f>
        <v>0</v>
      </c>
      <c r="J54" s="20">
        <v>0</v>
      </c>
      <c r="K54" s="20">
        <v>0</v>
      </c>
    </row>
    <row r="55" spans="2:11" ht="13.5" thickTop="1"/>
    <row r="56" spans="2:11" ht="13.5" thickBot="1">
      <c r="B56" s="4" t="s">
        <v>1216</v>
      </c>
      <c r="C56" s="12"/>
      <c r="D56" s="4"/>
      <c r="E56" s="4"/>
      <c r="F56" s="4"/>
      <c r="G56" s="22">
        <f>G45+G48+G51+G54</f>
        <v>0</v>
      </c>
      <c r="I56" s="22">
        <f>I45+I48+I51+I54</f>
        <v>0</v>
      </c>
      <c r="J56" s="23">
        <f>J45+J48+J51+J54</f>
        <v>0</v>
      </c>
      <c r="K56" s="23">
        <f>K45+K48+K51+K54</f>
        <v>0</v>
      </c>
    </row>
    <row r="57" spans="2:11" ht="13.5" thickTop="1"/>
    <row r="60" spans="2:11">
      <c r="B60" s="8" t="s">
        <v>109</v>
      </c>
      <c r="C60" s="15"/>
      <c r="D60" s="8"/>
      <c r="E60" s="8"/>
      <c r="F60" s="8"/>
    </row>
    <row r="64" spans="2:11">
      <c r="B64" s="2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6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2" spans="2:17" ht="18">
      <c r="B2" s="1" t="s">
        <v>0</v>
      </c>
    </row>
    <row r="4" spans="2:17" ht="18">
      <c r="B4" s="1" t="s">
        <v>1217</v>
      </c>
    </row>
    <row r="6" spans="2:17">
      <c r="B6" s="2" t="s">
        <v>2</v>
      </c>
    </row>
    <row r="9" spans="2:17">
      <c r="B9" s="4" t="s">
        <v>73</v>
      </c>
      <c r="C9" s="4" t="s">
        <v>74</v>
      </c>
      <c r="D9" s="4" t="s">
        <v>684</v>
      </c>
      <c r="E9" s="4" t="s">
        <v>76</v>
      </c>
      <c r="F9" s="4" t="s">
        <v>77</v>
      </c>
      <c r="G9" s="4" t="s">
        <v>112</v>
      </c>
      <c r="H9" s="4" t="s">
        <v>113</v>
      </c>
      <c r="I9" s="4" t="s">
        <v>78</v>
      </c>
      <c r="J9" s="4" t="s">
        <v>79</v>
      </c>
      <c r="K9" s="4" t="s">
        <v>80</v>
      </c>
      <c r="L9" s="4" t="s">
        <v>114</v>
      </c>
      <c r="M9" s="4" t="s">
        <v>41</v>
      </c>
      <c r="N9" s="4" t="s">
        <v>705</v>
      </c>
      <c r="O9" s="4" t="s">
        <v>115</v>
      </c>
      <c r="P9" s="4" t="s">
        <v>116</v>
      </c>
      <c r="Q9" s="4" t="s">
        <v>83</v>
      </c>
    </row>
    <row r="10" spans="2:17">
      <c r="B10" s="5"/>
      <c r="C10" s="5"/>
      <c r="D10" s="5"/>
      <c r="E10" s="5"/>
      <c r="F10" s="5"/>
      <c r="G10" s="5" t="s">
        <v>117</v>
      </c>
      <c r="H10" s="5" t="s">
        <v>118</v>
      </c>
      <c r="I10" s="5"/>
      <c r="J10" s="5" t="s">
        <v>84</v>
      </c>
      <c r="K10" s="5" t="s">
        <v>84</v>
      </c>
      <c r="L10" s="5" t="s">
        <v>119</v>
      </c>
      <c r="M10" s="5" t="s">
        <v>120</v>
      </c>
      <c r="N10" s="5" t="s">
        <v>85</v>
      </c>
      <c r="O10" s="5" t="s">
        <v>84</v>
      </c>
      <c r="P10" s="5" t="s">
        <v>84</v>
      </c>
      <c r="Q10" s="5" t="s">
        <v>84</v>
      </c>
    </row>
    <row r="13" spans="2:17" ht="13.5" thickBot="1">
      <c r="B13" s="4" t="s">
        <v>1218</v>
      </c>
      <c r="C13" s="12"/>
      <c r="D13" s="4"/>
      <c r="E13" s="4"/>
      <c r="F13" s="4"/>
      <c r="G13" s="4"/>
      <c r="I13" s="4"/>
      <c r="L13" s="22">
        <f>L36+L58</f>
        <v>732796.64</v>
      </c>
      <c r="N13" s="22">
        <f>N36+N58</f>
        <v>754.78</v>
      </c>
      <c r="P13" s="23">
        <f>P36+P58</f>
        <v>1</v>
      </c>
      <c r="Q13" s="23">
        <f>Q36+Q58</f>
        <v>6.8245097525380019E-5</v>
      </c>
    </row>
    <row r="14" spans="2:17" ht="13.5" thickTop="1"/>
    <row r="16" spans="2:17">
      <c r="B16" s="4" t="s">
        <v>1219</v>
      </c>
      <c r="C16" s="12"/>
      <c r="D16" s="4"/>
      <c r="E16" s="4"/>
      <c r="F16" s="4"/>
      <c r="G16" s="4"/>
      <c r="I16" s="4"/>
    </row>
    <row r="17" spans="2:17">
      <c r="B17" s="13" t="s">
        <v>687</v>
      </c>
      <c r="C17" s="14"/>
      <c r="D17" s="13"/>
      <c r="E17" s="13"/>
      <c r="F17" s="13"/>
      <c r="G17" s="13"/>
      <c r="I17" s="13"/>
    </row>
    <row r="18" spans="2:17">
      <c r="B18" s="8" t="s">
        <v>1220</v>
      </c>
      <c r="C18" s="15">
        <v>1116037</v>
      </c>
      <c r="D18" s="8" t="s">
        <v>695</v>
      </c>
      <c r="E18" s="31" t="s">
        <v>1461</v>
      </c>
      <c r="F18" s="18">
        <v>0</v>
      </c>
      <c r="G18" s="51">
        <v>40126</v>
      </c>
      <c r="H18" s="18">
        <v>1.19</v>
      </c>
      <c r="I18" s="8" t="s">
        <v>90</v>
      </c>
      <c r="J18" s="49">
        <v>4.1000000000000002E-2</v>
      </c>
      <c r="K18" s="33">
        <v>4.1000000000000002E-2</v>
      </c>
      <c r="L18" s="9">
        <v>732796.64</v>
      </c>
      <c r="M18" s="9">
        <v>103</v>
      </c>
      <c r="N18" s="9">
        <v>754.78</v>
      </c>
      <c r="O18" s="10">
        <v>6.6E-3</v>
      </c>
      <c r="P18" s="10">
        <f>N18/$N$13</f>
        <v>1</v>
      </c>
      <c r="Q18" s="10">
        <f>N18/'סיכום נכסי ההשקעה'!$C$48</f>
        <v>6.8245097525380019E-5</v>
      </c>
    </row>
    <row r="19" spans="2:17" ht="13.5" thickBot="1">
      <c r="B19" s="13" t="s">
        <v>688</v>
      </c>
      <c r="C19" s="14"/>
      <c r="D19" s="13"/>
      <c r="E19" s="13"/>
      <c r="F19" s="13"/>
      <c r="G19" s="13"/>
      <c r="I19" s="13"/>
      <c r="L19" s="19">
        <f>L18</f>
        <v>732796.64</v>
      </c>
      <c r="N19" s="19">
        <f>N18</f>
        <v>754.78</v>
      </c>
      <c r="P19" s="20">
        <f>P18</f>
        <v>1</v>
      </c>
      <c r="Q19" s="20">
        <f>Q18</f>
        <v>6.8245097525380019E-5</v>
      </c>
    </row>
    <row r="20" spans="2:17" ht="13.5" thickTop="1">
      <c r="C20" s="18"/>
    </row>
    <row r="21" spans="2:17">
      <c r="B21" s="13" t="s">
        <v>689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33">
        <f>N21/$N$13</f>
        <v>0</v>
      </c>
      <c r="Q21" s="33">
        <f>N21/'סיכום נכסי ההשקעה'!$C$48</f>
        <v>0</v>
      </c>
    </row>
    <row r="22" spans="2:17" ht="13.5" thickBot="1">
      <c r="B22" s="13" t="s">
        <v>690</v>
      </c>
      <c r="C22" s="14"/>
      <c r="D22" s="13"/>
      <c r="E22" s="13"/>
      <c r="F22" s="13"/>
      <c r="G22" s="13"/>
      <c r="I22" s="13"/>
      <c r="L22" s="19">
        <f>L21</f>
        <v>0</v>
      </c>
      <c r="N22" s="19">
        <f>N21</f>
        <v>0</v>
      </c>
      <c r="P22" s="20">
        <f>P21</f>
        <v>0</v>
      </c>
      <c r="Q22" s="20">
        <f>Q21</f>
        <v>0</v>
      </c>
    </row>
    <row r="23" spans="2:17" ht="13.5" thickTop="1"/>
    <row r="24" spans="2:17">
      <c r="B24" s="13" t="s">
        <v>691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8">
        <v>0</v>
      </c>
      <c r="P24" s="33">
        <f>N24/$N$13</f>
        <v>0</v>
      </c>
      <c r="Q24" s="33">
        <f>N24/'סיכום נכסי ההשקעה'!$C$48</f>
        <v>0</v>
      </c>
    </row>
    <row r="25" spans="2:17" ht="13.5" thickBot="1">
      <c r="B25" s="13" t="s">
        <v>692</v>
      </c>
      <c r="C25" s="35"/>
      <c r="D25" s="34"/>
      <c r="E25" s="34"/>
      <c r="F25" s="34"/>
      <c r="G25" s="34"/>
      <c r="H25" s="30"/>
      <c r="I25" s="34"/>
      <c r="J25" s="30"/>
      <c r="K25" s="30"/>
      <c r="L25" s="19">
        <f>L24</f>
        <v>0</v>
      </c>
      <c r="M25" s="30"/>
      <c r="N25" s="19">
        <f>N24</f>
        <v>0</v>
      </c>
      <c r="O25" s="30"/>
      <c r="P25" s="20">
        <f>P24</f>
        <v>0</v>
      </c>
      <c r="Q25" s="20">
        <f>Q24</f>
        <v>0</v>
      </c>
    </row>
    <row r="26" spans="2:17" ht="13.5" thickTop="1"/>
    <row r="27" spans="2:17">
      <c r="B27" s="13" t="s">
        <v>693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33">
        <f>N27/$N$13</f>
        <v>0</v>
      </c>
      <c r="Q27" s="33">
        <f>N27/'סיכום נכסי ההשקעה'!$C$48</f>
        <v>0</v>
      </c>
    </row>
    <row r="28" spans="2:17" ht="13.5" thickBot="1">
      <c r="B28" s="13" t="s">
        <v>696</v>
      </c>
      <c r="C28" s="35"/>
      <c r="D28" s="34"/>
      <c r="E28" s="34"/>
      <c r="F28" s="34"/>
      <c r="G28" s="34"/>
      <c r="H28" s="30"/>
      <c r="I28" s="34"/>
      <c r="J28" s="30"/>
      <c r="K28" s="30"/>
      <c r="L28" s="19">
        <f>L27</f>
        <v>0</v>
      </c>
      <c r="M28" s="30"/>
      <c r="N28" s="19">
        <f>N27</f>
        <v>0</v>
      </c>
      <c r="O28" s="30"/>
      <c r="P28" s="20">
        <f>P27</f>
        <v>0</v>
      </c>
      <c r="Q28" s="20">
        <f>Q27</f>
        <v>0</v>
      </c>
    </row>
    <row r="29" spans="2:17" ht="13.5" thickTop="1"/>
    <row r="30" spans="2:17">
      <c r="B30" s="13" t="s">
        <v>697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33">
        <f>N30/$N$13</f>
        <v>0</v>
      </c>
      <c r="Q30" s="33">
        <f>N30/'סיכום נכסי ההשקעה'!$C$48</f>
        <v>0</v>
      </c>
    </row>
    <row r="31" spans="2:17" ht="13.5" thickBot="1">
      <c r="B31" s="13" t="s">
        <v>698</v>
      </c>
      <c r="C31" s="35"/>
      <c r="D31" s="34"/>
      <c r="E31" s="34"/>
      <c r="F31" s="34"/>
      <c r="G31" s="34"/>
      <c r="H31" s="30"/>
      <c r="I31" s="34"/>
      <c r="J31" s="30"/>
      <c r="K31" s="30"/>
      <c r="L31" s="19">
        <f>L30</f>
        <v>0</v>
      </c>
      <c r="M31" s="30"/>
      <c r="N31" s="19">
        <f>N30</f>
        <v>0</v>
      </c>
      <c r="O31" s="30"/>
      <c r="P31" s="20">
        <f>P30</f>
        <v>0</v>
      </c>
      <c r="Q31" s="20">
        <f>Q30</f>
        <v>0</v>
      </c>
    </row>
    <row r="32" spans="2:17" ht="13.5" thickTop="1"/>
    <row r="33" spans="2:17">
      <c r="B33" s="13" t="s">
        <v>699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33">
        <f>N33/$N$13</f>
        <v>0</v>
      </c>
      <c r="Q33" s="33">
        <f>N33/'סיכום נכסי ההשקעה'!$C$48</f>
        <v>0</v>
      </c>
    </row>
    <row r="34" spans="2:17" ht="13.5" thickBot="1">
      <c r="B34" s="13" t="s">
        <v>700</v>
      </c>
      <c r="C34" s="35"/>
      <c r="D34" s="34"/>
      <c r="E34" s="34"/>
      <c r="F34" s="34"/>
      <c r="G34" s="34"/>
      <c r="H34" s="30"/>
      <c r="I34" s="34"/>
      <c r="J34" s="30"/>
      <c r="K34" s="30"/>
      <c r="L34" s="19">
        <f>L33</f>
        <v>0</v>
      </c>
      <c r="M34" s="30"/>
      <c r="N34" s="19">
        <f>N33</f>
        <v>0</v>
      </c>
      <c r="O34" s="30"/>
      <c r="P34" s="20">
        <f>P33</f>
        <v>0</v>
      </c>
      <c r="Q34" s="20">
        <f>Q33</f>
        <v>0</v>
      </c>
    </row>
    <row r="35" spans="2:17" ht="13.5" thickTop="1"/>
    <row r="36" spans="2:17" ht="13.5" thickBot="1">
      <c r="B36" s="4" t="s">
        <v>1221</v>
      </c>
      <c r="C36" s="12"/>
      <c r="D36" s="4"/>
      <c r="E36" s="4"/>
      <c r="F36" s="4"/>
      <c r="G36" s="4"/>
      <c r="I36" s="4"/>
      <c r="L36" s="22">
        <f>L19+L22+L25+L28+L31+L34</f>
        <v>732796.64</v>
      </c>
      <c r="N36" s="22">
        <f>N19+N22+N25+N28+N31+N34</f>
        <v>754.78</v>
      </c>
      <c r="P36" s="23">
        <f>P19+P22+P25+P28+P31+P34</f>
        <v>1</v>
      </c>
      <c r="Q36" s="23">
        <f>Q19+Q22+Q25+Q28+Q31+Q34</f>
        <v>6.8245097525380019E-5</v>
      </c>
    </row>
    <row r="37" spans="2:17" ht="13.5" thickTop="1"/>
    <row r="39" spans="2:17">
      <c r="B39" s="4" t="s">
        <v>1222</v>
      </c>
      <c r="C39" s="12"/>
      <c r="D39" s="4"/>
      <c r="E39" s="4"/>
      <c r="F39" s="4"/>
      <c r="G39" s="4"/>
      <c r="I39" s="4"/>
    </row>
    <row r="40" spans="2:17">
      <c r="B40" s="13" t="s">
        <v>687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>
        <v>0</v>
      </c>
      <c r="L40" s="18">
        <v>0</v>
      </c>
      <c r="M40" s="18">
        <v>0</v>
      </c>
      <c r="N40" s="18">
        <v>0</v>
      </c>
      <c r="O40" s="18">
        <v>0</v>
      </c>
      <c r="P40" s="33">
        <f>N40/$N$13</f>
        <v>0</v>
      </c>
      <c r="Q40" s="33">
        <f>N40/'סיכום נכסי ההשקעה'!$C$48</f>
        <v>0</v>
      </c>
    </row>
    <row r="41" spans="2:17" ht="13.5" thickBot="1">
      <c r="B41" s="13" t="s">
        <v>688</v>
      </c>
      <c r="C41" s="35"/>
      <c r="D41" s="34"/>
      <c r="E41" s="34"/>
      <c r="F41" s="34"/>
      <c r="G41" s="34"/>
      <c r="H41" s="30"/>
      <c r="I41" s="34"/>
      <c r="J41" s="30"/>
      <c r="K41" s="30"/>
      <c r="L41" s="19">
        <f>L40</f>
        <v>0</v>
      </c>
      <c r="M41" s="30"/>
      <c r="N41" s="19">
        <f>N40</f>
        <v>0</v>
      </c>
      <c r="O41" s="30"/>
      <c r="P41" s="20">
        <f>P40</f>
        <v>0</v>
      </c>
      <c r="Q41" s="20">
        <f>Q40</f>
        <v>0</v>
      </c>
    </row>
    <row r="42" spans="2:17" ht="13.5" thickTop="1"/>
    <row r="43" spans="2:17">
      <c r="B43" s="13" t="s">
        <v>689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33">
        <f>N43/$N$13</f>
        <v>0</v>
      </c>
      <c r="Q43" s="33">
        <f>N43/'סיכום נכסי ההשקעה'!$C$48</f>
        <v>0</v>
      </c>
    </row>
    <row r="44" spans="2:17" ht="13.5" thickBot="1">
      <c r="B44" s="13" t="s">
        <v>690</v>
      </c>
      <c r="C44" s="35"/>
      <c r="D44" s="34"/>
      <c r="E44" s="34"/>
      <c r="F44" s="34"/>
      <c r="G44" s="34"/>
      <c r="H44" s="30"/>
      <c r="I44" s="34"/>
      <c r="J44" s="30"/>
      <c r="K44" s="30"/>
      <c r="L44" s="19">
        <f>L43</f>
        <v>0</v>
      </c>
      <c r="M44" s="30"/>
      <c r="N44" s="19">
        <f>N43</f>
        <v>0</v>
      </c>
      <c r="O44" s="30"/>
      <c r="P44" s="20">
        <f>P43</f>
        <v>0</v>
      </c>
      <c r="Q44" s="20">
        <f>Q43</f>
        <v>0</v>
      </c>
    </row>
    <row r="45" spans="2:17" ht="13.5" thickTop="1"/>
    <row r="46" spans="2:17">
      <c r="B46" s="13" t="s">
        <v>691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33">
        <f>N46/$N$13</f>
        <v>0</v>
      </c>
      <c r="Q46" s="33">
        <f>N46/'סיכום נכסי ההשקעה'!$C$48</f>
        <v>0</v>
      </c>
    </row>
    <row r="47" spans="2:17" ht="13.5" thickBot="1">
      <c r="B47" s="13" t="s">
        <v>692</v>
      </c>
      <c r="C47" s="35"/>
      <c r="D47" s="34"/>
      <c r="E47" s="34"/>
      <c r="F47" s="34"/>
      <c r="G47" s="34"/>
      <c r="H47" s="30"/>
      <c r="I47" s="34"/>
      <c r="J47" s="30"/>
      <c r="K47" s="30"/>
      <c r="L47" s="19">
        <f>L46</f>
        <v>0</v>
      </c>
      <c r="M47" s="30"/>
      <c r="N47" s="19">
        <f>N46</f>
        <v>0</v>
      </c>
      <c r="O47" s="30"/>
      <c r="P47" s="20">
        <f>P46</f>
        <v>0</v>
      </c>
      <c r="Q47" s="20">
        <f>Q46</f>
        <v>0</v>
      </c>
    </row>
    <row r="48" spans="2:17" ht="13.5" thickTop="1"/>
    <row r="49" spans="2:17">
      <c r="B49" s="13" t="s">
        <v>693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33">
        <f>N49/$N$13</f>
        <v>0</v>
      </c>
      <c r="Q49" s="33">
        <f>N49/'סיכום נכסי ההשקעה'!$C$48</f>
        <v>0</v>
      </c>
    </row>
    <row r="50" spans="2:17" ht="13.5" thickBot="1">
      <c r="B50" s="13" t="s">
        <v>696</v>
      </c>
      <c r="C50" s="35"/>
      <c r="D50" s="34"/>
      <c r="E50" s="34"/>
      <c r="F50" s="34"/>
      <c r="G50" s="34"/>
      <c r="H50" s="30"/>
      <c r="I50" s="34"/>
      <c r="J50" s="30"/>
      <c r="K50" s="30"/>
      <c r="L50" s="19">
        <f>L49</f>
        <v>0</v>
      </c>
      <c r="M50" s="30"/>
      <c r="N50" s="19">
        <f>N49</f>
        <v>0</v>
      </c>
      <c r="O50" s="30"/>
      <c r="P50" s="20">
        <f>P49</f>
        <v>0</v>
      </c>
      <c r="Q50" s="20">
        <f>Q49</f>
        <v>0</v>
      </c>
    </row>
    <row r="51" spans="2:17" ht="13.5" thickTop="1"/>
    <row r="52" spans="2:17">
      <c r="B52" s="13" t="s">
        <v>697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33">
        <f>N52/$N$13</f>
        <v>0</v>
      </c>
      <c r="Q52" s="33">
        <f>N52/'סיכום נכסי ההשקעה'!$C$48</f>
        <v>0</v>
      </c>
    </row>
    <row r="53" spans="2:17" ht="13.5" thickBot="1">
      <c r="B53" s="13" t="s">
        <v>698</v>
      </c>
      <c r="C53" s="35"/>
      <c r="D53" s="34"/>
      <c r="E53" s="34"/>
      <c r="F53" s="34"/>
      <c r="G53" s="34"/>
      <c r="H53" s="30"/>
      <c r="I53" s="34"/>
      <c r="J53" s="30"/>
      <c r="K53" s="30"/>
      <c r="L53" s="19">
        <f>L52</f>
        <v>0</v>
      </c>
      <c r="M53" s="30"/>
      <c r="N53" s="19">
        <f>N52</f>
        <v>0</v>
      </c>
      <c r="O53" s="30"/>
      <c r="P53" s="20">
        <f>P52</f>
        <v>0</v>
      </c>
      <c r="Q53" s="20">
        <f>Q52</f>
        <v>0</v>
      </c>
    </row>
    <row r="54" spans="2:17" ht="13.5" thickTop="1"/>
    <row r="55" spans="2:17">
      <c r="B55" s="13" t="s">
        <v>699</v>
      </c>
      <c r="C55" s="18">
        <v>0</v>
      </c>
      <c r="D55" s="18">
        <v>0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33">
        <f>N55/$N$13</f>
        <v>0</v>
      </c>
      <c r="Q55" s="33">
        <f>N55/'סיכום נכסי ההשקעה'!$C$48</f>
        <v>0</v>
      </c>
    </row>
    <row r="56" spans="2:17" ht="13.5" thickBot="1">
      <c r="B56" s="13" t="s">
        <v>700</v>
      </c>
      <c r="C56" s="35"/>
      <c r="D56" s="34"/>
      <c r="E56" s="34"/>
      <c r="F56" s="34"/>
      <c r="G56" s="34"/>
      <c r="H56" s="30"/>
      <c r="I56" s="34"/>
      <c r="J56" s="30"/>
      <c r="K56" s="30"/>
      <c r="L56" s="19">
        <f>L55</f>
        <v>0</v>
      </c>
      <c r="M56" s="30"/>
      <c r="N56" s="19">
        <f>N55</f>
        <v>0</v>
      </c>
      <c r="O56" s="30"/>
      <c r="P56" s="20">
        <f>P55</f>
        <v>0</v>
      </c>
      <c r="Q56" s="20">
        <f>Q55</f>
        <v>0</v>
      </c>
    </row>
    <row r="57" spans="2:17" ht="13.5" thickTop="1"/>
    <row r="58" spans="2:17" ht="13.5" thickBot="1">
      <c r="B58" s="4" t="s">
        <v>1223</v>
      </c>
      <c r="C58" s="12"/>
      <c r="D58" s="4"/>
      <c r="E58" s="4"/>
      <c r="F58" s="4"/>
      <c r="G58" s="4"/>
      <c r="I58" s="4"/>
      <c r="L58" s="22">
        <f>L41+L44+L47+L50+L53+L56</f>
        <v>0</v>
      </c>
      <c r="N58" s="22">
        <f>N41+N44+N47+N50+N53+N56</f>
        <v>0</v>
      </c>
      <c r="P58" s="23">
        <f>P41+P44+P47+P50+P53+P56</f>
        <v>0</v>
      </c>
      <c r="Q58" s="23">
        <f>Q41+Q44+Q47+Q50+Q53+Q56</f>
        <v>0</v>
      </c>
    </row>
    <row r="59" spans="2:17" ht="13.5" thickTop="1"/>
    <row r="62" spans="2:17">
      <c r="B62" s="8" t="s">
        <v>109</v>
      </c>
      <c r="C62" s="15"/>
      <c r="D62" s="8"/>
      <c r="E62" s="8"/>
      <c r="F62" s="8"/>
      <c r="G62" s="8"/>
      <c r="I62" s="8"/>
    </row>
    <row r="66" spans="2:2">
      <c r="B66" s="2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7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3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2" spans="2:15" ht="18">
      <c r="B2" s="1" t="s">
        <v>0</v>
      </c>
    </row>
    <row r="4" spans="2:15" ht="18">
      <c r="B4" s="1" t="s">
        <v>1224</v>
      </c>
    </row>
    <row r="6" spans="2:15">
      <c r="B6" s="2" t="s">
        <v>2</v>
      </c>
    </row>
    <row r="9" spans="2:15">
      <c r="B9" s="4" t="s">
        <v>73</v>
      </c>
      <c r="C9" s="4" t="s">
        <v>1225</v>
      </c>
      <c r="D9" s="4" t="s">
        <v>74</v>
      </c>
      <c r="E9" s="4" t="s">
        <v>76</v>
      </c>
      <c r="F9" s="4" t="s">
        <v>77</v>
      </c>
      <c r="G9" s="4" t="s">
        <v>113</v>
      </c>
      <c r="H9" s="4" t="s">
        <v>78</v>
      </c>
      <c r="I9" s="4" t="s">
        <v>79</v>
      </c>
      <c r="J9" s="4" t="s">
        <v>80</v>
      </c>
      <c r="K9" s="4" t="s">
        <v>114</v>
      </c>
      <c r="L9" s="4" t="s">
        <v>41</v>
      </c>
      <c r="M9" s="4" t="s">
        <v>705</v>
      </c>
      <c r="N9" s="4" t="s">
        <v>116</v>
      </c>
      <c r="O9" s="4" t="s">
        <v>83</v>
      </c>
    </row>
    <row r="10" spans="2:15">
      <c r="B10" s="5"/>
      <c r="C10" s="5"/>
      <c r="D10" s="5"/>
      <c r="E10" s="5"/>
      <c r="F10" s="5"/>
      <c r="G10" s="5" t="s">
        <v>118</v>
      </c>
      <c r="H10" s="5"/>
      <c r="I10" s="5" t="s">
        <v>84</v>
      </c>
      <c r="J10" s="5" t="s">
        <v>84</v>
      </c>
      <c r="K10" s="5" t="s">
        <v>119</v>
      </c>
      <c r="L10" s="5" t="s">
        <v>120</v>
      </c>
      <c r="M10" s="5" t="s">
        <v>85</v>
      </c>
      <c r="N10" s="5" t="s">
        <v>84</v>
      </c>
      <c r="O10" s="5" t="s">
        <v>84</v>
      </c>
    </row>
    <row r="13" spans="2:15" ht="13.5" thickBot="1">
      <c r="B13" s="4" t="s">
        <v>1226</v>
      </c>
      <c r="C13" s="4"/>
      <c r="D13" s="12"/>
      <c r="E13" s="4"/>
      <c r="F13" s="4"/>
      <c r="G13" s="25">
        <v>3.89</v>
      </c>
      <c r="H13" s="4"/>
      <c r="J13" s="23">
        <v>2.8500000000000001E-2</v>
      </c>
      <c r="K13" s="22">
        <f>K160+K179</f>
        <v>488046136.37999994</v>
      </c>
      <c r="M13" s="22">
        <f>M160+M179</f>
        <v>578522.31000000006</v>
      </c>
      <c r="N13" s="23">
        <f>N160+N179</f>
        <v>1</v>
      </c>
      <c r="O13" s="23">
        <f>O160+O179</f>
        <v>5.2308369944299181E-2</v>
      </c>
    </row>
    <row r="14" spans="2:15" ht="13.5" thickTop="1"/>
    <row r="16" spans="2:15">
      <c r="B16" s="4" t="s">
        <v>1227</v>
      </c>
      <c r="C16" s="4"/>
      <c r="D16" s="12"/>
      <c r="E16" s="4"/>
      <c r="F16" s="4"/>
      <c r="H16" s="4"/>
    </row>
    <row r="17" spans="2:15">
      <c r="B17" s="13" t="s">
        <v>1228</v>
      </c>
      <c r="C17" s="13"/>
      <c r="D17" s="14"/>
      <c r="E17" s="13"/>
      <c r="F17" s="13"/>
      <c r="H17" s="13"/>
    </row>
    <row r="18" spans="2:15">
      <c r="B18" s="8" t="s">
        <v>1229</v>
      </c>
      <c r="C18" s="8" t="s">
        <v>1230</v>
      </c>
      <c r="D18" s="15">
        <v>1000002</v>
      </c>
      <c r="E18" s="18">
        <v>0</v>
      </c>
      <c r="F18" s="18">
        <v>0</v>
      </c>
      <c r="G18" s="36">
        <v>2.0699999999999998</v>
      </c>
      <c r="H18" s="8" t="s">
        <v>90</v>
      </c>
      <c r="I18" s="17">
        <v>1.6299999999999999E-2</v>
      </c>
      <c r="J18" s="33">
        <v>1.04E-2</v>
      </c>
      <c r="K18" s="9">
        <v>4129247.87</v>
      </c>
      <c r="L18" s="9">
        <v>100</v>
      </c>
      <c r="M18" s="9">
        <v>4129.25</v>
      </c>
      <c r="N18" s="10">
        <f>M18/$M$13</f>
        <v>7.1375812628557047E-3</v>
      </c>
      <c r="O18" s="10">
        <f>M18/'סיכום נכסי ההשקעה'!$C$48</f>
        <v>3.7335524120495436E-4</v>
      </c>
    </row>
    <row r="19" spans="2:15" ht="13.5" thickBot="1">
      <c r="B19" s="13" t="s">
        <v>1231</v>
      </c>
      <c r="C19" s="13"/>
      <c r="D19" s="14"/>
      <c r="E19" s="13"/>
      <c r="F19" s="13"/>
      <c r="H19" s="13"/>
      <c r="K19" s="19">
        <f>K18</f>
        <v>4129247.87</v>
      </c>
      <c r="M19" s="19">
        <f>M18</f>
        <v>4129.25</v>
      </c>
      <c r="N19" s="20">
        <f>N18</f>
        <v>7.1375812628557047E-3</v>
      </c>
      <c r="O19" s="20">
        <f>O18</f>
        <v>3.7335524120495436E-4</v>
      </c>
    </row>
    <row r="20" spans="2:15" ht="13.5" thickTop="1"/>
    <row r="21" spans="2:15">
      <c r="B21" s="13" t="s">
        <v>1232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33">
        <f>M21/$M$13</f>
        <v>0</v>
      </c>
      <c r="O21" s="33">
        <f>M21/'סיכום נכסי ההשקעה'!$C$48</f>
        <v>0</v>
      </c>
    </row>
    <row r="22" spans="2:15" ht="13.5" thickBot="1">
      <c r="B22" s="13" t="s">
        <v>1233</v>
      </c>
      <c r="C22" s="13"/>
      <c r="D22" s="14"/>
      <c r="E22" s="13"/>
      <c r="F22" s="13"/>
      <c r="H22" s="13"/>
      <c r="K22" s="19">
        <f>K21</f>
        <v>0</v>
      </c>
      <c r="M22" s="19">
        <f>M21</f>
        <v>0</v>
      </c>
      <c r="N22" s="20">
        <f>N21</f>
        <v>0</v>
      </c>
      <c r="O22" s="20">
        <f>O21</f>
        <v>0</v>
      </c>
    </row>
    <row r="23" spans="2:15" ht="13.5" thickTop="1"/>
    <row r="24" spans="2:15">
      <c r="B24" s="13" t="s">
        <v>1234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33">
        <f>M24/$M$13</f>
        <v>0</v>
      </c>
      <c r="O24" s="33">
        <f>M24/'סיכום נכסי ההשקעה'!$C$48</f>
        <v>0</v>
      </c>
    </row>
    <row r="25" spans="2:15" ht="13.5" thickBot="1">
      <c r="B25" s="13" t="s">
        <v>1235</v>
      </c>
      <c r="C25" s="34"/>
      <c r="D25" s="35"/>
      <c r="E25" s="34"/>
      <c r="F25" s="34"/>
      <c r="G25" s="30"/>
      <c r="H25" s="34"/>
      <c r="I25" s="30"/>
      <c r="J25" s="30"/>
      <c r="K25" s="19">
        <f>K24</f>
        <v>0</v>
      </c>
      <c r="L25" s="30"/>
      <c r="M25" s="19">
        <f>M24</f>
        <v>0</v>
      </c>
      <c r="N25" s="20">
        <f>N24</f>
        <v>0</v>
      </c>
      <c r="O25" s="20">
        <f>O24</f>
        <v>0</v>
      </c>
    </row>
    <row r="26" spans="2:15" ht="13.5" thickTop="1"/>
    <row r="27" spans="2:15">
      <c r="B27" s="13" t="s">
        <v>1236</v>
      </c>
      <c r="C27" s="13"/>
      <c r="D27" s="14"/>
      <c r="E27" s="13"/>
      <c r="F27" s="13"/>
      <c r="H27" s="13"/>
    </row>
    <row r="28" spans="2:15">
      <c r="B28" s="8" t="s">
        <v>1237</v>
      </c>
      <c r="C28" s="8" t="s">
        <v>1230</v>
      </c>
      <c r="D28" s="15">
        <v>200006955</v>
      </c>
      <c r="E28" s="8" t="s">
        <v>193</v>
      </c>
      <c r="F28" s="8" t="s">
        <v>185</v>
      </c>
      <c r="G28" s="15">
        <v>1.53</v>
      </c>
      <c r="H28" s="8" t="s">
        <v>90</v>
      </c>
      <c r="I28" s="17">
        <v>3.3000000000000002E-2</v>
      </c>
      <c r="J28" s="10">
        <v>2.8899999999999999E-2</v>
      </c>
      <c r="K28" s="9">
        <v>9387233.0700000003</v>
      </c>
      <c r="L28" s="9">
        <v>100.84</v>
      </c>
      <c r="M28" s="9">
        <v>9466.09</v>
      </c>
      <c r="N28" s="33">
        <f t="shared" ref="N28:N91" si="0">M28/$M$13</f>
        <v>1.6362532328269241E-2</v>
      </c>
      <c r="O28" s="33">
        <f>M28/'סיכום נכסי ההשקעה'!$C$48</f>
        <v>8.5589739425266241E-4</v>
      </c>
    </row>
    <row r="29" spans="2:15">
      <c r="B29" s="8" t="s">
        <v>1238</v>
      </c>
      <c r="C29" s="8" t="s">
        <v>1230</v>
      </c>
      <c r="D29" s="15">
        <v>60330933</v>
      </c>
      <c r="E29" s="8" t="s">
        <v>207</v>
      </c>
      <c r="F29" s="8" t="s">
        <v>185</v>
      </c>
      <c r="G29" s="15">
        <v>0.67</v>
      </c>
      <c r="H29" s="8" t="s">
        <v>90</v>
      </c>
      <c r="I29" s="17">
        <v>7.7862000000000001E-2</v>
      </c>
      <c r="J29" s="28">
        <v>2.92E-2</v>
      </c>
      <c r="K29" s="9">
        <v>4303069.66</v>
      </c>
      <c r="L29" s="9">
        <v>406.11</v>
      </c>
      <c r="M29" s="9">
        <v>17475.150000000001</v>
      </c>
      <c r="N29" s="33">
        <f t="shared" si="0"/>
        <v>3.0206527385261944E-2</v>
      </c>
      <c r="O29" s="33">
        <f>M29/'סיכום נכסי ההשקעה'!$C$48</f>
        <v>1.580054209200886E-3</v>
      </c>
    </row>
    <row r="30" spans="2:15">
      <c r="B30" s="8" t="s">
        <v>1239</v>
      </c>
      <c r="C30" s="8" t="s">
        <v>1230</v>
      </c>
      <c r="D30" s="15">
        <v>8261018</v>
      </c>
      <c r="E30" s="8" t="s">
        <v>207</v>
      </c>
      <c r="F30" s="8" t="s">
        <v>185</v>
      </c>
      <c r="G30" s="15">
        <v>5.1100000000000003</v>
      </c>
      <c r="H30" s="8" t="s">
        <v>90</v>
      </c>
      <c r="I30" s="17">
        <v>8.7511000000000005E-2</v>
      </c>
      <c r="J30" s="10">
        <v>6.8000000000000005E-2</v>
      </c>
      <c r="K30" s="9">
        <v>771559.86</v>
      </c>
      <c r="L30" s="9">
        <v>150.01</v>
      </c>
      <c r="M30" s="9">
        <v>1157.42</v>
      </c>
      <c r="N30" s="33">
        <f t="shared" si="0"/>
        <v>2.0006488600240843E-3</v>
      </c>
      <c r="O30" s="33">
        <f>M30/'סיכום נכסי ההשקעה'!$C$48</f>
        <v>1.0465068069878023E-4</v>
      </c>
    </row>
    <row r="31" spans="2:15">
      <c r="B31" s="8" t="s">
        <v>1240</v>
      </c>
      <c r="C31" s="8" t="s">
        <v>1230</v>
      </c>
      <c r="D31" s="15">
        <v>8261109</v>
      </c>
      <c r="E31" s="8" t="s">
        <v>207</v>
      </c>
      <c r="F31" s="8" t="s">
        <v>185</v>
      </c>
      <c r="G31" s="15">
        <v>5.1100000000000003</v>
      </c>
      <c r="H31" s="8" t="s">
        <v>90</v>
      </c>
      <c r="I31" s="17">
        <v>8.7511000000000005E-2</v>
      </c>
      <c r="J31" s="10">
        <v>6.8000000000000005E-2</v>
      </c>
      <c r="K31" s="9">
        <v>929953.65</v>
      </c>
      <c r="L31" s="9">
        <v>147.09</v>
      </c>
      <c r="M31" s="9">
        <v>1367.87</v>
      </c>
      <c r="N31" s="33">
        <f t="shared" si="0"/>
        <v>2.3644204836283664E-3</v>
      </c>
      <c r="O31" s="33">
        <f>M31/'סיכום נכסי ההשקעה'!$C$48</f>
        <v>1.2367898136151137E-4</v>
      </c>
    </row>
    <row r="32" spans="2:15">
      <c r="B32" s="8" t="s">
        <v>1241</v>
      </c>
      <c r="C32" s="8" t="s">
        <v>1230</v>
      </c>
      <c r="D32" s="15">
        <v>8261117</v>
      </c>
      <c r="E32" s="8" t="s">
        <v>207</v>
      </c>
      <c r="F32" s="8" t="s">
        <v>185</v>
      </c>
      <c r="G32" s="15">
        <v>5.1100000000000003</v>
      </c>
      <c r="H32" s="8" t="s">
        <v>90</v>
      </c>
      <c r="I32" s="17">
        <v>8.7511000000000005E-2</v>
      </c>
      <c r="J32" s="10">
        <v>6.8000000000000005E-2</v>
      </c>
      <c r="K32" s="9">
        <v>689496.94</v>
      </c>
      <c r="L32" s="9">
        <v>144.53</v>
      </c>
      <c r="M32" s="9">
        <v>996.53</v>
      </c>
      <c r="N32" s="33">
        <f t="shared" si="0"/>
        <v>1.722543768450347E-3</v>
      </c>
      <c r="O32" s="33">
        <f>M32/'סיכום נכסי ההשקעה'!$C$48</f>
        <v>9.0103456685347973E-5</v>
      </c>
    </row>
    <row r="33" spans="2:15">
      <c r="B33" s="8" t="s">
        <v>1242</v>
      </c>
      <c r="C33" s="8" t="s">
        <v>1230</v>
      </c>
      <c r="D33" s="15">
        <v>8261125</v>
      </c>
      <c r="E33" s="8" t="s">
        <v>207</v>
      </c>
      <c r="F33" s="8" t="s">
        <v>185</v>
      </c>
      <c r="G33" s="15">
        <v>5.1100000000000003</v>
      </c>
      <c r="H33" s="8" t="s">
        <v>90</v>
      </c>
      <c r="I33" s="17">
        <v>8.7511000000000005E-2</v>
      </c>
      <c r="J33" s="10">
        <v>6.8000000000000005E-2</v>
      </c>
      <c r="K33" s="9">
        <v>536525.46</v>
      </c>
      <c r="L33" s="9">
        <v>140.33000000000001</v>
      </c>
      <c r="M33" s="9">
        <v>752.91</v>
      </c>
      <c r="N33" s="33">
        <f t="shared" si="0"/>
        <v>1.3014364130572594E-3</v>
      </c>
      <c r="O33" s="33">
        <f>M33/'סיכום נכסי ההשקעה'!$C$48</f>
        <v>6.807601735318088E-5</v>
      </c>
    </row>
    <row r="34" spans="2:15">
      <c r="B34" s="8" t="s">
        <v>1243</v>
      </c>
      <c r="C34" s="8" t="s">
        <v>1230</v>
      </c>
      <c r="D34" s="15">
        <v>8261133</v>
      </c>
      <c r="E34" s="8" t="s">
        <v>207</v>
      </c>
      <c r="F34" s="8" t="s">
        <v>185</v>
      </c>
      <c r="G34" s="15">
        <v>5.1100000000000003</v>
      </c>
      <c r="H34" s="8" t="s">
        <v>90</v>
      </c>
      <c r="I34" s="17">
        <v>8.7511000000000005E-2</v>
      </c>
      <c r="J34" s="10">
        <v>6.8000000000000005E-2</v>
      </c>
      <c r="K34" s="9">
        <v>667500.68999999994</v>
      </c>
      <c r="L34" s="9">
        <v>138.13</v>
      </c>
      <c r="M34" s="9">
        <v>922.02</v>
      </c>
      <c r="N34" s="33">
        <f t="shared" si="0"/>
        <v>1.5937501182970799E-3</v>
      </c>
      <c r="O34" s="33">
        <f>M34/'סיכום נכסי ההשקעה'!$C$48</f>
        <v>8.3366470786654237E-5</v>
      </c>
    </row>
    <row r="35" spans="2:15">
      <c r="B35" s="8" t="s">
        <v>1244</v>
      </c>
      <c r="C35" s="8" t="s">
        <v>1230</v>
      </c>
      <c r="D35" s="15">
        <v>8261141</v>
      </c>
      <c r="E35" s="8" t="s">
        <v>207</v>
      </c>
      <c r="F35" s="8" t="s">
        <v>185</v>
      </c>
      <c r="G35" s="15">
        <v>5.1100000000000003</v>
      </c>
      <c r="H35" s="8" t="s">
        <v>90</v>
      </c>
      <c r="I35" s="17">
        <v>8.7511000000000005E-2</v>
      </c>
      <c r="J35" s="10">
        <v>6.8000000000000005E-2</v>
      </c>
      <c r="K35" s="9">
        <v>642786.1</v>
      </c>
      <c r="L35" s="9">
        <v>137.87</v>
      </c>
      <c r="M35" s="9">
        <v>886.21</v>
      </c>
      <c r="N35" s="33">
        <f t="shared" si="0"/>
        <v>1.5318510361337662E-3</v>
      </c>
      <c r="O35" s="33">
        <f>M35/'סיכום נכסי ההשקעה'!$C$48</f>
        <v>8.0128630697643053E-5</v>
      </c>
    </row>
    <row r="36" spans="2:15">
      <c r="B36" s="8" t="s">
        <v>1245</v>
      </c>
      <c r="C36" s="8" t="s">
        <v>1230</v>
      </c>
      <c r="D36" s="15">
        <v>8261158</v>
      </c>
      <c r="E36" s="8" t="s">
        <v>207</v>
      </c>
      <c r="F36" s="8" t="s">
        <v>185</v>
      </c>
      <c r="G36" s="15">
        <v>5.1100000000000003</v>
      </c>
      <c r="H36" s="8" t="s">
        <v>90</v>
      </c>
      <c r="I36" s="17">
        <v>8.7511000000000005E-2</v>
      </c>
      <c r="J36" s="10">
        <v>6.8000000000000005E-2</v>
      </c>
      <c r="K36" s="9">
        <v>566344.19999999995</v>
      </c>
      <c r="L36" s="9">
        <v>137.47</v>
      </c>
      <c r="M36" s="9">
        <v>778.55</v>
      </c>
      <c r="N36" s="33">
        <f t="shared" si="0"/>
        <v>1.3457562250278642E-3</v>
      </c>
      <c r="O36" s="33">
        <f>M36/'סיכום נכסי ההשקעה'!$C$48</f>
        <v>7.0394314473601067E-5</v>
      </c>
    </row>
    <row r="37" spans="2:15">
      <c r="B37" s="8" t="s">
        <v>1246</v>
      </c>
      <c r="C37" s="8" t="s">
        <v>1230</v>
      </c>
      <c r="D37" s="15">
        <v>8261166</v>
      </c>
      <c r="E37" s="8" t="s">
        <v>207</v>
      </c>
      <c r="F37" s="8" t="s">
        <v>185</v>
      </c>
      <c r="G37" s="15">
        <v>5.1100000000000003</v>
      </c>
      <c r="H37" s="8" t="s">
        <v>90</v>
      </c>
      <c r="I37" s="17">
        <v>8.7511000000000005E-2</v>
      </c>
      <c r="J37" s="10">
        <v>6.8000000000000005E-2</v>
      </c>
      <c r="K37" s="9">
        <v>587157.03</v>
      </c>
      <c r="L37" s="9">
        <v>138.13999999999999</v>
      </c>
      <c r="M37" s="9">
        <v>811.1</v>
      </c>
      <c r="N37" s="33">
        <f t="shared" si="0"/>
        <v>1.4020202608953836E-3</v>
      </c>
      <c r="O37" s="33">
        <f>M37/'סיכום נכסי ההשקעה'!$C$48</f>
        <v>7.3337394476318573E-5</v>
      </c>
    </row>
    <row r="38" spans="2:15">
      <c r="B38" s="8" t="s">
        <v>1247</v>
      </c>
      <c r="C38" s="8" t="s">
        <v>1230</v>
      </c>
      <c r="D38" s="15">
        <v>8261174</v>
      </c>
      <c r="E38" s="8" t="s">
        <v>207</v>
      </c>
      <c r="F38" s="8" t="s">
        <v>185</v>
      </c>
      <c r="G38" s="15">
        <v>5.1100000000000003</v>
      </c>
      <c r="H38" s="8" t="s">
        <v>90</v>
      </c>
      <c r="I38" s="17">
        <v>8.7511000000000005E-2</v>
      </c>
      <c r="J38" s="10">
        <v>6.8000000000000005E-2</v>
      </c>
      <c r="K38" s="9">
        <v>416507.38</v>
      </c>
      <c r="L38" s="9">
        <v>139.65</v>
      </c>
      <c r="M38" s="9">
        <v>581.65</v>
      </c>
      <c r="N38" s="33">
        <f t="shared" si="0"/>
        <v>1.0054063429291084E-3</v>
      </c>
      <c r="O38" s="33">
        <f>M38/'סיכום נכסי ההשקעה'!$C$48</f>
        <v>5.2591166930280727E-5</v>
      </c>
    </row>
    <row r="39" spans="2:15">
      <c r="B39" s="8" t="s">
        <v>1248</v>
      </c>
      <c r="C39" s="8" t="s">
        <v>1230</v>
      </c>
      <c r="D39" s="15">
        <v>8261182</v>
      </c>
      <c r="E39" s="8" t="s">
        <v>207</v>
      </c>
      <c r="F39" s="8" t="s">
        <v>185</v>
      </c>
      <c r="G39" s="15">
        <v>5.1100000000000003</v>
      </c>
      <c r="H39" s="8" t="s">
        <v>90</v>
      </c>
      <c r="I39" s="17">
        <v>8.7511000000000005E-2</v>
      </c>
      <c r="J39" s="10">
        <v>6.8000000000000005E-2</v>
      </c>
      <c r="K39" s="9">
        <v>251017.51</v>
      </c>
      <c r="L39" s="9">
        <v>140.63</v>
      </c>
      <c r="M39" s="9">
        <v>353.01</v>
      </c>
      <c r="N39" s="33">
        <f t="shared" si="0"/>
        <v>6.101925438277392E-4</v>
      </c>
      <c r="O39" s="33">
        <f>M39/'סיכום נכסי ההשקעה'!$C$48</f>
        <v>3.1918177319794375E-5</v>
      </c>
    </row>
    <row r="40" spans="2:15">
      <c r="B40" s="8" t="s">
        <v>1249</v>
      </c>
      <c r="C40" s="8" t="s">
        <v>1230</v>
      </c>
      <c r="D40" s="15">
        <v>8261190</v>
      </c>
      <c r="E40" s="8" t="s">
        <v>207</v>
      </c>
      <c r="F40" s="8" t="s">
        <v>185</v>
      </c>
      <c r="G40" s="15">
        <v>5.1100000000000003</v>
      </c>
      <c r="H40" s="8" t="s">
        <v>90</v>
      </c>
      <c r="I40" s="17">
        <v>8.7511000000000005E-2</v>
      </c>
      <c r="J40" s="10">
        <v>6.8000000000000005E-2</v>
      </c>
      <c r="K40" s="9">
        <v>252409.62</v>
      </c>
      <c r="L40" s="9">
        <v>141.05000000000001</v>
      </c>
      <c r="M40" s="9">
        <v>356.02</v>
      </c>
      <c r="N40" s="33">
        <f t="shared" si="0"/>
        <v>6.1539545467140233E-4</v>
      </c>
      <c r="O40" s="33">
        <f>M40/'סיכום נכסי ההשקעה'!$C$48</f>
        <v>3.2190333104991908E-5</v>
      </c>
    </row>
    <row r="41" spans="2:15">
      <c r="B41" s="8" t="s">
        <v>1250</v>
      </c>
      <c r="C41" s="8" t="s">
        <v>1230</v>
      </c>
      <c r="D41" s="15">
        <v>8261026</v>
      </c>
      <c r="E41" s="8" t="s">
        <v>207</v>
      </c>
      <c r="F41" s="8" t="s">
        <v>185</v>
      </c>
      <c r="G41" s="15">
        <v>5.1100000000000003</v>
      </c>
      <c r="H41" s="8" t="s">
        <v>90</v>
      </c>
      <c r="I41" s="17">
        <v>8.7511000000000005E-2</v>
      </c>
      <c r="J41" s="10">
        <v>6.8000000000000005E-2</v>
      </c>
      <c r="K41" s="9">
        <v>29690.3</v>
      </c>
      <c r="L41" s="9">
        <v>149.31</v>
      </c>
      <c r="M41" s="9">
        <v>44.33</v>
      </c>
      <c r="N41" s="33">
        <f t="shared" si="0"/>
        <v>7.6626258371954563E-5</v>
      </c>
      <c r="O41" s="33">
        <f>M41/'סיכום נכסי ההשקעה'!$C$48</f>
        <v>4.0081946703676516E-6</v>
      </c>
    </row>
    <row r="42" spans="2:15">
      <c r="B42" s="8" t="s">
        <v>1251</v>
      </c>
      <c r="C42" s="8" t="s">
        <v>1230</v>
      </c>
      <c r="D42" s="15">
        <v>8261034</v>
      </c>
      <c r="E42" s="8" t="s">
        <v>207</v>
      </c>
      <c r="F42" s="8" t="s">
        <v>185</v>
      </c>
      <c r="G42" s="15">
        <v>5.12</v>
      </c>
      <c r="H42" s="8" t="s">
        <v>90</v>
      </c>
      <c r="I42" s="17">
        <v>8.7511000000000005E-2</v>
      </c>
      <c r="J42" s="10">
        <v>6.8000000000000005E-2</v>
      </c>
      <c r="K42" s="9">
        <v>334037.03000000003</v>
      </c>
      <c r="L42" s="9">
        <v>150.72</v>
      </c>
      <c r="M42" s="9">
        <v>503.46</v>
      </c>
      <c r="N42" s="33">
        <f t="shared" si="0"/>
        <v>8.7025165892046566E-4</v>
      </c>
      <c r="O42" s="33">
        <f>M42/'סיכום נכסי ההשקעה'!$C$48</f>
        <v>4.5521445719451792E-5</v>
      </c>
    </row>
    <row r="43" spans="2:15">
      <c r="B43" s="8" t="s">
        <v>1252</v>
      </c>
      <c r="C43" s="8" t="s">
        <v>1230</v>
      </c>
      <c r="D43" s="15">
        <v>8261042</v>
      </c>
      <c r="E43" s="8" t="s">
        <v>207</v>
      </c>
      <c r="F43" s="8" t="s">
        <v>185</v>
      </c>
      <c r="G43" s="15">
        <v>5.1100000000000003</v>
      </c>
      <c r="H43" s="8" t="s">
        <v>90</v>
      </c>
      <c r="I43" s="17">
        <v>8.7511000000000005E-2</v>
      </c>
      <c r="J43" s="10">
        <v>6.8000000000000005E-2</v>
      </c>
      <c r="K43" s="9">
        <v>382800.21</v>
      </c>
      <c r="L43" s="9">
        <v>149.16999999999999</v>
      </c>
      <c r="M43" s="9">
        <v>571.02</v>
      </c>
      <c r="N43" s="33">
        <f t="shared" si="0"/>
        <v>9.8703194350447765E-4</v>
      </c>
      <c r="O43" s="33">
        <f>M43/'סיכום נכסי ההשקעה'!$C$48</f>
        <v>5.163003204767283E-5</v>
      </c>
    </row>
    <row r="44" spans="2:15">
      <c r="B44" s="8" t="s">
        <v>1253</v>
      </c>
      <c r="C44" s="8" t="s">
        <v>1230</v>
      </c>
      <c r="D44" s="15">
        <v>8261059</v>
      </c>
      <c r="E44" s="8" t="s">
        <v>207</v>
      </c>
      <c r="F44" s="8" t="s">
        <v>185</v>
      </c>
      <c r="G44" s="15">
        <v>5.1100000000000003</v>
      </c>
      <c r="H44" s="8" t="s">
        <v>90</v>
      </c>
      <c r="I44" s="17">
        <v>8.7511000000000005E-2</v>
      </c>
      <c r="J44" s="10">
        <v>6.8000000000000005E-2</v>
      </c>
      <c r="K44" s="9">
        <v>446724.07</v>
      </c>
      <c r="L44" s="9">
        <v>149.16999999999999</v>
      </c>
      <c r="M44" s="9">
        <v>666.38</v>
      </c>
      <c r="N44" s="33">
        <f t="shared" si="0"/>
        <v>1.1518656903655106E-3</v>
      </c>
      <c r="O44" s="33">
        <f>M44/'סיכום נכסי ההשקעה'!$C$48</f>
        <v>6.0252216657784702E-5</v>
      </c>
    </row>
    <row r="45" spans="2:15">
      <c r="B45" s="8" t="s">
        <v>1254</v>
      </c>
      <c r="C45" s="8" t="s">
        <v>1230</v>
      </c>
      <c r="D45" s="15">
        <v>8261067</v>
      </c>
      <c r="E45" s="8" t="s">
        <v>207</v>
      </c>
      <c r="F45" s="8" t="s">
        <v>185</v>
      </c>
      <c r="G45" s="15">
        <v>5.1100000000000003</v>
      </c>
      <c r="H45" s="8" t="s">
        <v>90</v>
      </c>
      <c r="I45" s="17">
        <v>8.7511000000000005E-2</v>
      </c>
      <c r="J45" s="10">
        <v>6.8000000000000005E-2</v>
      </c>
      <c r="K45" s="9">
        <v>452892.28</v>
      </c>
      <c r="L45" s="9">
        <v>149.16999999999999</v>
      </c>
      <c r="M45" s="9">
        <v>675.58</v>
      </c>
      <c r="N45" s="33">
        <f t="shared" si="0"/>
        <v>1.1677682750039493E-3</v>
      </c>
      <c r="O45" s="33">
        <f>M45/'סיכום נכסי ההשקעה'!$C$48</f>
        <v>6.1084054938122682E-5</v>
      </c>
    </row>
    <row r="46" spans="2:15">
      <c r="B46" s="8" t="s">
        <v>1255</v>
      </c>
      <c r="C46" s="8" t="s">
        <v>1230</v>
      </c>
      <c r="D46" s="15">
        <v>8261075</v>
      </c>
      <c r="E46" s="8" t="s">
        <v>207</v>
      </c>
      <c r="F46" s="8" t="s">
        <v>185</v>
      </c>
      <c r="G46" s="15">
        <v>5.1100000000000003</v>
      </c>
      <c r="H46" s="8" t="s">
        <v>90</v>
      </c>
      <c r="I46" s="17">
        <v>8.7511000000000005E-2</v>
      </c>
      <c r="J46" s="10">
        <v>6.8000000000000005E-2</v>
      </c>
      <c r="K46" s="9">
        <v>425369.37</v>
      </c>
      <c r="L46" s="9">
        <v>150.34</v>
      </c>
      <c r="M46" s="9">
        <v>639.5</v>
      </c>
      <c r="N46" s="33">
        <f t="shared" si="0"/>
        <v>1.1054024865523335E-3</v>
      </c>
      <c r="O46" s="33">
        <f>M46/'סיכום נכסי ההשקעה'!$C$48</f>
        <v>5.7821802203927663E-5</v>
      </c>
    </row>
    <row r="47" spans="2:15">
      <c r="B47" s="8" t="s">
        <v>1256</v>
      </c>
      <c r="C47" s="8" t="s">
        <v>1230</v>
      </c>
      <c r="D47" s="15">
        <v>8261083</v>
      </c>
      <c r="E47" s="8" t="s">
        <v>207</v>
      </c>
      <c r="F47" s="8" t="s">
        <v>185</v>
      </c>
      <c r="G47" s="15">
        <v>5.1100000000000003</v>
      </c>
      <c r="H47" s="8" t="s">
        <v>90</v>
      </c>
      <c r="I47" s="17">
        <v>8.7511000000000005E-2</v>
      </c>
      <c r="J47" s="10">
        <v>6.8000000000000005E-2</v>
      </c>
      <c r="K47" s="9">
        <v>108033.71</v>
      </c>
      <c r="L47" s="9">
        <v>148.11000000000001</v>
      </c>
      <c r="M47" s="9">
        <v>160.01</v>
      </c>
      <c r="N47" s="33">
        <f t="shared" si="0"/>
        <v>2.7658397478223437E-4</v>
      </c>
      <c r="O47" s="33">
        <f>M47/'סיכום נכסי ההשקעה'!$C$48</f>
        <v>1.446765687357383E-5</v>
      </c>
    </row>
    <row r="48" spans="2:15">
      <c r="B48" s="8" t="s">
        <v>1257</v>
      </c>
      <c r="C48" s="8" t="s">
        <v>1230</v>
      </c>
      <c r="D48" s="15">
        <v>8261091</v>
      </c>
      <c r="E48" s="8" t="s">
        <v>207</v>
      </c>
      <c r="F48" s="8" t="s">
        <v>185</v>
      </c>
      <c r="G48" s="15">
        <v>5.1100000000000003</v>
      </c>
      <c r="H48" s="8" t="s">
        <v>90</v>
      </c>
      <c r="I48" s="17">
        <v>8.7511000000000005E-2</v>
      </c>
      <c r="J48" s="10">
        <v>6.8000000000000005E-2</v>
      </c>
      <c r="K48" s="9">
        <v>1400147.19</v>
      </c>
      <c r="L48" s="9">
        <v>146.66</v>
      </c>
      <c r="M48" s="9">
        <v>2053.46</v>
      </c>
      <c r="N48" s="33">
        <f t="shared" si="0"/>
        <v>3.5494914621356606E-3</v>
      </c>
      <c r="O48" s="33">
        <f>M48/'סיכום נכסי ההשקעה'!$C$48</f>
        <v>1.8566811251552354E-4</v>
      </c>
    </row>
    <row r="49" spans="2:15">
      <c r="B49" s="8" t="s">
        <v>1258</v>
      </c>
      <c r="C49" s="8" t="s">
        <v>1230</v>
      </c>
      <c r="D49" s="15">
        <v>200075422</v>
      </c>
      <c r="E49" s="8" t="s">
        <v>207</v>
      </c>
      <c r="F49" s="8" t="s">
        <v>185</v>
      </c>
      <c r="G49" s="15">
        <v>5.1100000000000003</v>
      </c>
      <c r="H49" s="8" t="s">
        <v>90</v>
      </c>
      <c r="I49" s="17">
        <v>6.7141999999999993E-2</v>
      </c>
      <c r="J49" s="10">
        <v>2.8799999999999999E-2</v>
      </c>
      <c r="K49" s="9">
        <v>667500.77</v>
      </c>
      <c r="L49" s="9">
        <v>149.57</v>
      </c>
      <c r="M49" s="9">
        <v>998.38</v>
      </c>
      <c r="N49" s="33">
        <f t="shared" si="0"/>
        <v>1.72574157079612E-3</v>
      </c>
      <c r="O49" s="33">
        <f>M49/'סיכום נכסי ההשקעה'!$C$48</f>
        <v>9.0270728513459426E-5</v>
      </c>
    </row>
    <row r="50" spans="2:15">
      <c r="B50" s="8" t="s">
        <v>1259</v>
      </c>
      <c r="C50" s="8" t="s">
        <v>1230</v>
      </c>
      <c r="D50" s="15">
        <v>200075596</v>
      </c>
      <c r="E50" s="8" t="s">
        <v>207</v>
      </c>
      <c r="F50" s="8" t="s">
        <v>185</v>
      </c>
      <c r="G50" s="15">
        <v>5.1100000000000003</v>
      </c>
      <c r="H50" s="8" t="s">
        <v>90</v>
      </c>
      <c r="I50" s="17">
        <v>6.7141999999999993E-2</v>
      </c>
      <c r="J50" s="10">
        <v>2.8799999999999999E-2</v>
      </c>
      <c r="K50" s="9">
        <v>642786.35</v>
      </c>
      <c r="L50" s="9">
        <v>149.29</v>
      </c>
      <c r="M50" s="9">
        <v>959.62</v>
      </c>
      <c r="N50" s="33">
        <f t="shared" si="0"/>
        <v>1.6587432902976549E-3</v>
      </c>
      <c r="O50" s="33">
        <f>M50/'סיכום נכסי ההשקעה'!$C$48</f>
        <v>8.6766157671513787E-5</v>
      </c>
    </row>
    <row r="51" spans="2:15">
      <c r="B51" s="8" t="s">
        <v>1260</v>
      </c>
      <c r="C51" s="8" t="s">
        <v>1230</v>
      </c>
      <c r="D51" s="15">
        <v>200074276</v>
      </c>
      <c r="E51" s="8" t="s">
        <v>207</v>
      </c>
      <c r="F51" s="8" t="s">
        <v>185</v>
      </c>
      <c r="G51" s="15">
        <v>5.1100000000000003</v>
      </c>
      <c r="H51" s="8" t="s">
        <v>90</v>
      </c>
      <c r="I51" s="17">
        <v>6.7141999999999993E-2</v>
      </c>
      <c r="J51" s="10">
        <v>2.8799999999999999E-2</v>
      </c>
      <c r="K51" s="9">
        <v>771559.81</v>
      </c>
      <c r="L51" s="9">
        <v>162.44</v>
      </c>
      <c r="M51" s="9">
        <v>1253.32</v>
      </c>
      <c r="N51" s="33">
        <f t="shared" si="0"/>
        <v>2.1664160194617209E-3</v>
      </c>
      <c r="O51" s="33">
        <f>M51/'סיכום נכסי ההשקעה'!$C$48</f>
        <v>1.1332169059925975E-4</v>
      </c>
    </row>
    <row r="52" spans="2:15">
      <c r="B52" s="8" t="s">
        <v>1261</v>
      </c>
      <c r="C52" s="8" t="s">
        <v>1230</v>
      </c>
      <c r="D52" s="15">
        <v>200075182</v>
      </c>
      <c r="E52" s="8" t="s">
        <v>207</v>
      </c>
      <c r="F52" s="8" t="s">
        <v>185</v>
      </c>
      <c r="G52" s="15">
        <v>5.12</v>
      </c>
      <c r="H52" s="8" t="s">
        <v>90</v>
      </c>
      <c r="I52" s="17">
        <v>6.6142000000000006E-2</v>
      </c>
      <c r="J52" s="10">
        <v>2.7900000000000001E-2</v>
      </c>
      <c r="K52" s="9">
        <v>929953.6</v>
      </c>
      <c r="L52" s="9">
        <v>159.27000000000001</v>
      </c>
      <c r="M52" s="9">
        <v>1481.14</v>
      </c>
      <c r="N52" s="33">
        <f t="shared" si="0"/>
        <v>2.560212414280099E-3</v>
      </c>
      <c r="O52" s="33">
        <f>M52/'סיכום נכסי ההשקעה'!$C$48</f>
        <v>1.3392053810215077E-4</v>
      </c>
    </row>
    <row r="53" spans="2:15">
      <c r="B53" s="8" t="s">
        <v>1262</v>
      </c>
      <c r="C53" s="8" t="s">
        <v>1230</v>
      </c>
      <c r="D53" s="15">
        <v>200075265</v>
      </c>
      <c r="E53" s="8" t="s">
        <v>207</v>
      </c>
      <c r="F53" s="8" t="s">
        <v>185</v>
      </c>
      <c r="G53" s="15">
        <v>5.1100000000000003</v>
      </c>
      <c r="H53" s="8" t="s">
        <v>90</v>
      </c>
      <c r="I53" s="17">
        <v>6.7141999999999993E-2</v>
      </c>
      <c r="J53" s="10">
        <v>2.8799999999999999E-2</v>
      </c>
      <c r="K53" s="9">
        <v>689497.09</v>
      </c>
      <c r="L53" s="9">
        <v>156.5</v>
      </c>
      <c r="M53" s="9">
        <v>1079.06</v>
      </c>
      <c r="N53" s="33">
        <f t="shared" si="0"/>
        <v>1.8652003239079922E-3</v>
      </c>
      <c r="O53" s="33">
        <f>M53/'סיכום נכסי ההשקעה'!$C$48</f>
        <v>9.7565588563205909E-5</v>
      </c>
    </row>
    <row r="54" spans="2:15">
      <c r="B54" s="8" t="s">
        <v>1263</v>
      </c>
      <c r="C54" s="8" t="s">
        <v>1230</v>
      </c>
      <c r="D54" s="15">
        <v>200075349</v>
      </c>
      <c r="E54" s="8" t="s">
        <v>207</v>
      </c>
      <c r="F54" s="8" t="s">
        <v>185</v>
      </c>
      <c r="G54" s="15">
        <v>5.1100000000000003</v>
      </c>
      <c r="H54" s="8" t="s">
        <v>90</v>
      </c>
      <c r="I54" s="17">
        <v>6.7141999999999993E-2</v>
      </c>
      <c r="J54" s="10">
        <v>2.8799999999999999E-2</v>
      </c>
      <c r="K54" s="9">
        <v>536525.6</v>
      </c>
      <c r="L54" s="9">
        <v>151.94999999999999</v>
      </c>
      <c r="M54" s="9">
        <v>815.25</v>
      </c>
      <c r="N54" s="33">
        <f t="shared" si="0"/>
        <v>1.4091937094007662E-3</v>
      </c>
      <c r="O54" s="33">
        <f>M54/'סיכום נכסי ההשקעה'!$C$48</f>
        <v>7.3712625874514502E-5</v>
      </c>
    </row>
    <row r="55" spans="2:15">
      <c r="B55" s="8" t="s">
        <v>1264</v>
      </c>
      <c r="C55" s="8" t="s">
        <v>1230</v>
      </c>
      <c r="D55" s="15">
        <v>200075679</v>
      </c>
      <c r="E55" s="8" t="s">
        <v>207</v>
      </c>
      <c r="F55" s="8" t="s">
        <v>185</v>
      </c>
      <c r="G55" s="15">
        <v>5.1100000000000003</v>
      </c>
      <c r="H55" s="8" t="s">
        <v>90</v>
      </c>
      <c r="I55" s="17">
        <v>6.7141999999999993E-2</v>
      </c>
      <c r="J55" s="10">
        <v>2.8799999999999999E-2</v>
      </c>
      <c r="K55" s="9">
        <v>566344.03</v>
      </c>
      <c r="L55" s="9">
        <v>148.84</v>
      </c>
      <c r="M55" s="9">
        <v>842.95</v>
      </c>
      <c r="N55" s="33">
        <f t="shared" si="0"/>
        <v>1.4570743174969346E-3</v>
      </c>
      <c r="O55" s="33">
        <f>M55/'סיכום נכסי ההשקעה'!$C$48</f>
        <v>7.6217182435966892E-5</v>
      </c>
    </row>
    <row r="56" spans="2:15">
      <c r="B56" s="8" t="s">
        <v>1265</v>
      </c>
      <c r="C56" s="8" t="s">
        <v>1230</v>
      </c>
      <c r="D56" s="15">
        <v>200075752</v>
      </c>
      <c r="E56" s="8" t="s">
        <v>207</v>
      </c>
      <c r="F56" s="8" t="s">
        <v>185</v>
      </c>
      <c r="G56" s="15">
        <v>5.1100000000000003</v>
      </c>
      <c r="H56" s="8" t="s">
        <v>90</v>
      </c>
      <c r="I56" s="17">
        <v>6.7141999999999993E-2</v>
      </c>
      <c r="J56" s="10">
        <v>2.8799999999999999E-2</v>
      </c>
      <c r="K56" s="9">
        <v>587157.23</v>
      </c>
      <c r="L56" s="9">
        <v>149.57</v>
      </c>
      <c r="M56" s="9">
        <v>878.21</v>
      </c>
      <c r="N56" s="33">
        <f t="shared" si="0"/>
        <v>1.5180227016655589E-3</v>
      </c>
      <c r="O56" s="33">
        <f>M56/'סיכום נכסי ההשקעה'!$C$48</f>
        <v>7.9405293062566554E-5</v>
      </c>
    </row>
    <row r="57" spans="2:15">
      <c r="B57" s="8" t="s">
        <v>1266</v>
      </c>
      <c r="C57" s="8" t="s">
        <v>1230</v>
      </c>
      <c r="D57" s="15">
        <v>200075836</v>
      </c>
      <c r="E57" s="8" t="s">
        <v>207</v>
      </c>
      <c r="F57" s="8" t="s">
        <v>185</v>
      </c>
      <c r="G57" s="15">
        <v>5.1100000000000003</v>
      </c>
      <c r="H57" s="8" t="s">
        <v>90</v>
      </c>
      <c r="I57" s="17">
        <v>6.7141999999999993E-2</v>
      </c>
      <c r="J57" s="10">
        <v>2.8799999999999999E-2</v>
      </c>
      <c r="K57" s="9">
        <v>416507.55</v>
      </c>
      <c r="L57" s="9">
        <v>151.21</v>
      </c>
      <c r="M57" s="9">
        <v>629.79999999999995</v>
      </c>
      <c r="N57" s="33">
        <f t="shared" si="0"/>
        <v>1.0886356310096318E-3</v>
      </c>
      <c r="O57" s="33">
        <f>M57/'סיכום נכסי ההשקעה'!$C$48</f>
        <v>5.6944755321397403E-5</v>
      </c>
    </row>
    <row r="58" spans="2:15">
      <c r="B58" s="8" t="s">
        <v>1267</v>
      </c>
      <c r="C58" s="8" t="s">
        <v>1230</v>
      </c>
      <c r="D58" s="15">
        <v>200075919</v>
      </c>
      <c r="E58" s="8" t="s">
        <v>207</v>
      </c>
      <c r="F58" s="8" t="s">
        <v>185</v>
      </c>
      <c r="G58" s="15">
        <v>5.1100000000000003</v>
      </c>
      <c r="H58" s="8" t="s">
        <v>90</v>
      </c>
      <c r="I58" s="17">
        <v>6.7141999999999993E-2</v>
      </c>
      <c r="J58" s="10">
        <v>2.8799999999999999E-2</v>
      </c>
      <c r="K58" s="9">
        <v>251017.55</v>
      </c>
      <c r="L58" s="9">
        <v>152.28</v>
      </c>
      <c r="M58" s="9">
        <v>382.25</v>
      </c>
      <c r="N58" s="33">
        <f t="shared" si="0"/>
        <v>6.607351063090375E-4</v>
      </c>
      <c r="O58" s="33">
        <f>M58/'סיכום נכסי ההשקעה'!$C$48</f>
        <v>3.4561976375998982E-5</v>
      </c>
    </row>
    <row r="59" spans="2:15">
      <c r="B59" s="8" t="s">
        <v>1268</v>
      </c>
      <c r="C59" s="8" t="s">
        <v>1230</v>
      </c>
      <c r="D59" s="15">
        <v>200076099</v>
      </c>
      <c r="E59" s="8" t="s">
        <v>207</v>
      </c>
      <c r="F59" s="8" t="s">
        <v>185</v>
      </c>
      <c r="G59" s="15">
        <v>5.1100000000000003</v>
      </c>
      <c r="H59" s="8" t="s">
        <v>90</v>
      </c>
      <c r="I59" s="17">
        <v>6.7141999999999993E-2</v>
      </c>
      <c r="J59" s="10">
        <v>2.8799999999999999E-2</v>
      </c>
      <c r="K59" s="9">
        <v>252409.46</v>
      </c>
      <c r="L59" s="9">
        <v>152.74</v>
      </c>
      <c r="M59" s="9">
        <v>385.53</v>
      </c>
      <c r="N59" s="33">
        <f t="shared" si="0"/>
        <v>6.6640472344100252E-4</v>
      </c>
      <c r="O59" s="33">
        <f>M59/'סיכום נכסי ההשקעה'!$C$48</f>
        <v>3.4858544806380345E-5</v>
      </c>
    </row>
    <row r="60" spans="2:15">
      <c r="B60" s="8" t="s">
        <v>1269</v>
      </c>
      <c r="C60" s="8" t="s">
        <v>1230</v>
      </c>
      <c r="D60" s="15">
        <v>200074359</v>
      </c>
      <c r="E60" s="8" t="s">
        <v>207</v>
      </c>
      <c r="F60" s="8" t="s">
        <v>185</v>
      </c>
      <c r="G60" s="15">
        <v>5.1100000000000003</v>
      </c>
      <c r="H60" s="8" t="s">
        <v>90</v>
      </c>
      <c r="I60" s="17">
        <v>6.7141999999999993E-2</v>
      </c>
      <c r="J60" s="10">
        <v>2.8799999999999999E-2</v>
      </c>
      <c r="K60" s="9">
        <v>29690.23</v>
      </c>
      <c r="L60" s="9">
        <v>161.68</v>
      </c>
      <c r="M60" s="9">
        <v>48</v>
      </c>
      <c r="N60" s="33">
        <f t="shared" si="0"/>
        <v>8.2970006809244737E-5</v>
      </c>
      <c r="O60" s="33">
        <f>M60/'סיכום נכסי ההשקעה'!$C$48</f>
        <v>4.3400258104589955E-6</v>
      </c>
    </row>
    <row r="61" spans="2:15">
      <c r="B61" s="8" t="s">
        <v>1270</v>
      </c>
      <c r="C61" s="8" t="s">
        <v>1230</v>
      </c>
      <c r="D61" s="15">
        <v>200074508</v>
      </c>
      <c r="E61" s="8" t="s">
        <v>207</v>
      </c>
      <c r="F61" s="8" t="s">
        <v>185</v>
      </c>
      <c r="G61" s="15">
        <v>5.1100000000000003</v>
      </c>
      <c r="H61" s="8" t="s">
        <v>90</v>
      </c>
      <c r="I61" s="17">
        <v>6.7141999999999993E-2</v>
      </c>
      <c r="J61" s="10">
        <v>2.8799999999999999E-2</v>
      </c>
      <c r="K61" s="9">
        <v>382800.44</v>
      </c>
      <c r="L61" s="9">
        <v>161.53</v>
      </c>
      <c r="M61" s="9">
        <v>618.34</v>
      </c>
      <c r="N61" s="33">
        <f t="shared" si="0"/>
        <v>1.0688265418839248E-3</v>
      </c>
      <c r="O61" s="33">
        <f>M61/'סיכום נכסי ההשקעה'!$C$48</f>
        <v>5.5908574159150326E-5</v>
      </c>
    </row>
    <row r="62" spans="2:15">
      <c r="B62" s="8" t="s">
        <v>1271</v>
      </c>
      <c r="C62" s="8" t="s">
        <v>1230</v>
      </c>
      <c r="D62" s="15">
        <v>200074680</v>
      </c>
      <c r="E62" s="8" t="s">
        <v>207</v>
      </c>
      <c r="F62" s="8" t="s">
        <v>185</v>
      </c>
      <c r="G62" s="15">
        <v>5.1100000000000003</v>
      </c>
      <c r="H62" s="8" t="s">
        <v>90</v>
      </c>
      <c r="I62" s="17">
        <v>6.7141999999999993E-2</v>
      </c>
      <c r="J62" s="10">
        <v>2.8799999999999999E-2</v>
      </c>
      <c r="K62" s="9">
        <v>446724.31</v>
      </c>
      <c r="L62" s="9">
        <v>161.53</v>
      </c>
      <c r="M62" s="9">
        <v>721.59</v>
      </c>
      <c r="N62" s="33">
        <f t="shared" si="0"/>
        <v>1.2472984836142274E-3</v>
      </c>
      <c r="O62" s="33">
        <f>M62/'סיכום נכסי ההשקעה'!$C$48</f>
        <v>6.5244150511856397E-5</v>
      </c>
    </row>
    <row r="63" spans="2:15">
      <c r="B63" s="8" t="s">
        <v>1272</v>
      </c>
      <c r="C63" s="8" t="s">
        <v>1230</v>
      </c>
      <c r="D63" s="15">
        <v>200074920</v>
      </c>
      <c r="E63" s="8" t="s">
        <v>207</v>
      </c>
      <c r="F63" s="8" t="s">
        <v>185</v>
      </c>
      <c r="G63" s="15">
        <v>5.1100000000000003</v>
      </c>
      <c r="H63" s="8" t="s">
        <v>90</v>
      </c>
      <c r="I63" s="17">
        <v>6.7141999999999993E-2</v>
      </c>
      <c r="J63" s="10">
        <v>2.8799999999999999E-2</v>
      </c>
      <c r="K63" s="9">
        <v>108033.91</v>
      </c>
      <c r="L63" s="9">
        <v>160.38</v>
      </c>
      <c r="M63" s="9">
        <v>173.26</v>
      </c>
      <c r="N63" s="33">
        <f t="shared" si="0"/>
        <v>2.9948715374520296E-4</v>
      </c>
      <c r="O63" s="33">
        <f>M63/'סיכום נכסי ההשקעה'!$C$48</f>
        <v>1.5665684831669282E-5</v>
      </c>
    </row>
    <row r="64" spans="2:15">
      <c r="B64" s="8" t="s">
        <v>1273</v>
      </c>
      <c r="C64" s="8" t="s">
        <v>1230</v>
      </c>
      <c r="D64" s="15">
        <v>200075000</v>
      </c>
      <c r="E64" s="8" t="s">
        <v>207</v>
      </c>
      <c r="F64" s="8" t="s">
        <v>185</v>
      </c>
      <c r="G64" s="15">
        <v>5.1100000000000003</v>
      </c>
      <c r="H64" s="8" t="s">
        <v>90</v>
      </c>
      <c r="I64" s="17">
        <v>6.7141999999999993E-2</v>
      </c>
      <c r="J64" s="10">
        <v>2.8799999999999999E-2</v>
      </c>
      <c r="K64" s="9">
        <v>1400147.18</v>
      </c>
      <c r="L64" s="9">
        <v>158.80000000000001</v>
      </c>
      <c r="M64" s="9">
        <v>2223.4299999999998</v>
      </c>
      <c r="N64" s="33">
        <f t="shared" si="0"/>
        <v>3.8432917133308128E-3</v>
      </c>
      <c r="O64" s="33">
        <f>M64/'סיכום נכסי ההשקעה'!$C$48</f>
        <v>2.0103632474476759E-4</v>
      </c>
    </row>
    <row r="65" spans="2:15">
      <c r="B65" s="8" t="s">
        <v>1274</v>
      </c>
      <c r="C65" s="8" t="s">
        <v>1230</v>
      </c>
      <c r="D65" s="15">
        <v>200074763</v>
      </c>
      <c r="E65" s="8" t="s">
        <v>207</v>
      </c>
      <c r="F65" s="8" t="s">
        <v>185</v>
      </c>
      <c r="G65" s="15">
        <v>5.1100000000000003</v>
      </c>
      <c r="H65" s="8" t="s">
        <v>90</v>
      </c>
      <c r="I65" s="17">
        <v>6.7141999999999993E-2</v>
      </c>
      <c r="J65" s="10">
        <v>2.8799999999999999E-2</v>
      </c>
      <c r="K65" s="9">
        <v>452892.51</v>
      </c>
      <c r="L65" s="9">
        <v>161.53</v>
      </c>
      <c r="M65" s="9">
        <v>731.56</v>
      </c>
      <c r="N65" s="33">
        <f t="shared" si="0"/>
        <v>1.2645320454452308E-3</v>
      </c>
      <c r="O65" s="33">
        <f>M65/'סיכום נכסי ההשקעה'!$C$48</f>
        <v>6.6145610039570479E-5</v>
      </c>
    </row>
    <row r="66" spans="2:15">
      <c r="B66" s="8" t="s">
        <v>1275</v>
      </c>
      <c r="C66" s="8" t="s">
        <v>1230</v>
      </c>
      <c r="D66" s="15">
        <v>200074847</v>
      </c>
      <c r="E66" s="8" t="s">
        <v>207</v>
      </c>
      <c r="F66" s="8" t="s">
        <v>185</v>
      </c>
      <c r="G66" s="15">
        <v>5.1100000000000003</v>
      </c>
      <c r="H66" s="8" t="s">
        <v>90</v>
      </c>
      <c r="I66" s="17">
        <v>6.7141999999999993E-2</v>
      </c>
      <c r="J66" s="10">
        <v>2.8799999999999999E-2</v>
      </c>
      <c r="K66" s="9">
        <v>425369.21</v>
      </c>
      <c r="L66" s="9">
        <v>162.79</v>
      </c>
      <c r="M66" s="9">
        <v>692.46</v>
      </c>
      <c r="N66" s="33">
        <f t="shared" si="0"/>
        <v>1.196946060731867E-3</v>
      </c>
      <c r="O66" s="33">
        <f>M66/'סיכום נכסי ההשקעה'!$C$48</f>
        <v>6.2610297348134097E-5</v>
      </c>
    </row>
    <row r="67" spans="2:15">
      <c r="B67" s="8" t="s">
        <v>1276</v>
      </c>
      <c r="C67" s="8" t="s">
        <v>1230</v>
      </c>
      <c r="D67" s="15">
        <v>200074433</v>
      </c>
      <c r="E67" s="8" t="s">
        <v>207</v>
      </c>
      <c r="F67" s="8" t="s">
        <v>185</v>
      </c>
      <c r="G67" s="15">
        <v>5.1100000000000003</v>
      </c>
      <c r="H67" s="8" t="s">
        <v>90</v>
      </c>
      <c r="I67" s="17">
        <v>6.7141999999999993E-2</v>
      </c>
      <c r="J67" s="10">
        <v>2.8799999999999999E-2</v>
      </c>
      <c r="K67" s="9">
        <v>334037.21999999997</v>
      </c>
      <c r="L67" s="9">
        <v>163.21</v>
      </c>
      <c r="M67" s="9">
        <v>545.17999999999995</v>
      </c>
      <c r="N67" s="33">
        <f t="shared" si="0"/>
        <v>9.4236642317216759E-4</v>
      </c>
      <c r="O67" s="33">
        <f>M67/'סיכום נכסי ההשקעה'!$C$48</f>
        <v>4.9293651486375728E-5</v>
      </c>
    </row>
    <row r="68" spans="2:15">
      <c r="B68" s="8" t="s">
        <v>1277</v>
      </c>
      <c r="C68" s="8" t="s">
        <v>1230</v>
      </c>
      <c r="D68" s="15">
        <v>200370021</v>
      </c>
      <c r="E68" s="8" t="s">
        <v>207</v>
      </c>
      <c r="F68" s="8" t="s">
        <v>185</v>
      </c>
      <c r="G68" s="15">
        <v>0.38</v>
      </c>
      <c r="H68" s="8" t="s">
        <v>90</v>
      </c>
      <c r="I68" s="17">
        <v>2.7E-2</v>
      </c>
      <c r="J68" s="33">
        <v>3.5999999999999997E-2</v>
      </c>
      <c r="K68" s="9">
        <v>1815034.1</v>
      </c>
      <c r="L68" s="9">
        <v>109.19</v>
      </c>
      <c r="M68" s="9">
        <v>1981.84</v>
      </c>
      <c r="N68" s="33">
        <f t="shared" si="0"/>
        <v>3.4256932978090331E-3</v>
      </c>
      <c r="O68" s="33">
        <f>M68/'סיכום נכסי ההשקעה'!$C$48</f>
        <v>1.7919243233750117E-4</v>
      </c>
    </row>
    <row r="69" spans="2:15">
      <c r="B69" s="8" t="s">
        <v>1278</v>
      </c>
      <c r="C69" s="8" t="s">
        <v>1230</v>
      </c>
      <c r="D69" s="15">
        <v>200373090</v>
      </c>
      <c r="E69" s="8" t="s">
        <v>207</v>
      </c>
      <c r="F69" s="8" t="s">
        <v>185</v>
      </c>
      <c r="G69" s="15">
        <v>0.87</v>
      </c>
      <c r="H69" s="8" t="s">
        <v>90</v>
      </c>
      <c r="I69" s="17">
        <v>2.1999999999999999E-2</v>
      </c>
      <c r="J69" s="33">
        <v>3.8199999999999998E-2</v>
      </c>
      <c r="K69" s="9">
        <v>4498678.3899999997</v>
      </c>
      <c r="L69" s="9">
        <v>106.94</v>
      </c>
      <c r="M69" s="9">
        <v>4810.8900000000003</v>
      </c>
      <c r="N69" s="33">
        <f t="shared" si="0"/>
        <v>8.3158245012193224E-3</v>
      </c>
      <c r="O69" s="33">
        <f>M69/'סיכום נכסי ההשקעה'!$C$48</f>
        <v>4.3498722440164751E-4</v>
      </c>
    </row>
    <row r="70" spans="2:15">
      <c r="B70" s="8" t="s">
        <v>1279</v>
      </c>
      <c r="C70" s="8" t="s">
        <v>1230</v>
      </c>
      <c r="D70" s="15">
        <v>200373330</v>
      </c>
      <c r="E70" s="8" t="s">
        <v>207</v>
      </c>
      <c r="F70" s="8" t="s">
        <v>185</v>
      </c>
      <c r="G70" s="15">
        <v>0.9</v>
      </c>
      <c r="H70" s="8" t="s">
        <v>90</v>
      </c>
      <c r="I70" s="17">
        <v>2.1999999999999999E-2</v>
      </c>
      <c r="J70" s="33">
        <v>4.2200000000000001E-2</v>
      </c>
      <c r="K70" s="9">
        <v>4003876.24</v>
      </c>
      <c r="L70" s="9">
        <v>102.99</v>
      </c>
      <c r="M70" s="9">
        <v>4123.59</v>
      </c>
      <c r="N70" s="33">
        <f t="shared" si="0"/>
        <v>7.1277977162194483E-3</v>
      </c>
      <c r="O70" s="33">
        <f>M70/'סיכום נכסי ההשקעה'!$C$48</f>
        <v>3.7284347982813771E-4</v>
      </c>
    </row>
    <row r="71" spans="2:15">
      <c r="B71" s="8" t="s">
        <v>1280</v>
      </c>
      <c r="C71" s="8" t="s">
        <v>1230</v>
      </c>
      <c r="D71" s="15">
        <v>200373827</v>
      </c>
      <c r="E71" s="8" t="s">
        <v>207</v>
      </c>
      <c r="F71" s="8" t="s">
        <v>185</v>
      </c>
      <c r="G71" s="15">
        <v>0.91</v>
      </c>
      <c r="H71" s="8" t="s">
        <v>90</v>
      </c>
      <c r="I71" s="17">
        <v>2.1999999999999999E-2</v>
      </c>
      <c r="J71" s="10">
        <v>2.1000000000000001E-2</v>
      </c>
      <c r="K71" s="9">
        <v>4097304.54</v>
      </c>
      <c r="L71" s="9">
        <v>99.56</v>
      </c>
      <c r="M71" s="9">
        <v>4079.28</v>
      </c>
      <c r="N71" s="33">
        <f t="shared" si="0"/>
        <v>7.0512060286836648E-3</v>
      </c>
      <c r="O71" s="33">
        <f>M71/'סיכום נכסי ההשקעה'!$C$48</f>
        <v>3.6883709350185779E-4</v>
      </c>
    </row>
    <row r="72" spans="2:15">
      <c r="B72" s="8" t="s">
        <v>1281</v>
      </c>
      <c r="C72" s="8" t="s">
        <v>1230</v>
      </c>
      <c r="D72" s="15">
        <v>200373900</v>
      </c>
      <c r="E72" s="8" t="s">
        <v>207</v>
      </c>
      <c r="F72" s="8" t="s">
        <v>185</v>
      </c>
      <c r="G72" s="15">
        <v>0.9</v>
      </c>
      <c r="H72" s="8" t="s">
        <v>90</v>
      </c>
      <c r="I72" s="17">
        <v>2.0500000000000001E-2</v>
      </c>
      <c r="J72" s="10">
        <v>5.3699999999999998E-2</v>
      </c>
      <c r="K72" s="9">
        <v>3504372.7</v>
      </c>
      <c r="L72" s="9">
        <v>97.34</v>
      </c>
      <c r="M72" s="9">
        <v>3411.16</v>
      </c>
      <c r="N72" s="33">
        <f t="shared" si="0"/>
        <v>5.8963326755713183E-3</v>
      </c>
      <c r="O72" s="33">
        <f>M72/'סיכום נכסי ההשקעה'!$C$48</f>
        <v>3.0842755090844392E-4</v>
      </c>
    </row>
    <row r="73" spans="2:15">
      <c r="B73" s="8" t="s">
        <v>1282</v>
      </c>
      <c r="C73" s="8" t="s">
        <v>1230</v>
      </c>
      <c r="D73" s="15">
        <v>200637502</v>
      </c>
      <c r="E73" s="8" t="s">
        <v>207</v>
      </c>
      <c r="F73" s="8" t="s">
        <v>185</v>
      </c>
      <c r="G73" s="15">
        <v>0.53</v>
      </c>
      <c r="H73" s="8" t="s">
        <v>90</v>
      </c>
      <c r="I73" s="17">
        <v>2.0500000000000001E-2</v>
      </c>
      <c r="J73" s="33">
        <v>4.1000000000000002E-2</v>
      </c>
      <c r="K73" s="9">
        <v>3605100.01</v>
      </c>
      <c r="L73" s="9">
        <v>103.83</v>
      </c>
      <c r="M73" s="9">
        <v>3743.18</v>
      </c>
      <c r="N73" s="33">
        <f t="shared" si="0"/>
        <v>6.4702431268380978E-3</v>
      </c>
      <c r="O73" s="33">
        <f>M73/'סיכום נכסי ההשקעה'!$C$48</f>
        <v>3.3844787110820631E-4</v>
      </c>
    </row>
    <row r="74" spans="2:15">
      <c r="B74" s="8" t="s">
        <v>1283</v>
      </c>
      <c r="C74" s="8" t="s">
        <v>1230</v>
      </c>
      <c r="D74" s="15">
        <v>200638005</v>
      </c>
      <c r="E74" s="8" t="s">
        <v>207</v>
      </c>
      <c r="F74" s="8" t="s">
        <v>185</v>
      </c>
      <c r="G74" s="15">
        <v>0.54</v>
      </c>
      <c r="H74" s="8" t="s">
        <v>90</v>
      </c>
      <c r="I74" s="17">
        <v>2.0500000000000001E-2</v>
      </c>
      <c r="J74" s="33">
        <v>4.4499999999999998E-2</v>
      </c>
      <c r="K74" s="9">
        <v>4282692.8899999997</v>
      </c>
      <c r="L74" s="9">
        <v>100.73</v>
      </c>
      <c r="M74" s="9">
        <v>4313.96</v>
      </c>
      <c r="N74" s="33">
        <f t="shared" si="0"/>
        <v>7.4568602203085302E-3</v>
      </c>
      <c r="O74" s="33">
        <f>M74/'סיכום נכסי ההשקעה'!$C$48</f>
        <v>3.9005620302682686E-4</v>
      </c>
    </row>
    <row r="75" spans="2:15">
      <c r="B75" s="8" t="s">
        <v>1284</v>
      </c>
      <c r="C75" s="8" t="s">
        <v>1230</v>
      </c>
      <c r="D75" s="15">
        <v>200523819</v>
      </c>
      <c r="E75" s="8" t="s">
        <v>207</v>
      </c>
      <c r="F75" s="8" t="s">
        <v>185</v>
      </c>
      <c r="G75" s="15">
        <v>0.91</v>
      </c>
      <c r="H75" s="8" t="s">
        <v>90</v>
      </c>
      <c r="I75" s="17">
        <v>2.0500000000000001E-2</v>
      </c>
      <c r="J75" s="10">
        <v>2.2700000000000001E-2</v>
      </c>
      <c r="K75" s="9">
        <v>3100035.1</v>
      </c>
      <c r="L75" s="9">
        <v>99.31</v>
      </c>
      <c r="M75" s="9">
        <v>3078.64</v>
      </c>
      <c r="N75" s="33">
        <f t="shared" si="0"/>
        <v>5.3215579534002756E-3</v>
      </c>
      <c r="O75" s="33">
        <f>M75/'סיכום נכסי ההשקעה'!$C$48</f>
        <v>2.7836202210648921E-4</v>
      </c>
    </row>
    <row r="76" spans="2:15">
      <c r="B76" s="8" t="s">
        <v>1285</v>
      </c>
      <c r="C76" s="8" t="s">
        <v>1230</v>
      </c>
      <c r="D76" s="15">
        <v>200374577</v>
      </c>
      <c r="E76" s="8" t="s">
        <v>207</v>
      </c>
      <c r="F76" s="8" t="s">
        <v>185</v>
      </c>
      <c r="G76" s="15">
        <v>0.91</v>
      </c>
      <c r="H76" s="8" t="s">
        <v>90</v>
      </c>
      <c r="I76" s="17">
        <v>2.0500000000000001E-2</v>
      </c>
      <c r="J76" s="10">
        <v>2.41E-2</v>
      </c>
      <c r="K76" s="9">
        <v>3497488</v>
      </c>
      <c r="L76" s="9">
        <v>99.19</v>
      </c>
      <c r="M76" s="9">
        <v>3469.16</v>
      </c>
      <c r="N76" s="33">
        <f t="shared" si="0"/>
        <v>5.996588100465822E-3</v>
      </c>
      <c r="O76" s="33">
        <f>M76/'סיכום נכסי ההשקעה'!$C$48</f>
        <v>3.1367174876274854E-4</v>
      </c>
    </row>
    <row r="77" spans="2:15">
      <c r="B77" s="8" t="s">
        <v>1286</v>
      </c>
      <c r="C77" s="8" t="s">
        <v>1230</v>
      </c>
      <c r="D77" s="15">
        <v>200370369</v>
      </c>
      <c r="E77" s="8" t="s">
        <v>207</v>
      </c>
      <c r="F77" s="8" t="s">
        <v>185</v>
      </c>
      <c r="G77" s="36">
        <v>9.82</v>
      </c>
      <c r="H77" s="8" t="s">
        <v>90</v>
      </c>
      <c r="I77" s="17">
        <v>2.7E-2</v>
      </c>
      <c r="J77" s="33">
        <v>3.9699999999999999E-2</v>
      </c>
      <c r="K77" s="9">
        <v>3909200.36</v>
      </c>
      <c r="L77" s="9">
        <v>105.41</v>
      </c>
      <c r="M77" s="9">
        <v>4120.6899999999996</v>
      </c>
      <c r="N77" s="33">
        <f t="shared" si="0"/>
        <v>7.1227849449747227E-3</v>
      </c>
      <c r="O77" s="33">
        <f>M77/'סיכום נכסי ההשקעה'!$C$48</f>
        <v>3.7258126993542246E-4</v>
      </c>
    </row>
    <row r="78" spans="2:15">
      <c r="B78" s="8" t="s">
        <v>1287</v>
      </c>
      <c r="C78" s="8" t="s">
        <v>1230</v>
      </c>
      <c r="D78" s="15">
        <v>200370773</v>
      </c>
      <c r="E78" s="8" t="s">
        <v>207</v>
      </c>
      <c r="F78" s="8" t="s">
        <v>185</v>
      </c>
      <c r="G78" s="15">
        <v>0.03</v>
      </c>
      <c r="H78" s="8" t="s">
        <v>90</v>
      </c>
      <c r="I78" s="17">
        <v>2.7E-2</v>
      </c>
      <c r="J78" s="33">
        <v>4.1099999999999998E-2</v>
      </c>
      <c r="K78" s="9">
        <v>4332447.58</v>
      </c>
      <c r="L78" s="9">
        <v>104</v>
      </c>
      <c r="M78" s="9">
        <v>4505.75</v>
      </c>
      <c r="N78" s="33">
        <f t="shared" si="0"/>
        <v>7.7883772537657185E-3</v>
      </c>
      <c r="O78" s="33">
        <f>M78/'סיכום נכסי ההשקעה'!$C$48</f>
        <v>4.0739731865574208E-4</v>
      </c>
    </row>
    <row r="79" spans="2:15">
      <c r="B79" s="8" t="s">
        <v>1288</v>
      </c>
      <c r="C79" s="8" t="s">
        <v>1230</v>
      </c>
      <c r="D79" s="15">
        <v>200371276</v>
      </c>
      <c r="E79" s="8" t="s">
        <v>207</v>
      </c>
      <c r="F79" s="8" t="s">
        <v>185</v>
      </c>
      <c r="G79" s="15">
        <v>0.52</v>
      </c>
      <c r="H79" s="8" t="s">
        <v>90</v>
      </c>
      <c r="I79" s="17">
        <v>2.7E-2</v>
      </c>
      <c r="J79" s="33">
        <v>3.95E-2</v>
      </c>
      <c r="K79" s="9">
        <v>4449571.0599999996</v>
      </c>
      <c r="L79" s="9">
        <v>105.62</v>
      </c>
      <c r="M79" s="9">
        <v>4699.6400000000003</v>
      </c>
      <c r="N79" s="33">
        <f t="shared" si="0"/>
        <v>8.123524225020811E-3</v>
      </c>
      <c r="O79" s="33">
        <f>M79/'סיכום נכסי ההשקעה'!$C$48</f>
        <v>4.2492831041386495E-4</v>
      </c>
    </row>
    <row r="80" spans="2:15">
      <c r="B80" s="8" t="s">
        <v>1289</v>
      </c>
      <c r="C80" s="8" t="s">
        <v>1230</v>
      </c>
      <c r="D80" s="15">
        <v>200371433</v>
      </c>
      <c r="E80" s="8" t="s">
        <v>207</v>
      </c>
      <c r="F80" s="8" t="s">
        <v>185</v>
      </c>
      <c r="G80" s="15">
        <v>0.7</v>
      </c>
      <c r="H80" s="8" t="s">
        <v>90</v>
      </c>
      <c r="I80" s="17">
        <v>2.1999999999999999E-2</v>
      </c>
      <c r="J80" s="33">
        <v>4.1500000000000002E-2</v>
      </c>
      <c r="K80" s="9">
        <v>3250375.81</v>
      </c>
      <c r="L80" s="9">
        <v>103.58</v>
      </c>
      <c r="M80" s="9">
        <v>3366.74</v>
      </c>
      <c r="N80" s="33">
        <f t="shared" si="0"/>
        <v>5.8195508484365959E-3</v>
      </c>
      <c r="O80" s="33">
        <f>M80/'סיכום נכסי ההשקעה'!$C$48</f>
        <v>3.0441121868968164E-4</v>
      </c>
    </row>
    <row r="81" spans="2:15">
      <c r="B81" s="8" t="s">
        <v>1290</v>
      </c>
      <c r="C81" s="8" t="s">
        <v>1230</v>
      </c>
      <c r="D81" s="15">
        <v>200371920</v>
      </c>
      <c r="E81" s="8" t="s">
        <v>207</v>
      </c>
      <c r="F81" s="8" t="s">
        <v>185</v>
      </c>
      <c r="G81" s="15">
        <v>1.2</v>
      </c>
      <c r="H81" s="8" t="s">
        <v>90</v>
      </c>
      <c r="I81" s="17">
        <v>2.1999999999999999E-2</v>
      </c>
      <c r="J81" s="10">
        <v>-1.4800000000000001E-2</v>
      </c>
      <c r="K81" s="9">
        <v>3588746.34</v>
      </c>
      <c r="L81" s="9">
        <v>104.56</v>
      </c>
      <c r="M81" s="9">
        <v>3752.39</v>
      </c>
      <c r="N81" s="33">
        <f t="shared" si="0"/>
        <v>6.4861629968946217E-3</v>
      </c>
      <c r="O81" s="33">
        <f>M81/'סיכום נכסי ההשקעה'!$C$48</f>
        <v>3.3928061356058815E-4</v>
      </c>
    </row>
    <row r="82" spans="2:15">
      <c r="B82" s="8" t="s">
        <v>1291</v>
      </c>
      <c r="C82" s="8" t="s">
        <v>1230</v>
      </c>
      <c r="D82" s="15">
        <v>200372183</v>
      </c>
      <c r="E82" s="8" t="s">
        <v>207</v>
      </c>
      <c r="F82" s="8" t="s">
        <v>185</v>
      </c>
      <c r="G82" s="15">
        <v>0.04</v>
      </c>
      <c r="H82" s="8" t="s">
        <v>90</v>
      </c>
      <c r="I82" s="17">
        <v>2.1999999999999999E-2</v>
      </c>
      <c r="J82" s="33">
        <v>4.1799999999999997E-2</v>
      </c>
      <c r="K82" s="9">
        <v>3711216.36</v>
      </c>
      <c r="L82" s="9">
        <v>103.36</v>
      </c>
      <c r="M82" s="9">
        <v>3835.91</v>
      </c>
      <c r="N82" s="33">
        <f t="shared" si="0"/>
        <v>6.6305308087427082E-3</v>
      </c>
      <c r="O82" s="33">
        <f>M82/'סיכום נכסי ההשקעה'!$C$48</f>
        <v>3.4683225847078681E-4</v>
      </c>
    </row>
    <row r="83" spans="2:15">
      <c r="B83" s="8" t="s">
        <v>1292</v>
      </c>
      <c r="C83" s="8" t="s">
        <v>1230</v>
      </c>
      <c r="D83" s="15">
        <v>200372597</v>
      </c>
      <c r="E83" s="8" t="s">
        <v>207</v>
      </c>
      <c r="F83" s="8" t="s">
        <v>185</v>
      </c>
      <c r="G83" s="15">
        <v>0.86</v>
      </c>
      <c r="H83" s="8" t="s">
        <v>90</v>
      </c>
      <c r="I83" s="17">
        <v>2.1999999999999999E-2</v>
      </c>
      <c r="J83" s="10">
        <v>-1.9E-3</v>
      </c>
      <c r="K83" s="9">
        <v>3907600.09</v>
      </c>
      <c r="L83" s="9">
        <v>103.95</v>
      </c>
      <c r="M83" s="9">
        <v>4061.95</v>
      </c>
      <c r="N83" s="33">
        <f t="shared" si="0"/>
        <v>7.0212503991419093E-3</v>
      </c>
      <c r="O83" s="33">
        <f>M83/'סיכום נכסי ההשקעה'!$C$48</f>
        <v>3.6727016334987329E-4</v>
      </c>
    </row>
    <row r="84" spans="2:15">
      <c r="B84" s="8" t="s">
        <v>1293</v>
      </c>
      <c r="C84" s="8" t="s">
        <v>1230</v>
      </c>
      <c r="D84" s="15">
        <v>200372753</v>
      </c>
      <c r="E84" s="8" t="s">
        <v>207</v>
      </c>
      <c r="F84" s="8" t="s">
        <v>185</v>
      </c>
      <c r="G84" s="15">
        <v>0.83</v>
      </c>
      <c r="H84" s="8" t="s">
        <v>90</v>
      </c>
      <c r="I84" s="17">
        <v>2.1999999999999999E-2</v>
      </c>
      <c r="J84" s="10">
        <v>-4.5699999999999998E-2</v>
      </c>
      <c r="K84" s="9">
        <v>3718614.24</v>
      </c>
      <c r="L84" s="9">
        <v>107.9</v>
      </c>
      <c r="M84" s="9">
        <v>4012.38</v>
      </c>
      <c r="N84" s="33">
        <f t="shared" si="0"/>
        <v>6.9355665816932793E-3</v>
      </c>
      <c r="O84" s="33">
        <f>M84/'סיכום נכסי ההשקעה'!$C$48</f>
        <v>3.6278818252853055E-4</v>
      </c>
    </row>
    <row r="85" spans="2:15">
      <c r="B85" s="8" t="s">
        <v>1294</v>
      </c>
      <c r="C85" s="8" t="s">
        <v>1230</v>
      </c>
      <c r="D85" s="15">
        <v>200399822</v>
      </c>
      <c r="E85" s="8" t="s">
        <v>220</v>
      </c>
      <c r="F85" s="8" t="s">
        <v>185</v>
      </c>
      <c r="G85" s="15">
        <v>6.68</v>
      </c>
      <c r="H85" s="8" t="s">
        <v>90</v>
      </c>
      <c r="I85" s="17">
        <v>5.1299999999999998E-2</v>
      </c>
      <c r="J85" s="10">
        <v>2.8299999999999999E-2</v>
      </c>
      <c r="K85" s="9">
        <v>9592417.7899999991</v>
      </c>
      <c r="L85" s="9">
        <v>116.52</v>
      </c>
      <c r="M85" s="9">
        <v>11177.09</v>
      </c>
      <c r="N85" s="33">
        <f t="shared" si="0"/>
        <v>1.9320067362657109E-2</v>
      </c>
      <c r="O85" s="33">
        <f>M85/'סיכום נכסי ההשקעה'!$C$48</f>
        <v>1.0106012309546487E-3</v>
      </c>
    </row>
    <row r="86" spans="2:15">
      <c r="B86" s="8" t="s">
        <v>1295</v>
      </c>
      <c r="C86" s="8" t="s">
        <v>1230</v>
      </c>
      <c r="D86" s="15">
        <v>1500586</v>
      </c>
      <c r="E86" s="8" t="s">
        <v>220</v>
      </c>
      <c r="F86" s="8" t="s">
        <v>1036</v>
      </c>
      <c r="G86" s="15">
        <v>6.1</v>
      </c>
      <c r="H86" s="8" t="s">
        <v>90</v>
      </c>
      <c r="I86" s="17">
        <v>5.1186000000000002E-2</v>
      </c>
      <c r="J86" s="10">
        <v>4.7500000000000001E-2</v>
      </c>
      <c r="K86" s="9">
        <v>6813329.6500000004</v>
      </c>
      <c r="L86" s="9">
        <v>144.43</v>
      </c>
      <c r="M86" s="9">
        <v>9840.49</v>
      </c>
      <c r="N86" s="33">
        <f t="shared" si="0"/>
        <v>1.700969838138135E-2</v>
      </c>
      <c r="O86" s="33">
        <f>M86/'סיכום נכסי ההשקעה'!$C$48</f>
        <v>8.897495955742426E-4</v>
      </c>
    </row>
    <row r="87" spans="2:15">
      <c r="B87" s="8" t="s">
        <v>1296</v>
      </c>
      <c r="C87" s="8" t="s">
        <v>1230</v>
      </c>
      <c r="D87" s="15">
        <v>10006171</v>
      </c>
      <c r="E87" s="8" t="s">
        <v>220</v>
      </c>
      <c r="F87" s="8" t="s">
        <v>185</v>
      </c>
      <c r="G87" s="15">
        <v>2.68</v>
      </c>
      <c r="H87" s="8" t="s">
        <v>90</v>
      </c>
      <c r="I87" s="17">
        <v>7.0900000000000005E-2</v>
      </c>
      <c r="J87" s="10">
        <v>4.7000000000000002E-3</v>
      </c>
      <c r="K87" s="9">
        <v>206953.41</v>
      </c>
      <c r="L87" s="9">
        <v>144.01</v>
      </c>
      <c r="M87" s="9">
        <v>298.02999999999997</v>
      </c>
      <c r="N87" s="33">
        <f t="shared" si="0"/>
        <v>5.1515731519498353E-4</v>
      </c>
      <c r="O87" s="33">
        <f>M87/'סיכום נכסי ההשקעה'!$C$48</f>
        <v>2.6947039422731133E-5</v>
      </c>
    </row>
    <row r="88" spans="2:15">
      <c r="B88" s="8" t="s">
        <v>1297</v>
      </c>
      <c r="C88" s="8" t="s">
        <v>1230</v>
      </c>
      <c r="D88" s="15">
        <v>200695757</v>
      </c>
      <c r="E88" s="8" t="s">
        <v>220</v>
      </c>
      <c r="F88" s="8" t="s">
        <v>185</v>
      </c>
      <c r="G88" s="15">
        <v>2.11</v>
      </c>
      <c r="H88" s="8" t="s">
        <v>90</v>
      </c>
      <c r="I88" s="17">
        <v>2.1000000000000001E-2</v>
      </c>
      <c r="J88" s="10">
        <v>1.89E-2</v>
      </c>
      <c r="K88" s="9">
        <v>14852442.810000001</v>
      </c>
      <c r="L88" s="9">
        <v>100.48</v>
      </c>
      <c r="M88" s="9">
        <v>14923.73</v>
      </c>
      <c r="N88" s="33">
        <f t="shared" si="0"/>
        <v>2.5796291244152707E-2</v>
      </c>
      <c r="O88" s="33">
        <f>M88/'סיכום נכסי ההשקעה'!$C$48</f>
        <v>1.3493619455900256E-3</v>
      </c>
    </row>
    <row r="89" spans="2:15">
      <c r="B89" s="8" t="s">
        <v>1298</v>
      </c>
      <c r="C89" s="8" t="s">
        <v>1230</v>
      </c>
      <c r="D89" s="15">
        <v>60388832</v>
      </c>
      <c r="E89" s="8" t="s">
        <v>220</v>
      </c>
      <c r="F89" s="8" t="s">
        <v>185</v>
      </c>
      <c r="G89" s="36">
        <v>9.26</v>
      </c>
      <c r="H89" s="8" t="s">
        <v>90</v>
      </c>
      <c r="I89" s="17">
        <v>2.8000000000000001E-2</v>
      </c>
      <c r="J89" s="33">
        <v>4.2200000000000001E-2</v>
      </c>
      <c r="K89" s="9">
        <v>1126080.33</v>
      </c>
      <c r="L89" s="9">
        <v>394.38</v>
      </c>
      <c r="M89" s="9">
        <v>4441.03</v>
      </c>
      <c r="N89" s="33">
        <f t="shared" si="0"/>
        <v>7.6765060279179193E-3</v>
      </c>
      <c r="O89" s="33">
        <f>M89/'סיכום נכסי ההשקעה'!$C$48</f>
        <v>4.0154551718797317E-4</v>
      </c>
    </row>
    <row r="90" spans="2:15">
      <c r="B90" s="8" t="s">
        <v>1299</v>
      </c>
      <c r="C90" s="8" t="s">
        <v>1230</v>
      </c>
      <c r="D90" s="15">
        <v>200392975</v>
      </c>
      <c r="E90" s="8" t="s">
        <v>253</v>
      </c>
      <c r="F90" s="8" t="s">
        <v>185</v>
      </c>
      <c r="G90" s="15">
        <v>6.83</v>
      </c>
      <c r="H90" s="8" t="s">
        <v>90</v>
      </c>
      <c r="I90" s="17">
        <v>5.7500000000000002E-2</v>
      </c>
      <c r="J90" s="10">
        <v>3.85E-2</v>
      </c>
      <c r="K90" s="9">
        <v>512862.54</v>
      </c>
      <c r="L90" s="9">
        <v>113.75</v>
      </c>
      <c r="M90" s="9">
        <v>583.38</v>
      </c>
      <c r="N90" s="33">
        <f t="shared" si="0"/>
        <v>1.0083967202578583E-3</v>
      </c>
      <c r="O90" s="33">
        <f>M90/'סיכום נכסי ההשקעה'!$C$48</f>
        <v>5.2747588693866023E-5</v>
      </c>
    </row>
    <row r="91" spans="2:15">
      <c r="B91" s="8" t="s">
        <v>1300</v>
      </c>
      <c r="C91" s="8" t="s">
        <v>1230</v>
      </c>
      <c r="D91" s="15">
        <v>200537108</v>
      </c>
      <c r="E91" s="8" t="s">
        <v>253</v>
      </c>
      <c r="F91" s="8" t="s">
        <v>185</v>
      </c>
      <c r="G91" s="15">
        <v>7.3</v>
      </c>
      <c r="H91" s="8" t="s">
        <v>90</v>
      </c>
      <c r="I91" s="17">
        <v>2.5562999999999999E-2</v>
      </c>
      <c r="J91" s="10">
        <v>3.6799999999999999E-2</v>
      </c>
      <c r="K91" s="9">
        <v>97559491.459999993</v>
      </c>
      <c r="L91" s="9">
        <v>94.44</v>
      </c>
      <c r="M91" s="9">
        <v>92135.18</v>
      </c>
      <c r="N91" s="33">
        <f t="shared" si="0"/>
        <v>0.15925951066606228</v>
      </c>
      <c r="O91" s="33">
        <f>M91/'סיכום נכסי ההשקעה'!$C$48</f>
        <v>8.3306054010684472E-3</v>
      </c>
    </row>
    <row r="92" spans="2:15">
      <c r="B92" s="8" t="s">
        <v>1301</v>
      </c>
      <c r="C92" s="8" t="s">
        <v>1230</v>
      </c>
      <c r="D92" s="15">
        <v>200394385</v>
      </c>
      <c r="E92" s="8" t="s">
        <v>253</v>
      </c>
      <c r="F92" s="8" t="s">
        <v>185</v>
      </c>
      <c r="G92" s="15">
        <v>6.82</v>
      </c>
      <c r="H92" s="8" t="s">
        <v>90</v>
      </c>
      <c r="I92" s="17">
        <v>5.7500000000000002E-2</v>
      </c>
      <c r="J92" s="10">
        <v>3.9199999999999999E-2</v>
      </c>
      <c r="K92" s="9">
        <v>914080.63</v>
      </c>
      <c r="L92" s="9">
        <v>113.24</v>
      </c>
      <c r="M92" s="9">
        <v>1035.0999999999999</v>
      </c>
      <c r="N92" s="33">
        <f t="shared" ref="N92:N135" si="1">M92/$M$13</f>
        <v>1.7892136260051921E-3</v>
      </c>
      <c r="O92" s="33">
        <f>M92/'סיכום נכסי ההשקעה'!$C$48</f>
        <v>9.3590848258460547E-5</v>
      </c>
    </row>
    <row r="93" spans="2:15">
      <c r="B93" s="8" t="s">
        <v>1302</v>
      </c>
      <c r="C93" s="8" t="s">
        <v>1230</v>
      </c>
      <c r="D93" s="15">
        <v>200396695</v>
      </c>
      <c r="E93" s="8" t="s">
        <v>253</v>
      </c>
      <c r="F93" s="8" t="s">
        <v>185</v>
      </c>
      <c r="G93" s="15">
        <v>6.55</v>
      </c>
      <c r="H93" s="8" t="s">
        <v>90</v>
      </c>
      <c r="I93" s="17">
        <v>5.7500000000000002E-2</v>
      </c>
      <c r="J93" s="10">
        <v>5.2200000000000003E-2</v>
      </c>
      <c r="K93" s="9">
        <v>375192.54</v>
      </c>
      <c r="L93" s="9">
        <v>104.63</v>
      </c>
      <c r="M93" s="9">
        <v>392.56</v>
      </c>
      <c r="N93" s="33">
        <f t="shared" si="1"/>
        <v>6.7855637235493993E-4</v>
      </c>
      <c r="O93" s="33">
        <f>M93/'סיכום נכסי ההשקעה'!$C$48</f>
        <v>3.5494177753203821E-5</v>
      </c>
    </row>
    <row r="94" spans="2:15">
      <c r="B94" s="8" t="s">
        <v>1303</v>
      </c>
      <c r="C94" s="8" t="s">
        <v>1230</v>
      </c>
      <c r="D94" s="15">
        <v>200395945</v>
      </c>
      <c r="E94" s="8" t="s">
        <v>253</v>
      </c>
      <c r="F94" s="8" t="s">
        <v>185</v>
      </c>
      <c r="G94" s="15">
        <v>6.64</v>
      </c>
      <c r="H94" s="8" t="s">
        <v>90</v>
      </c>
      <c r="I94" s="17">
        <v>5.7500000000000002E-2</v>
      </c>
      <c r="J94" s="10">
        <v>4.7800000000000002E-2</v>
      </c>
      <c r="K94" s="9">
        <v>401903.81</v>
      </c>
      <c r="L94" s="9">
        <v>107.3</v>
      </c>
      <c r="M94" s="9">
        <v>431.24</v>
      </c>
      <c r="N94" s="33">
        <f t="shared" si="1"/>
        <v>7.4541636950872293E-4</v>
      </c>
      <c r="O94" s="33">
        <f>M94/'סיכום נכסי ההשקעה'!$C$48</f>
        <v>3.8991515218798695E-5</v>
      </c>
    </row>
    <row r="95" spans="2:15">
      <c r="B95" s="8" t="s">
        <v>1304</v>
      </c>
      <c r="C95" s="8" t="s">
        <v>1230</v>
      </c>
      <c r="D95" s="15">
        <v>200398188</v>
      </c>
      <c r="E95" s="8" t="s">
        <v>253</v>
      </c>
      <c r="F95" s="8" t="s">
        <v>185</v>
      </c>
      <c r="G95" s="15">
        <v>7.38</v>
      </c>
      <c r="H95" s="8" t="s">
        <v>90</v>
      </c>
      <c r="I95" s="17">
        <v>0.04</v>
      </c>
      <c r="J95" s="10">
        <v>3.0300000000000001E-2</v>
      </c>
      <c r="K95" s="9">
        <v>1186876.3700000001</v>
      </c>
      <c r="L95" s="9">
        <v>107.55</v>
      </c>
      <c r="M95" s="9">
        <v>1276.49</v>
      </c>
      <c r="N95" s="33">
        <f t="shared" si="1"/>
        <v>2.2064663331652669E-3</v>
      </c>
      <c r="O95" s="33">
        <f>M95/'סיכום נכסי ההשקעה'!$C$48</f>
        <v>1.1541665722485007E-4</v>
      </c>
    </row>
    <row r="96" spans="2:15">
      <c r="B96" s="8" t="s">
        <v>1305</v>
      </c>
      <c r="C96" s="8" t="s">
        <v>1230</v>
      </c>
      <c r="D96" s="15">
        <v>200502292</v>
      </c>
      <c r="E96" s="8" t="s">
        <v>253</v>
      </c>
      <c r="F96" s="8" t="s">
        <v>185</v>
      </c>
      <c r="G96" s="15">
        <v>7.3</v>
      </c>
      <c r="H96" s="8" t="s">
        <v>90</v>
      </c>
      <c r="I96" s="17">
        <v>0.04</v>
      </c>
      <c r="J96" s="10">
        <v>3.3399999999999999E-2</v>
      </c>
      <c r="K96" s="9">
        <v>424677.51</v>
      </c>
      <c r="L96" s="9">
        <v>105.93</v>
      </c>
      <c r="M96" s="9">
        <v>449.86</v>
      </c>
      <c r="N96" s="33">
        <f t="shared" si="1"/>
        <v>7.7760181798347582E-4</v>
      </c>
      <c r="O96" s="33">
        <f>M96/'סיכום נכסי ההשקעה'!$C$48</f>
        <v>4.0675083564439249E-5</v>
      </c>
    </row>
    <row r="97" spans="2:15">
      <c r="B97" s="8" t="s">
        <v>1306</v>
      </c>
      <c r="C97" s="8" t="s">
        <v>1230</v>
      </c>
      <c r="D97" s="15">
        <v>200395291</v>
      </c>
      <c r="E97" s="8" t="s">
        <v>253</v>
      </c>
      <c r="F97" s="8" t="s">
        <v>185</v>
      </c>
      <c r="G97" s="15">
        <v>6.67</v>
      </c>
      <c r="H97" s="8" t="s">
        <v>90</v>
      </c>
      <c r="I97" s="17">
        <v>5.7500000000000002E-2</v>
      </c>
      <c r="J97" s="10">
        <v>4.5999999999999999E-2</v>
      </c>
      <c r="K97" s="9">
        <v>1389570.51</v>
      </c>
      <c r="L97" s="9">
        <v>108.31</v>
      </c>
      <c r="M97" s="9">
        <v>1505.04</v>
      </c>
      <c r="N97" s="33">
        <f t="shared" si="1"/>
        <v>2.6015245635038686E-3</v>
      </c>
      <c r="O97" s="33">
        <f>M97/'סיכום נכסי ההשקעה'!$C$48</f>
        <v>1.360815092869418E-4</v>
      </c>
    </row>
    <row r="98" spans="2:15">
      <c r="B98" s="8" t="s">
        <v>1307</v>
      </c>
      <c r="C98" s="8" t="s">
        <v>1230</v>
      </c>
      <c r="D98" s="15">
        <v>200394120</v>
      </c>
      <c r="E98" s="8" t="s">
        <v>253</v>
      </c>
      <c r="F98" s="8" t="s">
        <v>185</v>
      </c>
      <c r="G98" s="15">
        <v>6.91</v>
      </c>
      <c r="H98" s="8" t="s">
        <v>90</v>
      </c>
      <c r="I98" s="17">
        <v>5.7500000000000002E-2</v>
      </c>
      <c r="J98" s="10">
        <v>3.4599999999999999E-2</v>
      </c>
      <c r="K98" s="9">
        <v>390161.06</v>
      </c>
      <c r="L98" s="9">
        <v>116.85</v>
      </c>
      <c r="M98" s="9">
        <v>455.9</v>
      </c>
      <c r="N98" s="33">
        <f t="shared" si="1"/>
        <v>7.880422105069724E-4</v>
      </c>
      <c r="O98" s="33">
        <f>M98/'סיכום נכסי ההשקעה'!$C$48</f>
        <v>4.1221203478922002E-5</v>
      </c>
    </row>
    <row r="99" spans="2:15">
      <c r="B99" s="8" t="s">
        <v>1308</v>
      </c>
      <c r="C99" s="8" t="s">
        <v>1230</v>
      </c>
      <c r="D99" s="15">
        <v>200368975</v>
      </c>
      <c r="E99" s="8" t="s">
        <v>279</v>
      </c>
      <c r="F99" s="8" t="s">
        <v>185</v>
      </c>
      <c r="G99" s="15">
        <v>2.71</v>
      </c>
      <c r="H99" s="8" t="s">
        <v>90</v>
      </c>
      <c r="I99" s="17">
        <v>3.5999999999999997E-2</v>
      </c>
      <c r="J99" s="10">
        <v>3.8100000000000002E-2</v>
      </c>
      <c r="K99" s="9">
        <v>1615733</v>
      </c>
      <c r="L99" s="9">
        <v>99.66</v>
      </c>
      <c r="M99" s="9">
        <v>1610.24</v>
      </c>
      <c r="N99" s="33">
        <f t="shared" si="1"/>
        <v>2.7833671617607967E-3</v>
      </c>
      <c r="O99" s="33">
        <f>M99/'סיכום נכסי ההשקעה'!$C$48</f>
        <v>1.4559339918819778E-4</v>
      </c>
    </row>
    <row r="100" spans="2:15">
      <c r="B100" s="8" t="s">
        <v>1309</v>
      </c>
      <c r="C100" s="8" t="s">
        <v>1230</v>
      </c>
      <c r="D100" s="15">
        <v>200062701</v>
      </c>
      <c r="E100" s="8" t="s">
        <v>279</v>
      </c>
      <c r="F100" s="8" t="s">
        <v>185</v>
      </c>
      <c r="G100" s="15">
        <v>5.0599999999999996</v>
      </c>
      <c r="H100" s="8" t="s">
        <v>90</v>
      </c>
      <c r="I100" s="17">
        <v>7.1499999999999994E-2</v>
      </c>
      <c r="J100" s="10">
        <v>1.09E-2</v>
      </c>
      <c r="K100" s="9">
        <v>4018824</v>
      </c>
      <c r="L100" s="9">
        <v>141.66999999999999</v>
      </c>
      <c r="M100" s="9">
        <v>5693.47</v>
      </c>
      <c r="N100" s="33">
        <f t="shared" si="1"/>
        <v>9.8414009305881379E-3</v>
      </c>
      <c r="O100" s="33">
        <f>M100/'סיכום נכסי ההשקעה'!$C$48</f>
        <v>5.1478764064737462E-4</v>
      </c>
    </row>
    <row r="101" spans="2:15">
      <c r="B101" s="8" t="s">
        <v>1310</v>
      </c>
      <c r="C101" s="8" t="s">
        <v>1230</v>
      </c>
      <c r="D101" s="15">
        <v>200234573</v>
      </c>
      <c r="E101" s="8" t="s">
        <v>279</v>
      </c>
      <c r="F101" s="8" t="s">
        <v>185</v>
      </c>
      <c r="G101" s="15">
        <v>3.34</v>
      </c>
      <c r="H101" s="8" t="s">
        <v>90</v>
      </c>
      <c r="I101" s="17">
        <v>3.7499999999999999E-2</v>
      </c>
      <c r="J101" s="10">
        <v>3.4099999999999998E-2</v>
      </c>
      <c r="K101" s="9">
        <v>3239495.21</v>
      </c>
      <c r="L101" s="9">
        <v>101.37</v>
      </c>
      <c r="M101" s="9">
        <v>3283.88</v>
      </c>
      <c r="N101" s="33">
        <f t="shared" si="1"/>
        <v>5.6763238741821377E-3</v>
      </c>
      <c r="O101" s="33">
        <f>M101/'סיכום נכסי ההשקעה'!$C$48</f>
        <v>2.9691924913437685E-4</v>
      </c>
    </row>
    <row r="102" spans="2:15">
      <c r="B102" s="8" t="s">
        <v>1311</v>
      </c>
      <c r="C102" s="8" t="s">
        <v>1230</v>
      </c>
      <c r="D102" s="15">
        <v>200234409</v>
      </c>
      <c r="E102" s="8" t="s">
        <v>279</v>
      </c>
      <c r="F102" s="8" t="s">
        <v>185</v>
      </c>
      <c r="G102" s="15">
        <v>2.6</v>
      </c>
      <c r="H102" s="8" t="s">
        <v>90</v>
      </c>
      <c r="I102" s="17">
        <v>3.7499999999999999E-2</v>
      </c>
      <c r="J102" s="10">
        <v>2.7199999999999998E-2</v>
      </c>
      <c r="K102" s="9">
        <v>186808.17</v>
      </c>
      <c r="L102" s="9">
        <v>102.86</v>
      </c>
      <c r="M102" s="9">
        <v>192.15</v>
      </c>
      <c r="N102" s="33">
        <f t="shared" si="1"/>
        <v>3.3213930850825785E-4</v>
      </c>
      <c r="O102" s="33">
        <f>M102/'סיכום נכסי ההשקעה'!$C$48</f>
        <v>1.7373665822493668E-5</v>
      </c>
    </row>
    <row r="103" spans="2:15">
      <c r="B103" s="8" t="s">
        <v>1312</v>
      </c>
      <c r="C103" s="8" t="s">
        <v>1230</v>
      </c>
      <c r="D103" s="15">
        <v>200239523</v>
      </c>
      <c r="E103" s="8" t="s">
        <v>279</v>
      </c>
      <c r="F103" s="8" t="s">
        <v>185</v>
      </c>
      <c r="G103" s="15">
        <v>2.6</v>
      </c>
      <c r="H103" s="8" t="s">
        <v>90</v>
      </c>
      <c r="I103" s="17">
        <v>3.5999999999999997E-2</v>
      </c>
      <c r="J103" s="10">
        <v>2.76E-2</v>
      </c>
      <c r="K103" s="9">
        <v>405364.22</v>
      </c>
      <c r="L103" s="9">
        <v>102.36</v>
      </c>
      <c r="M103" s="9">
        <v>414.93</v>
      </c>
      <c r="N103" s="33">
        <f t="shared" si="1"/>
        <v>7.1722385261166499E-4</v>
      </c>
      <c r="O103" s="33">
        <f>M103/'סיכום נכסי ההשקעה'!$C$48</f>
        <v>3.7516810615286482E-5</v>
      </c>
    </row>
    <row r="104" spans="2:15">
      <c r="B104" s="8" t="s">
        <v>1313</v>
      </c>
      <c r="C104" s="8" t="s">
        <v>1230</v>
      </c>
      <c r="D104" s="15">
        <v>200276079</v>
      </c>
      <c r="E104" s="8" t="s">
        <v>279</v>
      </c>
      <c r="F104" s="8" t="s">
        <v>185</v>
      </c>
      <c r="G104" s="15">
        <v>2.6</v>
      </c>
      <c r="H104" s="8" t="s">
        <v>90</v>
      </c>
      <c r="I104" s="17">
        <v>3.5999999999999997E-2</v>
      </c>
      <c r="J104" s="10">
        <v>3.1399999999999997E-2</v>
      </c>
      <c r="K104" s="9">
        <v>1233302.33</v>
      </c>
      <c r="L104" s="9">
        <v>101.4</v>
      </c>
      <c r="M104" s="9">
        <v>1250.57</v>
      </c>
      <c r="N104" s="33">
        <f t="shared" si="1"/>
        <v>2.1616625294882748E-3</v>
      </c>
      <c r="O104" s="33">
        <f>M104/'סיכום נכסי ההשקעה'!$C$48</f>
        <v>1.1307304328720221E-4</v>
      </c>
    </row>
    <row r="105" spans="2:15">
      <c r="B105" s="8" t="s">
        <v>1314</v>
      </c>
      <c r="C105" s="8" t="s">
        <v>1230</v>
      </c>
      <c r="D105" s="15">
        <v>200277069</v>
      </c>
      <c r="E105" s="8" t="s">
        <v>279</v>
      </c>
      <c r="F105" s="8" t="s">
        <v>185</v>
      </c>
      <c r="G105" s="15">
        <v>2.71</v>
      </c>
      <c r="H105" s="8" t="s">
        <v>90</v>
      </c>
      <c r="I105" s="17">
        <v>3.5999999999999997E-2</v>
      </c>
      <c r="J105" s="10">
        <v>3.8399999999999997E-2</v>
      </c>
      <c r="K105" s="9">
        <v>1233666</v>
      </c>
      <c r="L105" s="9">
        <v>99.6</v>
      </c>
      <c r="M105" s="9">
        <v>1228.73</v>
      </c>
      <c r="N105" s="33">
        <f t="shared" si="1"/>
        <v>2.1239111763900684E-3</v>
      </c>
      <c r="O105" s="33">
        <f>M105/'סיכום נכסי ההשקעה'!$C$48</f>
        <v>1.1109833154344337E-4</v>
      </c>
    </row>
    <row r="106" spans="2:15">
      <c r="B106" s="8" t="s">
        <v>1315</v>
      </c>
      <c r="C106" s="8" t="s">
        <v>1230</v>
      </c>
      <c r="D106" s="15">
        <v>200396935</v>
      </c>
      <c r="E106" s="8" t="s">
        <v>279</v>
      </c>
      <c r="F106" s="8" t="s">
        <v>185</v>
      </c>
      <c r="G106" s="15">
        <v>6.51</v>
      </c>
      <c r="H106" s="8" t="s">
        <v>90</v>
      </c>
      <c r="I106" s="17">
        <v>5.7500000000000002E-2</v>
      </c>
      <c r="J106" s="10">
        <v>5.4300000000000001E-2</v>
      </c>
      <c r="K106" s="9">
        <v>1269354.98</v>
      </c>
      <c r="L106" s="9">
        <v>102.94</v>
      </c>
      <c r="M106" s="9">
        <v>1306.67</v>
      </c>
      <c r="N106" s="33">
        <f t="shared" si="1"/>
        <v>2.2586337249465797E-3</v>
      </c>
      <c r="O106" s="33">
        <f>M106/'סיכום נכסי ההשקעה'!$C$48</f>
        <v>1.1814544845317618E-4</v>
      </c>
    </row>
    <row r="107" spans="2:15">
      <c r="B107" s="8" t="s">
        <v>1316</v>
      </c>
      <c r="C107" s="8" t="s">
        <v>1230</v>
      </c>
      <c r="D107" s="15">
        <v>200501955</v>
      </c>
      <c r="E107" s="8" t="s">
        <v>279</v>
      </c>
      <c r="F107" s="8" t="s">
        <v>185</v>
      </c>
      <c r="G107" s="15">
        <v>7.38</v>
      </c>
      <c r="H107" s="8" t="s">
        <v>90</v>
      </c>
      <c r="I107" s="17">
        <v>0.04</v>
      </c>
      <c r="J107" s="10">
        <v>3.0099999999999998E-2</v>
      </c>
      <c r="K107" s="9">
        <v>473403.42</v>
      </c>
      <c r="L107" s="9">
        <v>107.71</v>
      </c>
      <c r="M107" s="9">
        <v>509.9</v>
      </c>
      <c r="N107" s="33">
        <f t="shared" si="1"/>
        <v>8.8138346816737272E-4</v>
      </c>
      <c r="O107" s="33">
        <f>M107/'סיכום נכסי ההשקעה'!$C$48</f>
        <v>4.6103732515688374E-5</v>
      </c>
    </row>
    <row r="108" spans="2:15">
      <c r="B108" s="8" t="s">
        <v>1317</v>
      </c>
      <c r="C108" s="8" t="s">
        <v>1230</v>
      </c>
      <c r="D108" s="15">
        <v>200391316</v>
      </c>
      <c r="E108" s="8" t="s">
        <v>293</v>
      </c>
      <c r="F108" s="8" t="s">
        <v>185</v>
      </c>
      <c r="G108" s="15">
        <v>6.01</v>
      </c>
      <c r="H108" s="8" t="s">
        <v>90</v>
      </c>
      <c r="I108" s="17">
        <v>3.1600000000000003E-2</v>
      </c>
      <c r="J108" s="10">
        <v>1.1000000000000001E-3</v>
      </c>
      <c r="K108" s="9">
        <v>30864811.719999999</v>
      </c>
      <c r="L108" s="9">
        <v>119.57</v>
      </c>
      <c r="M108" s="9">
        <v>36905.06</v>
      </c>
      <c r="N108" s="33">
        <f t="shared" si="1"/>
        <v>6.3791939156158023E-2</v>
      </c>
      <c r="O108" s="33">
        <f>M108/'סיכום נכסי ההשקעה'!$C$48</f>
        <v>3.3368523528445387E-3</v>
      </c>
    </row>
    <row r="109" spans="2:15">
      <c r="B109" s="8" t="s">
        <v>1318</v>
      </c>
      <c r="C109" s="8" t="s">
        <v>1230</v>
      </c>
      <c r="D109" s="15">
        <v>200394203</v>
      </c>
      <c r="E109" s="8" t="s">
        <v>303</v>
      </c>
      <c r="F109" s="8" t="s">
        <v>185</v>
      </c>
      <c r="G109" s="15">
        <v>6.93</v>
      </c>
      <c r="H109" s="8" t="s">
        <v>90</v>
      </c>
      <c r="I109" s="17">
        <v>5.7500000000000002E-2</v>
      </c>
      <c r="J109" s="10">
        <v>3.3799999999999997E-2</v>
      </c>
      <c r="K109" s="9">
        <v>390161.06</v>
      </c>
      <c r="L109" s="9">
        <v>117.47</v>
      </c>
      <c r="M109" s="9">
        <v>458.32</v>
      </c>
      <c r="N109" s="33">
        <f t="shared" si="1"/>
        <v>7.9222528168360518E-4</v>
      </c>
      <c r="O109" s="33">
        <f>M109/'סיכום נכסי ההשקעה'!$C$48</f>
        <v>4.1440013113532642E-5</v>
      </c>
    </row>
    <row r="110" spans="2:15">
      <c r="B110" s="8" t="s">
        <v>1319</v>
      </c>
      <c r="C110" s="8" t="s">
        <v>1230</v>
      </c>
      <c r="D110" s="15">
        <v>200391076</v>
      </c>
      <c r="E110" s="8" t="s">
        <v>306</v>
      </c>
      <c r="F110" s="8" t="s">
        <v>185</v>
      </c>
      <c r="G110" s="15">
        <v>7.23</v>
      </c>
      <c r="H110" s="8" t="s">
        <v>90</v>
      </c>
      <c r="I110" s="17">
        <v>5.7500000000000002E-2</v>
      </c>
      <c r="J110" s="10">
        <v>1.9900000000000001E-2</v>
      </c>
      <c r="K110" s="9">
        <v>1159476.1599999999</v>
      </c>
      <c r="L110" s="9">
        <v>130.35</v>
      </c>
      <c r="M110" s="9">
        <v>1511.38</v>
      </c>
      <c r="N110" s="33">
        <f t="shared" si="1"/>
        <v>2.6124835185699232E-3</v>
      </c>
      <c r="O110" s="33">
        <f>M110/'סיכום נכסי ההשקעה'!$C$48</f>
        <v>1.3665475436273994E-4</v>
      </c>
    </row>
    <row r="111" spans="2:15">
      <c r="B111" s="8" t="s">
        <v>1320</v>
      </c>
      <c r="C111" s="8" t="s">
        <v>1230</v>
      </c>
      <c r="D111" s="15">
        <v>200398592</v>
      </c>
      <c r="E111" s="8" t="s">
        <v>306</v>
      </c>
      <c r="F111" s="8" t="s">
        <v>185</v>
      </c>
      <c r="G111" s="15">
        <v>7.38</v>
      </c>
      <c r="H111" s="8" t="s">
        <v>90</v>
      </c>
      <c r="I111" s="17">
        <v>0.04</v>
      </c>
      <c r="J111" s="10">
        <v>3.0099999999999998E-2</v>
      </c>
      <c r="K111" s="9">
        <v>593438.18999999994</v>
      </c>
      <c r="L111" s="9">
        <v>107.71</v>
      </c>
      <c r="M111" s="9">
        <v>639.19000000000005</v>
      </c>
      <c r="N111" s="33">
        <f t="shared" si="1"/>
        <v>1.1048666385916905E-3</v>
      </c>
      <c r="O111" s="33">
        <f>M111/'סיכום נכסי ההשקעה'!$C$48</f>
        <v>5.7793772870568455E-5</v>
      </c>
    </row>
    <row r="112" spans="2:15">
      <c r="B112" s="8" t="s">
        <v>1321</v>
      </c>
      <c r="C112" s="8" t="s">
        <v>1230</v>
      </c>
      <c r="D112" s="15">
        <v>200399418</v>
      </c>
      <c r="E112" s="8" t="s">
        <v>306</v>
      </c>
      <c r="F112" s="8" t="s">
        <v>185</v>
      </c>
      <c r="G112" s="15">
        <v>7.31</v>
      </c>
      <c r="H112" s="8" t="s">
        <v>90</v>
      </c>
      <c r="I112" s="17">
        <v>0.04</v>
      </c>
      <c r="J112" s="10">
        <v>3.32E-2</v>
      </c>
      <c r="K112" s="9">
        <v>353897.93</v>
      </c>
      <c r="L112" s="9">
        <v>106.09</v>
      </c>
      <c r="M112" s="9">
        <v>375.45</v>
      </c>
      <c r="N112" s="33">
        <f t="shared" si="1"/>
        <v>6.4898102201106113E-4</v>
      </c>
      <c r="O112" s="33">
        <f>M112/'סיכום נכסי ההשקעה'!$C$48</f>
        <v>3.3947139386183956E-5</v>
      </c>
    </row>
    <row r="113" spans="2:15">
      <c r="B113" s="8" t="s">
        <v>1322</v>
      </c>
      <c r="C113" s="8" t="s">
        <v>1230</v>
      </c>
      <c r="D113" s="15">
        <v>200399583</v>
      </c>
      <c r="E113" s="8" t="s">
        <v>306</v>
      </c>
      <c r="F113" s="8" t="s">
        <v>185</v>
      </c>
      <c r="G113" s="15">
        <v>7.16</v>
      </c>
      <c r="H113" s="8" t="s">
        <v>90</v>
      </c>
      <c r="I113" s="17">
        <v>0.04</v>
      </c>
      <c r="J113" s="10">
        <v>3.9800000000000002E-2</v>
      </c>
      <c r="K113" s="9">
        <v>423332.13</v>
      </c>
      <c r="L113" s="9">
        <v>102.05</v>
      </c>
      <c r="M113" s="9">
        <v>432.01</v>
      </c>
      <c r="N113" s="33">
        <f t="shared" si="1"/>
        <v>7.4674734670128788E-4</v>
      </c>
      <c r="O113" s="33">
        <f>M113/'סיכום נכסי ההשקעה'!$C$48</f>
        <v>3.9061136466174804E-5</v>
      </c>
    </row>
    <row r="114" spans="2:15">
      <c r="B114" s="8" t="s">
        <v>1323</v>
      </c>
      <c r="C114" s="8" t="s">
        <v>1230</v>
      </c>
      <c r="D114" s="15">
        <v>200444206</v>
      </c>
      <c r="E114" s="8" t="s">
        <v>306</v>
      </c>
      <c r="F114" s="8" t="s">
        <v>185</v>
      </c>
      <c r="G114" s="15">
        <v>7.11</v>
      </c>
      <c r="H114" s="8" t="s">
        <v>90</v>
      </c>
      <c r="I114" s="17">
        <v>0.04</v>
      </c>
      <c r="J114" s="10">
        <v>4.4200000000000003E-2</v>
      </c>
      <c r="K114" s="9">
        <v>281055.39</v>
      </c>
      <c r="L114" s="9">
        <v>97.94</v>
      </c>
      <c r="M114" s="9">
        <v>275.27</v>
      </c>
      <c r="N114" s="33">
        <f t="shared" si="1"/>
        <v>4.7581570363293326E-4</v>
      </c>
      <c r="O114" s="33">
        <f>M114/'סיכום נכסי ההשקעה'!$C$48</f>
        <v>2.4889143850938494E-5</v>
      </c>
    </row>
    <row r="115" spans="2:15">
      <c r="B115" s="8" t="s">
        <v>1324</v>
      </c>
      <c r="C115" s="8" t="s">
        <v>1230</v>
      </c>
      <c r="D115" s="15">
        <v>200391647</v>
      </c>
      <c r="E115" s="8" t="s">
        <v>306</v>
      </c>
      <c r="F115" s="8" t="s">
        <v>185</v>
      </c>
      <c r="G115" s="15">
        <v>7.17</v>
      </c>
      <c r="H115" s="8" t="s">
        <v>90</v>
      </c>
      <c r="I115" s="17">
        <v>5.7500000000000002E-2</v>
      </c>
      <c r="J115" s="10">
        <v>2.3E-2</v>
      </c>
      <c r="K115" s="9">
        <v>1441843.84</v>
      </c>
      <c r="L115" s="9">
        <v>127.81</v>
      </c>
      <c r="M115" s="9">
        <v>1842.82</v>
      </c>
      <c r="N115" s="33">
        <f t="shared" si="1"/>
        <v>3.1853914155877579E-3</v>
      </c>
      <c r="O115" s="33">
        <f>M115/'סיכום נכסי ההשקעה'!$C$48</f>
        <v>1.6662263258395929E-4</v>
      </c>
    </row>
    <row r="116" spans="2:15">
      <c r="B116" s="8" t="s">
        <v>1325</v>
      </c>
      <c r="C116" s="8" t="s">
        <v>1230</v>
      </c>
      <c r="D116" s="15">
        <v>200397016</v>
      </c>
      <c r="E116" s="8" t="s">
        <v>306</v>
      </c>
      <c r="F116" s="8" t="s">
        <v>185</v>
      </c>
      <c r="G116" s="15">
        <v>6.57</v>
      </c>
      <c r="H116" s="8" t="s">
        <v>90</v>
      </c>
      <c r="I116" s="17">
        <v>5.7500000000000002E-2</v>
      </c>
      <c r="J116" s="10">
        <v>5.1400000000000001E-2</v>
      </c>
      <c r="K116" s="9">
        <v>375192.54</v>
      </c>
      <c r="L116" s="9">
        <v>105.15</v>
      </c>
      <c r="M116" s="9">
        <v>394.51</v>
      </c>
      <c r="N116" s="33">
        <f t="shared" si="1"/>
        <v>6.8192702888156547E-4</v>
      </c>
      <c r="O116" s="33">
        <f>M116/'סיכום נכסי ההשקעה'!$C$48</f>
        <v>3.5670491301753718E-5</v>
      </c>
    </row>
    <row r="117" spans="2:15">
      <c r="B117" s="8" t="s">
        <v>1326</v>
      </c>
      <c r="C117" s="8" t="s">
        <v>1230</v>
      </c>
      <c r="D117" s="15">
        <v>200397354</v>
      </c>
      <c r="E117" s="8" t="s">
        <v>306</v>
      </c>
      <c r="F117" s="8" t="s">
        <v>185</v>
      </c>
      <c r="G117" s="15">
        <v>6.51</v>
      </c>
      <c r="H117" s="8" t="s">
        <v>90</v>
      </c>
      <c r="I117" s="17">
        <v>5.7500000000000002E-2</v>
      </c>
      <c r="J117" s="10">
        <v>5.3999999999999999E-2</v>
      </c>
      <c r="K117" s="9">
        <v>373339.7</v>
      </c>
      <c r="L117" s="9">
        <v>103.16</v>
      </c>
      <c r="M117" s="9">
        <v>385.14</v>
      </c>
      <c r="N117" s="33">
        <f t="shared" si="1"/>
        <v>6.6573059213567742E-4</v>
      </c>
      <c r="O117" s="33">
        <f>M117/'סיכום נכסי ההשקעה'!$C$48</f>
        <v>3.4823282096670366E-5</v>
      </c>
    </row>
    <row r="118" spans="2:15">
      <c r="B118" s="8" t="s">
        <v>1327</v>
      </c>
      <c r="C118" s="8" t="s">
        <v>1230</v>
      </c>
      <c r="D118" s="15">
        <v>200394955</v>
      </c>
      <c r="E118" s="8" t="s">
        <v>306</v>
      </c>
      <c r="F118" s="8" t="s">
        <v>185</v>
      </c>
      <c r="G118" s="15">
        <v>6.69</v>
      </c>
      <c r="H118" s="8" t="s">
        <v>90</v>
      </c>
      <c r="I118" s="17">
        <v>5.7500000000000002E-2</v>
      </c>
      <c r="J118" s="10">
        <v>4.5199999999999997E-2</v>
      </c>
      <c r="K118" s="9">
        <v>631622.98</v>
      </c>
      <c r="L118" s="9">
        <v>108.9</v>
      </c>
      <c r="M118" s="9">
        <v>687.84</v>
      </c>
      <c r="N118" s="33">
        <f t="shared" si="1"/>
        <v>1.1889601975764771E-3</v>
      </c>
      <c r="O118" s="33">
        <f>M118/'סיכום נכסי ההשקעה'!$C$48</f>
        <v>6.2192569863877417E-5</v>
      </c>
    </row>
    <row r="119" spans="2:15">
      <c r="B119" s="8" t="s">
        <v>1328</v>
      </c>
      <c r="C119" s="8" t="s">
        <v>1230</v>
      </c>
      <c r="D119" s="15">
        <v>200395861</v>
      </c>
      <c r="E119" s="8" t="s">
        <v>306</v>
      </c>
      <c r="F119" s="8" t="s">
        <v>185</v>
      </c>
      <c r="G119" s="15">
        <v>6.65</v>
      </c>
      <c r="H119" s="8" t="s">
        <v>90</v>
      </c>
      <c r="I119" s="17">
        <v>5.7500000000000002E-2</v>
      </c>
      <c r="J119" s="10">
        <v>4.7100000000000003E-2</v>
      </c>
      <c r="K119" s="9">
        <v>427022.79</v>
      </c>
      <c r="L119" s="9">
        <v>107.83</v>
      </c>
      <c r="M119" s="9">
        <v>460.46</v>
      </c>
      <c r="N119" s="33">
        <f t="shared" si="1"/>
        <v>7.9592436115385069E-4</v>
      </c>
      <c r="O119" s="33">
        <f>M119/'סיכום נכסי ההשקעה'!$C$48</f>
        <v>4.1633505930915603E-5</v>
      </c>
    </row>
    <row r="120" spans="2:15">
      <c r="B120" s="8" t="s">
        <v>1329</v>
      </c>
      <c r="C120" s="8" t="s">
        <v>1230</v>
      </c>
      <c r="D120" s="15">
        <v>200392710</v>
      </c>
      <c r="E120" s="8" t="s">
        <v>306</v>
      </c>
      <c r="F120" s="8" t="s">
        <v>185</v>
      </c>
      <c r="G120" s="15">
        <v>7.08</v>
      </c>
      <c r="H120" s="8" t="s">
        <v>90</v>
      </c>
      <c r="I120" s="17">
        <v>5.7500000000000002E-2</v>
      </c>
      <c r="J120" s="10">
        <v>2.69E-2</v>
      </c>
      <c r="K120" s="9">
        <v>212223.55</v>
      </c>
      <c r="L120" s="9">
        <v>124.67</v>
      </c>
      <c r="M120" s="9">
        <v>264.58</v>
      </c>
      <c r="N120" s="33">
        <f t="shared" si="1"/>
        <v>4.5733759169979109E-4</v>
      </c>
      <c r="O120" s="33">
        <f>M120/'סיכום נכסי ההשקעה'!$C$48</f>
        <v>2.3922583936067522E-5</v>
      </c>
    </row>
    <row r="121" spans="2:15">
      <c r="B121" s="8" t="s">
        <v>1330</v>
      </c>
      <c r="C121" s="8" t="s">
        <v>1230</v>
      </c>
      <c r="D121" s="15">
        <v>200501203</v>
      </c>
      <c r="E121" s="8" t="s">
        <v>306</v>
      </c>
      <c r="F121" s="8" t="s">
        <v>185</v>
      </c>
      <c r="G121" s="15">
        <v>6.98</v>
      </c>
      <c r="H121" s="8" t="s">
        <v>90</v>
      </c>
      <c r="I121" s="17">
        <v>5.7500000000000002E-2</v>
      </c>
      <c r="J121" s="10">
        <v>3.1399999999999997E-2</v>
      </c>
      <c r="K121" s="9">
        <v>78397.399999999994</v>
      </c>
      <c r="L121" s="9">
        <v>120.35</v>
      </c>
      <c r="M121" s="9">
        <v>94.35</v>
      </c>
      <c r="N121" s="33">
        <f t="shared" si="1"/>
        <v>1.6308791963442167E-4</v>
      </c>
      <c r="O121" s="33">
        <f>M121/'סיכום נכסי ההשקעה'!$C$48</f>
        <v>8.5308632336834631E-6</v>
      </c>
    </row>
    <row r="122" spans="2:15">
      <c r="B122" s="8" t="s">
        <v>1331</v>
      </c>
      <c r="C122" s="8" t="s">
        <v>1230</v>
      </c>
      <c r="D122" s="15">
        <v>200398915</v>
      </c>
      <c r="E122" s="8" t="s">
        <v>306</v>
      </c>
      <c r="F122" s="8" t="s">
        <v>185</v>
      </c>
      <c r="G122" s="15">
        <v>7.39</v>
      </c>
      <c r="H122" s="8" t="s">
        <v>90</v>
      </c>
      <c r="I122" s="17">
        <v>0.04</v>
      </c>
      <c r="J122" s="10">
        <v>2.98E-2</v>
      </c>
      <c r="K122" s="9">
        <v>355057.73</v>
      </c>
      <c r="L122" s="9">
        <v>107.95</v>
      </c>
      <c r="M122" s="9">
        <v>383.28</v>
      </c>
      <c r="N122" s="33">
        <f t="shared" si="1"/>
        <v>6.6251550437181918E-4</v>
      </c>
      <c r="O122" s="33">
        <f>M122/'סיכום נכסי ההשקעה'!$C$48</f>
        <v>3.4655106096515077E-5</v>
      </c>
    </row>
    <row r="123" spans="2:15">
      <c r="B123" s="8" t="s">
        <v>1332</v>
      </c>
      <c r="C123" s="8" t="s">
        <v>1230</v>
      </c>
      <c r="D123" s="15">
        <v>200391985</v>
      </c>
      <c r="E123" s="8" t="s">
        <v>306</v>
      </c>
      <c r="F123" s="8" t="s">
        <v>185</v>
      </c>
      <c r="G123" s="15">
        <v>7.08</v>
      </c>
      <c r="H123" s="8" t="s">
        <v>90</v>
      </c>
      <c r="I123" s="17">
        <v>5.7500000000000002E-2</v>
      </c>
      <c r="J123" s="10">
        <v>2.69E-2</v>
      </c>
      <c r="K123" s="9">
        <v>107047.25</v>
      </c>
      <c r="L123" s="9">
        <v>124.7</v>
      </c>
      <c r="M123" s="9">
        <v>133.49</v>
      </c>
      <c r="N123" s="33">
        <f t="shared" si="1"/>
        <v>2.307430460201267E-4</v>
      </c>
      <c r="O123" s="33">
        <f>M123/'סיכום נכסי ההשקעה'!$C$48</f>
        <v>1.2069792613295238E-5</v>
      </c>
    </row>
    <row r="124" spans="2:15">
      <c r="B124" s="8" t="s">
        <v>1333</v>
      </c>
      <c r="C124" s="8" t="s">
        <v>1230</v>
      </c>
      <c r="D124" s="15">
        <v>200501120</v>
      </c>
      <c r="E124" s="8" t="s">
        <v>306</v>
      </c>
      <c r="F124" s="8" t="s">
        <v>185</v>
      </c>
      <c r="G124" s="15">
        <v>6.97</v>
      </c>
      <c r="H124" s="8" t="s">
        <v>90</v>
      </c>
      <c r="I124" s="17">
        <v>5.7500000000000002E-2</v>
      </c>
      <c r="J124" s="10">
        <v>3.2199999999999999E-2</v>
      </c>
      <c r="K124" s="9">
        <v>156794.72</v>
      </c>
      <c r="L124" s="9">
        <v>119.7</v>
      </c>
      <c r="M124" s="9">
        <v>187.68</v>
      </c>
      <c r="N124" s="33">
        <f t="shared" si="1"/>
        <v>3.2441272662414692E-4</v>
      </c>
      <c r="O124" s="33">
        <f>M124/'סיכום נכסי ההשקעה'!$C$48</f>
        <v>1.6969500918894674E-5</v>
      </c>
    </row>
    <row r="125" spans="2:15">
      <c r="B125" s="8" t="s">
        <v>1334</v>
      </c>
      <c r="C125" s="8" t="s">
        <v>1230</v>
      </c>
      <c r="D125" s="15">
        <v>200392140</v>
      </c>
      <c r="E125" s="8" t="s">
        <v>306</v>
      </c>
      <c r="F125" s="8" t="s">
        <v>185</v>
      </c>
      <c r="G125" s="15">
        <v>7.15</v>
      </c>
      <c r="H125" s="8" t="s">
        <v>90</v>
      </c>
      <c r="I125" s="17">
        <v>5.7500000000000002E-2</v>
      </c>
      <c r="J125" s="10">
        <v>2.3800000000000002E-2</v>
      </c>
      <c r="K125" s="9">
        <v>3950559.84</v>
      </c>
      <c r="L125" s="9">
        <v>127.03</v>
      </c>
      <c r="M125" s="9">
        <v>5018.3999999999996</v>
      </c>
      <c r="N125" s="33">
        <f t="shared" si="1"/>
        <v>8.6745142119065369E-3</v>
      </c>
      <c r="O125" s="33">
        <f>M125/'סיכום נכסי ההשקעה'!$C$48</f>
        <v>4.5374969848348799E-4</v>
      </c>
    </row>
    <row r="126" spans="2:15">
      <c r="B126" s="8" t="s">
        <v>1335</v>
      </c>
      <c r="C126" s="8" t="s">
        <v>1230</v>
      </c>
      <c r="D126" s="15">
        <v>200444123</v>
      </c>
      <c r="E126" s="8" t="s">
        <v>306</v>
      </c>
      <c r="F126" s="8" t="s">
        <v>185</v>
      </c>
      <c r="G126" s="15">
        <v>7.07</v>
      </c>
      <c r="H126" s="8" t="s">
        <v>90</v>
      </c>
      <c r="I126" s="17">
        <v>0.04</v>
      </c>
      <c r="J126" s="10">
        <v>4.2900000000000001E-2</v>
      </c>
      <c r="K126" s="9">
        <v>740228.19</v>
      </c>
      <c r="L126" s="9">
        <v>98.15</v>
      </c>
      <c r="M126" s="9">
        <v>726.53</v>
      </c>
      <c r="N126" s="33">
        <f t="shared" si="1"/>
        <v>1.2558374801483454E-3</v>
      </c>
      <c r="O126" s="33">
        <f>M126/'סיכום נכסי ההשקעה'!$C$48</f>
        <v>6.5690811501516121E-5</v>
      </c>
    </row>
    <row r="127" spans="2:15">
      <c r="B127" s="8" t="s">
        <v>1336</v>
      </c>
      <c r="C127" s="8" t="s">
        <v>1230</v>
      </c>
      <c r="D127" s="15">
        <v>200394047</v>
      </c>
      <c r="E127" s="8" t="s">
        <v>306</v>
      </c>
      <c r="F127" s="8" t="s">
        <v>185</v>
      </c>
      <c r="G127" s="15">
        <v>7.06</v>
      </c>
      <c r="H127" s="8" t="s">
        <v>90</v>
      </c>
      <c r="I127" s="17">
        <v>5.7500000000000002E-2</v>
      </c>
      <c r="J127" s="10">
        <v>2.76E-2</v>
      </c>
      <c r="K127" s="9">
        <v>265279.61</v>
      </c>
      <c r="L127" s="9">
        <v>124.04</v>
      </c>
      <c r="M127" s="9">
        <v>329.05</v>
      </c>
      <c r="N127" s="33">
        <f t="shared" si="1"/>
        <v>5.6877668209545792E-4</v>
      </c>
      <c r="O127" s="33">
        <f>M127/'סיכום נכסי ההשקעה'!$C$48</f>
        <v>2.9751781102740262E-5</v>
      </c>
    </row>
    <row r="128" spans="2:15">
      <c r="B128" s="8" t="s">
        <v>1337</v>
      </c>
      <c r="C128" s="8" t="s">
        <v>1230</v>
      </c>
      <c r="D128" s="15">
        <v>200390995</v>
      </c>
      <c r="E128" s="8" t="s">
        <v>306</v>
      </c>
      <c r="F128" s="8" t="s">
        <v>185</v>
      </c>
      <c r="G128" s="15">
        <v>7.21</v>
      </c>
      <c r="H128" s="8" t="s">
        <v>90</v>
      </c>
      <c r="I128" s="17">
        <v>5.7500000000000002E-2</v>
      </c>
      <c r="J128" s="10">
        <v>2.0899999999999998E-2</v>
      </c>
      <c r="K128" s="9">
        <v>1752779.67</v>
      </c>
      <c r="L128" s="9">
        <v>129.44999999999999</v>
      </c>
      <c r="M128" s="9">
        <v>2268.9699999999998</v>
      </c>
      <c r="N128" s="33">
        <f t="shared" si="1"/>
        <v>3.9220095072910839E-3</v>
      </c>
      <c r="O128" s="33">
        <f>M128/'סיכום נכסי ההשקעה'!$C$48</f>
        <v>2.0515392423244057E-4</v>
      </c>
    </row>
    <row r="129" spans="2:15">
      <c r="B129" s="8" t="s">
        <v>1338</v>
      </c>
      <c r="C129" s="8" t="s">
        <v>1230</v>
      </c>
      <c r="D129" s="15">
        <v>200502375</v>
      </c>
      <c r="E129" s="8" t="s">
        <v>306</v>
      </c>
      <c r="F129" s="8" t="s">
        <v>185</v>
      </c>
      <c r="G129" s="15">
        <v>7.16</v>
      </c>
      <c r="H129" s="8" t="s">
        <v>90</v>
      </c>
      <c r="I129" s="17">
        <v>0.04</v>
      </c>
      <c r="J129" s="10">
        <v>3.9899999999999998E-2</v>
      </c>
      <c r="K129" s="9">
        <v>1646291.63</v>
      </c>
      <c r="L129" s="9">
        <v>102</v>
      </c>
      <c r="M129" s="9">
        <v>1679.22</v>
      </c>
      <c r="N129" s="33">
        <f t="shared" si="1"/>
        <v>2.9026019757129157E-3</v>
      </c>
      <c r="O129" s="33">
        <f>M129/'סיכום נכסי ההשקעה'!$C$48</f>
        <v>1.5183037794664489E-4</v>
      </c>
    </row>
    <row r="130" spans="2:15">
      <c r="B130" s="8" t="s">
        <v>1339</v>
      </c>
      <c r="C130" s="8" t="s">
        <v>1230</v>
      </c>
      <c r="D130" s="15">
        <v>200393882</v>
      </c>
      <c r="E130" s="8" t="s">
        <v>306</v>
      </c>
      <c r="F130" s="8" t="s">
        <v>185</v>
      </c>
      <c r="G130" s="15">
        <v>7.06</v>
      </c>
      <c r="H130" s="8" t="s">
        <v>90</v>
      </c>
      <c r="I130" s="17">
        <v>5.7500000000000002E-2</v>
      </c>
      <c r="J130" s="10">
        <v>2.76E-2</v>
      </c>
      <c r="K130" s="9">
        <v>214094.42</v>
      </c>
      <c r="L130" s="9">
        <v>124.09</v>
      </c>
      <c r="M130" s="9">
        <v>265.67</v>
      </c>
      <c r="N130" s="33">
        <f t="shared" si="1"/>
        <v>4.5922170227108438E-4</v>
      </c>
      <c r="O130" s="33">
        <f>M130/'סיכום נכסי ההשקעה'!$C$48</f>
        <v>2.4021138688846698E-5</v>
      </c>
    </row>
    <row r="131" spans="2:15">
      <c r="B131" s="8" t="s">
        <v>1340</v>
      </c>
      <c r="C131" s="8" t="s">
        <v>1230</v>
      </c>
      <c r="D131" s="15">
        <v>200377059</v>
      </c>
      <c r="E131" s="31" t="s">
        <v>1461</v>
      </c>
      <c r="F131" s="18">
        <v>0</v>
      </c>
      <c r="G131" s="15">
        <v>2.56</v>
      </c>
      <c r="H131" s="8" t="s">
        <v>90</v>
      </c>
      <c r="I131" s="17">
        <v>5.5E-2</v>
      </c>
      <c r="J131" s="10">
        <v>4.7100000000000003E-2</v>
      </c>
      <c r="K131" s="9">
        <v>7494763.1500000004</v>
      </c>
      <c r="L131" s="9">
        <v>103.51</v>
      </c>
      <c r="M131" s="9">
        <v>7757.83</v>
      </c>
      <c r="N131" s="33">
        <f t="shared" si="1"/>
        <v>1.3409733498436731E-2</v>
      </c>
      <c r="O131" s="33">
        <f>M131/'סיכום נכסי ההשקעה'!$C$48</f>
        <v>7.0144130069068982E-4</v>
      </c>
    </row>
    <row r="132" spans="2:15">
      <c r="B132" s="8" t="s">
        <v>1341</v>
      </c>
      <c r="C132" s="8" t="s">
        <v>1230</v>
      </c>
      <c r="D132" s="15">
        <v>200378040</v>
      </c>
      <c r="E132" s="31" t="s">
        <v>1461</v>
      </c>
      <c r="F132" s="18">
        <v>0</v>
      </c>
      <c r="G132" s="15">
        <v>3.73</v>
      </c>
      <c r="H132" s="8" t="s">
        <v>90</v>
      </c>
      <c r="I132" s="17">
        <v>6.6000000000000003E-2</v>
      </c>
      <c r="J132" s="10">
        <v>5.0299999999999997E-2</v>
      </c>
      <c r="K132" s="9">
        <v>5396229.46</v>
      </c>
      <c r="L132" s="9">
        <v>107.84</v>
      </c>
      <c r="M132" s="9">
        <v>5819.29</v>
      </c>
      <c r="N132" s="33">
        <f t="shared" si="1"/>
        <v>1.0058886060936871E-2</v>
      </c>
      <c r="O132" s="33">
        <f>M132/'סיכום נכסי ההשקעה'!$C$48</f>
        <v>5.2616393330304017E-4</v>
      </c>
    </row>
    <row r="133" spans="2:15">
      <c r="B133" s="8" t="s">
        <v>1342</v>
      </c>
      <c r="C133" s="8" t="s">
        <v>1230</v>
      </c>
      <c r="D133" s="15">
        <v>200081776</v>
      </c>
      <c r="E133" s="31" t="s">
        <v>1461</v>
      </c>
      <c r="F133" s="18">
        <v>0</v>
      </c>
      <c r="G133" s="15">
        <v>5.18</v>
      </c>
      <c r="H133" s="8" t="s">
        <v>90</v>
      </c>
      <c r="I133" s="17">
        <v>4.4999999999999998E-2</v>
      </c>
      <c r="J133" s="10">
        <v>1.9099999999999999E-2</v>
      </c>
      <c r="K133" s="9">
        <v>13285866.4</v>
      </c>
      <c r="L133" s="9">
        <v>116.01</v>
      </c>
      <c r="M133" s="9">
        <v>15412.93</v>
      </c>
      <c r="N133" s="33">
        <f t="shared" si="1"/>
        <v>2.6641893896883595E-2</v>
      </c>
      <c r="O133" s="33">
        <f>M133/'סיכום נכסי ההשקעה'!$C$48</f>
        <v>1.3935940419749536E-3</v>
      </c>
    </row>
    <row r="134" spans="2:15">
      <c r="B134" s="8" t="s">
        <v>1343</v>
      </c>
      <c r="C134" s="8" t="s">
        <v>1230</v>
      </c>
      <c r="D134" s="15">
        <v>200081933</v>
      </c>
      <c r="E134" s="31" t="s">
        <v>1461</v>
      </c>
      <c r="F134" s="18">
        <v>0</v>
      </c>
      <c r="G134" s="15">
        <v>5.04</v>
      </c>
      <c r="H134" s="8" t="s">
        <v>90</v>
      </c>
      <c r="I134" s="17">
        <v>4.4999999999999998E-2</v>
      </c>
      <c r="J134" s="10">
        <v>2.8899999999999999E-2</v>
      </c>
      <c r="K134" s="9">
        <v>3858367.96</v>
      </c>
      <c r="L134" s="9">
        <v>109</v>
      </c>
      <c r="M134" s="9">
        <v>4205.62</v>
      </c>
      <c r="N134" s="33">
        <f t="shared" si="1"/>
        <v>7.26959000077283E-3</v>
      </c>
      <c r="O134" s="33">
        <f>M134/'סיכום נכסי ההשקעה'!$C$48</f>
        <v>3.8026040310380337E-4</v>
      </c>
    </row>
    <row r="135" spans="2:15">
      <c r="B135" s="8" t="s">
        <v>1344</v>
      </c>
      <c r="C135" s="8" t="s">
        <v>1230</v>
      </c>
      <c r="D135" s="15">
        <v>200081859</v>
      </c>
      <c r="E135" s="31" t="s">
        <v>1461</v>
      </c>
      <c r="F135" s="18">
        <v>0</v>
      </c>
      <c r="G135" s="15">
        <v>5.17</v>
      </c>
      <c r="H135" s="8" t="s">
        <v>90</v>
      </c>
      <c r="I135" s="17">
        <v>4.4999999999999998E-2</v>
      </c>
      <c r="J135" s="10">
        <v>2.3199999999999998E-2</v>
      </c>
      <c r="K135" s="9">
        <v>3938968.45</v>
      </c>
      <c r="L135" s="9">
        <v>114.16</v>
      </c>
      <c r="M135" s="9">
        <v>4496.7299999999996</v>
      </c>
      <c r="N135" s="33">
        <f t="shared" si="1"/>
        <v>7.7727858066528139E-3</v>
      </c>
      <c r="O135" s="33">
        <f>M135/'סיכום נכסי ההשקעה'!$C$48</f>
        <v>4.0658175547219331E-4</v>
      </c>
    </row>
    <row r="136" spans="2:15" ht="13.5" thickBot="1">
      <c r="B136" s="13" t="s">
        <v>1345</v>
      </c>
      <c r="C136" s="13"/>
      <c r="D136" s="14"/>
      <c r="E136" s="13"/>
      <c r="F136" s="13"/>
      <c r="G136" s="24">
        <v>4.5599999999999996</v>
      </c>
      <c r="H136" s="13"/>
      <c r="J136" s="20">
        <v>2.9899999999999999E-2</v>
      </c>
      <c r="K136" s="19">
        <f>SUM(K28:K135)</f>
        <v>326934698.79999995</v>
      </c>
      <c r="M136" s="19">
        <f>SUM(M28:M135)</f>
        <v>369891.48000000004</v>
      </c>
      <c r="N136" s="20">
        <f>SUM(N28:N135)</f>
        <v>0.63937288779753387</v>
      </c>
      <c r="O136" s="20">
        <f>SUM(O28:O135)</f>
        <v>3.3444553547268281E-2</v>
      </c>
    </row>
    <row r="137" spans="2:15" ht="13.5" thickTop="1"/>
    <row r="138" spans="2:15">
      <c r="B138" s="13" t="s">
        <v>1346</v>
      </c>
      <c r="C138" s="18">
        <v>0</v>
      </c>
      <c r="D138" s="18">
        <v>0</v>
      </c>
      <c r="E138" s="18">
        <v>0</v>
      </c>
      <c r="F138" s="18">
        <v>0</v>
      </c>
      <c r="G138" s="18">
        <v>0</v>
      </c>
      <c r="H138" s="18">
        <v>0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33">
        <f>M138/$M$13</f>
        <v>0</v>
      </c>
      <c r="O138" s="33">
        <f>M138/'סיכום נכסי ההשקעה'!$C$48</f>
        <v>0</v>
      </c>
    </row>
    <row r="139" spans="2:15" ht="13.5" thickBot="1">
      <c r="B139" s="13" t="s">
        <v>1347</v>
      </c>
      <c r="C139" s="34"/>
      <c r="D139" s="35"/>
      <c r="E139" s="34"/>
      <c r="F139" s="34"/>
      <c r="G139" s="30"/>
      <c r="H139" s="34"/>
      <c r="I139" s="30"/>
      <c r="J139" s="30"/>
      <c r="K139" s="19">
        <f>K138</f>
        <v>0</v>
      </c>
      <c r="L139" s="30"/>
      <c r="M139" s="19">
        <f>M138</f>
        <v>0</v>
      </c>
      <c r="N139" s="20">
        <f>N138</f>
        <v>0</v>
      </c>
      <c r="O139" s="20">
        <f>O138</f>
        <v>0</v>
      </c>
    </row>
    <row r="140" spans="2:15" ht="13.5" thickTop="1"/>
    <row r="141" spans="2:15">
      <c r="B141" s="13" t="s">
        <v>1348</v>
      </c>
      <c r="C141" s="18">
        <v>0</v>
      </c>
      <c r="D141" s="18">
        <v>0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33">
        <f>M141/$M$13</f>
        <v>0</v>
      </c>
      <c r="O141" s="33">
        <f>M141/'סיכום נכסי ההשקעה'!$C$48</f>
        <v>0</v>
      </c>
    </row>
    <row r="142" spans="2:15" ht="13.5" thickBot="1">
      <c r="B142" s="13" t="s">
        <v>1349</v>
      </c>
      <c r="C142" s="34"/>
      <c r="D142" s="35"/>
      <c r="E142" s="34"/>
      <c r="F142" s="34"/>
      <c r="G142" s="30"/>
      <c r="H142" s="34"/>
      <c r="I142" s="30"/>
      <c r="J142" s="30"/>
      <c r="K142" s="19">
        <f>K141</f>
        <v>0</v>
      </c>
      <c r="L142" s="30"/>
      <c r="M142" s="19">
        <f>M141</f>
        <v>0</v>
      </c>
      <c r="N142" s="20">
        <f>N141</f>
        <v>0</v>
      </c>
      <c r="O142" s="20">
        <f>O141</f>
        <v>0</v>
      </c>
    </row>
    <row r="143" spans="2:15" ht="13.5" thickTop="1"/>
    <row r="144" spans="2:15">
      <c r="B144" s="13" t="s">
        <v>1350</v>
      </c>
      <c r="C144" s="18">
        <v>0</v>
      </c>
      <c r="D144" s="18">
        <v>0</v>
      </c>
      <c r="E144" s="18">
        <v>0</v>
      </c>
      <c r="F144" s="18">
        <v>0</v>
      </c>
      <c r="G144" s="18">
        <v>0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0</v>
      </c>
      <c r="N144" s="33">
        <f>M144/$M$13</f>
        <v>0</v>
      </c>
      <c r="O144" s="33">
        <f>M144/'סיכום נכסי ההשקעה'!$C$48</f>
        <v>0</v>
      </c>
    </row>
    <row r="145" spans="2:15" ht="13.5" thickBot="1">
      <c r="B145" s="13" t="s">
        <v>1351</v>
      </c>
      <c r="C145" s="34"/>
      <c r="D145" s="35"/>
      <c r="E145" s="34"/>
      <c r="F145" s="34"/>
      <c r="G145" s="30"/>
      <c r="H145" s="34"/>
      <c r="I145" s="30"/>
      <c r="J145" s="30"/>
      <c r="K145" s="19">
        <f>K144</f>
        <v>0</v>
      </c>
      <c r="L145" s="30"/>
      <c r="M145" s="19">
        <f>M144</f>
        <v>0</v>
      </c>
      <c r="N145" s="20">
        <f>N144</f>
        <v>0</v>
      </c>
      <c r="O145" s="20">
        <f>O144</f>
        <v>0</v>
      </c>
    </row>
    <row r="146" spans="2:15" ht="13.5" thickTop="1"/>
    <row r="147" spans="2:15">
      <c r="B147" s="13" t="s">
        <v>1352</v>
      </c>
      <c r="C147" s="18">
        <v>0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33">
        <f>M147/$M$13</f>
        <v>0</v>
      </c>
      <c r="O147" s="33">
        <f>M147/'סיכום נכסי ההשקעה'!$C$48</f>
        <v>0</v>
      </c>
    </row>
    <row r="148" spans="2:15" ht="13.5" thickBot="1">
      <c r="B148" s="13" t="s">
        <v>1353</v>
      </c>
      <c r="C148" s="34"/>
      <c r="D148" s="35"/>
      <c r="E148" s="34"/>
      <c r="F148" s="34"/>
      <c r="G148" s="30"/>
      <c r="H148" s="34"/>
      <c r="I148" s="30"/>
      <c r="J148" s="30"/>
      <c r="K148" s="19">
        <f>K147</f>
        <v>0</v>
      </c>
      <c r="L148" s="30"/>
      <c r="M148" s="19">
        <f>M147</f>
        <v>0</v>
      </c>
      <c r="N148" s="20">
        <f>N147</f>
        <v>0</v>
      </c>
      <c r="O148" s="20">
        <f>O147</f>
        <v>0</v>
      </c>
    </row>
    <row r="149" spans="2:15" ht="13.5" thickTop="1"/>
    <row r="150" spans="2:15">
      <c r="B150" s="13" t="s">
        <v>1354</v>
      </c>
      <c r="C150" s="13"/>
      <c r="D150" s="14"/>
      <c r="E150" s="13"/>
      <c r="F150" s="13"/>
      <c r="H150" s="13"/>
    </row>
    <row r="151" spans="2:15">
      <c r="B151" s="8" t="s">
        <v>1355</v>
      </c>
      <c r="C151" s="8" t="s">
        <v>1230</v>
      </c>
      <c r="D151" s="15">
        <v>200274660</v>
      </c>
      <c r="E151" s="8" t="s">
        <v>193</v>
      </c>
      <c r="F151" s="8" t="s">
        <v>185</v>
      </c>
      <c r="G151" s="15">
        <v>1.24</v>
      </c>
      <c r="H151" s="8" t="s">
        <v>90</v>
      </c>
      <c r="I151" s="17">
        <v>0.03</v>
      </c>
      <c r="J151" s="10">
        <v>1.55E-2</v>
      </c>
      <c r="K151" s="9">
        <v>70530790.400000006</v>
      </c>
      <c r="L151" s="9">
        <v>101.79</v>
      </c>
      <c r="M151" s="9">
        <v>71793.289999999994</v>
      </c>
      <c r="N151" s="33">
        <f t="shared" ref="N151:N157" si="2">M151/$M$13</f>
        <v>0.1240977033366267</v>
      </c>
      <c r="O151" s="33">
        <f>M151/'סיכום נכסי ההשקעה'!$C$48</f>
        <v>6.4913485753701605E-3</v>
      </c>
    </row>
    <row r="152" spans="2:15">
      <c r="B152" s="8" t="s">
        <v>1356</v>
      </c>
      <c r="C152" s="8" t="s">
        <v>1230</v>
      </c>
      <c r="D152" s="15">
        <v>100285147</v>
      </c>
      <c r="E152" s="8" t="s">
        <v>207</v>
      </c>
      <c r="F152" s="8" t="s">
        <v>185</v>
      </c>
      <c r="G152" s="15">
        <v>3.47</v>
      </c>
      <c r="H152" s="8" t="s">
        <v>90</v>
      </c>
      <c r="I152" s="17">
        <v>4.7500000000000001E-2</v>
      </c>
      <c r="J152" s="10">
        <v>1.29E-2</v>
      </c>
      <c r="K152" s="9">
        <v>14991896.640000001</v>
      </c>
      <c r="L152" s="9">
        <v>117.59</v>
      </c>
      <c r="M152" s="9">
        <v>17628.97</v>
      </c>
      <c r="N152" s="33">
        <f t="shared" si="2"/>
        <v>3.0472411686249402E-2</v>
      </c>
      <c r="O152" s="33">
        <f>M152/'סיכום נכסי ההשקעה'!$C$48</f>
        <v>1.5939621835793193E-3</v>
      </c>
    </row>
    <row r="153" spans="2:15">
      <c r="B153" s="8" t="s">
        <v>1357</v>
      </c>
      <c r="C153" s="8" t="s">
        <v>1230</v>
      </c>
      <c r="D153" s="15">
        <v>100285063</v>
      </c>
      <c r="E153" s="8" t="s">
        <v>207</v>
      </c>
      <c r="F153" s="8" t="s">
        <v>185</v>
      </c>
      <c r="G153" s="15">
        <v>3.47</v>
      </c>
      <c r="H153" s="8" t="s">
        <v>90</v>
      </c>
      <c r="I153" s="17">
        <v>4.4999999999999998E-2</v>
      </c>
      <c r="J153" s="10">
        <v>1.35E-2</v>
      </c>
      <c r="K153" s="9">
        <v>24182400</v>
      </c>
      <c r="L153" s="9">
        <v>116.25</v>
      </c>
      <c r="M153" s="9">
        <v>28112.04</v>
      </c>
      <c r="N153" s="33">
        <f t="shared" si="2"/>
        <v>4.8592836462953343E-2</v>
      </c>
      <c r="O153" s="33">
        <f>M153/'סיכום נכסי ההשקעה'!$C$48</f>
        <v>2.5418120663469939E-3</v>
      </c>
    </row>
    <row r="154" spans="2:15">
      <c r="B154" s="8" t="s">
        <v>1358</v>
      </c>
      <c r="C154" s="8" t="s">
        <v>1230</v>
      </c>
      <c r="D154" s="15">
        <v>60388824</v>
      </c>
      <c r="E154" s="8" t="s">
        <v>279</v>
      </c>
      <c r="F154" s="8" t="s">
        <v>185</v>
      </c>
      <c r="G154" s="15">
        <v>4.1399999999999997</v>
      </c>
      <c r="H154" s="8" t="s">
        <v>42</v>
      </c>
      <c r="I154" s="17">
        <v>0.05</v>
      </c>
      <c r="J154" s="10">
        <v>4.7199999999999999E-2</v>
      </c>
      <c r="K154" s="9">
        <v>4838007.12</v>
      </c>
      <c r="L154" s="9">
        <v>101.47</v>
      </c>
      <c r="M154" s="9">
        <v>19258.5</v>
      </c>
      <c r="N154" s="33">
        <f t="shared" si="2"/>
        <v>3.3289122419496664E-2</v>
      </c>
      <c r="O154" s="33">
        <f>M154/'סיכום נכסי ההשקעה'!$C$48</f>
        <v>1.7412997306400953E-3</v>
      </c>
    </row>
    <row r="155" spans="2:15">
      <c r="B155" s="8" t="s">
        <v>1359</v>
      </c>
      <c r="C155" s="8" t="s">
        <v>1230</v>
      </c>
      <c r="D155" s="15">
        <v>200337954</v>
      </c>
      <c r="E155" s="8" t="s">
        <v>279</v>
      </c>
      <c r="F155" s="8" t="s">
        <v>185</v>
      </c>
      <c r="G155" s="15">
        <v>3.37</v>
      </c>
      <c r="H155" s="8" t="s">
        <v>90</v>
      </c>
      <c r="I155" s="17">
        <v>6.4000000000000001E-2</v>
      </c>
      <c r="J155" s="10">
        <v>2.7199999999999998E-2</v>
      </c>
      <c r="K155" s="9">
        <v>26848903.010000002</v>
      </c>
      <c r="L155" s="9">
        <v>119.21</v>
      </c>
      <c r="M155" s="9">
        <v>32006.58</v>
      </c>
      <c r="N155" s="33">
        <f t="shared" si="2"/>
        <v>5.5324711677929926E-2</v>
      </c>
      <c r="O155" s="33">
        <f>M155/'סיכום נכסי ההשקעה'!$C$48</f>
        <v>2.8939454855108479E-3</v>
      </c>
    </row>
    <row r="156" spans="2:15">
      <c r="B156" s="8" t="s">
        <v>1360</v>
      </c>
      <c r="C156" s="8" t="s">
        <v>1230</v>
      </c>
      <c r="D156" s="15">
        <v>1102342</v>
      </c>
      <c r="E156" s="8" t="s">
        <v>1361</v>
      </c>
      <c r="F156" s="8" t="s">
        <v>185</v>
      </c>
      <c r="G156" s="36">
        <v>2.57</v>
      </c>
      <c r="H156" s="8" t="s">
        <v>90</v>
      </c>
      <c r="I156" s="31" t="s">
        <v>1485</v>
      </c>
      <c r="J156" s="33">
        <v>4.5199999999999997E-2</v>
      </c>
      <c r="K156" s="9">
        <v>6804746.21</v>
      </c>
      <c r="L156" s="9">
        <v>103.43</v>
      </c>
      <c r="M156" s="9">
        <v>7038.15</v>
      </c>
      <c r="N156" s="33">
        <f t="shared" si="2"/>
        <v>1.2165736529676788E-2</v>
      </c>
      <c r="O156" s="33">
        <f>M156/'סיכום נכסי ההשקעה'!$C$48</f>
        <v>6.3636984703920789E-4</v>
      </c>
    </row>
    <row r="157" spans="2:15">
      <c r="B157" s="8" t="s">
        <v>1360</v>
      </c>
      <c r="C157" s="8" t="s">
        <v>1230</v>
      </c>
      <c r="D157" s="15">
        <v>200367563</v>
      </c>
      <c r="E157" s="8" t="s">
        <v>1361</v>
      </c>
      <c r="F157" s="8" t="s">
        <v>185</v>
      </c>
      <c r="G157" s="15">
        <v>2.57</v>
      </c>
      <c r="H157" s="8" t="s">
        <v>90</v>
      </c>
      <c r="I157" s="17">
        <v>4.9599999999999998E-2</v>
      </c>
      <c r="J157" s="10">
        <v>4.3400000000000001E-2</v>
      </c>
      <c r="K157" s="9">
        <v>2041423.87</v>
      </c>
      <c r="L157" s="9">
        <v>104.64</v>
      </c>
      <c r="M157" s="9">
        <v>2136.15</v>
      </c>
      <c r="N157" s="33">
        <f t="shared" si="2"/>
        <v>3.6924245842826697E-3</v>
      </c>
      <c r="O157" s="33">
        <f>M157/'סיכום נכסי ההשקעה'!$C$48</f>
        <v>1.9314471114608301E-4</v>
      </c>
    </row>
    <row r="158" spans="2:15" ht="13.5" thickBot="1">
      <c r="B158" s="13" t="s">
        <v>1362</v>
      </c>
      <c r="C158" s="13"/>
      <c r="D158" s="14"/>
      <c r="E158" s="13"/>
      <c r="F158" s="13"/>
      <c r="G158" s="24">
        <v>2.58</v>
      </c>
      <c r="H158" s="13"/>
      <c r="J158" s="20">
        <v>2.1999999999999999E-2</v>
      </c>
      <c r="K158" s="19">
        <f>SUM(K151:K157)</f>
        <v>150238167.25000003</v>
      </c>
      <c r="M158" s="19">
        <f>SUM(M151:M157)</f>
        <v>177973.68</v>
      </c>
      <c r="N158" s="20">
        <f>SUM(N151:N157)</f>
        <v>0.30763494669721547</v>
      </c>
      <c r="O158" s="20">
        <f>SUM(O151:O157)</f>
        <v>1.6091882599632706E-2</v>
      </c>
    </row>
    <row r="159" spans="2:15" ht="13.5" thickTop="1"/>
    <row r="160" spans="2:15" ht="13.5" thickBot="1">
      <c r="B160" s="4" t="s">
        <v>1363</v>
      </c>
      <c r="C160" s="4"/>
      <c r="D160" s="12"/>
      <c r="E160" s="4"/>
      <c r="F160" s="4"/>
      <c r="G160" s="25">
        <v>3.94</v>
      </c>
      <c r="H160" s="4"/>
      <c r="J160" s="23">
        <v>2.7199999999999998E-2</v>
      </c>
      <c r="K160" s="22">
        <f>K19+K22+K25+K136+K139+K142+K145+K148+K158</f>
        <v>481302113.91999996</v>
      </c>
      <c r="M160" s="22">
        <f>M19+M22+M25+M136+M139+M142+M145+M148+M158</f>
        <v>551994.41</v>
      </c>
      <c r="N160" s="23">
        <f>N19+N22+N25+N136+N139+N142+N145+N148+N158</f>
        <v>0.95414541575760503</v>
      </c>
      <c r="O160" s="23">
        <f>O19+O22+O25+O136+O139+O142+O145+O148+O158</f>
        <v>4.9909791388105945E-2</v>
      </c>
    </row>
    <row r="161" spans="2:15" ht="13.5" thickTop="1"/>
    <row r="163" spans="2:15">
      <c r="B163" s="4" t="s">
        <v>1364</v>
      </c>
      <c r="C163" s="4"/>
      <c r="D163" s="12"/>
      <c r="E163" s="4"/>
      <c r="F163" s="4"/>
      <c r="H163" s="4"/>
    </row>
    <row r="164" spans="2:15">
      <c r="B164" s="13" t="s">
        <v>1365</v>
      </c>
      <c r="C164" s="18">
        <v>0</v>
      </c>
      <c r="D164" s="18">
        <v>0</v>
      </c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33">
        <f>M164/$M$13</f>
        <v>0</v>
      </c>
      <c r="O164" s="33">
        <f>M164/'סיכום נכסי ההשקעה'!$C$48</f>
        <v>0</v>
      </c>
    </row>
    <row r="165" spans="2:15" ht="13.5" thickBot="1">
      <c r="B165" s="13" t="s">
        <v>1366</v>
      </c>
      <c r="C165" s="34"/>
      <c r="D165" s="35"/>
      <c r="E165" s="34"/>
      <c r="F165" s="34"/>
      <c r="G165" s="30"/>
      <c r="H165" s="34"/>
      <c r="I165" s="30"/>
      <c r="J165" s="30"/>
      <c r="K165" s="19">
        <f>K164</f>
        <v>0</v>
      </c>
      <c r="L165" s="30"/>
      <c r="M165" s="19">
        <f>M164</f>
        <v>0</v>
      </c>
      <c r="N165" s="20">
        <f>N164</f>
        <v>0</v>
      </c>
      <c r="O165" s="20">
        <f>O164</f>
        <v>0</v>
      </c>
    </row>
    <row r="166" spans="2:15" ht="13.5" thickTop="1"/>
    <row r="167" spans="2:15">
      <c r="B167" s="13" t="s">
        <v>1367</v>
      </c>
      <c r="C167" s="18">
        <v>0</v>
      </c>
      <c r="D167" s="18">
        <v>0</v>
      </c>
      <c r="E167" s="18">
        <v>0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33">
        <f>M167/$M$13</f>
        <v>0</v>
      </c>
      <c r="O167" s="33">
        <f>M167/'סיכום נכסי ההשקעה'!$C$48</f>
        <v>0</v>
      </c>
    </row>
    <row r="168" spans="2:15" ht="13.5" thickBot="1">
      <c r="B168" s="13" t="s">
        <v>1368</v>
      </c>
      <c r="C168" s="34"/>
      <c r="D168" s="35"/>
      <c r="E168" s="34"/>
      <c r="F168" s="34"/>
      <c r="G168" s="30"/>
      <c r="H168" s="34"/>
      <c r="I168" s="30"/>
      <c r="J168" s="30"/>
      <c r="K168" s="19">
        <f>K167</f>
        <v>0</v>
      </c>
      <c r="L168" s="30"/>
      <c r="M168" s="19">
        <f>M167</f>
        <v>0</v>
      </c>
      <c r="N168" s="20">
        <f>N167</f>
        <v>0</v>
      </c>
      <c r="O168" s="20">
        <f>O167</f>
        <v>0</v>
      </c>
    </row>
    <row r="169" spans="2:15" ht="13.5" thickTop="1"/>
    <row r="170" spans="2:15">
      <c r="B170" s="13" t="s">
        <v>1369</v>
      </c>
      <c r="C170" s="13"/>
      <c r="D170" s="14"/>
      <c r="E170" s="13"/>
      <c r="F170" s="13"/>
      <c r="H170" s="13"/>
    </row>
    <row r="171" spans="2:15">
      <c r="B171" s="8" t="s">
        <v>1370</v>
      </c>
      <c r="C171" s="8" t="s">
        <v>1230</v>
      </c>
      <c r="D171" s="15">
        <v>60615184</v>
      </c>
      <c r="E171" s="8" t="s">
        <v>220</v>
      </c>
      <c r="F171" s="8" t="s">
        <v>340</v>
      </c>
      <c r="G171" s="15">
        <v>3.7</v>
      </c>
      <c r="H171" s="8" t="s">
        <v>90</v>
      </c>
      <c r="I171" s="17">
        <v>8.7637000000000007E-2</v>
      </c>
      <c r="J171" s="33">
        <v>5.8000000000000003E-2</v>
      </c>
      <c r="K171" s="9">
        <v>3633299.22</v>
      </c>
      <c r="L171" s="9">
        <v>393.12</v>
      </c>
      <c r="M171" s="9">
        <v>14283.37</v>
      </c>
      <c r="N171" s="33">
        <f t="shared" ref="N171:N173" si="3">M171/$M$13</f>
        <v>2.4689402211645044E-2</v>
      </c>
      <c r="O171" s="33">
        <f>M171/'סיכום נכסי ההשקעה'!$C$48</f>
        <v>1.2914623845903272E-3</v>
      </c>
    </row>
    <row r="172" spans="2:15">
      <c r="B172" s="8" t="s">
        <v>1371</v>
      </c>
      <c r="C172" s="8" t="s">
        <v>1230</v>
      </c>
      <c r="D172" s="15">
        <v>60615515</v>
      </c>
      <c r="E172" s="8" t="s">
        <v>220</v>
      </c>
      <c r="F172" s="8" t="s">
        <v>340</v>
      </c>
      <c r="G172" s="15">
        <v>2.41</v>
      </c>
      <c r="H172" s="8" t="s">
        <v>90</v>
      </c>
      <c r="I172" s="17">
        <v>4.2299999999999997E-2</v>
      </c>
      <c r="J172" s="33">
        <v>5.2200000000000003E-2</v>
      </c>
      <c r="K172" s="9">
        <v>2621272.86</v>
      </c>
      <c r="L172" s="9">
        <v>393.56</v>
      </c>
      <c r="M172" s="9">
        <v>10316.16</v>
      </c>
      <c r="N172" s="33">
        <f t="shared" si="3"/>
        <v>1.7831913863442878E-2</v>
      </c>
      <c r="O172" s="33">
        <f>M172/'סיכום נכסי ההשקעה'!$C$48</f>
        <v>9.3275834718384732E-4</v>
      </c>
    </row>
    <row r="173" spans="2:15">
      <c r="B173" s="8" t="s">
        <v>1372</v>
      </c>
      <c r="C173" s="8" t="s">
        <v>1230</v>
      </c>
      <c r="D173" s="15">
        <v>60615192</v>
      </c>
      <c r="E173" s="8" t="s">
        <v>220</v>
      </c>
      <c r="F173" s="8" t="s">
        <v>340</v>
      </c>
      <c r="G173" s="15">
        <v>1.65</v>
      </c>
      <c r="H173" s="8" t="s">
        <v>90</v>
      </c>
      <c r="I173" s="17">
        <v>8.7637000000000007E-2</v>
      </c>
      <c r="J173" s="33">
        <v>5.1999999999999998E-2</v>
      </c>
      <c r="K173" s="9">
        <v>489450.38</v>
      </c>
      <c r="L173" s="9">
        <v>393.99</v>
      </c>
      <c r="M173" s="9">
        <v>1928.37</v>
      </c>
      <c r="N173" s="33">
        <f t="shared" si="3"/>
        <v>3.3332681673071515E-3</v>
      </c>
      <c r="O173" s="33">
        <f>M173/'סיכום נכסי ההשקעה'!$C$48</f>
        <v>1.7435782441905861E-4</v>
      </c>
    </row>
    <row r="174" spans="2:15" ht="13.5" thickBot="1">
      <c r="B174" s="13" t="s">
        <v>1373</v>
      </c>
      <c r="C174" s="13"/>
      <c r="D174" s="14"/>
      <c r="E174" s="13"/>
      <c r="F174" s="13"/>
      <c r="G174" s="24">
        <v>3.05</v>
      </c>
      <c r="H174" s="13"/>
      <c r="J174" s="20">
        <v>5.5300000000000002E-2</v>
      </c>
      <c r="K174" s="19">
        <f>SUM(K171:K173)</f>
        <v>6744022.46</v>
      </c>
      <c r="M174" s="19">
        <f>SUM(M171:M173)</f>
        <v>26527.899999999998</v>
      </c>
      <c r="N174" s="20">
        <f>SUM(N171:N173)</f>
        <v>4.585458424239508E-2</v>
      </c>
      <c r="O174" s="20">
        <f>SUM(O171:O173)</f>
        <v>2.3985785561932331E-3</v>
      </c>
    </row>
    <row r="175" spans="2:15" ht="13.5" thickTop="1"/>
    <row r="176" spans="2:15">
      <c r="B176" s="13" t="s">
        <v>1374</v>
      </c>
      <c r="C176" s="18">
        <v>0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0</v>
      </c>
      <c r="K176" s="18">
        <v>0</v>
      </c>
      <c r="L176" s="18">
        <v>0</v>
      </c>
      <c r="M176" s="18">
        <v>0</v>
      </c>
      <c r="N176" s="33">
        <f>M176/$M$13</f>
        <v>0</v>
      </c>
      <c r="O176" s="33">
        <f>M176/'סיכום נכסי ההשקעה'!$C$48</f>
        <v>0</v>
      </c>
    </row>
    <row r="177" spans="2:15" ht="13.5" thickBot="1">
      <c r="B177" s="13" t="s">
        <v>1375</v>
      </c>
      <c r="C177" s="34"/>
      <c r="D177" s="35"/>
      <c r="E177" s="34"/>
      <c r="F177" s="34"/>
      <c r="G177" s="30"/>
      <c r="H177" s="34"/>
      <c r="I177" s="30"/>
      <c r="J177" s="30"/>
      <c r="K177" s="19">
        <f>K176</f>
        <v>0</v>
      </c>
      <c r="L177" s="30"/>
      <c r="M177" s="19">
        <f>M176</f>
        <v>0</v>
      </c>
      <c r="N177" s="20">
        <f>N176</f>
        <v>0</v>
      </c>
      <c r="O177" s="20">
        <f>O176</f>
        <v>0</v>
      </c>
    </row>
    <row r="178" spans="2:15" ht="13.5" thickTop="1"/>
    <row r="179" spans="2:15" ht="13.5" thickBot="1">
      <c r="B179" s="4" t="s">
        <v>1376</v>
      </c>
      <c r="C179" s="4"/>
      <c r="D179" s="12"/>
      <c r="E179" s="4"/>
      <c r="F179" s="4"/>
      <c r="G179" s="25">
        <v>3.05</v>
      </c>
      <c r="H179" s="4"/>
      <c r="J179" s="23">
        <v>5.5300000000000002E-2</v>
      </c>
      <c r="K179" s="22">
        <f>K165+K168+K174+K177</f>
        <v>6744022.46</v>
      </c>
      <c r="M179" s="22">
        <f>M165+M168+M174+M177</f>
        <v>26527.899999999998</v>
      </c>
      <c r="N179" s="23">
        <f>N165+N168+N174+N177</f>
        <v>4.585458424239508E-2</v>
      </c>
      <c r="O179" s="23">
        <f>O165+O168+O174+O177</f>
        <v>2.3985785561932331E-3</v>
      </c>
    </row>
    <row r="180" spans="2:15" ht="13.5" thickTop="1"/>
    <row r="183" spans="2:15">
      <c r="B183" s="8" t="s">
        <v>109</v>
      </c>
      <c r="C183" s="8"/>
      <c r="D183" s="15"/>
      <c r="E183" s="8"/>
      <c r="F183" s="8"/>
      <c r="H183" s="8"/>
    </row>
    <row r="187" spans="2:15">
      <c r="B187" s="2"/>
    </row>
  </sheetData>
  <pageMargins left="0.75" right="0.75" top="1" bottom="1" header="0.5" footer="0.5"/>
  <pageSetup paperSize="9" orientation="portrait"/>
  <ignoredErrors>
    <ignoredError sqref="I156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0"/>
  <sheetViews>
    <sheetView rightToLeft="1" workbookViewId="0"/>
  </sheetViews>
  <sheetFormatPr defaultColWidth="9.140625" defaultRowHeight="12.75"/>
  <cols>
    <col min="2" max="2" width="27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2" spans="2:15" ht="18">
      <c r="B2" s="1" t="s">
        <v>0</v>
      </c>
    </row>
    <row r="4" spans="2:15" ht="18">
      <c r="B4" s="1" t="s">
        <v>1377</v>
      </c>
    </row>
    <row r="6" spans="2:15">
      <c r="B6" s="2" t="s">
        <v>2</v>
      </c>
    </row>
    <row r="9" spans="2:15">
      <c r="B9" s="4" t="s">
        <v>73</v>
      </c>
      <c r="C9" s="4" t="s">
        <v>74</v>
      </c>
      <c r="D9" s="4" t="s">
        <v>75</v>
      </c>
      <c r="E9" s="4" t="s">
        <v>76</v>
      </c>
      <c r="F9" s="4" t="s">
        <v>77</v>
      </c>
      <c r="G9" s="4" t="s">
        <v>113</v>
      </c>
      <c r="H9" s="4" t="s">
        <v>78</v>
      </c>
      <c r="I9" s="4" t="s">
        <v>79</v>
      </c>
      <c r="J9" s="4" t="s">
        <v>80</v>
      </c>
      <c r="K9" s="4" t="s">
        <v>114</v>
      </c>
      <c r="L9" s="4" t="s">
        <v>41</v>
      </c>
      <c r="M9" s="4" t="s">
        <v>705</v>
      </c>
      <c r="N9" s="4" t="s">
        <v>116</v>
      </c>
      <c r="O9" s="4" t="s">
        <v>83</v>
      </c>
    </row>
    <row r="10" spans="2:15">
      <c r="B10" s="5"/>
      <c r="C10" s="5"/>
      <c r="D10" s="5"/>
      <c r="E10" s="5"/>
      <c r="F10" s="5"/>
      <c r="G10" s="5" t="s">
        <v>118</v>
      </c>
      <c r="H10" s="5"/>
      <c r="I10" s="5" t="s">
        <v>84</v>
      </c>
      <c r="J10" s="5" t="s">
        <v>84</v>
      </c>
      <c r="K10" s="5" t="s">
        <v>119</v>
      </c>
      <c r="L10" s="5" t="s">
        <v>120</v>
      </c>
      <c r="M10" s="5" t="s">
        <v>85</v>
      </c>
      <c r="N10" s="5" t="s">
        <v>84</v>
      </c>
      <c r="O10" s="5" t="s">
        <v>84</v>
      </c>
    </row>
    <row r="13" spans="2:15" ht="13.5" thickBot="1">
      <c r="B13" s="4" t="s">
        <v>1378</v>
      </c>
      <c r="C13" s="12"/>
      <c r="D13" s="4"/>
      <c r="E13" s="4"/>
      <c r="F13" s="4"/>
      <c r="G13" s="25">
        <v>1.58</v>
      </c>
      <c r="H13" s="4"/>
      <c r="J13" s="23">
        <v>1.18E-2</v>
      </c>
      <c r="K13" s="22">
        <f>K35+K42</f>
        <v>1387891.66</v>
      </c>
      <c r="M13" s="22">
        <f>M35+M42</f>
        <v>1944.81</v>
      </c>
      <c r="N13" s="23">
        <f>N35+N42</f>
        <v>1</v>
      </c>
      <c r="O13" s="23">
        <f>O35+O42</f>
        <v>1.7584428325914081E-4</v>
      </c>
    </row>
    <row r="14" spans="2:15" ht="13.5" thickTop="1"/>
    <row r="16" spans="2:15">
      <c r="B16" s="4" t="s">
        <v>1379</v>
      </c>
      <c r="C16" s="12"/>
      <c r="D16" s="4"/>
      <c r="E16" s="4"/>
      <c r="F16" s="4"/>
      <c r="H16" s="4"/>
    </row>
    <row r="17" spans="2:15">
      <c r="B17" s="13" t="s">
        <v>1380</v>
      </c>
      <c r="C17" s="14"/>
      <c r="D17" s="13"/>
      <c r="E17" s="13"/>
      <c r="F17" s="13"/>
      <c r="H17" s="13"/>
    </row>
    <row r="18" spans="2:15">
      <c r="B18" s="8" t="s">
        <v>1381</v>
      </c>
      <c r="C18" s="15" t="s">
        <v>1382</v>
      </c>
      <c r="D18" s="8">
        <v>668</v>
      </c>
      <c r="E18" s="8" t="s">
        <v>89</v>
      </c>
      <c r="F18" s="8" t="s">
        <v>185</v>
      </c>
      <c r="G18" s="15">
        <v>0.45</v>
      </c>
      <c r="H18" s="8" t="s">
        <v>90</v>
      </c>
      <c r="I18" s="17">
        <v>4.7500000000000001E-2</v>
      </c>
      <c r="J18" s="10">
        <v>1.03E-2</v>
      </c>
      <c r="K18" s="9">
        <v>28470</v>
      </c>
      <c r="L18" s="9">
        <v>168.03</v>
      </c>
      <c r="M18" s="9">
        <v>47.84</v>
      </c>
      <c r="N18" s="10">
        <f>M18/$M$13</f>
        <v>2.4598803996277275E-2</v>
      </c>
      <c r="O18" s="10">
        <f>M18/'סיכום נכסי ההשקעה'!$C$48</f>
        <v>4.3255590577574657E-6</v>
      </c>
    </row>
    <row r="19" spans="2:15">
      <c r="B19" s="8" t="s">
        <v>1383</v>
      </c>
      <c r="C19" s="15" t="s">
        <v>1384</v>
      </c>
      <c r="D19" s="8">
        <v>662</v>
      </c>
      <c r="E19" s="8" t="s">
        <v>89</v>
      </c>
      <c r="F19" s="8" t="s">
        <v>185</v>
      </c>
      <c r="G19" s="15">
        <v>0.43</v>
      </c>
      <c r="H19" s="8" t="s">
        <v>90</v>
      </c>
      <c r="I19" s="17">
        <v>4.7E-2</v>
      </c>
      <c r="J19" s="10">
        <v>1.35E-2</v>
      </c>
      <c r="K19" s="9">
        <v>26087.95</v>
      </c>
      <c r="L19" s="9">
        <v>167.79</v>
      </c>
      <c r="M19" s="9">
        <v>43.77</v>
      </c>
      <c r="N19" s="33">
        <f t="shared" ref="N19:N20" si="0">M19/$M$13</f>
        <v>2.2506054576025423E-2</v>
      </c>
      <c r="O19" s="33">
        <f>M19/'סיכום נכסי ההשקעה'!$C$48</f>
        <v>3.9575610359122971E-6</v>
      </c>
    </row>
    <row r="20" spans="2:15">
      <c r="B20" s="8" t="s">
        <v>1385</v>
      </c>
      <c r="C20" s="15" t="s">
        <v>1386</v>
      </c>
      <c r="D20" s="8">
        <v>711</v>
      </c>
      <c r="E20" s="8" t="s">
        <v>220</v>
      </c>
      <c r="F20" s="8" t="s">
        <v>185</v>
      </c>
      <c r="G20" s="15">
        <v>1.64</v>
      </c>
      <c r="H20" s="8" t="s">
        <v>90</v>
      </c>
      <c r="I20" s="17">
        <v>5.5E-2</v>
      </c>
      <c r="J20" s="10">
        <v>1.18E-2</v>
      </c>
      <c r="K20" s="9">
        <v>1333333.71</v>
      </c>
      <c r="L20" s="9">
        <v>138.99</v>
      </c>
      <c r="M20" s="9">
        <v>1853.2</v>
      </c>
      <c r="N20" s="33">
        <f t="shared" si="0"/>
        <v>0.95289514142769738</v>
      </c>
      <c r="O20" s="33">
        <f>M20/'סיכום נכסי ההשקעה'!$C$48</f>
        <v>1.6756116316547106E-4</v>
      </c>
    </row>
    <row r="21" spans="2:15" ht="13.5" thickBot="1">
      <c r="B21" s="13" t="s">
        <v>1387</v>
      </c>
      <c r="C21" s="14"/>
      <c r="D21" s="13"/>
      <c r="E21" s="13"/>
      <c r="F21" s="13"/>
      <c r="G21" s="24">
        <v>1.58</v>
      </c>
      <c r="H21" s="13"/>
      <c r="J21" s="20">
        <v>1.18E-2</v>
      </c>
      <c r="K21" s="19">
        <f>SUM(K18:K20)</f>
        <v>1387891.66</v>
      </c>
      <c r="M21" s="19">
        <f>SUM(M18:M20)</f>
        <v>1944.81</v>
      </c>
      <c r="N21" s="20">
        <f>SUM(N18:N20)</f>
        <v>1</v>
      </c>
      <c r="O21" s="20">
        <f>SUM(O18:O20)</f>
        <v>1.7584428325914081E-4</v>
      </c>
    </row>
    <row r="22" spans="2:15" ht="13.5" thickTop="1"/>
    <row r="23" spans="2:15">
      <c r="B23" s="13" t="s">
        <v>1388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33">
        <f t="shared" ref="N23" si="1">M23/$M$13</f>
        <v>0</v>
      </c>
      <c r="O23" s="33">
        <f>M23/'סיכום נכסי ההשקעה'!$C$48</f>
        <v>0</v>
      </c>
    </row>
    <row r="24" spans="2:15" ht="13.5" thickBot="1">
      <c r="B24" s="13" t="s">
        <v>1389</v>
      </c>
      <c r="C24" s="14"/>
      <c r="D24" s="13"/>
      <c r="E24" s="13"/>
      <c r="F24" s="13"/>
      <c r="H24" s="13"/>
      <c r="K24" s="19">
        <f>K23</f>
        <v>0</v>
      </c>
      <c r="M24" s="19">
        <f>M23</f>
        <v>0</v>
      </c>
      <c r="N24" s="20">
        <f>N23</f>
        <v>0</v>
      </c>
      <c r="O24" s="20">
        <f>O23</f>
        <v>0</v>
      </c>
    </row>
    <row r="25" spans="2:15" ht="13.5" thickTop="1"/>
    <row r="26" spans="2:15">
      <c r="B26" s="13" t="s">
        <v>1390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33">
        <f t="shared" ref="N26" si="2">M26/$M$13</f>
        <v>0</v>
      </c>
      <c r="O26" s="33">
        <f>M26/'סיכום נכסי ההשקעה'!$C$48</f>
        <v>0</v>
      </c>
    </row>
    <row r="27" spans="2:15" ht="13.5" thickBot="1">
      <c r="B27" s="13" t="s">
        <v>1391</v>
      </c>
      <c r="C27" s="35"/>
      <c r="D27" s="34"/>
      <c r="E27" s="34"/>
      <c r="F27" s="34"/>
      <c r="G27" s="30"/>
      <c r="H27" s="34"/>
      <c r="I27" s="30"/>
      <c r="J27" s="30"/>
      <c r="K27" s="19">
        <f>K26</f>
        <v>0</v>
      </c>
      <c r="L27" s="30"/>
      <c r="M27" s="19">
        <f>M26</f>
        <v>0</v>
      </c>
      <c r="N27" s="20">
        <f>N26</f>
        <v>0</v>
      </c>
      <c r="O27" s="20">
        <f>O26</f>
        <v>0</v>
      </c>
    </row>
    <row r="28" spans="2:15" ht="13.5" thickTop="1"/>
    <row r="29" spans="2:15">
      <c r="B29" s="13" t="s">
        <v>1392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>
        <v>0</v>
      </c>
      <c r="M29" s="18">
        <v>0</v>
      </c>
      <c r="N29" s="33">
        <f t="shared" ref="N29" si="3">M29/$M$13</f>
        <v>0</v>
      </c>
      <c r="O29" s="33">
        <f>M29/'סיכום נכסי ההשקעה'!$C$48</f>
        <v>0</v>
      </c>
    </row>
    <row r="30" spans="2:15" ht="13.5" thickBot="1">
      <c r="B30" s="13" t="s">
        <v>1393</v>
      </c>
      <c r="C30" s="35"/>
      <c r="D30" s="34"/>
      <c r="E30" s="34"/>
      <c r="F30" s="34"/>
      <c r="G30" s="30"/>
      <c r="H30" s="34"/>
      <c r="I30" s="30"/>
      <c r="J30" s="30"/>
      <c r="K30" s="19">
        <f>K29</f>
        <v>0</v>
      </c>
      <c r="L30" s="30"/>
      <c r="M30" s="19">
        <f>M29</f>
        <v>0</v>
      </c>
      <c r="N30" s="20">
        <f>N29</f>
        <v>0</v>
      </c>
      <c r="O30" s="20">
        <f>O29</f>
        <v>0</v>
      </c>
    </row>
    <row r="31" spans="2:15" ht="13.5" thickTop="1"/>
    <row r="32" spans="2:15">
      <c r="B32" s="13" t="s">
        <v>1394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0</v>
      </c>
      <c r="N32" s="33">
        <f t="shared" ref="N32" si="4">M32/$M$13</f>
        <v>0</v>
      </c>
      <c r="O32" s="33">
        <f>M32/'סיכום נכסי ההשקעה'!$C$48</f>
        <v>0</v>
      </c>
    </row>
    <row r="33" spans="2:15" ht="13.5" thickBot="1">
      <c r="B33" s="13" t="s">
        <v>1395</v>
      </c>
      <c r="C33" s="35"/>
      <c r="D33" s="34"/>
      <c r="E33" s="34"/>
      <c r="F33" s="34"/>
      <c r="G33" s="30"/>
      <c r="H33" s="34"/>
      <c r="I33" s="30"/>
      <c r="J33" s="30"/>
      <c r="K33" s="19">
        <f>K32</f>
        <v>0</v>
      </c>
      <c r="L33" s="30"/>
      <c r="M33" s="19">
        <f>M32</f>
        <v>0</v>
      </c>
      <c r="N33" s="20">
        <f>N32</f>
        <v>0</v>
      </c>
      <c r="O33" s="20">
        <f>O32</f>
        <v>0</v>
      </c>
    </row>
    <row r="34" spans="2:15" ht="13.5" thickTop="1"/>
    <row r="35" spans="2:15" ht="13.5" thickBot="1">
      <c r="B35" s="4" t="s">
        <v>1396</v>
      </c>
      <c r="C35" s="12"/>
      <c r="D35" s="4"/>
      <c r="E35" s="4"/>
      <c r="F35" s="4"/>
      <c r="G35" s="25">
        <v>1.58</v>
      </c>
      <c r="H35" s="4"/>
      <c r="J35" s="23">
        <v>1.18E-2</v>
      </c>
      <c r="K35" s="22">
        <f>K21+K24+K27+K30+K33</f>
        <v>1387891.66</v>
      </c>
      <c r="M35" s="22">
        <f>M21+M24+M27+M30+M33</f>
        <v>1944.81</v>
      </c>
      <c r="N35" s="23">
        <f>N21+N24+N27+N30+N33</f>
        <v>1</v>
      </c>
      <c r="O35" s="23">
        <f>O21+O24+O27+O30+O33</f>
        <v>1.7584428325914081E-4</v>
      </c>
    </row>
    <row r="36" spans="2:15" ht="13.5" thickTop="1"/>
    <row r="38" spans="2:15">
      <c r="B38" s="4" t="s">
        <v>1397</v>
      </c>
      <c r="C38" s="12"/>
      <c r="D38" s="4"/>
      <c r="E38" s="4"/>
      <c r="F38" s="4"/>
      <c r="H38" s="4"/>
    </row>
    <row r="39" spans="2:15">
      <c r="B39" s="13" t="s">
        <v>1397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>
        <v>0</v>
      </c>
      <c r="M39" s="18">
        <v>0</v>
      </c>
      <c r="N39" s="33">
        <f t="shared" ref="N39" si="5">M39/$M$13</f>
        <v>0</v>
      </c>
      <c r="O39" s="33">
        <f>M39/'סיכום נכסי ההשקעה'!$C$48</f>
        <v>0</v>
      </c>
    </row>
    <row r="40" spans="2:15" ht="13.5" thickBot="1">
      <c r="B40" s="13" t="s">
        <v>1398</v>
      </c>
      <c r="C40" s="35"/>
      <c r="D40" s="34"/>
      <c r="E40" s="34"/>
      <c r="F40" s="34"/>
      <c r="G40" s="30"/>
      <c r="H40" s="34"/>
      <c r="I40" s="30"/>
      <c r="J40" s="30"/>
      <c r="K40" s="19">
        <f>K39</f>
        <v>0</v>
      </c>
      <c r="L40" s="30"/>
      <c r="M40" s="19">
        <f>M39</f>
        <v>0</v>
      </c>
      <c r="N40" s="20">
        <f>N39</f>
        <v>0</v>
      </c>
      <c r="O40" s="20">
        <f>O39</f>
        <v>0</v>
      </c>
    </row>
    <row r="41" spans="2:15" ht="13.5" thickTop="1"/>
    <row r="42" spans="2:15" ht="13.5" thickBot="1">
      <c r="B42" s="4" t="s">
        <v>1398</v>
      </c>
      <c r="C42" s="12"/>
      <c r="D42" s="4"/>
      <c r="E42" s="4"/>
      <c r="F42" s="4"/>
      <c r="H42" s="4"/>
      <c r="K42" s="22">
        <f>K40</f>
        <v>0</v>
      </c>
      <c r="M42" s="22">
        <f>M40</f>
        <v>0</v>
      </c>
      <c r="N42" s="23">
        <f>N40</f>
        <v>0</v>
      </c>
      <c r="O42" s="23">
        <f>O40</f>
        <v>0</v>
      </c>
    </row>
    <row r="43" spans="2:15" ht="13.5" thickTop="1"/>
    <row r="46" spans="2:15">
      <c r="B46" s="8" t="s">
        <v>109</v>
      </c>
      <c r="C46" s="15"/>
      <c r="D46" s="8"/>
      <c r="E46" s="8"/>
      <c r="F46" s="8"/>
      <c r="H46" s="8"/>
    </row>
    <row r="50" spans="2:2">
      <c r="B50" s="2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2.7109375" customWidth="1"/>
    <col min="8" max="8" width="27.7109375" customWidth="1"/>
    <col min="9" max="9" width="20.7109375" customWidth="1"/>
  </cols>
  <sheetData>
    <row r="2" spans="2:9" ht="18">
      <c r="B2" s="1" t="s">
        <v>0</v>
      </c>
    </row>
    <row r="4" spans="2:9" ht="18">
      <c r="B4" s="1" t="s">
        <v>1399</v>
      </c>
    </row>
    <row r="6" spans="2:9">
      <c r="B6" s="2" t="s">
        <v>2</v>
      </c>
    </row>
    <row r="9" spans="2:9">
      <c r="B9" s="4" t="s">
        <v>73</v>
      </c>
      <c r="C9" s="4" t="s">
        <v>1400</v>
      </c>
      <c r="D9" s="4" t="s">
        <v>1401</v>
      </c>
      <c r="E9" s="4" t="s">
        <v>1402</v>
      </c>
      <c r="F9" s="4" t="s">
        <v>78</v>
      </c>
      <c r="G9" s="4" t="s">
        <v>705</v>
      </c>
      <c r="H9" s="4" t="s">
        <v>116</v>
      </c>
      <c r="I9" s="4" t="s">
        <v>83</v>
      </c>
    </row>
    <row r="10" spans="2:9">
      <c r="B10" s="5"/>
      <c r="C10" s="5"/>
      <c r="D10" s="5"/>
      <c r="E10" s="5" t="s">
        <v>118</v>
      </c>
      <c r="F10" s="5"/>
      <c r="G10" s="5" t="s">
        <v>85</v>
      </c>
      <c r="H10" s="5" t="s">
        <v>84</v>
      </c>
      <c r="I10" s="5" t="s">
        <v>84</v>
      </c>
    </row>
    <row r="13" spans="2:9" ht="13.5" thickBot="1">
      <c r="B13" s="4" t="s">
        <v>1403</v>
      </c>
      <c r="C13" s="4"/>
      <c r="D13" s="4"/>
      <c r="F13" s="4"/>
      <c r="G13" s="22">
        <f>G25+G35</f>
        <v>35844.729999999996</v>
      </c>
      <c r="H13" s="23">
        <f>H25+H35</f>
        <v>1</v>
      </c>
      <c r="I13" s="23">
        <f>I25+I35</f>
        <v>3.2409802785194558E-3</v>
      </c>
    </row>
    <row r="14" spans="2:9" ht="13.5" thickTop="1"/>
    <row r="16" spans="2:9">
      <c r="B16" s="4" t="s">
        <v>1404</v>
      </c>
      <c r="C16" s="4"/>
      <c r="D16" s="4"/>
      <c r="F16" s="4"/>
    </row>
    <row r="17" spans="2:9">
      <c r="B17" s="13" t="s">
        <v>1405</v>
      </c>
      <c r="C17" s="13"/>
      <c r="D17" s="13"/>
      <c r="F17" s="13"/>
    </row>
    <row r="18" spans="2:9">
      <c r="B18" s="8" t="s">
        <v>1406</v>
      </c>
      <c r="C18" s="31" t="s">
        <v>1477</v>
      </c>
      <c r="D18" s="8" t="s">
        <v>1407</v>
      </c>
      <c r="E18" s="40">
        <v>0</v>
      </c>
      <c r="F18" s="8" t="s">
        <v>90</v>
      </c>
      <c r="G18" s="9">
        <v>18755.73</v>
      </c>
      <c r="H18" s="10">
        <f>G18/$G$13</f>
        <v>0.52324930331460162</v>
      </c>
      <c r="I18" s="10">
        <f>G18/'סיכום נכסי ההשקעה'!$C$48</f>
        <v>1.6958406727916688E-3</v>
      </c>
    </row>
    <row r="19" spans="2:9">
      <c r="B19" s="8" t="s">
        <v>1408</v>
      </c>
      <c r="C19" s="31" t="s">
        <v>1477</v>
      </c>
      <c r="D19" s="8" t="s">
        <v>1407</v>
      </c>
      <c r="E19" s="40">
        <v>0</v>
      </c>
      <c r="F19" s="8" t="s">
        <v>90</v>
      </c>
      <c r="G19" s="9">
        <v>17089</v>
      </c>
      <c r="H19" s="33">
        <f>G19/$G$13</f>
        <v>0.47675069668539843</v>
      </c>
      <c r="I19" s="33">
        <f>G19/'סיכום נכסי ההשקעה'!$C$48</f>
        <v>1.545139605727787E-3</v>
      </c>
    </row>
    <row r="20" spans="2:9" ht="13.5" thickBot="1">
      <c r="B20" s="13" t="s">
        <v>1409</v>
      </c>
      <c r="C20" s="13"/>
      <c r="D20" s="13"/>
      <c r="F20" s="13"/>
      <c r="G20" s="19">
        <f>G18+G19</f>
        <v>35844.729999999996</v>
      </c>
      <c r="H20" s="20">
        <f>H18+H19</f>
        <v>1</v>
      </c>
      <c r="I20" s="20">
        <f>I18+I19</f>
        <v>3.2409802785194558E-3</v>
      </c>
    </row>
    <row r="21" spans="2:9" ht="13.5" thickTop="1"/>
    <row r="22" spans="2:9">
      <c r="B22" s="13" t="s">
        <v>1410</v>
      </c>
      <c r="C22" s="40">
        <v>0</v>
      </c>
      <c r="D22" s="40">
        <v>0</v>
      </c>
      <c r="E22" s="40">
        <v>0</v>
      </c>
      <c r="F22" s="40">
        <v>0</v>
      </c>
      <c r="G22" s="40">
        <v>0</v>
      </c>
      <c r="H22" s="33">
        <f>G22/$G$13</f>
        <v>0</v>
      </c>
      <c r="I22" s="33">
        <f>G22/'סיכום נכסי ההשקעה'!$C$48</f>
        <v>0</v>
      </c>
    </row>
    <row r="23" spans="2:9" ht="13.5" thickBot="1">
      <c r="B23" s="13" t="s">
        <v>1411</v>
      </c>
      <c r="C23" s="13"/>
      <c r="D23" s="13"/>
      <c r="F23" s="13"/>
      <c r="G23" s="19">
        <f>G22</f>
        <v>0</v>
      </c>
      <c r="H23" s="20">
        <f>H22</f>
        <v>0</v>
      </c>
      <c r="I23" s="20">
        <f>I22</f>
        <v>0</v>
      </c>
    </row>
    <row r="24" spans="2:9" ht="13.5" thickTop="1"/>
    <row r="25" spans="2:9" ht="13.5" thickBot="1">
      <c r="B25" s="4" t="s">
        <v>1412</v>
      </c>
      <c r="C25" s="4"/>
      <c r="D25" s="4"/>
      <c r="F25" s="4"/>
      <c r="G25" s="22">
        <f>G20+G23</f>
        <v>35844.729999999996</v>
      </c>
      <c r="H25" s="23">
        <f>H20+H23</f>
        <v>1</v>
      </c>
      <c r="I25" s="23">
        <f>I20+I23</f>
        <v>3.2409802785194558E-3</v>
      </c>
    </row>
    <row r="26" spans="2:9" ht="13.5" thickTop="1"/>
    <row r="28" spans="2:9">
      <c r="B28" s="4" t="s">
        <v>1413</v>
      </c>
      <c r="C28" s="4"/>
      <c r="D28" s="4"/>
      <c r="F28" s="4"/>
    </row>
    <row r="29" spans="2:9">
      <c r="B29" s="13" t="s">
        <v>1414</v>
      </c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33">
        <f>G29/$G$13</f>
        <v>0</v>
      </c>
      <c r="I29" s="33">
        <f>G29/'סיכום נכסי ההשקעה'!$C$48</f>
        <v>0</v>
      </c>
    </row>
    <row r="30" spans="2:9" ht="13.5" thickBot="1">
      <c r="B30" s="13" t="s">
        <v>1415</v>
      </c>
      <c r="C30" s="34"/>
      <c r="D30" s="34"/>
      <c r="E30" s="30"/>
      <c r="F30" s="34"/>
      <c r="G30" s="19">
        <f>G29</f>
        <v>0</v>
      </c>
      <c r="H30" s="20">
        <f>H29</f>
        <v>0</v>
      </c>
      <c r="I30" s="20">
        <f>I29</f>
        <v>0</v>
      </c>
    </row>
    <row r="31" spans="2:9" ht="13.5" thickTop="1"/>
    <row r="32" spans="2:9">
      <c r="B32" s="13" t="s">
        <v>1416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33">
        <f>G32/$G$13</f>
        <v>0</v>
      </c>
      <c r="I32" s="33">
        <f>G32/'סיכום נכסי ההשקעה'!$C$48</f>
        <v>0</v>
      </c>
    </row>
    <row r="33" spans="2:9" ht="13.5" thickBot="1">
      <c r="B33" s="13" t="s">
        <v>1417</v>
      </c>
      <c r="C33" s="34"/>
      <c r="D33" s="34"/>
      <c r="E33" s="30"/>
      <c r="F33" s="34"/>
      <c r="G33" s="19">
        <f>G32</f>
        <v>0</v>
      </c>
      <c r="H33" s="20">
        <f>H32</f>
        <v>0</v>
      </c>
      <c r="I33" s="20">
        <f>I32</f>
        <v>0</v>
      </c>
    </row>
    <row r="34" spans="2:9" ht="13.5" thickTop="1"/>
    <row r="35" spans="2:9" ht="13.5" thickBot="1">
      <c r="B35" s="4" t="s">
        <v>1418</v>
      </c>
      <c r="C35" s="4"/>
      <c r="D35" s="4"/>
      <c r="F35" s="4"/>
      <c r="G35" s="22">
        <f>G30+G33</f>
        <v>0</v>
      </c>
      <c r="H35" s="23">
        <f>H30+H33</f>
        <v>0</v>
      </c>
      <c r="I35" s="23">
        <f>I30+I33</f>
        <v>0</v>
      </c>
    </row>
    <row r="36" spans="2:9" ht="13.5" thickTop="1"/>
    <row r="39" spans="2:9">
      <c r="B39" s="8" t="s">
        <v>109</v>
      </c>
      <c r="C39" s="8"/>
      <c r="D39" s="8"/>
      <c r="F39" s="8"/>
    </row>
    <row r="43" spans="2:9">
      <c r="B43" s="2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6.7109375" customWidth="1"/>
    <col min="8" max="8" width="13.7109375" customWidth="1"/>
    <col min="9" max="9" width="27.7109375" customWidth="1"/>
    <col min="10" max="10" width="20.7109375" customWidth="1"/>
  </cols>
  <sheetData>
    <row r="2" spans="2:10" ht="18">
      <c r="B2" s="1" t="s">
        <v>0</v>
      </c>
    </row>
    <row r="4" spans="2:10" ht="18">
      <c r="B4" s="1" t="s">
        <v>1419</v>
      </c>
    </row>
    <row r="6" spans="2:10">
      <c r="B6" s="2" t="s">
        <v>2</v>
      </c>
    </row>
    <row r="9" spans="2:10">
      <c r="B9" s="4" t="s">
        <v>73</v>
      </c>
      <c r="C9" s="4" t="s">
        <v>75</v>
      </c>
      <c r="D9" s="4" t="s">
        <v>76</v>
      </c>
      <c r="E9" s="4" t="s">
        <v>77</v>
      </c>
      <c r="F9" s="4" t="s">
        <v>78</v>
      </c>
      <c r="G9" s="4" t="s">
        <v>80</v>
      </c>
      <c r="H9" s="4" t="s">
        <v>1420</v>
      </c>
      <c r="I9" s="4" t="s">
        <v>116</v>
      </c>
      <c r="J9" s="4" t="s">
        <v>83</v>
      </c>
    </row>
    <row r="10" spans="2:10">
      <c r="B10" s="5"/>
      <c r="C10" s="5"/>
      <c r="D10" s="5"/>
      <c r="E10" s="5"/>
      <c r="F10" s="5"/>
      <c r="G10" s="5" t="s">
        <v>84</v>
      </c>
      <c r="H10" s="5" t="s">
        <v>85</v>
      </c>
      <c r="I10" s="5" t="s">
        <v>84</v>
      </c>
      <c r="J10" s="5" t="s">
        <v>84</v>
      </c>
    </row>
    <row r="13" spans="2:10" ht="13.5" thickBot="1">
      <c r="B13" s="4" t="s">
        <v>1421</v>
      </c>
      <c r="C13" s="4"/>
      <c r="D13" s="4"/>
      <c r="E13" s="4"/>
      <c r="F13" s="4"/>
      <c r="H13" s="22">
        <f>H20+H27</f>
        <v>0</v>
      </c>
      <c r="I13" s="23">
        <f>I20+I27</f>
        <v>0</v>
      </c>
      <c r="J13" s="23">
        <f>J20+J27</f>
        <v>0</v>
      </c>
    </row>
    <row r="14" spans="2:10" ht="13.5" thickTop="1"/>
    <row r="16" spans="2:10">
      <c r="B16" s="4" t="s">
        <v>1422</v>
      </c>
      <c r="C16" s="4"/>
      <c r="D16" s="4"/>
      <c r="E16" s="4"/>
      <c r="F16" s="4"/>
    </row>
    <row r="17" spans="2:10">
      <c r="B17" s="13" t="s">
        <v>1423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I17" s="21">
        <v>0</v>
      </c>
      <c r="J17" s="21">
        <f>H17/'סיכום נכסי ההשקעה'!$C$48</f>
        <v>0</v>
      </c>
    </row>
    <row r="18" spans="2:10" ht="13.5" thickBot="1">
      <c r="B18" s="13" t="s">
        <v>1424</v>
      </c>
      <c r="C18" s="13"/>
      <c r="D18" s="13"/>
      <c r="E18" s="13"/>
      <c r="F18" s="13"/>
      <c r="H18" s="19">
        <f>H17</f>
        <v>0</v>
      </c>
      <c r="I18" s="20">
        <f>I17</f>
        <v>0</v>
      </c>
      <c r="J18" s="20">
        <f>J17</f>
        <v>0</v>
      </c>
    </row>
    <row r="19" spans="2:10" ht="13.5" thickTop="1"/>
    <row r="20" spans="2:10" ht="13.5" thickBot="1">
      <c r="B20" s="4" t="s">
        <v>1425</v>
      </c>
      <c r="C20" s="4"/>
      <c r="D20" s="4"/>
      <c r="E20" s="4"/>
      <c r="F20" s="4"/>
      <c r="H20" s="22">
        <f>H18</f>
        <v>0</v>
      </c>
      <c r="I20" s="23">
        <f>I18</f>
        <v>0</v>
      </c>
      <c r="J20" s="23">
        <f>J18</f>
        <v>0</v>
      </c>
    </row>
    <row r="21" spans="2:10" ht="13.5" thickTop="1"/>
    <row r="23" spans="2:10">
      <c r="B23" s="4" t="s">
        <v>1422</v>
      </c>
      <c r="C23" s="4"/>
      <c r="D23" s="4"/>
      <c r="E23" s="4"/>
      <c r="F23" s="4"/>
    </row>
    <row r="24" spans="2:10">
      <c r="B24" s="13" t="s">
        <v>1426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21">
        <v>0</v>
      </c>
      <c r="J24" s="21">
        <f>H24/'סיכום נכסי ההשקעה'!$C$48</f>
        <v>0</v>
      </c>
    </row>
    <row r="25" spans="2:10" ht="13.5" thickBot="1">
      <c r="B25" s="13" t="s">
        <v>1427</v>
      </c>
      <c r="C25" s="34"/>
      <c r="D25" s="34"/>
      <c r="E25" s="34"/>
      <c r="F25" s="34"/>
      <c r="G25" s="30"/>
      <c r="H25" s="19">
        <f>H24</f>
        <v>0</v>
      </c>
      <c r="I25" s="20">
        <f>I24</f>
        <v>0</v>
      </c>
      <c r="J25" s="20">
        <f>J24</f>
        <v>0</v>
      </c>
    </row>
    <row r="26" spans="2:10" ht="13.5" thickTop="1"/>
    <row r="27" spans="2:10" ht="13.5" thickBot="1">
      <c r="B27" s="4" t="s">
        <v>1425</v>
      </c>
      <c r="C27" s="4"/>
      <c r="D27" s="4"/>
      <c r="E27" s="4"/>
      <c r="F27" s="4"/>
      <c r="H27" s="22">
        <f>H25</f>
        <v>0</v>
      </c>
      <c r="I27" s="23">
        <f>I25</f>
        <v>0</v>
      </c>
      <c r="J27" s="23">
        <f>J25</f>
        <v>0</v>
      </c>
    </row>
    <row r="28" spans="2:10" ht="13.5" thickTop="1"/>
    <row r="31" spans="2:10">
      <c r="B31" s="8" t="s">
        <v>109</v>
      </c>
      <c r="C31" s="8"/>
      <c r="D31" s="8"/>
      <c r="E31" s="8"/>
      <c r="F31" s="8"/>
    </row>
    <row r="35" spans="2:2">
      <c r="B35" s="2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8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8.7109375" customWidth="1"/>
    <col min="5" max="5" width="10.7109375" customWidth="1"/>
    <col min="6" max="6" width="13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2" spans="2:11" ht="18">
      <c r="B2" s="1" t="s">
        <v>0</v>
      </c>
    </row>
    <row r="4" spans="2:11" ht="18">
      <c r="B4" s="1" t="s">
        <v>1428</v>
      </c>
    </row>
    <row r="6" spans="2:11">
      <c r="B6" s="2" t="s">
        <v>2</v>
      </c>
    </row>
    <row r="9" spans="2:11">
      <c r="B9" s="4" t="s">
        <v>73</v>
      </c>
      <c r="C9" s="4" t="s">
        <v>74</v>
      </c>
      <c r="D9" s="4" t="s">
        <v>76</v>
      </c>
      <c r="E9" s="4" t="s">
        <v>77</v>
      </c>
      <c r="F9" s="4" t="s">
        <v>78</v>
      </c>
      <c r="G9" s="4" t="s">
        <v>79</v>
      </c>
      <c r="H9" s="4" t="s">
        <v>80</v>
      </c>
      <c r="I9" s="4" t="s">
        <v>705</v>
      </c>
      <c r="J9" s="4" t="s">
        <v>82</v>
      </c>
      <c r="K9" s="4" t="s">
        <v>83</v>
      </c>
    </row>
    <row r="10" spans="2:11">
      <c r="B10" s="5"/>
      <c r="C10" s="5"/>
      <c r="D10" s="5"/>
      <c r="E10" s="5"/>
      <c r="F10" s="5"/>
      <c r="G10" s="5" t="s">
        <v>84</v>
      </c>
      <c r="H10" s="5" t="s">
        <v>84</v>
      </c>
      <c r="I10" s="5" t="s">
        <v>85</v>
      </c>
      <c r="J10" s="5" t="s">
        <v>84</v>
      </c>
      <c r="K10" s="5" t="s">
        <v>84</v>
      </c>
    </row>
    <row r="13" spans="2:11" ht="13.5" thickBot="1">
      <c r="B13" s="4" t="s">
        <v>1429</v>
      </c>
      <c r="C13" s="12"/>
      <c r="D13" s="4"/>
      <c r="E13" s="4"/>
      <c r="F13" s="4"/>
      <c r="I13" s="22">
        <f>I22+I30</f>
        <v>100714.89</v>
      </c>
      <c r="J13" s="23">
        <f>J22+J30</f>
        <v>1</v>
      </c>
      <c r="K13" s="23">
        <f>K22+K30</f>
        <v>9.1063587936987215E-3</v>
      </c>
    </row>
    <row r="14" spans="2:11" ht="13.5" thickTop="1"/>
    <row r="16" spans="2:11">
      <c r="B16" s="4" t="s">
        <v>1430</v>
      </c>
      <c r="C16" s="12"/>
      <c r="D16" s="4"/>
      <c r="E16" s="4"/>
      <c r="F16" s="4"/>
    </row>
    <row r="17" spans="2:11">
      <c r="B17" s="13" t="s">
        <v>1430</v>
      </c>
      <c r="C17" s="14"/>
      <c r="D17" s="13"/>
      <c r="E17" s="13"/>
      <c r="F17" s="13"/>
    </row>
    <row r="18" spans="2:11" s="30" customFormat="1">
      <c r="B18" s="41" t="s">
        <v>1478</v>
      </c>
      <c r="C18" s="42">
        <v>0</v>
      </c>
      <c r="D18" s="42" t="s">
        <v>1480</v>
      </c>
      <c r="E18" s="42">
        <v>0</v>
      </c>
      <c r="F18" s="43">
        <v>0</v>
      </c>
      <c r="G18" s="43">
        <v>0</v>
      </c>
      <c r="H18" s="43">
        <v>0</v>
      </c>
      <c r="I18" s="32">
        <v>110321.8</v>
      </c>
      <c r="J18" s="21">
        <f>I18/$I$13</f>
        <v>1.095387186542129</v>
      </c>
      <c r="K18" s="21">
        <f>I18/'סיכום נכסי ההשקעה'!$C$48</f>
        <v>9.974988738672818E-3</v>
      </c>
    </row>
    <row r="19" spans="2:11" s="30" customFormat="1">
      <c r="B19" s="41" t="s">
        <v>1479</v>
      </c>
      <c r="C19" s="42">
        <v>0</v>
      </c>
      <c r="D19" s="42" t="s">
        <v>1480</v>
      </c>
      <c r="E19" s="42">
        <v>0</v>
      </c>
      <c r="F19" s="43">
        <v>0</v>
      </c>
      <c r="G19" s="43">
        <v>0</v>
      </c>
      <c r="H19" s="43">
        <v>0</v>
      </c>
      <c r="I19" s="32">
        <v>-9606.91</v>
      </c>
      <c r="J19" s="21">
        <f>I19/$I$13</f>
        <v>-9.5387186542128979E-2</v>
      </c>
      <c r="K19" s="21">
        <f>I19/'סיכום נכסי ההשקעה'!$C$48</f>
        <v>-8.6862994497409647E-4</v>
      </c>
    </row>
    <row r="20" spans="2:11" ht="13.5" thickBot="1">
      <c r="B20" s="13" t="s">
        <v>1431</v>
      </c>
      <c r="C20" s="14"/>
      <c r="D20" s="13"/>
      <c r="E20" s="13"/>
      <c r="F20" s="13"/>
      <c r="I20" s="19">
        <f>I18+I19</f>
        <v>100714.89</v>
      </c>
      <c r="J20" s="20">
        <f>J18+J19</f>
        <v>1</v>
      </c>
      <c r="K20" s="20">
        <f>K18+K19</f>
        <v>9.1063587936987215E-3</v>
      </c>
    </row>
    <row r="21" spans="2:11" ht="13.5" thickTop="1"/>
    <row r="22" spans="2:11" ht="13.5" thickBot="1">
      <c r="B22" s="4" t="s">
        <v>1431</v>
      </c>
      <c r="C22" s="12"/>
      <c r="D22" s="4"/>
      <c r="E22" s="4"/>
      <c r="F22" s="4"/>
      <c r="I22" s="22">
        <f>I20</f>
        <v>100714.89</v>
      </c>
      <c r="J22" s="23">
        <f>J20</f>
        <v>1</v>
      </c>
      <c r="K22" s="23">
        <f>K20</f>
        <v>9.1063587936987215E-3</v>
      </c>
    </row>
    <row r="23" spans="2:11" ht="13.5" thickTop="1"/>
    <row r="25" spans="2:11">
      <c r="B25" s="4" t="s">
        <v>1432</v>
      </c>
      <c r="C25" s="12"/>
      <c r="D25" s="4"/>
      <c r="E25" s="4"/>
      <c r="F25" s="4"/>
    </row>
    <row r="26" spans="2:11">
      <c r="B26" s="13" t="s">
        <v>1432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21">
        <f>I26/$I$13</f>
        <v>0</v>
      </c>
      <c r="K26" s="21">
        <f>I26/'סיכום נכסי ההשקעה'!$C$48</f>
        <v>0</v>
      </c>
    </row>
    <row r="27" spans="2:11">
      <c r="B27" s="8"/>
      <c r="C27" s="15"/>
      <c r="D27" s="8"/>
      <c r="E27" s="8"/>
      <c r="F27" s="8"/>
      <c r="I27" s="9"/>
      <c r="J27" s="10"/>
      <c r="K27" s="10"/>
    </row>
    <row r="28" spans="2:11" ht="13.5" thickBot="1">
      <c r="B28" s="13" t="s">
        <v>1434</v>
      </c>
      <c r="C28" s="14"/>
      <c r="D28" s="13"/>
      <c r="E28" s="13"/>
      <c r="F28" s="13"/>
      <c r="I28" s="19">
        <f>I26</f>
        <v>0</v>
      </c>
      <c r="J28" s="20">
        <f>J26</f>
        <v>0</v>
      </c>
      <c r="K28" s="20">
        <f>K26</f>
        <v>0</v>
      </c>
    </row>
    <row r="29" spans="2:11" ht="13.5" thickTop="1"/>
    <row r="30" spans="2:11" ht="13.5" thickBot="1">
      <c r="B30" s="4" t="s">
        <v>1434</v>
      </c>
      <c r="C30" s="12"/>
      <c r="D30" s="4"/>
      <c r="E30" s="4"/>
      <c r="F30" s="4"/>
      <c r="I30" s="22">
        <f>I28</f>
        <v>0</v>
      </c>
      <c r="J30" s="23">
        <f>J28</f>
        <v>0</v>
      </c>
      <c r="K30" s="23">
        <f>K28</f>
        <v>0</v>
      </c>
    </row>
    <row r="31" spans="2:11" ht="13.5" thickTop="1"/>
    <row r="34" spans="2:6">
      <c r="B34" s="8" t="s">
        <v>109</v>
      </c>
      <c r="C34" s="15"/>
      <c r="D34" s="8"/>
      <c r="E34" s="8"/>
      <c r="F34" s="8"/>
    </row>
    <row r="38" spans="2:6">
      <c r="B38" s="2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6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2" spans="2:4" ht="18">
      <c r="B2" s="1" t="s">
        <v>0</v>
      </c>
    </row>
    <row r="4" spans="2:4" ht="18">
      <c r="B4" s="1" t="s">
        <v>1435</v>
      </c>
    </row>
    <row r="6" spans="2:4">
      <c r="B6" s="2" t="s">
        <v>2</v>
      </c>
    </row>
    <row r="9" spans="2:4">
      <c r="B9" s="4" t="s">
        <v>73</v>
      </c>
      <c r="C9" s="4" t="s">
        <v>1436</v>
      </c>
      <c r="D9" s="4" t="s">
        <v>705</v>
      </c>
    </row>
    <row r="10" spans="2:4">
      <c r="B10" s="5"/>
      <c r="C10" s="5" t="s">
        <v>117</v>
      </c>
      <c r="D10" s="5" t="s">
        <v>85</v>
      </c>
    </row>
    <row r="13" spans="2:4" ht="13.5" thickBot="1">
      <c r="B13" s="4" t="s">
        <v>1437</v>
      </c>
      <c r="C13" s="4"/>
      <c r="D13" s="22">
        <f>D26+D38</f>
        <v>219249.36</v>
      </c>
    </row>
    <row r="14" spans="2:4" ht="13.5" thickTop="1"/>
    <row r="16" spans="2:4">
      <c r="B16" s="4" t="s">
        <v>1438</v>
      </c>
      <c r="C16" s="4"/>
    </row>
    <row r="17" spans="2:4">
      <c r="B17" s="13" t="s">
        <v>1439</v>
      </c>
      <c r="C17" s="13"/>
    </row>
    <row r="18" spans="2:4" s="30" customFormat="1">
      <c r="B18" s="31" t="s">
        <v>1136</v>
      </c>
      <c r="C18" s="44">
        <v>44785</v>
      </c>
      <c r="D18" s="27">
        <v>11249.48</v>
      </c>
    </row>
    <row r="19" spans="2:4" s="30" customFormat="1">
      <c r="B19" s="31" t="s">
        <v>1137</v>
      </c>
      <c r="C19" s="39">
        <v>41148</v>
      </c>
      <c r="D19" s="27">
        <v>9521.4</v>
      </c>
    </row>
    <row r="20" spans="2:4" s="30" customFormat="1">
      <c r="B20" s="31" t="s">
        <v>1138</v>
      </c>
      <c r="C20" s="38">
        <v>42072</v>
      </c>
      <c r="D20" s="27">
        <v>3000.39</v>
      </c>
    </row>
    <row r="21" spans="2:4" s="30" customFormat="1">
      <c r="B21" s="31" t="s">
        <v>1139</v>
      </c>
      <c r="C21" s="39">
        <v>41086</v>
      </c>
      <c r="D21" s="27">
        <v>7890.55</v>
      </c>
    </row>
    <row r="22" spans="2:4" s="30" customFormat="1">
      <c r="B22" s="31" t="s">
        <v>1140</v>
      </c>
      <c r="C22" s="39">
        <v>46507</v>
      </c>
      <c r="D22" s="27">
        <v>72456.320000000007</v>
      </c>
    </row>
    <row r="23" spans="2:4" s="30" customFormat="1">
      <c r="B23" s="31" t="s">
        <v>1141</v>
      </c>
      <c r="C23" s="39">
        <v>40149</v>
      </c>
      <c r="D23" s="27">
        <v>49.04</v>
      </c>
    </row>
    <row r="24" spans="2:4" ht="13.5" thickBot="1">
      <c r="B24" s="13" t="s">
        <v>1440</v>
      </c>
      <c r="C24" s="13"/>
      <c r="D24" s="19">
        <f>SUM(D18:D23)</f>
        <v>104167.18</v>
      </c>
    </row>
    <row r="25" spans="2:4" ht="13.5" thickTop="1"/>
    <row r="26" spans="2:4" ht="13.5" thickBot="1">
      <c r="B26" s="4" t="s">
        <v>1441</v>
      </c>
      <c r="C26" s="4"/>
      <c r="D26" s="22">
        <f>D24</f>
        <v>104167.18</v>
      </c>
    </row>
    <row r="27" spans="2:4" ht="13.5" thickTop="1"/>
    <row r="29" spans="2:4">
      <c r="B29" s="4" t="s">
        <v>1442</v>
      </c>
      <c r="C29" s="4"/>
    </row>
    <row r="30" spans="2:4">
      <c r="B30" s="13" t="s">
        <v>1443</v>
      </c>
      <c r="C30" s="13"/>
    </row>
    <row r="31" spans="2:4" s="30" customFormat="1">
      <c r="B31" s="31" t="s">
        <v>1150</v>
      </c>
      <c r="C31" s="39">
        <v>39492</v>
      </c>
      <c r="D31" s="27">
        <v>2953.25</v>
      </c>
    </row>
    <row r="32" spans="2:4" s="30" customFormat="1">
      <c r="B32" s="31" t="s">
        <v>1153</v>
      </c>
      <c r="C32" s="39">
        <v>45953</v>
      </c>
      <c r="D32" s="27">
        <v>30316.9</v>
      </c>
    </row>
    <row r="33" spans="2:4" s="30" customFormat="1">
      <c r="B33" s="31" t="s">
        <v>1154</v>
      </c>
      <c r="C33" s="39">
        <v>41814</v>
      </c>
      <c r="D33" s="27">
        <v>4571.16</v>
      </c>
    </row>
    <row r="34" spans="2:4" s="30" customFormat="1">
      <c r="B34" s="31" t="s">
        <v>1156</v>
      </c>
      <c r="C34" s="38">
        <v>42082</v>
      </c>
      <c r="D34" s="27">
        <v>19872.55</v>
      </c>
    </row>
    <row r="35" spans="2:4" s="30" customFormat="1">
      <c r="B35" s="31" t="s">
        <v>1157</v>
      </c>
      <c r="C35" s="39">
        <v>41249</v>
      </c>
      <c r="D35" s="27">
        <v>57368.32</v>
      </c>
    </row>
    <row r="36" spans="2:4" ht="13.5" thickBot="1">
      <c r="B36" s="13" t="s">
        <v>1444</v>
      </c>
      <c r="C36" s="13"/>
      <c r="D36" s="19">
        <f>SUM(D31:D35)</f>
        <v>115082.18</v>
      </c>
    </row>
    <row r="37" spans="2:4" ht="13.5" thickTop="1"/>
    <row r="38" spans="2:4" ht="13.5" thickBot="1">
      <c r="B38" s="4" t="s">
        <v>1445</v>
      </c>
      <c r="C38" s="4"/>
      <c r="D38" s="22">
        <f>D36</f>
        <v>115082.18</v>
      </c>
    </row>
    <row r="39" spans="2:4" ht="13.5" thickTop="1"/>
    <row r="42" spans="2:4">
      <c r="B42" s="8" t="s">
        <v>109</v>
      </c>
      <c r="C42" s="8"/>
    </row>
    <row r="46" spans="2:4">
      <c r="B46" s="2"/>
    </row>
  </sheetData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2" spans="2:16" ht="18">
      <c r="B2" s="1" t="s">
        <v>0</v>
      </c>
    </row>
    <row r="4" spans="2:16" ht="18">
      <c r="B4" s="1" t="s">
        <v>1446</v>
      </c>
    </row>
    <row r="6" spans="2:16">
      <c r="B6" s="2" t="s">
        <v>2</v>
      </c>
    </row>
    <row r="9" spans="2:16">
      <c r="B9" s="4" t="s">
        <v>73</v>
      </c>
      <c r="C9" s="4" t="s">
        <v>74</v>
      </c>
      <c r="D9" s="4" t="s">
        <v>159</v>
      </c>
      <c r="E9" s="4" t="s">
        <v>76</v>
      </c>
      <c r="F9" s="4" t="s">
        <v>77</v>
      </c>
      <c r="G9" s="4" t="s">
        <v>112</v>
      </c>
      <c r="H9" s="4" t="s">
        <v>113</v>
      </c>
      <c r="I9" s="4" t="s">
        <v>78</v>
      </c>
      <c r="J9" s="4" t="s">
        <v>79</v>
      </c>
      <c r="K9" s="4" t="s">
        <v>1447</v>
      </c>
      <c r="L9" s="4" t="s">
        <v>114</v>
      </c>
      <c r="M9" s="4" t="s">
        <v>1448</v>
      </c>
      <c r="N9" s="4" t="s">
        <v>115</v>
      </c>
      <c r="O9" s="4" t="s">
        <v>116</v>
      </c>
      <c r="P9" s="4" t="s">
        <v>83</v>
      </c>
    </row>
    <row r="10" spans="2:16">
      <c r="B10" s="5"/>
      <c r="C10" s="5"/>
      <c r="D10" s="5"/>
      <c r="E10" s="5"/>
      <c r="F10" s="5"/>
      <c r="G10" s="5" t="s">
        <v>117</v>
      </c>
      <c r="H10" s="5" t="s">
        <v>118</v>
      </c>
      <c r="I10" s="5"/>
      <c r="J10" s="5" t="s">
        <v>84</v>
      </c>
      <c r="K10" s="5" t="s">
        <v>84</v>
      </c>
      <c r="L10" s="5" t="s">
        <v>119</v>
      </c>
      <c r="M10" s="5" t="s">
        <v>85</v>
      </c>
      <c r="N10" s="5" t="s">
        <v>84</v>
      </c>
      <c r="O10" s="5" t="s">
        <v>84</v>
      </c>
      <c r="P10" s="5" t="s">
        <v>84</v>
      </c>
    </row>
    <row r="13" spans="2:16" ht="13.5" thickBot="1">
      <c r="B13" s="4" t="s">
        <v>178</v>
      </c>
      <c r="C13" s="12"/>
      <c r="D13" s="4"/>
      <c r="E13" s="4"/>
      <c r="F13" s="4"/>
      <c r="G13" s="4"/>
      <c r="I13" s="4"/>
      <c r="L13" s="22">
        <f>L29+L33</f>
        <v>0</v>
      </c>
      <c r="M13" s="22">
        <f>M29+M33</f>
        <v>0</v>
      </c>
      <c r="O13" s="23">
        <f>O29+O33</f>
        <v>0</v>
      </c>
      <c r="P13" s="23">
        <f>P29+P33</f>
        <v>0</v>
      </c>
    </row>
    <row r="14" spans="2:16" ht="13.5" thickTop="1"/>
    <row r="16" spans="2:16">
      <c r="B16" s="4" t="s">
        <v>179</v>
      </c>
      <c r="C16" s="12"/>
      <c r="D16" s="4"/>
      <c r="E16" s="4"/>
      <c r="F16" s="4"/>
      <c r="G16" s="4"/>
      <c r="I16" s="4"/>
    </row>
    <row r="17" spans="2:16">
      <c r="B17" s="13" t="s">
        <v>180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21">
        <v>0</v>
      </c>
      <c r="P17" s="21">
        <f>M17/'סיכום נכסי ההשקעה'!$C$48</f>
        <v>0</v>
      </c>
    </row>
    <row r="18" spans="2:16" ht="13.5" thickBot="1">
      <c r="B18" s="13" t="s">
        <v>318</v>
      </c>
      <c r="C18" s="14"/>
      <c r="D18" s="13"/>
      <c r="E18" s="13"/>
      <c r="F18" s="13"/>
      <c r="G18" s="13"/>
      <c r="I18" s="13"/>
      <c r="L18" s="19">
        <f>L17</f>
        <v>0</v>
      </c>
      <c r="M18" s="19">
        <f>M17</f>
        <v>0</v>
      </c>
      <c r="O18" s="20">
        <f>O17</f>
        <v>0</v>
      </c>
      <c r="P18" s="20">
        <f>P17</f>
        <v>0</v>
      </c>
    </row>
    <row r="19" spans="2:16" ht="13.5" thickTop="1"/>
    <row r="20" spans="2:16">
      <c r="B20" s="13" t="s">
        <v>319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21">
        <v>0</v>
      </c>
      <c r="P20" s="21">
        <f>M20/'סיכום נכסי ההשקעה'!$C$48</f>
        <v>0</v>
      </c>
    </row>
    <row r="21" spans="2:16" ht="13.5" thickBot="1">
      <c r="B21" s="13" t="s">
        <v>325</v>
      </c>
      <c r="C21" s="35"/>
      <c r="D21" s="34"/>
      <c r="E21" s="34"/>
      <c r="F21" s="34"/>
      <c r="G21" s="34"/>
      <c r="H21" s="30"/>
      <c r="I21" s="34"/>
      <c r="J21" s="30"/>
      <c r="K21" s="30"/>
      <c r="L21" s="19">
        <f>L20</f>
        <v>0</v>
      </c>
      <c r="M21" s="19">
        <f>M20</f>
        <v>0</v>
      </c>
      <c r="N21" s="30"/>
      <c r="O21" s="20">
        <f>O20</f>
        <v>0</v>
      </c>
      <c r="P21" s="20">
        <f>P20</f>
        <v>0</v>
      </c>
    </row>
    <row r="22" spans="2:16" ht="13.5" thickTop="1"/>
    <row r="23" spans="2:16">
      <c r="B23" s="13" t="s">
        <v>326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21">
        <v>0</v>
      </c>
      <c r="P23" s="21">
        <f>M23/'סיכום נכסי ההשקעה'!$C$48</f>
        <v>0</v>
      </c>
    </row>
    <row r="24" spans="2:16" ht="13.5" thickBot="1">
      <c r="B24" s="13" t="s">
        <v>329</v>
      </c>
      <c r="C24" s="35"/>
      <c r="D24" s="34"/>
      <c r="E24" s="34"/>
      <c r="F24" s="34"/>
      <c r="G24" s="34"/>
      <c r="H24" s="30"/>
      <c r="I24" s="34"/>
      <c r="J24" s="30"/>
      <c r="K24" s="30"/>
      <c r="L24" s="19">
        <f>L23</f>
        <v>0</v>
      </c>
      <c r="M24" s="19">
        <f>M23</f>
        <v>0</v>
      </c>
      <c r="N24" s="30"/>
      <c r="O24" s="20">
        <f>O23</f>
        <v>0</v>
      </c>
      <c r="P24" s="20">
        <f>P23</f>
        <v>0</v>
      </c>
    </row>
    <row r="25" spans="2:16" ht="13.5" thickTop="1"/>
    <row r="26" spans="2:16">
      <c r="B26" s="13" t="s">
        <v>330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21">
        <v>0</v>
      </c>
      <c r="P26" s="21">
        <f>M26/'סיכום נכסי ההשקעה'!$C$48</f>
        <v>0</v>
      </c>
    </row>
    <row r="27" spans="2:16" ht="13.5" thickBot="1">
      <c r="B27" s="13" t="s">
        <v>331</v>
      </c>
      <c r="C27" s="35"/>
      <c r="D27" s="34"/>
      <c r="E27" s="34"/>
      <c r="F27" s="34"/>
      <c r="G27" s="34"/>
      <c r="H27" s="30"/>
      <c r="I27" s="34"/>
      <c r="J27" s="30"/>
      <c r="K27" s="30"/>
      <c r="L27" s="19">
        <f>L26</f>
        <v>0</v>
      </c>
      <c r="M27" s="19">
        <f>M26</f>
        <v>0</v>
      </c>
      <c r="N27" s="30"/>
      <c r="O27" s="20">
        <f>O26</f>
        <v>0</v>
      </c>
      <c r="P27" s="20">
        <f>P26</f>
        <v>0</v>
      </c>
    </row>
    <row r="28" spans="2:16" ht="13.5" thickTop="1"/>
    <row r="29" spans="2:16" ht="13.5" thickBot="1">
      <c r="B29" s="4" t="s">
        <v>332</v>
      </c>
      <c r="C29" s="12"/>
      <c r="D29" s="4"/>
      <c r="E29" s="4"/>
      <c r="F29" s="4"/>
      <c r="G29" s="4"/>
      <c r="I29" s="4"/>
      <c r="L29" s="22">
        <f>L18+L21+L24+L27</f>
        <v>0</v>
      </c>
      <c r="M29" s="22">
        <f>M18+M21+M24+M27</f>
        <v>0</v>
      </c>
      <c r="O29" s="23">
        <f>O18+O21+O24+O27</f>
        <v>0</v>
      </c>
      <c r="P29" s="23">
        <f>P18+P21+P24+P27</f>
        <v>0</v>
      </c>
    </row>
    <row r="30" spans="2:16" ht="13.5" thickTop="1"/>
    <row r="32" spans="2:16">
      <c r="B32" s="4" t="s">
        <v>1422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21">
        <v>0</v>
      </c>
      <c r="P32" s="21">
        <f>M32/'סיכום נכסי ההשקעה'!$C$48</f>
        <v>0</v>
      </c>
    </row>
    <row r="33" spans="2:16" ht="13.5" thickBot="1">
      <c r="B33" s="4" t="s">
        <v>1425</v>
      </c>
      <c r="C33" s="12"/>
      <c r="D33" s="4"/>
      <c r="E33" s="4"/>
      <c r="F33" s="4"/>
      <c r="G33" s="4"/>
      <c r="I33" s="4"/>
      <c r="L33" s="22">
        <f>L32</f>
        <v>0</v>
      </c>
      <c r="M33" s="22">
        <f>M32</f>
        <v>0</v>
      </c>
      <c r="O33" s="23">
        <f>O32</f>
        <v>0</v>
      </c>
      <c r="P33" s="23">
        <f>P32</f>
        <v>0</v>
      </c>
    </row>
    <row r="34" spans="2:16" ht="13.5" thickTop="1"/>
    <row r="37" spans="2:16">
      <c r="B37" s="8" t="s">
        <v>109</v>
      </c>
      <c r="C37" s="15"/>
      <c r="D37" s="8"/>
      <c r="E37" s="8"/>
      <c r="F37" s="8"/>
      <c r="G37" s="8"/>
      <c r="I37" s="8"/>
    </row>
    <row r="41" spans="2:16">
      <c r="B41" s="2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2" spans="2:16" ht="18">
      <c r="B2" s="1" t="s">
        <v>0</v>
      </c>
    </row>
    <row r="4" spans="2:16" ht="18">
      <c r="B4" s="1" t="s">
        <v>1449</v>
      </c>
    </row>
    <row r="6" spans="2:16">
      <c r="B6" s="2" t="s">
        <v>2</v>
      </c>
    </row>
    <row r="9" spans="2:16">
      <c r="B9" s="4" t="s">
        <v>73</v>
      </c>
      <c r="C9" s="4" t="s">
        <v>74</v>
      </c>
      <c r="D9" s="4" t="s">
        <v>159</v>
      </c>
      <c r="E9" s="4" t="s">
        <v>76</v>
      </c>
      <c r="F9" s="4" t="s">
        <v>77</v>
      </c>
      <c r="G9" s="4" t="s">
        <v>112</v>
      </c>
      <c r="H9" s="4" t="s">
        <v>113</v>
      </c>
      <c r="I9" s="4" t="s">
        <v>78</v>
      </c>
      <c r="J9" s="4" t="s">
        <v>79</v>
      </c>
      <c r="K9" s="4" t="s">
        <v>1447</v>
      </c>
      <c r="L9" s="4" t="s">
        <v>114</v>
      </c>
      <c r="M9" s="4" t="s">
        <v>1448</v>
      </c>
      <c r="N9" s="4" t="s">
        <v>115</v>
      </c>
      <c r="O9" s="4" t="s">
        <v>116</v>
      </c>
      <c r="P9" s="4" t="s">
        <v>83</v>
      </c>
    </row>
    <row r="10" spans="2:16">
      <c r="B10" s="5"/>
      <c r="C10" s="5"/>
      <c r="D10" s="5"/>
      <c r="E10" s="5"/>
      <c r="F10" s="5"/>
      <c r="G10" s="5" t="s">
        <v>117</v>
      </c>
      <c r="H10" s="5" t="s">
        <v>118</v>
      </c>
      <c r="I10" s="5"/>
      <c r="J10" s="5" t="s">
        <v>84</v>
      </c>
      <c r="K10" s="5" t="s">
        <v>84</v>
      </c>
      <c r="L10" s="5" t="s">
        <v>119</v>
      </c>
      <c r="M10" s="5" t="s">
        <v>85</v>
      </c>
      <c r="N10" s="5" t="s">
        <v>84</v>
      </c>
      <c r="O10" s="5" t="s">
        <v>84</v>
      </c>
      <c r="P10" s="5" t="s">
        <v>84</v>
      </c>
    </row>
    <row r="13" spans="2:16" ht="13.5" thickBot="1">
      <c r="B13" s="4" t="s">
        <v>1013</v>
      </c>
      <c r="C13" s="12"/>
      <c r="D13" s="4"/>
      <c r="E13" s="4"/>
      <c r="F13" s="4"/>
      <c r="G13" s="4"/>
      <c r="I13" s="4"/>
      <c r="L13" s="22">
        <f>L29+L33</f>
        <v>0</v>
      </c>
      <c r="M13" s="22">
        <f>M29+M33</f>
        <v>0</v>
      </c>
      <c r="O13" s="23">
        <f>O29+O33</f>
        <v>0</v>
      </c>
      <c r="P13" s="23">
        <f>P29+P33</f>
        <v>0</v>
      </c>
    </row>
    <row r="14" spans="2:16" ht="13.5" thickTop="1"/>
    <row r="16" spans="2:16">
      <c r="B16" s="4" t="s">
        <v>1014</v>
      </c>
      <c r="C16" s="12"/>
      <c r="D16" s="4"/>
      <c r="E16" s="4"/>
      <c r="F16" s="4"/>
      <c r="G16" s="4"/>
      <c r="I16" s="4"/>
    </row>
    <row r="17" spans="2:16">
      <c r="B17" s="13" t="s">
        <v>1015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21">
        <v>0</v>
      </c>
      <c r="P17" s="21">
        <f>M17/'סיכום נכסי ההשקעה'!$C$48</f>
        <v>0</v>
      </c>
    </row>
    <row r="18" spans="2:16" ht="13.5" thickBot="1">
      <c r="B18" s="13" t="s">
        <v>1096</v>
      </c>
      <c r="C18" s="14"/>
      <c r="D18" s="13"/>
      <c r="E18" s="13"/>
      <c r="F18" s="13"/>
      <c r="G18" s="13"/>
      <c r="I18" s="13"/>
      <c r="L18" s="19">
        <f>L17</f>
        <v>0</v>
      </c>
      <c r="M18" s="19">
        <f>M17</f>
        <v>0</v>
      </c>
      <c r="O18" s="20">
        <f>O17</f>
        <v>0</v>
      </c>
      <c r="P18" s="20">
        <f>P17</f>
        <v>0</v>
      </c>
    </row>
    <row r="19" spans="2:16" ht="13.5" thickTop="1"/>
    <row r="20" spans="2:16">
      <c r="B20" s="13" t="s">
        <v>1097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21">
        <v>0</v>
      </c>
      <c r="P20" s="21">
        <f>M20/'סיכום נכסי ההשקעה'!$C$48</f>
        <v>0</v>
      </c>
    </row>
    <row r="21" spans="2:16" ht="13.5" thickBot="1">
      <c r="B21" s="13" t="s">
        <v>1098</v>
      </c>
      <c r="C21" s="35"/>
      <c r="D21" s="34"/>
      <c r="E21" s="34"/>
      <c r="F21" s="34"/>
      <c r="G21" s="34"/>
      <c r="H21" s="30"/>
      <c r="I21" s="34"/>
      <c r="J21" s="30"/>
      <c r="K21" s="30"/>
      <c r="L21" s="19">
        <f>L20</f>
        <v>0</v>
      </c>
      <c r="M21" s="19">
        <f>M20</f>
        <v>0</v>
      </c>
      <c r="N21" s="30"/>
      <c r="O21" s="20">
        <f>O20</f>
        <v>0</v>
      </c>
      <c r="P21" s="20">
        <f>P20</f>
        <v>0</v>
      </c>
    </row>
    <row r="22" spans="2:16" ht="13.5" thickTop="1"/>
    <row r="23" spans="2:16">
      <c r="B23" s="13" t="s">
        <v>1099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21">
        <v>0</v>
      </c>
      <c r="P23" s="21">
        <f>M23/'סיכום נכסי ההשקעה'!$C$48</f>
        <v>0</v>
      </c>
    </row>
    <row r="24" spans="2:16" ht="13.5" thickBot="1">
      <c r="B24" s="13" t="s">
        <v>1109</v>
      </c>
      <c r="C24" s="35"/>
      <c r="D24" s="34"/>
      <c r="E24" s="34"/>
      <c r="F24" s="34"/>
      <c r="G24" s="34"/>
      <c r="H24" s="30"/>
      <c r="I24" s="34"/>
      <c r="J24" s="30"/>
      <c r="K24" s="30"/>
      <c r="L24" s="19">
        <f>L23</f>
        <v>0</v>
      </c>
      <c r="M24" s="19">
        <f>M23</f>
        <v>0</v>
      </c>
      <c r="N24" s="30"/>
      <c r="O24" s="20">
        <f>O23</f>
        <v>0</v>
      </c>
      <c r="P24" s="20">
        <f>P23</f>
        <v>0</v>
      </c>
    </row>
    <row r="25" spans="2:16" ht="13.5" thickTop="1"/>
    <row r="26" spans="2:16">
      <c r="B26" s="13" t="s">
        <v>1110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21">
        <v>0</v>
      </c>
      <c r="P26" s="21">
        <f>M26/'סיכום נכסי ההשקעה'!$C$48</f>
        <v>0</v>
      </c>
    </row>
    <row r="27" spans="2:16" ht="13.5" thickBot="1">
      <c r="B27" s="13" t="s">
        <v>1111</v>
      </c>
      <c r="C27" s="35"/>
      <c r="D27" s="34"/>
      <c r="E27" s="34"/>
      <c r="F27" s="34"/>
      <c r="G27" s="34"/>
      <c r="H27" s="30"/>
      <c r="I27" s="34"/>
      <c r="J27" s="30"/>
      <c r="K27" s="30"/>
      <c r="L27" s="19">
        <f>L26</f>
        <v>0</v>
      </c>
      <c r="M27" s="19">
        <f>M26</f>
        <v>0</v>
      </c>
      <c r="N27" s="30"/>
      <c r="O27" s="20">
        <f>O26</f>
        <v>0</v>
      </c>
      <c r="P27" s="20">
        <f>P26</f>
        <v>0</v>
      </c>
    </row>
    <row r="28" spans="2:16" ht="13.5" thickTop="1"/>
    <row r="29" spans="2:16" ht="13.5" thickBot="1">
      <c r="B29" s="4" t="s">
        <v>1112</v>
      </c>
      <c r="C29" s="12"/>
      <c r="D29" s="4"/>
      <c r="E29" s="4"/>
      <c r="F29" s="4"/>
      <c r="G29" s="4"/>
      <c r="I29" s="4"/>
      <c r="L29" s="22">
        <f>L18+L21+L24+L27</f>
        <v>0</v>
      </c>
      <c r="M29" s="22">
        <f>M18+M21+M24+M27</f>
        <v>0</v>
      </c>
      <c r="O29" s="23">
        <f>O18+O21+O24+O27</f>
        <v>0</v>
      </c>
      <c r="P29" s="23">
        <f>P18+P21+P24+P27</f>
        <v>0</v>
      </c>
    </row>
    <row r="30" spans="2:16" ht="13.5" thickTop="1"/>
    <row r="32" spans="2:16">
      <c r="B32" s="4" t="s">
        <v>1422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21">
        <v>0</v>
      </c>
      <c r="P32" s="21">
        <f>M32/'סיכום נכסי ההשקעה'!$C$48</f>
        <v>0</v>
      </c>
    </row>
    <row r="33" spans="2:16" ht="13.5" thickBot="1">
      <c r="B33" s="4" t="s">
        <v>1425</v>
      </c>
      <c r="C33" s="12"/>
      <c r="D33" s="4"/>
      <c r="E33" s="4"/>
      <c r="F33" s="4"/>
      <c r="G33" s="4"/>
      <c r="I33" s="4"/>
      <c r="L33" s="22">
        <f>L32</f>
        <v>0</v>
      </c>
      <c r="M33" s="22">
        <f>M32</f>
        <v>0</v>
      </c>
      <c r="O33" s="23">
        <f>O32</f>
        <v>0</v>
      </c>
      <c r="P33" s="23">
        <f>P32</f>
        <v>0</v>
      </c>
    </row>
    <row r="34" spans="2:16" ht="13.5" thickTop="1"/>
    <row r="37" spans="2:16">
      <c r="B37" s="8" t="s">
        <v>109</v>
      </c>
      <c r="C37" s="15"/>
      <c r="D37" s="8"/>
      <c r="E37" s="8"/>
      <c r="F37" s="8"/>
      <c r="G37" s="8"/>
      <c r="I37" s="8"/>
    </row>
    <row r="41" spans="2:16">
      <c r="B41" s="2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3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2" spans="2:17" ht="18">
      <c r="B2" s="1" t="s">
        <v>0</v>
      </c>
    </row>
    <row r="4" spans="2:17" ht="18">
      <c r="B4" s="1" t="s">
        <v>110</v>
      </c>
    </row>
    <row r="6" spans="2:17">
      <c r="B6" s="2" t="s">
        <v>2</v>
      </c>
    </row>
    <row r="9" spans="2:17">
      <c r="B9" s="4" t="s">
        <v>73</v>
      </c>
      <c r="C9" s="4" t="s">
        <v>74</v>
      </c>
      <c r="D9" s="4" t="s">
        <v>111</v>
      </c>
      <c r="E9" s="4" t="s">
        <v>76</v>
      </c>
      <c r="F9" s="4" t="s">
        <v>77</v>
      </c>
      <c r="G9" s="4" t="s">
        <v>112</v>
      </c>
      <c r="H9" s="4" t="s">
        <v>113</v>
      </c>
      <c r="I9" s="4" t="s">
        <v>78</v>
      </c>
      <c r="J9" s="4" t="s">
        <v>79</v>
      </c>
      <c r="K9" s="4" t="s">
        <v>80</v>
      </c>
      <c r="L9" s="4" t="s">
        <v>114</v>
      </c>
      <c r="M9" s="4" t="s">
        <v>41</v>
      </c>
      <c r="N9" s="4" t="s">
        <v>81</v>
      </c>
      <c r="O9" s="4" t="s">
        <v>115</v>
      </c>
      <c r="P9" s="4" t="s">
        <v>116</v>
      </c>
      <c r="Q9" s="4" t="s">
        <v>83</v>
      </c>
    </row>
    <row r="10" spans="2:17">
      <c r="B10" s="5"/>
      <c r="C10" s="5"/>
      <c r="D10" s="5"/>
      <c r="E10" s="5"/>
      <c r="F10" s="5"/>
      <c r="G10" s="5" t="s">
        <v>117</v>
      </c>
      <c r="H10" s="5" t="s">
        <v>118</v>
      </c>
      <c r="I10" s="5"/>
      <c r="J10" s="5" t="s">
        <v>84</v>
      </c>
      <c r="K10" s="5" t="s">
        <v>84</v>
      </c>
      <c r="L10" s="5" t="s">
        <v>119</v>
      </c>
      <c r="M10" s="5" t="s">
        <v>120</v>
      </c>
      <c r="N10" s="5" t="s">
        <v>85</v>
      </c>
      <c r="O10" s="5" t="s">
        <v>84</v>
      </c>
      <c r="P10" s="5" t="s">
        <v>84</v>
      </c>
      <c r="Q10" s="5" t="s">
        <v>84</v>
      </c>
    </row>
    <row r="13" spans="2:17" ht="13.5" thickBot="1">
      <c r="B13" s="4" t="s">
        <v>121</v>
      </c>
      <c r="C13" s="12"/>
      <c r="D13" s="4"/>
      <c r="E13" s="4"/>
      <c r="F13" s="4"/>
      <c r="G13" s="4"/>
      <c r="H13" s="25">
        <v>11.24</v>
      </c>
      <c r="I13" s="4"/>
      <c r="K13" s="23">
        <v>1.12E-2</v>
      </c>
      <c r="L13" s="22">
        <f>L45+L55</f>
        <v>1543082913</v>
      </c>
      <c r="N13" s="22">
        <f>N45+N55</f>
        <v>2333096.7200000002</v>
      </c>
      <c r="P13" s="23">
        <f>P45+P55</f>
        <v>0.99999999999999989</v>
      </c>
      <c r="Q13" s="23">
        <f>Q45+Q55</f>
        <v>0.2109520829811922</v>
      </c>
    </row>
    <row r="14" spans="2:17" ht="13.5" thickTop="1"/>
    <row r="16" spans="2:17">
      <c r="B16" s="4" t="s">
        <v>122</v>
      </c>
      <c r="C16" s="12"/>
      <c r="D16" s="4"/>
      <c r="E16" s="4"/>
      <c r="F16" s="4"/>
      <c r="G16" s="4"/>
      <c r="I16" s="4"/>
    </row>
    <row r="17" spans="2:17">
      <c r="B17" s="13" t="s">
        <v>123</v>
      </c>
      <c r="C17" s="14"/>
      <c r="D17" s="13"/>
      <c r="E17" s="13"/>
      <c r="F17" s="13"/>
      <c r="G17" s="13"/>
      <c r="I17" s="13"/>
    </row>
    <row r="18" spans="2:17">
      <c r="B18" s="8" t="s">
        <v>124</v>
      </c>
      <c r="C18" s="15">
        <v>1128081</v>
      </c>
      <c r="D18" s="8" t="s">
        <v>125</v>
      </c>
      <c r="E18" s="8" t="s">
        <v>126</v>
      </c>
      <c r="F18" s="18">
        <v>0</v>
      </c>
      <c r="G18" s="18">
        <v>0</v>
      </c>
      <c r="H18" s="15">
        <v>7.56</v>
      </c>
      <c r="I18" s="8" t="s">
        <v>90</v>
      </c>
      <c r="J18" s="17">
        <v>1.7500000000000002E-2</v>
      </c>
      <c r="K18" s="10">
        <v>5.3E-3</v>
      </c>
      <c r="L18" s="9">
        <v>49532705</v>
      </c>
      <c r="M18" s="9">
        <v>111.3</v>
      </c>
      <c r="N18" s="9">
        <v>55129.9</v>
      </c>
      <c r="O18" s="10">
        <v>3.5999999999999999E-3</v>
      </c>
      <c r="P18" s="10">
        <f>N18/$N$13</f>
        <v>2.3629496165936917E-2</v>
      </c>
      <c r="Q18" s="10">
        <f>N18/'סיכום נכסי ההשקעה'!$C$48</f>
        <v>4.9846914360004877E-3</v>
      </c>
    </row>
    <row r="19" spans="2:17">
      <c r="B19" s="8" t="s">
        <v>127</v>
      </c>
      <c r="C19" s="15">
        <v>9590332</v>
      </c>
      <c r="D19" s="8" t="s">
        <v>125</v>
      </c>
      <c r="E19" s="8" t="s">
        <v>126</v>
      </c>
      <c r="F19" s="18">
        <v>0</v>
      </c>
      <c r="G19" s="18">
        <v>0</v>
      </c>
      <c r="H19" s="15">
        <v>5.34</v>
      </c>
      <c r="I19" s="8" t="s">
        <v>90</v>
      </c>
      <c r="J19" s="17">
        <v>0.04</v>
      </c>
      <c r="K19" s="10">
        <v>2.3E-3</v>
      </c>
      <c r="L19" s="9">
        <v>138104671</v>
      </c>
      <c r="M19" s="9">
        <v>159.62</v>
      </c>
      <c r="N19" s="9">
        <v>220442.68</v>
      </c>
      <c r="O19" s="10">
        <v>8.9999999999999993E-3</v>
      </c>
      <c r="P19" s="10">
        <f>N19/$N$13</f>
        <v>9.4485015606211115E-2</v>
      </c>
      <c r="Q19" s="10">
        <f>N19/'סיכום נכסי ההשקעה'!$C$48</f>
        <v>1.9931810852640688E-2</v>
      </c>
    </row>
    <row r="20" spans="2:17">
      <c r="B20" s="8" t="s">
        <v>128</v>
      </c>
      <c r="C20" s="15">
        <v>9590431</v>
      </c>
      <c r="D20" s="8" t="s">
        <v>125</v>
      </c>
      <c r="E20" s="8" t="s">
        <v>126</v>
      </c>
      <c r="F20" s="18">
        <v>0</v>
      </c>
      <c r="G20" s="18">
        <v>0</v>
      </c>
      <c r="H20" s="15">
        <v>7.74</v>
      </c>
      <c r="I20" s="8" t="s">
        <v>90</v>
      </c>
      <c r="J20" s="17">
        <v>0.04</v>
      </c>
      <c r="K20" s="10">
        <v>6.1000000000000004E-3</v>
      </c>
      <c r="L20" s="9">
        <v>44826300</v>
      </c>
      <c r="M20" s="9">
        <v>160</v>
      </c>
      <c r="N20" s="9">
        <v>71722.080000000002</v>
      </c>
      <c r="O20" s="10">
        <v>4.3E-3</v>
      </c>
      <c r="P20" s="10">
        <f t="shared" ref="P20:P26" si="0">N20/$N$13</f>
        <v>3.0741151614151682E-2</v>
      </c>
      <c r="Q20" s="10">
        <f>N20/'סיכום נכסי ההשקעה'!$C$48</f>
        <v>6.4849099662459362E-3</v>
      </c>
    </row>
    <row r="21" spans="2:17">
      <c r="B21" s="8" t="s">
        <v>129</v>
      </c>
      <c r="C21" s="15">
        <v>1125905</v>
      </c>
      <c r="D21" s="8" t="s">
        <v>125</v>
      </c>
      <c r="E21" s="8" t="s">
        <v>126</v>
      </c>
      <c r="F21" s="18">
        <v>0</v>
      </c>
      <c r="G21" s="18">
        <v>0</v>
      </c>
      <c r="H21" s="15">
        <v>1.65</v>
      </c>
      <c r="I21" s="8" t="s">
        <v>90</v>
      </c>
      <c r="J21" s="17">
        <v>0.01</v>
      </c>
      <c r="K21" s="10">
        <v>1.2999999999999999E-3</v>
      </c>
      <c r="L21" s="9">
        <v>98046246</v>
      </c>
      <c r="M21" s="9">
        <v>104.9</v>
      </c>
      <c r="N21" s="9">
        <v>102850.51</v>
      </c>
      <c r="O21" s="10">
        <v>6.0000000000000001E-3</v>
      </c>
      <c r="P21" s="10">
        <f t="shared" si="0"/>
        <v>4.4083260294498203E-2</v>
      </c>
      <c r="Q21" s="10">
        <f>N21/'סיכום נכסי ההשקעה'!$C$48</f>
        <v>9.2994555837264802E-3</v>
      </c>
    </row>
    <row r="22" spans="2:17">
      <c r="B22" s="8" t="s">
        <v>130</v>
      </c>
      <c r="C22" s="15">
        <v>1124056</v>
      </c>
      <c r="D22" s="8" t="s">
        <v>125</v>
      </c>
      <c r="E22" s="8" t="s">
        <v>126</v>
      </c>
      <c r="F22" s="18">
        <v>0</v>
      </c>
      <c r="G22" s="18">
        <v>0</v>
      </c>
      <c r="H22" s="15">
        <v>6.51</v>
      </c>
      <c r="I22" s="8" t="s">
        <v>90</v>
      </c>
      <c r="J22" s="17">
        <v>2.75E-2</v>
      </c>
      <c r="K22" s="10">
        <v>4.1000000000000003E-3</v>
      </c>
      <c r="L22" s="9">
        <v>81734573</v>
      </c>
      <c r="M22" s="9">
        <v>120.12</v>
      </c>
      <c r="N22" s="9">
        <v>98179.57</v>
      </c>
      <c r="O22" s="10">
        <v>5.0000000000000001E-3</v>
      </c>
      <c r="P22" s="10">
        <f t="shared" si="0"/>
        <v>4.2081225848193723E-2</v>
      </c>
      <c r="Q22" s="10">
        <f>N22/'סיכום נכסי ההשקעה'!$C$48</f>
        <v>8.8771222470784526E-3</v>
      </c>
    </row>
    <row r="23" spans="2:17">
      <c r="B23" s="8" t="s">
        <v>131</v>
      </c>
      <c r="C23" s="15">
        <v>1108927</v>
      </c>
      <c r="D23" s="8" t="s">
        <v>125</v>
      </c>
      <c r="E23" s="8" t="s">
        <v>126</v>
      </c>
      <c r="F23" s="18">
        <v>0</v>
      </c>
      <c r="G23" s="18">
        <v>0</v>
      </c>
      <c r="H23" s="15">
        <v>2.4900000000000002</v>
      </c>
      <c r="I23" s="8" t="s">
        <v>90</v>
      </c>
      <c r="J23" s="17">
        <v>3.5000000000000003E-2</v>
      </c>
      <c r="K23" s="10">
        <v>1.4E-3</v>
      </c>
      <c r="L23" s="9">
        <v>1427577</v>
      </c>
      <c r="M23" s="9">
        <v>129.16999999999999</v>
      </c>
      <c r="N23" s="9">
        <v>1844</v>
      </c>
      <c r="O23" s="10">
        <v>1E-4</v>
      </c>
      <c r="P23" s="10">
        <f t="shared" si="0"/>
        <v>7.903658619004873E-4</v>
      </c>
      <c r="Q23" s="10">
        <f>N23/'סיכום נכסי ההשקעה'!$C$48</f>
        <v>1.667293248851331E-4</v>
      </c>
    </row>
    <row r="24" spans="2:17">
      <c r="B24" s="8" t="s">
        <v>132</v>
      </c>
      <c r="C24" s="15">
        <v>1097708</v>
      </c>
      <c r="D24" s="8" t="s">
        <v>125</v>
      </c>
      <c r="E24" s="8" t="s">
        <v>126</v>
      </c>
      <c r="F24" s="18">
        <v>0</v>
      </c>
      <c r="G24" s="18">
        <v>0</v>
      </c>
      <c r="H24" s="15">
        <v>15.52</v>
      </c>
      <c r="I24" s="8" t="s">
        <v>90</v>
      </c>
      <c r="J24" s="17">
        <v>0.04</v>
      </c>
      <c r="K24" s="10">
        <v>1.34E-2</v>
      </c>
      <c r="L24" s="9">
        <v>632676069</v>
      </c>
      <c r="M24" s="9">
        <v>176.92</v>
      </c>
      <c r="N24" s="9">
        <v>1119330.5</v>
      </c>
      <c r="O24" s="10">
        <v>3.9199999999999999E-2</v>
      </c>
      <c r="P24" s="10">
        <f t="shared" si="0"/>
        <v>0.47976172200867861</v>
      </c>
      <c r="Q24" s="10">
        <f>N24/'סיכום נכסי ההשקעה'!$C$48</f>
        <v>0.10120673459237443</v>
      </c>
    </row>
    <row r="25" spans="2:17">
      <c r="B25" s="8" t="s">
        <v>133</v>
      </c>
      <c r="C25" s="15">
        <v>1120583</v>
      </c>
      <c r="D25" s="8" t="s">
        <v>125</v>
      </c>
      <c r="E25" s="8" t="s">
        <v>126</v>
      </c>
      <c r="F25" s="18">
        <v>0</v>
      </c>
      <c r="G25" s="18">
        <v>0</v>
      </c>
      <c r="H25" s="15">
        <v>19.71</v>
      </c>
      <c r="I25" s="8" t="s">
        <v>90</v>
      </c>
      <c r="J25" s="17">
        <v>2.75E-2</v>
      </c>
      <c r="K25" s="10">
        <v>1.52E-2</v>
      </c>
      <c r="L25" s="9">
        <v>96559091</v>
      </c>
      <c r="M25" s="9">
        <v>135</v>
      </c>
      <c r="N25" s="9">
        <v>130354.77</v>
      </c>
      <c r="O25" s="10">
        <v>5.7000000000000002E-3</v>
      </c>
      <c r="P25" s="10">
        <f t="shared" si="0"/>
        <v>5.587199573963654E-2</v>
      </c>
      <c r="Q25" s="10">
        <f>N25/'סיכום נכסי ההשקעה'!$C$48</f>
        <v>1.1786313881592625E-2</v>
      </c>
    </row>
    <row r="26" spans="2:17">
      <c r="B26" s="8" t="s">
        <v>134</v>
      </c>
      <c r="C26" s="15">
        <v>1114750</v>
      </c>
      <c r="D26" s="8" t="s">
        <v>125</v>
      </c>
      <c r="E26" s="8" t="s">
        <v>126</v>
      </c>
      <c r="F26" s="18">
        <v>0</v>
      </c>
      <c r="G26" s="18">
        <v>0</v>
      </c>
      <c r="H26" s="15">
        <v>3.82</v>
      </c>
      <c r="I26" s="8" t="s">
        <v>90</v>
      </c>
      <c r="J26" s="17">
        <v>0.03</v>
      </c>
      <c r="K26" s="10">
        <v>-2.9999999999999997E-4</v>
      </c>
      <c r="L26" s="9">
        <v>78514334</v>
      </c>
      <c r="M26" s="9">
        <v>126.62</v>
      </c>
      <c r="N26" s="9">
        <v>99414.85</v>
      </c>
      <c r="O26" s="10">
        <v>5.1000000000000004E-3</v>
      </c>
      <c r="P26" s="10">
        <f t="shared" si="0"/>
        <v>4.2610685252688539E-2</v>
      </c>
      <c r="Q26" s="10">
        <f>N26/'סיכום נכסי ההשקעה'!$C$48</f>
        <v>8.9888128113106147E-3</v>
      </c>
    </row>
    <row r="27" spans="2:17" ht="13.5" thickBot="1">
      <c r="B27" s="13" t="s">
        <v>135</v>
      </c>
      <c r="C27" s="14"/>
      <c r="D27" s="13"/>
      <c r="E27" s="13"/>
      <c r="F27" s="13"/>
      <c r="G27" s="13"/>
      <c r="H27" s="24">
        <v>12.26</v>
      </c>
      <c r="I27" s="13"/>
      <c r="K27" s="20">
        <v>9.9000000000000008E-3</v>
      </c>
      <c r="L27" s="19">
        <f>SUM(L18:L26)</f>
        <v>1221421566</v>
      </c>
      <c r="N27" s="19">
        <f>SUM(N18:N26)</f>
        <v>1899268.86</v>
      </c>
      <c r="P27" s="20">
        <f>SUM(P18:P26)</f>
        <v>0.81405491839189581</v>
      </c>
      <c r="Q27" s="20">
        <f>SUM(Q18:Q26)</f>
        <v>0.17172658069585486</v>
      </c>
    </row>
    <row r="28" spans="2:17" ht="13.5" thickTop="1"/>
    <row r="29" spans="2:17">
      <c r="B29" s="13" t="s">
        <v>136</v>
      </c>
      <c r="C29" s="14"/>
      <c r="D29" s="13"/>
      <c r="E29" s="13"/>
      <c r="F29" s="13"/>
      <c r="G29" s="13"/>
      <c r="I29" s="13"/>
    </row>
    <row r="30" spans="2:17">
      <c r="B30" s="8" t="s">
        <v>137</v>
      </c>
      <c r="C30" s="15">
        <v>8151219</v>
      </c>
      <c r="D30" s="8" t="s">
        <v>125</v>
      </c>
      <c r="E30" s="8" t="s">
        <v>126</v>
      </c>
      <c r="F30" s="18">
        <v>0</v>
      </c>
      <c r="G30" s="18">
        <v>0</v>
      </c>
      <c r="H30" s="15">
        <v>0.17</v>
      </c>
      <c r="I30" s="8" t="s">
        <v>90</v>
      </c>
      <c r="J30" s="18">
        <v>0</v>
      </c>
      <c r="K30" s="10">
        <v>5.9999999999999995E-4</v>
      </c>
      <c r="L30" s="9">
        <v>99551</v>
      </c>
      <c r="M30" s="9">
        <v>99.99</v>
      </c>
      <c r="N30" s="9">
        <v>99.55</v>
      </c>
      <c r="O30" s="10">
        <v>0</v>
      </c>
      <c r="P30" s="10">
        <f t="shared" ref="P30:P39" si="1">N30/$N$13</f>
        <v>4.2668612555419473E-5</v>
      </c>
      <c r="Q30" s="10">
        <f>N30/'סיכום נכסי ההשקעה'!$C$48</f>
        <v>9.0010326964831882E-6</v>
      </c>
    </row>
    <row r="31" spans="2:17">
      <c r="B31" s="8" t="s">
        <v>138</v>
      </c>
      <c r="C31" s="15">
        <v>8160210</v>
      </c>
      <c r="D31" s="8" t="s">
        <v>125</v>
      </c>
      <c r="E31" s="8" t="s">
        <v>126</v>
      </c>
      <c r="F31" s="18">
        <v>0</v>
      </c>
      <c r="G31" s="18">
        <v>0</v>
      </c>
      <c r="H31" s="15">
        <v>0.34</v>
      </c>
      <c r="I31" s="8" t="s">
        <v>90</v>
      </c>
      <c r="J31" s="18">
        <v>0</v>
      </c>
      <c r="K31" s="10">
        <v>8.9999999999999998E-4</v>
      </c>
      <c r="L31" s="9">
        <v>489448</v>
      </c>
      <c r="M31" s="9">
        <v>99.97</v>
      </c>
      <c r="N31" s="9">
        <v>489.3</v>
      </c>
      <c r="O31" s="10">
        <v>0</v>
      </c>
      <c r="P31" s="10">
        <f t="shared" si="1"/>
        <v>2.0972126693487441E-4</v>
      </c>
      <c r="Q31" s="10">
        <f>N31/'סיכום נכסי ההשקעה'!$C$48</f>
        <v>4.4241138105366389E-5</v>
      </c>
    </row>
    <row r="32" spans="2:17">
      <c r="B32" s="8" t="s">
        <v>139</v>
      </c>
      <c r="C32" s="15">
        <v>8160913</v>
      </c>
      <c r="D32" s="8" t="s">
        <v>125</v>
      </c>
      <c r="E32" s="8" t="s">
        <v>126</v>
      </c>
      <c r="F32" s="18">
        <v>0</v>
      </c>
      <c r="G32" s="18">
        <v>0</v>
      </c>
      <c r="H32" s="15">
        <v>0.94</v>
      </c>
      <c r="I32" s="8" t="s">
        <v>90</v>
      </c>
      <c r="J32" s="18">
        <v>0</v>
      </c>
      <c r="K32" s="10">
        <v>5.9999999999999995E-4</v>
      </c>
      <c r="L32" s="9">
        <v>2797000</v>
      </c>
      <c r="M32" s="9">
        <v>99.94</v>
      </c>
      <c r="N32" s="9">
        <v>2795.32</v>
      </c>
      <c r="O32" s="10">
        <v>2.9999999999999997E-4</v>
      </c>
      <c r="P32" s="10">
        <f t="shared" si="1"/>
        <v>1.1981157815009057E-3</v>
      </c>
      <c r="Q32" s="10">
        <f>N32/'סיכום נכסי ההשקעה'!$C$48</f>
        <v>2.5274501976025503E-4</v>
      </c>
    </row>
    <row r="33" spans="2:17">
      <c r="B33" s="8" t="s">
        <v>140</v>
      </c>
      <c r="C33" s="15">
        <v>1123272</v>
      </c>
      <c r="D33" s="8" t="s">
        <v>125</v>
      </c>
      <c r="E33" s="8" t="s">
        <v>126</v>
      </c>
      <c r="F33" s="18">
        <v>0</v>
      </c>
      <c r="G33" s="18">
        <v>0</v>
      </c>
      <c r="H33" s="15">
        <v>5.46</v>
      </c>
      <c r="I33" s="8" t="s">
        <v>90</v>
      </c>
      <c r="J33" s="17">
        <v>5.5E-2</v>
      </c>
      <c r="K33" s="10">
        <v>1.3899999999999999E-2</v>
      </c>
      <c r="L33" s="9">
        <v>30840000</v>
      </c>
      <c r="M33" s="9">
        <v>128.41999999999999</v>
      </c>
      <c r="N33" s="9">
        <v>39604.730000000003</v>
      </c>
      <c r="O33" s="10">
        <v>1.6999999999999999E-3</v>
      </c>
      <c r="P33" s="10">
        <f t="shared" si="1"/>
        <v>1.6975177094244082E-2</v>
      </c>
      <c r="Q33" s="10">
        <f>N33/'סיכום נכסי ההשקעה'!$C$48</f>
        <v>3.5809489670054107E-3</v>
      </c>
    </row>
    <row r="34" spans="2:17">
      <c r="B34" s="8" t="s">
        <v>141</v>
      </c>
      <c r="C34" s="15">
        <v>1125400</v>
      </c>
      <c r="D34" s="8" t="s">
        <v>125</v>
      </c>
      <c r="E34" s="8" t="s">
        <v>126</v>
      </c>
      <c r="F34" s="18">
        <v>0</v>
      </c>
      <c r="G34" s="18">
        <v>0</v>
      </c>
      <c r="H34" s="15">
        <v>15.87</v>
      </c>
      <c r="I34" s="8" t="s">
        <v>90</v>
      </c>
      <c r="J34" s="17">
        <v>5.5E-2</v>
      </c>
      <c r="K34" s="10">
        <v>3.2899999999999999E-2</v>
      </c>
      <c r="L34" s="9">
        <v>5370000</v>
      </c>
      <c r="M34" s="9">
        <v>142.25</v>
      </c>
      <c r="N34" s="9">
        <v>7638.82</v>
      </c>
      <c r="O34" s="10">
        <v>5.0000000000000001E-4</v>
      </c>
      <c r="P34" s="10">
        <f t="shared" si="1"/>
        <v>3.2741120136673971E-3</v>
      </c>
      <c r="Q34" s="10">
        <f>N34/'סיכום נכסי ההשקעה'!$C$48</f>
        <v>6.9068074919688307E-4</v>
      </c>
    </row>
    <row r="35" spans="2:17">
      <c r="B35" s="8" t="s">
        <v>142</v>
      </c>
      <c r="C35" s="15">
        <v>1126747</v>
      </c>
      <c r="D35" s="8" t="s">
        <v>125</v>
      </c>
      <c r="E35" s="8" t="s">
        <v>126</v>
      </c>
      <c r="F35" s="18">
        <v>0</v>
      </c>
      <c r="G35" s="18">
        <v>0</v>
      </c>
      <c r="H35" s="15">
        <v>6.55</v>
      </c>
      <c r="I35" s="8" t="s">
        <v>90</v>
      </c>
      <c r="J35" s="17">
        <v>4.2500000000000003E-2</v>
      </c>
      <c r="K35" s="10">
        <v>1.7000000000000001E-2</v>
      </c>
      <c r="L35" s="9">
        <v>148715</v>
      </c>
      <c r="M35" s="9">
        <v>119.92</v>
      </c>
      <c r="N35" s="9">
        <v>178.34</v>
      </c>
      <c r="O35" s="10">
        <v>0</v>
      </c>
      <c r="P35" s="10">
        <f t="shared" si="1"/>
        <v>7.6439179941069902E-5</v>
      </c>
      <c r="Q35" s="10">
        <f>N35/'סיכום נכסי ההשקעה'!$C$48</f>
        <v>1.6125004229942862E-5</v>
      </c>
    </row>
    <row r="36" spans="2:17">
      <c r="B36" s="8" t="s">
        <v>143</v>
      </c>
      <c r="C36" s="15">
        <v>1101575</v>
      </c>
      <c r="D36" s="8" t="s">
        <v>125</v>
      </c>
      <c r="E36" s="8" t="s">
        <v>126</v>
      </c>
      <c r="F36" s="18">
        <v>0</v>
      </c>
      <c r="G36" s="18">
        <v>0</v>
      </c>
      <c r="H36" s="15">
        <v>1.36</v>
      </c>
      <c r="I36" s="8" t="s">
        <v>90</v>
      </c>
      <c r="J36" s="17">
        <v>5.5E-2</v>
      </c>
      <c r="K36" s="10">
        <v>1.5E-3</v>
      </c>
      <c r="L36" s="9">
        <v>30550000</v>
      </c>
      <c r="M36" s="9">
        <v>110.8</v>
      </c>
      <c r="N36" s="9">
        <v>33849.4</v>
      </c>
      <c r="O36" s="10">
        <v>1.6999999999999999E-3</v>
      </c>
      <c r="P36" s="10">
        <f t="shared" si="1"/>
        <v>1.4508356944584791E-2</v>
      </c>
      <c r="Q36" s="10">
        <f>N36/'סיכום נכסי ההשקעה'!$C$48</f>
        <v>3.060568118094807E-3</v>
      </c>
    </row>
    <row r="37" spans="2:17">
      <c r="B37" s="8" t="s">
        <v>144</v>
      </c>
      <c r="C37" s="15">
        <v>1110907</v>
      </c>
      <c r="D37" s="8" t="s">
        <v>125</v>
      </c>
      <c r="E37" s="8" t="s">
        <v>126</v>
      </c>
      <c r="F37" s="18">
        <v>0</v>
      </c>
      <c r="G37" s="18">
        <v>0</v>
      </c>
      <c r="H37" s="15">
        <v>3.12</v>
      </c>
      <c r="I37" s="8" t="s">
        <v>90</v>
      </c>
      <c r="J37" s="17">
        <v>0.06</v>
      </c>
      <c r="K37" s="10">
        <v>5.3E-3</v>
      </c>
      <c r="L37" s="9">
        <v>54411812</v>
      </c>
      <c r="M37" s="9">
        <v>122</v>
      </c>
      <c r="N37" s="9">
        <v>66382.41</v>
      </c>
      <c r="O37" s="10">
        <v>3.0000000000000001E-3</v>
      </c>
      <c r="P37" s="10">
        <f t="shared" si="1"/>
        <v>2.8452489530738357E-2</v>
      </c>
      <c r="Q37" s="10">
        <f>N37/'סיכום נכסי ההשקעה'!$C$48</f>
        <v>6.0021119325098203E-3</v>
      </c>
    </row>
    <row r="38" spans="2:17">
      <c r="B38" s="8" t="s">
        <v>145</v>
      </c>
      <c r="C38" s="15">
        <v>1099456</v>
      </c>
      <c r="D38" s="8" t="s">
        <v>125</v>
      </c>
      <c r="E38" s="8" t="s">
        <v>126</v>
      </c>
      <c r="F38" s="18">
        <v>0</v>
      </c>
      <c r="G38" s="18">
        <v>0</v>
      </c>
      <c r="H38" s="15">
        <v>8.43</v>
      </c>
      <c r="I38" s="8" t="s">
        <v>90</v>
      </c>
      <c r="J38" s="17">
        <v>6.25E-2</v>
      </c>
      <c r="K38" s="10">
        <v>2.2499999999999999E-2</v>
      </c>
      <c r="L38" s="9">
        <v>191944000</v>
      </c>
      <c r="M38" s="9">
        <v>144.61000000000001</v>
      </c>
      <c r="N38" s="9">
        <v>277570.21999999997</v>
      </c>
      <c r="O38" s="10">
        <v>1.15E-2</v>
      </c>
      <c r="P38" s="10">
        <f t="shared" si="1"/>
        <v>0.11897073002614308</v>
      </c>
      <c r="Q38" s="10">
        <f>N38/'סיכום נכסי ההשקעה'!$C$48</f>
        <v>2.5097123312807952E-2</v>
      </c>
    </row>
    <row r="39" spans="2:17">
      <c r="B39" s="8" t="s">
        <v>146</v>
      </c>
      <c r="C39" s="15">
        <v>1122019</v>
      </c>
      <c r="D39" s="8" t="s">
        <v>125</v>
      </c>
      <c r="E39" s="8" t="s">
        <v>126</v>
      </c>
      <c r="F39" s="18">
        <v>0</v>
      </c>
      <c r="G39" s="18">
        <v>0</v>
      </c>
      <c r="H39" s="15">
        <v>0.92</v>
      </c>
      <c r="I39" s="8" t="s">
        <v>90</v>
      </c>
      <c r="J39" s="17">
        <v>4.2500000000000003E-2</v>
      </c>
      <c r="K39" s="10">
        <v>1E-3</v>
      </c>
      <c r="L39" s="9">
        <v>5010821</v>
      </c>
      <c r="M39" s="9">
        <v>104.17</v>
      </c>
      <c r="N39" s="9">
        <v>5219.7700000000004</v>
      </c>
      <c r="O39" s="10">
        <v>2.9999999999999997E-4</v>
      </c>
      <c r="P39" s="10">
        <f t="shared" si="1"/>
        <v>2.2372711577940928E-3</v>
      </c>
      <c r="Q39" s="10">
        <f>N39/'סיכום נכסי ההשקעה'!$C$48</f>
        <v>4.7195701093040736E-4</v>
      </c>
    </row>
    <row r="40" spans="2:17" ht="13.5" thickBot="1">
      <c r="B40" s="13" t="s">
        <v>147</v>
      </c>
      <c r="C40" s="14"/>
      <c r="D40" s="13"/>
      <c r="E40" s="13"/>
      <c r="F40" s="13"/>
      <c r="G40" s="13"/>
      <c r="H40" s="14">
        <v>6.78</v>
      </c>
      <c r="I40" s="13"/>
      <c r="K40" s="16">
        <v>1.72E-2</v>
      </c>
      <c r="L40" s="19">
        <f>SUM(L30:L39)</f>
        <v>321661347</v>
      </c>
      <c r="N40" s="19">
        <f>SUM(N30:N39)</f>
        <v>433827.86</v>
      </c>
      <c r="P40" s="20">
        <f>SUM(P30:P39)</f>
        <v>0.18594508160810408</v>
      </c>
      <c r="Q40" s="20">
        <f>SUM(Q30:Q39)</f>
        <v>3.9225502285337326E-2</v>
      </c>
    </row>
    <row r="41" spans="2:17" ht="13.5" thickTop="1"/>
    <row r="42" spans="2:17">
      <c r="B42" s="13" t="s">
        <v>148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0">
        <f t="shared" ref="P42" si="2">N42/$N$13</f>
        <v>0</v>
      </c>
      <c r="Q42" s="10">
        <f>N42/'סיכום נכסי ההשקעה'!$C$48</f>
        <v>0</v>
      </c>
    </row>
    <row r="43" spans="2:17" ht="13.5" thickBot="1">
      <c r="B43" s="13" t="s">
        <v>149</v>
      </c>
      <c r="C43" s="14"/>
      <c r="D43" s="13"/>
      <c r="E43" s="13"/>
      <c r="F43" s="13"/>
      <c r="G43" s="13"/>
      <c r="I43" s="13"/>
      <c r="L43" s="19">
        <f>L42</f>
        <v>0</v>
      </c>
      <c r="N43" s="19">
        <f>N42</f>
        <v>0</v>
      </c>
      <c r="P43" s="20">
        <f>P42</f>
        <v>0</v>
      </c>
      <c r="Q43" s="20">
        <f>Q42</f>
        <v>0</v>
      </c>
    </row>
    <row r="44" spans="2:17" ht="13.5" thickTop="1"/>
    <row r="45" spans="2:17" ht="13.5" thickBot="1">
      <c r="B45" s="4" t="s">
        <v>150</v>
      </c>
      <c r="C45" s="12"/>
      <c r="D45" s="4"/>
      <c r="E45" s="4"/>
      <c r="F45" s="4"/>
      <c r="G45" s="4"/>
      <c r="H45" s="25">
        <v>11.24</v>
      </c>
      <c r="I45" s="4"/>
      <c r="K45" s="23">
        <v>1.12E-2</v>
      </c>
      <c r="L45" s="22">
        <f>L27+L40+L43</f>
        <v>1543082913</v>
      </c>
      <c r="N45" s="22">
        <f>N27+N40+N43</f>
        <v>2333096.7200000002</v>
      </c>
      <c r="P45" s="23">
        <f>P27+P40+P43</f>
        <v>0.99999999999999989</v>
      </c>
      <c r="Q45" s="23">
        <f>Q27+Q40+Q43</f>
        <v>0.2109520829811922</v>
      </c>
    </row>
    <row r="46" spans="2:17" ht="13.5" thickTop="1"/>
    <row r="48" spans="2:17">
      <c r="B48" s="4" t="s">
        <v>151</v>
      </c>
      <c r="C48" s="12"/>
      <c r="D48" s="4"/>
      <c r="E48" s="4"/>
      <c r="F48" s="4"/>
      <c r="G48" s="4"/>
      <c r="I48" s="4"/>
    </row>
    <row r="49" spans="2:17">
      <c r="B49" s="13" t="s">
        <v>152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0">
        <f t="shared" ref="P49" si="3">N49/$N$13</f>
        <v>0</v>
      </c>
      <c r="Q49" s="10">
        <f>N49/'סיכום נכסי ההשקעה'!$C$48</f>
        <v>0</v>
      </c>
    </row>
    <row r="50" spans="2:17" ht="13.5" thickBot="1">
      <c r="B50" s="13" t="s">
        <v>153</v>
      </c>
      <c r="C50" s="14"/>
      <c r="D50" s="13"/>
      <c r="E50" s="13"/>
      <c r="F50" s="13"/>
      <c r="G50" s="13"/>
      <c r="I50" s="13"/>
      <c r="L50" s="19">
        <f>L49</f>
        <v>0</v>
      </c>
      <c r="N50" s="19">
        <f>N49</f>
        <v>0</v>
      </c>
      <c r="P50" s="20">
        <f>P49</f>
        <v>0</v>
      </c>
      <c r="Q50" s="20">
        <f>Q49</f>
        <v>0</v>
      </c>
    </row>
    <row r="51" spans="2:17" ht="13.5" thickTop="1"/>
    <row r="52" spans="2:17">
      <c r="B52" s="13" t="s">
        <v>154</v>
      </c>
      <c r="C52" s="18">
        <v>0</v>
      </c>
      <c r="D52" s="18">
        <v>0</v>
      </c>
      <c r="E52" s="18">
        <v>0</v>
      </c>
      <c r="F52" s="18">
        <v>0</v>
      </c>
      <c r="G52" s="18">
        <v>0</v>
      </c>
      <c r="H52" s="18">
        <v>0</v>
      </c>
      <c r="I52" s="18">
        <v>0</v>
      </c>
      <c r="J52" s="18">
        <v>0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  <c r="P52" s="10">
        <f t="shared" ref="P52" si="4">N52/$N$13</f>
        <v>0</v>
      </c>
      <c r="Q52" s="10">
        <f>N52/'סיכום נכסי ההשקעה'!$C$48</f>
        <v>0</v>
      </c>
    </row>
    <row r="53" spans="2:17" ht="13.5" thickBot="1">
      <c r="B53" s="13" t="s">
        <v>155</v>
      </c>
      <c r="C53" s="14"/>
      <c r="D53" s="13"/>
      <c r="E53" s="13"/>
      <c r="F53" s="13"/>
      <c r="G53" s="13"/>
      <c r="I53" s="13"/>
      <c r="L53" s="19">
        <f>L52</f>
        <v>0</v>
      </c>
      <c r="N53" s="19">
        <f>N52</f>
        <v>0</v>
      </c>
      <c r="P53" s="20">
        <f>P52</f>
        <v>0</v>
      </c>
      <c r="Q53" s="20">
        <f>Q52</f>
        <v>0</v>
      </c>
    </row>
    <row r="54" spans="2:17" ht="13.5" thickTop="1"/>
    <row r="55" spans="2:17" ht="13.5" thickBot="1">
      <c r="B55" s="4" t="s">
        <v>156</v>
      </c>
      <c r="C55" s="12"/>
      <c r="D55" s="4"/>
      <c r="E55" s="4"/>
      <c r="F55" s="4"/>
      <c r="G55" s="4"/>
      <c r="I55" s="4"/>
      <c r="L55" s="22">
        <f>L50+L53</f>
        <v>0</v>
      </c>
      <c r="N55" s="22">
        <f>N50+N53</f>
        <v>0</v>
      </c>
      <c r="P55" s="23">
        <f>P50+P53</f>
        <v>0</v>
      </c>
      <c r="Q55" s="23">
        <f>Q50+Q53</f>
        <v>0</v>
      </c>
    </row>
    <row r="56" spans="2:17" ht="13.5" thickTop="1"/>
    <row r="59" spans="2:17">
      <c r="B59" s="8" t="s">
        <v>109</v>
      </c>
      <c r="C59" s="15"/>
      <c r="D59" s="8"/>
      <c r="E59" s="8"/>
      <c r="F59" s="8"/>
      <c r="G59" s="8"/>
      <c r="I59" s="8"/>
    </row>
    <row r="63" spans="2:17">
      <c r="B63" s="2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6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2" spans="2:16" ht="18">
      <c r="B2" s="1" t="s">
        <v>0</v>
      </c>
    </row>
    <row r="4" spans="2:16" ht="18">
      <c r="B4" s="1" t="s">
        <v>1450</v>
      </c>
    </row>
    <row r="6" spans="2:16">
      <c r="B6" s="2" t="s">
        <v>2</v>
      </c>
    </row>
    <row r="9" spans="2:16">
      <c r="B9" s="4" t="s">
        <v>73</v>
      </c>
      <c r="C9" s="4" t="s">
        <v>74</v>
      </c>
      <c r="D9" s="4" t="s">
        <v>159</v>
      </c>
      <c r="E9" s="4" t="s">
        <v>76</v>
      </c>
      <c r="F9" s="4" t="s">
        <v>77</v>
      </c>
      <c r="G9" s="4" t="s">
        <v>112</v>
      </c>
      <c r="H9" s="4" t="s">
        <v>113</v>
      </c>
      <c r="I9" s="4" t="s">
        <v>78</v>
      </c>
      <c r="J9" s="4" t="s">
        <v>79</v>
      </c>
      <c r="K9" s="4" t="s">
        <v>1447</v>
      </c>
      <c r="L9" s="4" t="s">
        <v>114</v>
      </c>
      <c r="M9" s="4" t="s">
        <v>1448</v>
      </c>
      <c r="N9" s="4" t="s">
        <v>115</v>
      </c>
      <c r="O9" s="4" t="s">
        <v>116</v>
      </c>
      <c r="P9" s="4" t="s">
        <v>83</v>
      </c>
    </row>
    <row r="10" spans="2:16">
      <c r="B10" s="5"/>
      <c r="C10" s="5"/>
      <c r="D10" s="5"/>
      <c r="E10" s="5"/>
      <c r="F10" s="5"/>
      <c r="G10" s="5" t="s">
        <v>117</v>
      </c>
      <c r="H10" s="5" t="s">
        <v>118</v>
      </c>
      <c r="I10" s="5"/>
      <c r="J10" s="5" t="s">
        <v>84</v>
      </c>
      <c r="K10" s="5" t="s">
        <v>84</v>
      </c>
      <c r="L10" s="5" t="s">
        <v>119</v>
      </c>
      <c r="M10" s="5" t="s">
        <v>85</v>
      </c>
      <c r="N10" s="5" t="s">
        <v>84</v>
      </c>
      <c r="O10" s="5" t="s">
        <v>84</v>
      </c>
      <c r="P10" s="5" t="s">
        <v>84</v>
      </c>
    </row>
    <row r="13" spans="2:16" ht="13.5" thickBot="1">
      <c r="B13" s="4" t="s">
        <v>1226</v>
      </c>
      <c r="C13" s="12"/>
      <c r="D13" s="4"/>
      <c r="E13" s="4"/>
      <c r="F13" s="4"/>
      <c r="G13" s="4"/>
      <c r="I13" s="4"/>
      <c r="L13" s="22">
        <f>L44+L48</f>
        <v>0</v>
      </c>
      <c r="M13" s="22">
        <f>M44+M48</f>
        <v>0</v>
      </c>
      <c r="O13" s="23">
        <f>O44+O48</f>
        <v>0</v>
      </c>
      <c r="P13" s="23">
        <f>P44+P48</f>
        <v>0</v>
      </c>
    </row>
    <row r="14" spans="2:16" ht="13.5" thickTop="1"/>
    <row r="16" spans="2:16">
      <c r="B16" s="4" t="s">
        <v>1227</v>
      </c>
      <c r="C16" s="12"/>
      <c r="D16" s="4"/>
      <c r="E16" s="4"/>
      <c r="F16" s="4"/>
      <c r="G16" s="4"/>
      <c r="I16" s="4"/>
    </row>
    <row r="17" spans="2:16">
      <c r="B17" s="13" t="s">
        <v>1228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21">
        <v>0</v>
      </c>
      <c r="P17" s="21">
        <f>M17/'סיכום נכסי ההשקעה'!$C$48</f>
        <v>0</v>
      </c>
    </row>
    <row r="18" spans="2:16" ht="13.5" thickBot="1">
      <c r="B18" s="13" t="s">
        <v>1231</v>
      </c>
      <c r="C18" s="14"/>
      <c r="D18" s="13"/>
      <c r="E18" s="13"/>
      <c r="F18" s="13"/>
      <c r="G18" s="13"/>
      <c r="I18" s="13"/>
      <c r="L18" s="19">
        <f>L17</f>
        <v>0</v>
      </c>
      <c r="M18" s="19">
        <f>M17</f>
        <v>0</v>
      </c>
      <c r="O18" s="20">
        <f>O17</f>
        <v>0</v>
      </c>
      <c r="P18" s="20">
        <f>P17</f>
        <v>0</v>
      </c>
    </row>
    <row r="19" spans="2:16" ht="13.5" thickTop="1"/>
    <row r="20" spans="2:16">
      <c r="B20" s="13" t="s">
        <v>1232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21">
        <v>0</v>
      </c>
      <c r="P20" s="21">
        <f>M20/'סיכום נכסי ההשקעה'!$C$48</f>
        <v>0</v>
      </c>
    </row>
    <row r="21" spans="2:16" ht="13.5" thickBot="1">
      <c r="B21" s="13" t="s">
        <v>1233</v>
      </c>
      <c r="C21" s="35"/>
      <c r="D21" s="34"/>
      <c r="E21" s="34"/>
      <c r="F21" s="34"/>
      <c r="G21" s="34"/>
      <c r="H21" s="30"/>
      <c r="I21" s="34"/>
      <c r="J21" s="30"/>
      <c r="K21" s="30"/>
      <c r="L21" s="19">
        <f>L20</f>
        <v>0</v>
      </c>
      <c r="M21" s="19">
        <f>M20</f>
        <v>0</v>
      </c>
      <c r="N21" s="30"/>
      <c r="O21" s="20">
        <f>O20</f>
        <v>0</v>
      </c>
      <c r="P21" s="20">
        <f>P20</f>
        <v>0</v>
      </c>
    </row>
    <row r="22" spans="2:16" ht="13.5" thickTop="1"/>
    <row r="23" spans="2:16">
      <c r="B23" s="13" t="s">
        <v>1234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21">
        <v>0</v>
      </c>
      <c r="P23" s="21">
        <f>M23/'סיכום נכסי ההשקעה'!$C$48</f>
        <v>0</v>
      </c>
    </row>
    <row r="24" spans="2:16" ht="13.5" thickBot="1">
      <c r="B24" s="13" t="s">
        <v>1235</v>
      </c>
      <c r="C24" s="35"/>
      <c r="D24" s="34"/>
      <c r="E24" s="34"/>
      <c r="F24" s="34"/>
      <c r="G24" s="34"/>
      <c r="H24" s="30"/>
      <c r="I24" s="34"/>
      <c r="J24" s="30"/>
      <c r="K24" s="30"/>
      <c r="L24" s="19">
        <f>L23</f>
        <v>0</v>
      </c>
      <c r="M24" s="19">
        <f>M23</f>
        <v>0</v>
      </c>
      <c r="N24" s="30"/>
      <c r="O24" s="20">
        <f>O23</f>
        <v>0</v>
      </c>
      <c r="P24" s="20">
        <f>P23</f>
        <v>0</v>
      </c>
    </row>
    <row r="25" spans="2:16" ht="13.5" thickTop="1"/>
    <row r="26" spans="2:16">
      <c r="B26" s="13" t="s">
        <v>1236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21">
        <v>0</v>
      </c>
      <c r="P26" s="21">
        <f>M26/'סיכום נכסי ההשקעה'!$C$48</f>
        <v>0</v>
      </c>
    </row>
    <row r="27" spans="2:16" ht="13.5" thickBot="1">
      <c r="B27" s="13" t="s">
        <v>1345</v>
      </c>
      <c r="C27" s="35"/>
      <c r="D27" s="34"/>
      <c r="E27" s="34"/>
      <c r="F27" s="34"/>
      <c r="G27" s="34"/>
      <c r="H27" s="30"/>
      <c r="I27" s="34"/>
      <c r="J27" s="30"/>
      <c r="K27" s="30"/>
      <c r="L27" s="19">
        <f>L26</f>
        <v>0</v>
      </c>
      <c r="M27" s="19">
        <f>M26</f>
        <v>0</v>
      </c>
      <c r="N27" s="30"/>
      <c r="O27" s="20">
        <f>O26</f>
        <v>0</v>
      </c>
      <c r="P27" s="20">
        <f>P26</f>
        <v>0</v>
      </c>
    </row>
    <row r="28" spans="2:16" ht="13.5" thickTop="1"/>
    <row r="29" spans="2:16">
      <c r="B29" s="13" t="s">
        <v>1346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21">
        <v>0</v>
      </c>
      <c r="P29" s="21">
        <f>M29/'סיכום נכסי ההשקעה'!$C$48</f>
        <v>0</v>
      </c>
    </row>
    <row r="30" spans="2:16" ht="13.5" thickBot="1">
      <c r="B30" s="13" t="s">
        <v>1347</v>
      </c>
      <c r="C30" s="35"/>
      <c r="D30" s="34"/>
      <c r="E30" s="34"/>
      <c r="F30" s="34"/>
      <c r="G30" s="34"/>
      <c r="H30" s="30"/>
      <c r="I30" s="34"/>
      <c r="J30" s="30"/>
      <c r="K30" s="30"/>
      <c r="L30" s="19">
        <f>L29</f>
        <v>0</v>
      </c>
      <c r="M30" s="19">
        <f>M29</f>
        <v>0</v>
      </c>
      <c r="N30" s="30"/>
      <c r="O30" s="20">
        <f>O29</f>
        <v>0</v>
      </c>
      <c r="P30" s="20">
        <f>P29</f>
        <v>0</v>
      </c>
    </row>
    <row r="31" spans="2:16" ht="13.5" thickTop="1"/>
    <row r="32" spans="2:16">
      <c r="B32" s="13" t="s">
        <v>1348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21">
        <v>0</v>
      </c>
      <c r="P32" s="21">
        <f>M32/'סיכום נכסי ההשקעה'!$C$48</f>
        <v>0</v>
      </c>
    </row>
    <row r="33" spans="2:16" ht="13.5" thickBot="1">
      <c r="B33" s="13" t="s">
        <v>1349</v>
      </c>
      <c r="C33" s="35"/>
      <c r="D33" s="34"/>
      <c r="E33" s="34"/>
      <c r="F33" s="34"/>
      <c r="G33" s="34"/>
      <c r="H33" s="30"/>
      <c r="I33" s="34"/>
      <c r="J33" s="30"/>
      <c r="K33" s="30"/>
      <c r="L33" s="19">
        <f>L32</f>
        <v>0</v>
      </c>
      <c r="M33" s="19">
        <f>M32</f>
        <v>0</v>
      </c>
      <c r="N33" s="30"/>
      <c r="O33" s="20">
        <f>O32</f>
        <v>0</v>
      </c>
      <c r="P33" s="20">
        <f>P32</f>
        <v>0</v>
      </c>
    </row>
    <row r="34" spans="2:16" ht="13.5" thickTop="1"/>
    <row r="35" spans="2:16">
      <c r="B35" s="13" t="s">
        <v>1350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21">
        <v>0</v>
      </c>
      <c r="P35" s="21">
        <f>M35/'סיכום נכסי ההשקעה'!$C$48</f>
        <v>0</v>
      </c>
    </row>
    <row r="36" spans="2:16" ht="13.5" thickBot="1">
      <c r="B36" s="13" t="s">
        <v>1351</v>
      </c>
      <c r="C36" s="35"/>
      <c r="D36" s="34"/>
      <c r="E36" s="34"/>
      <c r="F36" s="34"/>
      <c r="G36" s="34"/>
      <c r="H36" s="30"/>
      <c r="I36" s="34"/>
      <c r="J36" s="30"/>
      <c r="K36" s="30"/>
      <c r="L36" s="19">
        <f>L35</f>
        <v>0</v>
      </c>
      <c r="M36" s="19">
        <f>M35</f>
        <v>0</v>
      </c>
      <c r="N36" s="30"/>
      <c r="O36" s="20">
        <f>O35</f>
        <v>0</v>
      </c>
      <c r="P36" s="20">
        <f>P35</f>
        <v>0</v>
      </c>
    </row>
    <row r="37" spans="2:16" ht="13.5" thickTop="1"/>
    <row r="38" spans="2:16">
      <c r="B38" s="13" t="s">
        <v>1352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1">
        <v>0</v>
      </c>
      <c r="P38" s="21">
        <f>M38/'סיכום נכסי ההשקעה'!$C$48</f>
        <v>0</v>
      </c>
    </row>
    <row r="39" spans="2:16" ht="13.5" thickBot="1">
      <c r="B39" s="13" t="s">
        <v>1353</v>
      </c>
      <c r="C39" s="35"/>
      <c r="D39" s="34"/>
      <c r="E39" s="34"/>
      <c r="F39" s="34"/>
      <c r="G39" s="34"/>
      <c r="H39" s="30"/>
      <c r="I39" s="34"/>
      <c r="J39" s="30"/>
      <c r="K39" s="30"/>
      <c r="L39" s="19">
        <f>L38</f>
        <v>0</v>
      </c>
      <c r="M39" s="19">
        <f>M38</f>
        <v>0</v>
      </c>
      <c r="N39" s="30"/>
      <c r="O39" s="20">
        <f>O38</f>
        <v>0</v>
      </c>
      <c r="P39" s="20">
        <f>P38</f>
        <v>0</v>
      </c>
    </row>
    <row r="40" spans="2:16" ht="13.5" thickTop="1"/>
    <row r="41" spans="2:16">
      <c r="B41" s="13" t="s">
        <v>1354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21">
        <v>0</v>
      </c>
      <c r="P41" s="21">
        <f>M41/'סיכום נכסי ההשקעה'!$C$48</f>
        <v>0</v>
      </c>
    </row>
    <row r="42" spans="2:16" ht="13.5" thickBot="1">
      <c r="B42" s="13" t="s">
        <v>1362</v>
      </c>
      <c r="C42" s="35"/>
      <c r="D42" s="34"/>
      <c r="E42" s="34"/>
      <c r="F42" s="34"/>
      <c r="G42" s="34"/>
      <c r="H42" s="30"/>
      <c r="I42" s="34"/>
      <c r="J42" s="30"/>
      <c r="K42" s="30"/>
      <c r="L42" s="19">
        <f>L41</f>
        <v>0</v>
      </c>
      <c r="M42" s="19">
        <f>M41</f>
        <v>0</v>
      </c>
      <c r="N42" s="30"/>
      <c r="O42" s="20">
        <f>O41</f>
        <v>0</v>
      </c>
      <c r="P42" s="20">
        <f>P41</f>
        <v>0</v>
      </c>
    </row>
    <row r="43" spans="2:16" ht="13.5" thickTop="1"/>
    <row r="44" spans="2:16" ht="13.5" thickBot="1">
      <c r="B44" s="4" t="s">
        <v>1363</v>
      </c>
      <c r="C44" s="12"/>
      <c r="D44" s="4"/>
      <c r="E44" s="4"/>
      <c r="F44" s="4"/>
      <c r="G44" s="4"/>
      <c r="I44" s="4"/>
      <c r="L44" s="22">
        <f>L18+L21+L24+L27+L30+L33+L36+L39+L42</f>
        <v>0</v>
      </c>
      <c r="M44" s="22">
        <f>M18+M21+M24+M27+M30+M33+M36+M39+M42</f>
        <v>0</v>
      </c>
      <c r="O44" s="23">
        <f>O18+O21+O24+O27+O30+O33+O36+O39+O42</f>
        <v>0</v>
      </c>
      <c r="P44" s="23">
        <f>P18+P21+P24+P27+P30+P33+P36+P39+P42</f>
        <v>0</v>
      </c>
    </row>
    <row r="45" spans="2:16" ht="13.5" thickTop="1"/>
    <row r="47" spans="2:16">
      <c r="B47" s="4" t="s">
        <v>1422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21">
        <v>0</v>
      </c>
      <c r="P47" s="21">
        <f>M47/'סיכום נכסי ההשקעה'!$C$48</f>
        <v>0</v>
      </c>
    </row>
    <row r="48" spans="2:16" ht="13.5" thickBot="1">
      <c r="B48" s="4" t="s">
        <v>1425</v>
      </c>
      <c r="C48" s="12"/>
      <c r="D48" s="4"/>
      <c r="E48" s="4"/>
      <c r="F48" s="4"/>
      <c r="G48" s="4"/>
      <c r="I48" s="4"/>
      <c r="L48" s="22">
        <f>L47</f>
        <v>0</v>
      </c>
      <c r="M48" s="22">
        <f>M47</f>
        <v>0</v>
      </c>
      <c r="O48" s="23">
        <f>O47</f>
        <v>0</v>
      </c>
      <c r="P48" s="23">
        <f>P47</f>
        <v>0</v>
      </c>
    </row>
    <row r="49" spans="2:9" ht="13.5" thickTop="1"/>
    <row r="52" spans="2:9">
      <c r="B52" s="8" t="s">
        <v>109</v>
      </c>
      <c r="C52" s="15"/>
      <c r="D52" s="8"/>
      <c r="E52" s="8"/>
      <c r="F52" s="8"/>
      <c r="G52" s="8"/>
      <c r="I52" s="8"/>
    </row>
    <row r="56" spans="2:9">
      <c r="B56" s="2"/>
    </row>
  </sheetData>
  <pageMargins left="0.75" right="0.75" top="1" bottom="1" header="0.5" footer="0.5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2" spans="2:20" ht="18">
      <c r="B2" s="1" t="s">
        <v>0</v>
      </c>
    </row>
    <row r="4" spans="2:20" ht="18">
      <c r="B4" s="1" t="s">
        <v>157</v>
      </c>
    </row>
    <row r="6" spans="2:20">
      <c r="B6" s="2" t="s">
        <v>2</v>
      </c>
    </row>
    <row r="9" spans="2:20">
      <c r="B9" s="4" t="s">
        <v>73</v>
      </c>
      <c r="C9" s="4" t="s">
        <v>74</v>
      </c>
      <c r="D9" s="4" t="s">
        <v>111</v>
      </c>
      <c r="E9" s="4" t="s">
        <v>158</v>
      </c>
      <c r="F9" s="4" t="s">
        <v>75</v>
      </c>
      <c r="G9" s="4" t="s">
        <v>159</v>
      </c>
      <c r="H9" s="4" t="s">
        <v>76</v>
      </c>
      <c r="I9" s="4" t="s">
        <v>77</v>
      </c>
      <c r="J9" s="4" t="s">
        <v>112</v>
      </c>
      <c r="K9" s="4" t="s">
        <v>113</v>
      </c>
      <c r="L9" s="4" t="s">
        <v>78</v>
      </c>
      <c r="M9" s="4" t="s">
        <v>79</v>
      </c>
      <c r="N9" s="4" t="s">
        <v>80</v>
      </c>
      <c r="O9" s="4" t="s">
        <v>114</v>
      </c>
      <c r="P9" s="4" t="s">
        <v>41</v>
      </c>
      <c r="Q9" s="4" t="s">
        <v>81</v>
      </c>
      <c r="R9" s="4" t="s">
        <v>115</v>
      </c>
      <c r="S9" s="4" t="s">
        <v>116</v>
      </c>
      <c r="T9" s="4" t="s">
        <v>83</v>
      </c>
    </row>
    <row r="10" spans="2:20">
      <c r="B10" s="5"/>
      <c r="C10" s="5"/>
      <c r="D10" s="5"/>
      <c r="E10" s="5"/>
      <c r="F10" s="5"/>
      <c r="G10" s="5"/>
      <c r="H10" s="5"/>
      <c r="I10" s="5"/>
      <c r="J10" s="5" t="s">
        <v>117</v>
      </c>
      <c r="K10" s="5" t="s">
        <v>118</v>
      </c>
      <c r="L10" s="5"/>
      <c r="M10" s="5" t="s">
        <v>84</v>
      </c>
      <c r="N10" s="5" t="s">
        <v>84</v>
      </c>
      <c r="O10" s="5" t="s">
        <v>119</v>
      </c>
      <c r="P10" s="5" t="s">
        <v>120</v>
      </c>
      <c r="Q10" s="5" t="s">
        <v>85</v>
      </c>
      <c r="R10" s="5" t="s">
        <v>84</v>
      </c>
      <c r="S10" s="5" t="s">
        <v>84</v>
      </c>
      <c r="T10" s="5" t="s">
        <v>84</v>
      </c>
    </row>
    <row r="13" spans="2:20" ht="13.5" thickBot="1">
      <c r="B13" s="4" t="s">
        <v>160</v>
      </c>
      <c r="C13" s="12"/>
      <c r="D13" s="4"/>
      <c r="E13" s="4"/>
      <c r="F13" s="4"/>
      <c r="G13" s="4"/>
      <c r="H13" s="4"/>
      <c r="I13" s="4"/>
      <c r="J13" s="4"/>
      <c r="L13" s="4"/>
      <c r="O13" s="22">
        <f>O29+O39</f>
        <v>0</v>
      </c>
      <c r="Q13" s="22">
        <f>Q29+Q39</f>
        <v>0</v>
      </c>
      <c r="S13" s="23">
        <f>S29+S39</f>
        <v>0</v>
      </c>
      <c r="T13" s="23">
        <f>T29+T39</f>
        <v>0</v>
      </c>
    </row>
    <row r="14" spans="2:20" ht="13.5" thickTop="1"/>
    <row r="16" spans="2:20">
      <c r="B16" s="4" t="s">
        <v>161</v>
      </c>
      <c r="C16" s="12"/>
      <c r="D16" s="4"/>
      <c r="E16" s="4"/>
      <c r="F16" s="4"/>
      <c r="G16" s="4"/>
      <c r="H16" s="4"/>
      <c r="I16" s="4"/>
      <c r="J16" s="4"/>
      <c r="L16" s="4"/>
    </row>
    <row r="17" spans="2:20">
      <c r="B17" s="13" t="s">
        <v>162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0">
        <v>0</v>
      </c>
      <c r="T17" s="21">
        <f>Q17/'סיכום נכסי ההשקעה'!$C$48</f>
        <v>0</v>
      </c>
    </row>
    <row r="18" spans="2:20" ht="13.5" thickBot="1">
      <c r="B18" s="13" t="s">
        <v>163</v>
      </c>
      <c r="C18" s="14"/>
      <c r="D18" s="13"/>
      <c r="E18" s="13"/>
      <c r="F18" s="13"/>
      <c r="G18" s="13"/>
      <c r="H18" s="13"/>
      <c r="I18" s="13"/>
      <c r="J18" s="13"/>
      <c r="L18" s="13"/>
      <c r="O18" s="19">
        <f>O17</f>
        <v>0</v>
      </c>
      <c r="Q18" s="19">
        <f>Q17</f>
        <v>0</v>
      </c>
      <c r="S18" s="20">
        <f>S17</f>
        <v>0</v>
      </c>
      <c r="T18" s="20">
        <f>T17</f>
        <v>0</v>
      </c>
    </row>
    <row r="19" spans="2:20" ht="13.5" thickTop="1"/>
    <row r="20" spans="2:20">
      <c r="B20" s="13" t="s">
        <v>164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0</v>
      </c>
      <c r="S20" s="10">
        <v>0</v>
      </c>
      <c r="T20" s="21">
        <f>Q20/'סיכום נכסי ההשקעה'!$C$48</f>
        <v>0</v>
      </c>
    </row>
    <row r="21" spans="2:20" ht="13.5" thickBot="1">
      <c r="B21" s="13" t="s">
        <v>165</v>
      </c>
      <c r="C21" s="14"/>
      <c r="D21" s="13"/>
      <c r="E21" s="13"/>
      <c r="F21" s="13"/>
      <c r="G21" s="13"/>
      <c r="H21" s="13"/>
      <c r="I21" s="13"/>
      <c r="J21" s="13"/>
      <c r="L21" s="13"/>
      <c r="O21" s="19">
        <f>O20</f>
        <v>0</v>
      </c>
      <c r="Q21" s="19">
        <f>Q20</f>
        <v>0</v>
      </c>
      <c r="S21" s="20">
        <f>S20</f>
        <v>0</v>
      </c>
      <c r="T21" s="20">
        <f>T20</f>
        <v>0</v>
      </c>
    </row>
    <row r="22" spans="2:20" ht="13.5" thickTop="1"/>
    <row r="23" spans="2:20">
      <c r="B23" s="13" t="s">
        <v>166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0">
        <v>0</v>
      </c>
      <c r="T23" s="21">
        <f>Q23/'סיכום נכסי ההשקעה'!$C$48</f>
        <v>0</v>
      </c>
    </row>
    <row r="24" spans="2:20" ht="13.5" thickBot="1">
      <c r="B24" s="13" t="s">
        <v>167</v>
      </c>
      <c r="C24" s="14"/>
      <c r="D24" s="13"/>
      <c r="E24" s="13"/>
      <c r="F24" s="13"/>
      <c r="G24" s="13"/>
      <c r="H24" s="13"/>
      <c r="I24" s="13"/>
      <c r="J24" s="13"/>
      <c r="L24" s="13"/>
      <c r="O24" s="19">
        <f>O23</f>
        <v>0</v>
      </c>
      <c r="Q24" s="19">
        <f>Q23</f>
        <v>0</v>
      </c>
      <c r="S24" s="20">
        <f>S23</f>
        <v>0</v>
      </c>
      <c r="T24" s="20">
        <f>T23</f>
        <v>0</v>
      </c>
    </row>
    <row r="25" spans="2:20" ht="13.5" thickTop="1"/>
    <row r="26" spans="2:20">
      <c r="B26" s="13" t="s">
        <v>168</v>
      </c>
      <c r="C26" s="18">
        <v>0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0">
        <v>0</v>
      </c>
      <c r="T26" s="21">
        <f>Q26/'סיכום נכסי ההשקעה'!$C$48</f>
        <v>0</v>
      </c>
    </row>
    <row r="27" spans="2:20" ht="13.5" thickBot="1">
      <c r="B27" s="13" t="s">
        <v>169</v>
      </c>
      <c r="C27" s="14"/>
      <c r="D27" s="13"/>
      <c r="E27" s="13"/>
      <c r="F27" s="13"/>
      <c r="G27" s="13"/>
      <c r="H27" s="13"/>
      <c r="I27" s="13"/>
      <c r="J27" s="13"/>
      <c r="L27" s="13"/>
      <c r="O27" s="19">
        <f>O26</f>
        <v>0</v>
      </c>
      <c r="Q27" s="19">
        <f>Q26</f>
        <v>0</v>
      </c>
      <c r="S27" s="20">
        <f>S26</f>
        <v>0</v>
      </c>
      <c r="T27" s="20">
        <f>T26</f>
        <v>0</v>
      </c>
    </row>
    <row r="28" spans="2:20" ht="13.5" thickTop="1"/>
    <row r="29" spans="2:20" ht="13.5" thickBot="1">
      <c r="B29" s="4" t="s">
        <v>170</v>
      </c>
      <c r="C29" s="12"/>
      <c r="D29" s="4"/>
      <c r="E29" s="4"/>
      <c r="F29" s="4"/>
      <c r="G29" s="4"/>
      <c r="H29" s="4"/>
      <c r="I29" s="4"/>
      <c r="J29" s="4"/>
      <c r="L29" s="4"/>
      <c r="O29" s="22">
        <f>O18+O21+O24+O27</f>
        <v>0</v>
      </c>
      <c r="Q29" s="22">
        <f>Q18+Q21+Q24+Q27</f>
        <v>0</v>
      </c>
      <c r="S29" s="23">
        <f>S18+S21+S24+S27</f>
        <v>0</v>
      </c>
      <c r="T29" s="23">
        <f>T18+T21+T24+T27</f>
        <v>0</v>
      </c>
    </row>
    <row r="30" spans="2:20" ht="13.5" thickTop="1"/>
    <row r="32" spans="2:20">
      <c r="B32" s="4" t="s">
        <v>171</v>
      </c>
      <c r="C32" s="12"/>
      <c r="D32" s="4"/>
      <c r="E32" s="4"/>
      <c r="F32" s="4"/>
      <c r="G32" s="4"/>
      <c r="H32" s="4"/>
      <c r="I32" s="4"/>
      <c r="J32" s="4"/>
      <c r="L32" s="4"/>
    </row>
    <row r="33" spans="2:20">
      <c r="B33" s="13" t="s">
        <v>172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0">
        <v>0</v>
      </c>
      <c r="T33" s="21">
        <f>Q33/'סיכום נכסי ההשקעה'!$C$48</f>
        <v>0</v>
      </c>
    </row>
    <row r="34" spans="2:20" ht="13.5" thickBot="1">
      <c r="B34" s="13" t="s">
        <v>173</v>
      </c>
      <c r="C34" s="14"/>
      <c r="D34" s="13"/>
      <c r="E34" s="13"/>
      <c r="F34" s="13"/>
      <c r="G34" s="13"/>
      <c r="H34" s="13"/>
      <c r="I34" s="13"/>
      <c r="J34" s="13"/>
      <c r="L34" s="13"/>
      <c r="O34" s="19">
        <f>O33</f>
        <v>0</v>
      </c>
      <c r="Q34" s="19">
        <f>Q33</f>
        <v>0</v>
      </c>
      <c r="S34" s="20">
        <f>S33</f>
        <v>0</v>
      </c>
      <c r="T34" s="20">
        <f>T33</f>
        <v>0</v>
      </c>
    </row>
    <row r="35" spans="2:20" ht="13.5" thickTop="1"/>
    <row r="36" spans="2:20">
      <c r="B36" s="13" t="s">
        <v>174</v>
      </c>
      <c r="C36" s="18">
        <v>0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0">
        <v>0</v>
      </c>
      <c r="T36" s="21">
        <f>Q36/'סיכום נכסי ההשקעה'!$C$48</f>
        <v>0</v>
      </c>
    </row>
    <row r="37" spans="2:20" ht="13.5" thickBot="1">
      <c r="B37" s="13" t="s">
        <v>175</v>
      </c>
      <c r="C37" s="14"/>
      <c r="D37" s="13"/>
      <c r="E37" s="13"/>
      <c r="F37" s="13"/>
      <c r="G37" s="13"/>
      <c r="H37" s="13"/>
      <c r="I37" s="13"/>
      <c r="J37" s="13"/>
      <c r="L37" s="13"/>
      <c r="O37" s="19">
        <f>O36</f>
        <v>0</v>
      </c>
      <c r="Q37" s="19">
        <f>Q36</f>
        <v>0</v>
      </c>
      <c r="S37" s="20">
        <f>S36</f>
        <v>0</v>
      </c>
      <c r="T37" s="20">
        <f>T36</f>
        <v>0</v>
      </c>
    </row>
    <row r="38" spans="2:20" ht="13.5" thickTop="1"/>
    <row r="39" spans="2:20" ht="13.5" thickBot="1">
      <c r="B39" s="4" t="s">
        <v>176</v>
      </c>
      <c r="C39" s="12"/>
      <c r="D39" s="4"/>
      <c r="E39" s="4"/>
      <c r="F39" s="4"/>
      <c r="G39" s="4"/>
      <c r="H39" s="4"/>
      <c r="I39" s="4"/>
      <c r="J39" s="4"/>
      <c r="L39" s="4"/>
      <c r="O39" s="22">
        <f>O34+O37</f>
        <v>0</v>
      </c>
      <c r="Q39" s="22">
        <f>Q34+Q37</f>
        <v>0</v>
      </c>
      <c r="S39" s="23">
        <f>S34+S37</f>
        <v>0</v>
      </c>
      <c r="T39" s="23">
        <f>T34+T37</f>
        <v>0</v>
      </c>
    </row>
    <row r="40" spans="2:20" ht="13.5" thickTop="1"/>
    <row r="43" spans="2:20">
      <c r="B43" s="8" t="s">
        <v>109</v>
      </c>
      <c r="C43" s="15"/>
      <c r="D43" s="8"/>
      <c r="E43" s="8"/>
      <c r="F43" s="8"/>
      <c r="G43" s="8"/>
      <c r="H43" s="8"/>
      <c r="I43" s="8"/>
      <c r="J43" s="8"/>
      <c r="L43" s="8"/>
    </row>
    <row r="47" spans="2:20">
      <c r="B47" s="2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73"/>
  <sheetViews>
    <sheetView rightToLeft="1" workbookViewId="0"/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5.7109375" customWidth="1"/>
    <col min="10" max="10" width="14.7109375" customWidth="1"/>
    <col min="11" max="11" width="8.7109375" customWidth="1"/>
    <col min="12" max="12" width="13.7109375" customWidth="1"/>
    <col min="13" max="13" width="14.7109375" customWidth="1"/>
    <col min="14" max="14" width="16.7109375" customWidth="1"/>
    <col min="15" max="15" width="20.7109375" customWidth="1"/>
    <col min="16" max="16" width="9.7109375" customWidth="1"/>
    <col min="17" max="17" width="15.7109375" customWidth="1"/>
    <col min="18" max="18" width="24.7109375" customWidth="1"/>
    <col min="19" max="19" width="27.7109375" customWidth="1"/>
    <col min="20" max="20" width="20.7109375" customWidth="1"/>
  </cols>
  <sheetData>
    <row r="2" spans="2:20" ht="18">
      <c r="B2" s="1" t="s">
        <v>0</v>
      </c>
    </row>
    <row r="4" spans="2:20" ht="18">
      <c r="B4" s="1" t="s">
        <v>177</v>
      </c>
    </row>
    <row r="6" spans="2:20">
      <c r="B6" s="2" t="s">
        <v>2</v>
      </c>
    </row>
    <row r="9" spans="2:20">
      <c r="B9" s="4" t="s">
        <v>73</v>
      </c>
      <c r="C9" s="4" t="s">
        <v>74</v>
      </c>
      <c r="D9" s="4" t="s">
        <v>111</v>
      </c>
      <c r="E9" s="4" t="s">
        <v>158</v>
      </c>
      <c r="F9" s="4" t="s">
        <v>75</v>
      </c>
      <c r="G9" s="4" t="s">
        <v>159</v>
      </c>
      <c r="H9" s="4" t="s">
        <v>76</v>
      </c>
      <c r="I9" s="4" t="s">
        <v>77</v>
      </c>
      <c r="J9" s="4" t="s">
        <v>112</v>
      </c>
      <c r="K9" s="4" t="s">
        <v>113</v>
      </c>
      <c r="L9" s="4" t="s">
        <v>78</v>
      </c>
      <c r="M9" s="4" t="s">
        <v>79</v>
      </c>
      <c r="N9" s="4" t="s">
        <v>80</v>
      </c>
      <c r="O9" s="4" t="s">
        <v>114</v>
      </c>
      <c r="P9" s="4" t="s">
        <v>41</v>
      </c>
      <c r="Q9" s="4" t="s">
        <v>81</v>
      </c>
      <c r="R9" s="4" t="s">
        <v>115</v>
      </c>
      <c r="S9" s="4" t="s">
        <v>116</v>
      </c>
      <c r="T9" s="4" t="s">
        <v>83</v>
      </c>
    </row>
    <row r="10" spans="2:20">
      <c r="B10" s="5"/>
      <c r="C10" s="5"/>
      <c r="D10" s="5"/>
      <c r="E10" s="5"/>
      <c r="F10" s="5"/>
      <c r="G10" s="5"/>
      <c r="H10" s="5"/>
      <c r="I10" s="5"/>
      <c r="J10" s="5" t="s">
        <v>117</v>
      </c>
      <c r="K10" s="5" t="s">
        <v>118</v>
      </c>
      <c r="L10" s="5"/>
      <c r="M10" s="5" t="s">
        <v>84</v>
      </c>
      <c r="N10" s="5" t="s">
        <v>84</v>
      </c>
      <c r="O10" s="5" t="s">
        <v>119</v>
      </c>
      <c r="P10" s="5" t="s">
        <v>120</v>
      </c>
      <c r="Q10" s="5" t="s">
        <v>85</v>
      </c>
      <c r="R10" s="5" t="s">
        <v>84</v>
      </c>
      <c r="S10" s="5" t="s">
        <v>84</v>
      </c>
      <c r="T10" s="5" t="s">
        <v>84</v>
      </c>
    </row>
    <row r="13" spans="2:20" ht="13.5" thickBot="1">
      <c r="B13" s="4" t="s">
        <v>178</v>
      </c>
      <c r="C13" s="12"/>
      <c r="D13" s="4"/>
      <c r="E13" s="4"/>
      <c r="F13" s="4"/>
      <c r="G13" s="4"/>
      <c r="H13" s="4"/>
      <c r="I13" s="4"/>
      <c r="J13" s="4"/>
      <c r="K13" s="29">
        <v>7</v>
      </c>
      <c r="L13" s="4"/>
      <c r="N13" s="23">
        <v>2.3099999999999999E-2</v>
      </c>
      <c r="O13" s="22">
        <f>O150+O165</f>
        <v>1425757984</v>
      </c>
      <c r="Q13" s="22">
        <f>Q150+Q165</f>
        <v>1731518.4700000011</v>
      </c>
      <c r="S13" s="23">
        <f>S150+S165</f>
        <v>0.999999999999999</v>
      </c>
      <c r="T13" s="23">
        <f>T150+T165</f>
        <v>0.15655905939763476</v>
      </c>
    </row>
    <row r="14" spans="2:20" ht="13.5" thickTop="1"/>
    <row r="16" spans="2:20">
      <c r="B16" s="4" t="s">
        <v>179</v>
      </c>
      <c r="C16" s="12"/>
      <c r="D16" s="4"/>
      <c r="E16" s="4"/>
      <c r="F16" s="4"/>
      <c r="G16" s="4"/>
      <c r="H16" s="4"/>
      <c r="I16" s="4"/>
      <c r="J16" s="4"/>
      <c r="L16" s="4"/>
    </row>
    <row r="17" spans="2:20">
      <c r="B17" s="13" t="s">
        <v>180</v>
      </c>
      <c r="C17" s="14"/>
      <c r="D17" s="13"/>
      <c r="E17" s="13"/>
      <c r="F17" s="13"/>
      <c r="G17" s="13"/>
      <c r="H17" s="13"/>
      <c r="I17" s="13"/>
      <c r="J17" s="13"/>
      <c r="L17" s="13"/>
    </row>
    <row r="18" spans="2:20">
      <c r="B18" s="8" t="s">
        <v>181</v>
      </c>
      <c r="C18" s="15">
        <v>6040315</v>
      </c>
      <c r="D18" s="8" t="s">
        <v>125</v>
      </c>
      <c r="E18" s="18">
        <v>0</v>
      </c>
      <c r="F18" s="8">
        <v>604</v>
      </c>
      <c r="G18" s="8" t="s">
        <v>182</v>
      </c>
      <c r="H18" s="8" t="s">
        <v>89</v>
      </c>
      <c r="I18" s="8" t="s">
        <v>183</v>
      </c>
      <c r="J18" s="18">
        <v>0</v>
      </c>
      <c r="K18" s="27">
        <v>4.68</v>
      </c>
      <c r="L18" s="8" t="s">
        <v>90</v>
      </c>
      <c r="M18" s="17">
        <v>5.8999999999999999E-3</v>
      </c>
      <c r="N18" s="10">
        <v>7.4000000000000003E-3</v>
      </c>
      <c r="O18" s="9">
        <v>29921766</v>
      </c>
      <c r="P18" s="9">
        <v>99.43</v>
      </c>
      <c r="Q18" s="9">
        <v>29751.21</v>
      </c>
      <c r="R18" s="10">
        <v>1.7600000000000001E-2</v>
      </c>
      <c r="S18" s="10">
        <f>Q18/$Q$13</f>
        <v>1.7182149954195973E-2</v>
      </c>
      <c r="T18" s="10">
        <f>Q18/'סיכום נכסי ההשקעה'!$C$48</f>
        <v>2.6900212352580369E-3</v>
      </c>
    </row>
    <row r="19" spans="2:20">
      <c r="B19" s="8" t="s">
        <v>184</v>
      </c>
      <c r="C19" s="15">
        <v>2310118</v>
      </c>
      <c r="D19" s="8" t="s">
        <v>125</v>
      </c>
      <c r="E19" s="18">
        <v>0</v>
      </c>
      <c r="F19" s="8">
        <v>231</v>
      </c>
      <c r="G19" s="8" t="s">
        <v>182</v>
      </c>
      <c r="H19" s="8" t="s">
        <v>89</v>
      </c>
      <c r="I19" s="8" t="s">
        <v>185</v>
      </c>
      <c r="J19" s="18">
        <v>0</v>
      </c>
      <c r="K19" s="27">
        <v>3.17</v>
      </c>
      <c r="L19" s="8" t="s">
        <v>90</v>
      </c>
      <c r="M19" s="17">
        <v>2.58E-2</v>
      </c>
      <c r="N19" s="10">
        <v>8.3999999999999995E-3</v>
      </c>
      <c r="O19" s="9">
        <v>22285147</v>
      </c>
      <c r="P19" s="9">
        <v>110.72</v>
      </c>
      <c r="Q19" s="9">
        <v>24674.11</v>
      </c>
      <c r="R19" s="10">
        <v>8.2000000000000007E-3</v>
      </c>
      <c r="S19" s="10">
        <f t="shared" ref="S19:S82" si="0">Q19/$Q$13</f>
        <v>1.4249983715160707E-2</v>
      </c>
      <c r="T19" s="10">
        <f>Q19/'סיכום נכסי ההשקעה'!$C$48</f>
        <v>2.2309640468771755E-3</v>
      </c>
    </row>
    <row r="20" spans="2:20">
      <c r="B20" s="8" t="s">
        <v>186</v>
      </c>
      <c r="C20" s="15">
        <v>2310159</v>
      </c>
      <c r="D20" s="8" t="s">
        <v>125</v>
      </c>
      <c r="E20" s="18">
        <v>0</v>
      </c>
      <c r="F20" s="8">
        <v>231</v>
      </c>
      <c r="G20" s="8" t="s">
        <v>182</v>
      </c>
      <c r="H20" s="8" t="s">
        <v>89</v>
      </c>
      <c r="I20" s="8" t="s">
        <v>185</v>
      </c>
      <c r="J20" s="18">
        <v>0</v>
      </c>
      <c r="K20" s="27">
        <v>4.28</v>
      </c>
      <c r="L20" s="8" t="s">
        <v>90</v>
      </c>
      <c r="M20" s="17">
        <v>6.4000000000000003E-3</v>
      </c>
      <c r="N20" s="10">
        <v>8.9999999999999993E-3</v>
      </c>
      <c r="O20" s="9">
        <v>39240000</v>
      </c>
      <c r="P20" s="9">
        <v>99.34</v>
      </c>
      <c r="Q20" s="9">
        <v>38981.019999999997</v>
      </c>
      <c r="R20" s="10">
        <v>1.2500000000000001E-2</v>
      </c>
      <c r="S20" s="10">
        <f t="shared" si="0"/>
        <v>2.2512621537326121E-2</v>
      </c>
      <c r="T20" s="10">
        <f>Q20/'סיכום נכסי ההשקעה'!$C$48</f>
        <v>3.5245548524587148E-3</v>
      </c>
    </row>
    <row r="21" spans="2:20">
      <c r="B21" s="8" t="s">
        <v>187</v>
      </c>
      <c r="C21" s="15">
        <v>2310142</v>
      </c>
      <c r="D21" s="8" t="s">
        <v>125</v>
      </c>
      <c r="E21" s="18">
        <v>0</v>
      </c>
      <c r="F21" s="8">
        <v>231</v>
      </c>
      <c r="G21" s="8" t="s">
        <v>182</v>
      </c>
      <c r="H21" s="8" t="s">
        <v>89</v>
      </c>
      <c r="I21" s="8" t="s">
        <v>185</v>
      </c>
      <c r="J21" s="18">
        <v>0</v>
      </c>
      <c r="K21" s="27">
        <v>3.41</v>
      </c>
      <c r="L21" s="8" t="s">
        <v>90</v>
      </c>
      <c r="M21" s="17">
        <v>4.1000000000000003E-3</v>
      </c>
      <c r="N21" s="10">
        <v>8.8000000000000005E-3</v>
      </c>
      <c r="O21" s="9">
        <v>18421897.800000001</v>
      </c>
      <c r="P21" s="9">
        <v>98.45</v>
      </c>
      <c r="Q21" s="9">
        <v>18136.36</v>
      </c>
      <c r="R21" s="10">
        <v>7.4999999999999997E-3</v>
      </c>
      <c r="S21" s="10">
        <f t="shared" si="0"/>
        <v>1.047425153945946E-2</v>
      </c>
      <c r="T21" s="10">
        <f>Q21/'סיכום נכסי ההשקעה'!$C$48</f>
        <v>1.6398389689120025E-3</v>
      </c>
    </row>
    <row r="22" spans="2:20">
      <c r="B22" s="8" t="s">
        <v>188</v>
      </c>
      <c r="C22" s="15">
        <v>2310092</v>
      </c>
      <c r="D22" s="8" t="s">
        <v>125</v>
      </c>
      <c r="E22" s="18">
        <v>0</v>
      </c>
      <c r="F22" s="8">
        <v>231</v>
      </c>
      <c r="G22" s="8" t="s">
        <v>182</v>
      </c>
      <c r="H22" s="8" t="s">
        <v>89</v>
      </c>
      <c r="I22" s="8" t="s">
        <v>185</v>
      </c>
      <c r="J22" s="18">
        <v>0</v>
      </c>
      <c r="K22" s="27">
        <v>0.54</v>
      </c>
      <c r="L22" s="8" t="s">
        <v>90</v>
      </c>
      <c r="M22" s="17">
        <v>2.5999999999999999E-2</v>
      </c>
      <c r="N22" s="10">
        <v>3.3300000000000003E-2</v>
      </c>
      <c r="O22" s="9">
        <v>11614000</v>
      </c>
      <c r="P22" s="9">
        <v>105.64</v>
      </c>
      <c r="Q22" s="9">
        <v>12269.03</v>
      </c>
      <c r="R22" s="10">
        <v>5.0000000000000001E-3</v>
      </c>
      <c r="S22" s="10">
        <f t="shared" si="0"/>
        <v>7.0857055310533257E-3</v>
      </c>
      <c r="T22" s="10">
        <f>Q22/'סיכום נכסי ההשקעה'!$C$48</f>
        <v>1.1093313931103278E-3</v>
      </c>
    </row>
    <row r="23" spans="2:20">
      <c r="B23" s="8" t="s">
        <v>189</v>
      </c>
      <c r="C23" s="15">
        <v>1940568</v>
      </c>
      <c r="D23" s="8" t="s">
        <v>125</v>
      </c>
      <c r="E23" s="18">
        <v>0</v>
      </c>
      <c r="F23" s="8">
        <v>194</v>
      </c>
      <c r="G23" s="8" t="s">
        <v>182</v>
      </c>
      <c r="H23" s="8" t="s">
        <v>89</v>
      </c>
      <c r="I23" s="8" t="s">
        <v>183</v>
      </c>
      <c r="J23" s="18">
        <v>0</v>
      </c>
      <c r="K23" s="27">
        <v>3.87</v>
      </c>
      <c r="L23" s="8" t="s">
        <v>90</v>
      </c>
      <c r="M23" s="17">
        <v>1.6E-2</v>
      </c>
      <c r="N23" s="10">
        <v>7.7999999999999996E-3</v>
      </c>
      <c r="O23" s="9">
        <v>13907000</v>
      </c>
      <c r="P23" s="9">
        <v>103.24</v>
      </c>
      <c r="Q23" s="9">
        <v>14357.59</v>
      </c>
      <c r="R23" s="10">
        <v>4.4000000000000003E-3</v>
      </c>
      <c r="S23" s="10">
        <f t="shared" si="0"/>
        <v>8.2919069295287334E-3</v>
      </c>
      <c r="T23" s="10">
        <f>Q23/'סיכום נכסי ההשקעה'!$C$48</f>
        <v>1.2981731494997495E-3</v>
      </c>
    </row>
    <row r="24" spans="2:20">
      <c r="B24" s="8" t="s">
        <v>190</v>
      </c>
      <c r="C24" s="15">
        <v>1940576</v>
      </c>
      <c r="D24" s="8" t="s">
        <v>125</v>
      </c>
      <c r="E24" s="18">
        <v>0</v>
      </c>
      <c r="F24" s="8">
        <v>194</v>
      </c>
      <c r="G24" s="8" t="s">
        <v>182</v>
      </c>
      <c r="H24" s="8" t="s">
        <v>89</v>
      </c>
      <c r="I24" s="8" t="s">
        <v>183</v>
      </c>
      <c r="J24" s="18">
        <v>0</v>
      </c>
      <c r="K24" s="27">
        <v>4.4000000000000004</v>
      </c>
      <c r="L24" s="8" t="s">
        <v>90</v>
      </c>
      <c r="M24" s="17">
        <v>7.0000000000000001E-3</v>
      </c>
      <c r="N24" s="10">
        <v>8.2000000000000007E-3</v>
      </c>
      <c r="O24" s="9">
        <v>65320000</v>
      </c>
      <c r="P24" s="9">
        <v>101.25</v>
      </c>
      <c r="Q24" s="9">
        <v>66136.5</v>
      </c>
      <c r="R24" s="10">
        <v>1.3100000000000001E-2</v>
      </c>
      <c r="S24" s="10">
        <f t="shared" si="0"/>
        <v>3.8195665334138741E-2</v>
      </c>
      <c r="T24" s="10">
        <f>Q24/'סיכום נכסי ההשקעה'!$C$48</f>
        <v>5.9798774377796118E-3</v>
      </c>
    </row>
    <row r="25" spans="2:20">
      <c r="B25" s="8" t="s">
        <v>191</v>
      </c>
      <c r="C25" s="15">
        <v>1940535</v>
      </c>
      <c r="D25" s="8" t="s">
        <v>125</v>
      </c>
      <c r="E25" s="18">
        <v>0</v>
      </c>
      <c r="F25" s="8">
        <v>194</v>
      </c>
      <c r="G25" s="8" t="s">
        <v>182</v>
      </c>
      <c r="H25" s="8" t="s">
        <v>89</v>
      </c>
      <c r="I25" s="8" t="s">
        <v>183</v>
      </c>
      <c r="J25" s="18">
        <v>0</v>
      </c>
      <c r="K25" s="27">
        <v>5.98</v>
      </c>
      <c r="L25" s="8" t="s">
        <v>90</v>
      </c>
      <c r="M25" s="17">
        <v>0.05</v>
      </c>
      <c r="N25" s="10">
        <v>1.2200000000000001E-2</v>
      </c>
      <c r="O25" s="9">
        <v>13611040</v>
      </c>
      <c r="P25" s="9">
        <v>129.41</v>
      </c>
      <c r="Q25" s="9">
        <v>17614.05</v>
      </c>
      <c r="R25" s="10">
        <v>1.7399999999999999E-2</v>
      </c>
      <c r="S25" s="10">
        <f t="shared" si="0"/>
        <v>1.0172603010119775E-2</v>
      </c>
      <c r="T25" s="10">
        <f>Q25/'סיכום נכסי ההשקעה'!$C$48</f>
        <v>1.5926131588899016E-3</v>
      </c>
    </row>
    <row r="26" spans="2:20">
      <c r="B26" s="8" t="s">
        <v>192</v>
      </c>
      <c r="C26" s="15">
        <v>1093681</v>
      </c>
      <c r="D26" s="8" t="s">
        <v>125</v>
      </c>
      <c r="E26" s="18">
        <v>0</v>
      </c>
      <c r="F26" s="8">
        <v>1153</v>
      </c>
      <c r="G26" s="8" t="s">
        <v>182</v>
      </c>
      <c r="H26" s="8" t="s">
        <v>193</v>
      </c>
      <c r="I26" s="8" t="s">
        <v>183</v>
      </c>
      <c r="J26" s="18">
        <v>0</v>
      </c>
      <c r="K26" s="27">
        <v>1.8</v>
      </c>
      <c r="L26" s="8" t="s">
        <v>90</v>
      </c>
      <c r="M26" s="17">
        <v>4.2000000000000003E-2</v>
      </c>
      <c r="N26" s="10">
        <v>8.8000000000000005E-3</v>
      </c>
      <c r="O26" s="9">
        <v>141187.97</v>
      </c>
      <c r="P26" s="9">
        <v>131.09</v>
      </c>
      <c r="Q26" s="9">
        <v>185.08</v>
      </c>
      <c r="R26" s="10">
        <v>8.9999999999999998E-4</v>
      </c>
      <c r="S26" s="10">
        <f t="shared" si="0"/>
        <v>1.0688883959753539E-4</v>
      </c>
      <c r="T26" s="10">
        <f>Q26/'סיכום נכסי ההשקעה'!$C$48</f>
        <v>1.6734416187494813E-5</v>
      </c>
    </row>
    <row r="27" spans="2:20">
      <c r="B27" s="8" t="s">
        <v>194</v>
      </c>
      <c r="C27" s="15">
        <v>1135177</v>
      </c>
      <c r="D27" s="8" t="s">
        <v>125</v>
      </c>
      <c r="E27" s="18">
        <v>0</v>
      </c>
      <c r="F27" s="8">
        <v>1153</v>
      </c>
      <c r="G27" s="8" t="s">
        <v>182</v>
      </c>
      <c r="H27" s="8" t="s">
        <v>193</v>
      </c>
      <c r="I27" s="8" t="s">
        <v>183</v>
      </c>
      <c r="J27" s="18">
        <v>0</v>
      </c>
      <c r="K27" s="27">
        <v>4.42</v>
      </c>
      <c r="L27" s="8" t="s">
        <v>90</v>
      </c>
      <c r="M27" s="17">
        <v>8.0000000000000002E-3</v>
      </c>
      <c r="N27" s="10">
        <v>6.8999999999999999E-3</v>
      </c>
      <c r="O27" s="9">
        <v>5819000</v>
      </c>
      <c r="P27" s="9">
        <v>102.31</v>
      </c>
      <c r="Q27" s="9">
        <v>5953.42</v>
      </c>
      <c r="R27" s="10">
        <v>8.9999999999999993E-3</v>
      </c>
      <c r="S27" s="10">
        <f t="shared" si="0"/>
        <v>3.4382653740909828E-3</v>
      </c>
      <c r="T27" s="10">
        <f>Q27/'סיכום נכסי ההשקעה'!$C$48</f>
        <v>5.3829159292714162E-4</v>
      </c>
    </row>
    <row r="28" spans="2:20">
      <c r="B28" s="8" t="s">
        <v>195</v>
      </c>
      <c r="C28" s="15">
        <v>6040299</v>
      </c>
      <c r="D28" s="8" t="s">
        <v>125</v>
      </c>
      <c r="E28" s="18">
        <v>0</v>
      </c>
      <c r="F28" s="8">
        <v>604</v>
      </c>
      <c r="G28" s="8" t="s">
        <v>182</v>
      </c>
      <c r="H28" s="8" t="s">
        <v>193</v>
      </c>
      <c r="I28" s="8" t="s">
        <v>183</v>
      </c>
      <c r="J28" s="18">
        <v>0</v>
      </c>
      <c r="K28" s="27">
        <v>4.68</v>
      </c>
      <c r="L28" s="8" t="s">
        <v>90</v>
      </c>
      <c r="M28" s="17">
        <v>3.4000000000000002E-2</v>
      </c>
      <c r="N28" s="10">
        <v>8.8999999999999999E-3</v>
      </c>
      <c r="O28" s="9">
        <v>67956302</v>
      </c>
      <c r="P28" s="9">
        <v>119.05</v>
      </c>
      <c r="Q28" s="9">
        <v>80901.98</v>
      </c>
      <c r="R28" s="10">
        <v>3.6299999999999999E-2</v>
      </c>
      <c r="S28" s="10">
        <f t="shared" si="0"/>
        <v>4.6723140065609549E-2</v>
      </c>
      <c r="T28" s="10">
        <f>Q28/'סיכום נכסי ההשקעה'!$C$48</f>
        <v>7.3149308607757804E-3</v>
      </c>
    </row>
    <row r="29" spans="2:20">
      <c r="B29" s="8" t="s">
        <v>196</v>
      </c>
      <c r="C29" s="15">
        <v>6040224</v>
      </c>
      <c r="D29" s="8" t="s">
        <v>125</v>
      </c>
      <c r="E29" s="18">
        <v>0</v>
      </c>
      <c r="F29" s="8">
        <v>604</v>
      </c>
      <c r="G29" s="8" t="s">
        <v>182</v>
      </c>
      <c r="H29" s="8" t="s">
        <v>193</v>
      </c>
      <c r="I29" s="8" t="s">
        <v>183</v>
      </c>
      <c r="J29" s="18">
        <v>0</v>
      </c>
      <c r="K29" s="27">
        <v>0.47</v>
      </c>
      <c r="L29" s="8" t="s">
        <v>90</v>
      </c>
      <c r="M29" s="17">
        <v>4.1000000000000002E-2</v>
      </c>
      <c r="N29" s="10">
        <v>3.7900000000000003E-2</v>
      </c>
      <c r="O29" s="9">
        <v>683577.68</v>
      </c>
      <c r="P29" s="9">
        <v>123.89</v>
      </c>
      <c r="Q29" s="9">
        <v>846.88</v>
      </c>
      <c r="R29" s="10">
        <v>1E-3</v>
      </c>
      <c r="S29" s="10">
        <f t="shared" si="0"/>
        <v>4.8909671751869871E-4</v>
      </c>
      <c r="T29" s="10">
        <f>Q29/'סיכום נכסי ההשקעה'!$C$48</f>
        <v>7.6572522049198221E-5</v>
      </c>
    </row>
    <row r="30" spans="2:20">
      <c r="B30" s="8" t="s">
        <v>197</v>
      </c>
      <c r="C30" s="15">
        <v>6040273</v>
      </c>
      <c r="D30" s="8" t="s">
        <v>125</v>
      </c>
      <c r="E30" s="18">
        <v>0</v>
      </c>
      <c r="F30" s="8">
        <v>604</v>
      </c>
      <c r="G30" s="8" t="s">
        <v>182</v>
      </c>
      <c r="H30" s="8" t="s">
        <v>193</v>
      </c>
      <c r="I30" s="8" t="s">
        <v>183</v>
      </c>
      <c r="J30" s="18">
        <v>0</v>
      </c>
      <c r="K30" s="27">
        <v>1.92</v>
      </c>
      <c r="L30" s="8" t="s">
        <v>90</v>
      </c>
      <c r="M30" s="17">
        <v>2.5999999999999999E-2</v>
      </c>
      <c r="N30" s="10">
        <v>9.7999999999999997E-3</v>
      </c>
      <c r="O30" s="9">
        <v>23429334</v>
      </c>
      <c r="P30" s="9">
        <v>110.36</v>
      </c>
      <c r="Q30" s="9">
        <v>25856.61</v>
      </c>
      <c r="R30" s="10">
        <v>7.1999999999999998E-3</v>
      </c>
      <c r="S30" s="10">
        <f t="shared" si="0"/>
        <v>1.49329103027125E-2</v>
      </c>
      <c r="T30" s="10">
        <f>Q30/'סיכום נכסי ההשקעה'!$C$48</f>
        <v>2.3378823910619206E-3</v>
      </c>
    </row>
    <row r="31" spans="2:20">
      <c r="B31" s="8" t="s">
        <v>198</v>
      </c>
      <c r="C31" s="15">
        <v>6040232</v>
      </c>
      <c r="D31" s="8" t="s">
        <v>125</v>
      </c>
      <c r="E31" s="18">
        <v>0</v>
      </c>
      <c r="F31" s="8">
        <v>604</v>
      </c>
      <c r="G31" s="8" t="s">
        <v>182</v>
      </c>
      <c r="H31" s="8" t="s">
        <v>193</v>
      </c>
      <c r="I31" s="8" t="s">
        <v>183</v>
      </c>
      <c r="J31" s="18">
        <v>0</v>
      </c>
      <c r="K31" s="27">
        <v>1.06</v>
      </c>
      <c r="L31" s="8" t="s">
        <v>90</v>
      </c>
      <c r="M31" s="17">
        <v>4.3999999999999997E-2</v>
      </c>
      <c r="N31" s="10">
        <v>1.6799999999999999E-2</v>
      </c>
      <c r="O31" s="9">
        <v>200000</v>
      </c>
      <c r="P31" s="9">
        <v>126</v>
      </c>
      <c r="Q31" s="9">
        <v>252</v>
      </c>
      <c r="R31" s="10">
        <v>1E-4</v>
      </c>
      <c r="S31" s="10">
        <f t="shared" si="0"/>
        <v>1.4553699793915558E-4</v>
      </c>
      <c r="T31" s="10">
        <f>Q31/'סיכום נכסי ההשקעה'!$C$48</f>
        <v>2.2785135504909728E-5</v>
      </c>
    </row>
    <row r="32" spans="2:20">
      <c r="B32" s="8" t="s">
        <v>199</v>
      </c>
      <c r="C32" s="15">
        <v>2310068</v>
      </c>
      <c r="D32" s="8" t="s">
        <v>125</v>
      </c>
      <c r="E32" s="18">
        <v>0</v>
      </c>
      <c r="F32" s="8">
        <v>231</v>
      </c>
      <c r="G32" s="8" t="s">
        <v>182</v>
      </c>
      <c r="H32" s="8" t="s">
        <v>193</v>
      </c>
      <c r="I32" s="8" t="s">
        <v>185</v>
      </c>
      <c r="J32" s="18">
        <v>0</v>
      </c>
      <c r="K32" s="27">
        <v>1.62</v>
      </c>
      <c r="L32" s="8" t="s">
        <v>90</v>
      </c>
      <c r="M32" s="17">
        <v>3.9E-2</v>
      </c>
      <c r="N32" s="10">
        <v>9.4999999999999998E-3</v>
      </c>
      <c r="O32" s="9">
        <v>16693423</v>
      </c>
      <c r="P32" s="9">
        <v>127.66</v>
      </c>
      <c r="Q32" s="9">
        <v>21310.82</v>
      </c>
      <c r="R32" s="10">
        <v>1.15E-2</v>
      </c>
      <c r="S32" s="10">
        <f t="shared" si="0"/>
        <v>1.2307590342943316E-2</v>
      </c>
      <c r="T32" s="10">
        <f>Q32/'סיכום נכסי ההשקעה'!$C$48</f>
        <v>1.9268647675426203E-3</v>
      </c>
    </row>
    <row r="33" spans="2:20">
      <c r="B33" s="8" t="s">
        <v>200</v>
      </c>
      <c r="C33" s="15">
        <v>1136324</v>
      </c>
      <c r="D33" s="8" t="s">
        <v>125</v>
      </c>
      <c r="E33" s="18">
        <v>0</v>
      </c>
      <c r="F33" s="8">
        <v>1420</v>
      </c>
      <c r="G33" s="8" t="s">
        <v>201</v>
      </c>
      <c r="H33" s="8" t="s">
        <v>193</v>
      </c>
      <c r="I33" s="8" t="s">
        <v>185</v>
      </c>
      <c r="J33" s="18">
        <v>0</v>
      </c>
      <c r="K33" s="27">
        <v>6.79</v>
      </c>
      <c r="L33" s="8" t="s">
        <v>90</v>
      </c>
      <c r="M33" s="17">
        <v>1.6400000000000001E-2</v>
      </c>
      <c r="N33" s="10">
        <v>1.77E-2</v>
      </c>
      <c r="O33" s="9">
        <v>11172000</v>
      </c>
      <c r="P33" s="9">
        <v>99.29</v>
      </c>
      <c r="Q33" s="9">
        <v>11092.68</v>
      </c>
      <c r="R33" s="10">
        <v>1.11E-2</v>
      </c>
      <c r="S33" s="10">
        <f t="shared" si="0"/>
        <v>6.4063307392845728E-3</v>
      </c>
      <c r="T33" s="10">
        <f>Q33/'סיכום נכסי ההשקעה'!$C$48</f>
        <v>1.0029691147325477E-3</v>
      </c>
    </row>
    <row r="34" spans="2:20">
      <c r="B34" s="8" t="s">
        <v>202</v>
      </c>
      <c r="C34" s="15">
        <v>1940402</v>
      </c>
      <c r="D34" s="8" t="s">
        <v>125</v>
      </c>
      <c r="E34" s="18">
        <v>0</v>
      </c>
      <c r="F34" s="8">
        <v>194</v>
      </c>
      <c r="G34" s="8" t="s">
        <v>182</v>
      </c>
      <c r="H34" s="8" t="s">
        <v>193</v>
      </c>
      <c r="I34" s="8" t="s">
        <v>183</v>
      </c>
      <c r="J34" s="18">
        <v>0</v>
      </c>
      <c r="K34" s="27">
        <v>3.29</v>
      </c>
      <c r="L34" s="8" t="s">
        <v>90</v>
      </c>
      <c r="M34" s="17">
        <v>4.1000000000000002E-2</v>
      </c>
      <c r="N34" s="10">
        <v>9.4000000000000004E-3</v>
      </c>
      <c r="O34" s="9">
        <v>3505532</v>
      </c>
      <c r="P34" s="9">
        <v>136.69999999999999</v>
      </c>
      <c r="Q34" s="9">
        <v>4792.0600000000004</v>
      </c>
      <c r="R34" s="10">
        <v>8.9999999999999998E-4</v>
      </c>
      <c r="S34" s="10">
        <f t="shared" si="0"/>
        <v>2.7675477235885315E-3</v>
      </c>
      <c r="T34" s="10">
        <f>Q34/'סיכום נכסי ההשקעה'!$C$48</f>
        <v>4.3328466844308618E-4</v>
      </c>
    </row>
    <row r="35" spans="2:20">
      <c r="B35" s="8" t="s">
        <v>203</v>
      </c>
      <c r="C35" s="15">
        <v>1940501</v>
      </c>
      <c r="D35" s="8" t="s">
        <v>125</v>
      </c>
      <c r="E35" s="18">
        <v>0</v>
      </c>
      <c r="F35" s="8">
        <v>194</v>
      </c>
      <c r="G35" s="8" t="s">
        <v>182</v>
      </c>
      <c r="H35" s="8" t="s">
        <v>193</v>
      </c>
      <c r="I35" s="8" t="s">
        <v>183</v>
      </c>
      <c r="J35" s="18">
        <v>0</v>
      </c>
      <c r="K35" s="27">
        <v>5.14</v>
      </c>
      <c r="L35" s="8" t="s">
        <v>90</v>
      </c>
      <c r="M35" s="17">
        <v>0.04</v>
      </c>
      <c r="N35" s="10">
        <v>1.1299999999999999E-2</v>
      </c>
      <c r="O35" s="9">
        <v>87899422</v>
      </c>
      <c r="P35" s="9">
        <v>123.81</v>
      </c>
      <c r="Q35" s="9">
        <v>108828.26</v>
      </c>
      <c r="R35" s="10">
        <v>3.0300000000000001E-2</v>
      </c>
      <c r="S35" s="10">
        <f t="shared" si="0"/>
        <v>6.2851342267229715E-2</v>
      </c>
      <c r="T35" s="10">
        <f>Q35/'סיכום נכסי ההשקעה'!$C$48</f>
        <v>9.8399470272362982E-3</v>
      </c>
    </row>
    <row r="36" spans="2:20">
      <c r="B36" s="8" t="s">
        <v>204</v>
      </c>
      <c r="C36" s="15">
        <v>1940543</v>
      </c>
      <c r="D36" s="8" t="s">
        <v>125</v>
      </c>
      <c r="E36" s="18">
        <v>0</v>
      </c>
      <c r="F36" s="8">
        <v>194</v>
      </c>
      <c r="G36" s="8" t="s">
        <v>182</v>
      </c>
      <c r="H36" s="8" t="s">
        <v>193</v>
      </c>
      <c r="I36" s="8" t="s">
        <v>185</v>
      </c>
      <c r="J36" s="18">
        <v>0</v>
      </c>
      <c r="K36" s="27">
        <v>5.95</v>
      </c>
      <c r="L36" s="8" t="s">
        <v>90</v>
      </c>
      <c r="M36" s="17">
        <v>4.2000000000000003E-2</v>
      </c>
      <c r="N36" s="10">
        <v>1.2500000000000001E-2</v>
      </c>
      <c r="O36" s="9">
        <v>29655000</v>
      </c>
      <c r="P36" s="9">
        <v>122.32</v>
      </c>
      <c r="Q36" s="9">
        <v>36274</v>
      </c>
      <c r="R36" s="10">
        <v>2.9700000000000001E-2</v>
      </c>
      <c r="S36" s="10">
        <f t="shared" si="0"/>
        <v>2.0949242314464007E-2</v>
      </c>
      <c r="T36" s="10">
        <f>Q36/'סיכום נכסי ההשקעה'!$C$48</f>
        <v>3.2797936718456169E-3</v>
      </c>
    </row>
    <row r="37" spans="2:20">
      <c r="B37" s="8" t="s">
        <v>205</v>
      </c>
      <c r="C37" s="15">
        <v>2300143</v>
      </c>
      <c r="D37" s="8" t="s">
        <v>125</v>
      </c>
      <c r="E37" s="18">
        <v>0</v>
      </c>
      <c r="F37" s="8">
        <v>230</v>
      </c>
      <c r="G37" s="8" t="s">
        <v>206</v>
      </c>
      <c r="H37" s="8" t="s">
        <v>207</v>
      </c>
      <c r="I37" s="8" t="s">
        <v>183</v>
      </c>
      <c r="J37" s="18">
        <v>0</v>
      </c>
      <c r="K37" s="27">
        <v>4.74</v>
      </c>
      <c r="L37" s="8" t="s">
        <v>90</v>
      </c>
      <c r="M37" s="17">
        <v>3.6999999999999998E-2</v>
      </c>
      <c r="N37" s="10">
        <v>1.47E-2</v>
      </c>
      <c r="O37" s="9">
        <v>848600</v>
      </c>
      <c r="P37" s="9">
        <v>116.2</v>
      </c>
      <c r="Q37" s="9">
        <v>986.07</v>
      </c>
      <c r="R37" s="10">
        <v>2.9999999999999997E-4</v>
      </c>
      <c r="S37" s="10">
        <f t="shared" si="0"/>
        <v>5.6948280776929823E-4</v>
      </c>
      <c r="T37" s="10">
        <f>Q37/'סיכום נכסי ההשקעה'!$C$48</f>
        <v>8.9157692727485468E-5</v>
      </c>
    </row>
    <row r="38" spans="2:20">
      <c r="B38" s="8" t="s">
        <v>208</v>
      </c>
      <c r="C38" s="15">
        <v>1103126</v>
      </c>
      <c r="D38" s="8" t="s">
        <v>125</v>
      </c>
      <c r="E38" s="18">
        <v>0</v>
      </c>
      <c r="F38" s="8">
        <v>1153</v>
      </c>
      <c r="G38" s="8" t="s">
        <v>182</v>
      </c>
      <c r="H38" s="8" t="s">
        <v>207</v>
      </c>
      <c r="I38" s="8" t="s">
        <v>183</v>
      </c>
      <c r="J38" s="18">
        <v>0</v>
      </c>
      <c r="K38" s="27">
        <v>2.86</v>
      </c>
      <c r="L38" s="8" t="s">
        <v>90</v>
      </c>
      <c r="M38" s="17">
        <v>4.2000000000000003E-2</v>
      </c>
      <c r="N38" s="10">
        <v>8.3999999999999995E-3</v>
      </c>
      <c r="O38" s="9">
        <v>366000.02</v>
      </c>
      <c r="P38" s="9">
        <v>133.15</v>
      </c>
      <c r="Q38" s="9">
        <v>487.33</v>
      </c>
      <c r="R38" s="10">
        <v>2.3E-3</v>
      </c>
      <c r="S38" s="10">
        <f t="shared" si="0"/>
        <v>2.8144660795908209E-4</v>
      </c>
      <c r="T38" s="10">
        <f>Q38/'סיכום נכסי ההשקעה'!$C$48</f>
        <v>4.40630162127288E-5</v>
      </c>
    </row>
    <row r="39" spans="2:20">
      <c r="B39" s="8" t="s">
        <v>209</v>
      </c>
      <c r="C39" s="15">
        <v>1105576</v>
      </c>
      <c r="D39" s="8" t="s">
        <v>125</v>
      </c>
      <c r="E39" s="18">
        <v>0</v>
      </c>
      <c r="F39" s="8">
        <v>1153</v>
      </c>
      <c r="G39" s="8" t="s">
        <v>182</v>
      </c>
      <c r="H39" s="8" t="s">
        <v>207</v>
      </c>
      <c r="I39" s="8" t="s">
        <v>183</v>
      </c>
      <c r="J39" s="18">
        <v>0</v>
      </c>
      <c r="K39" s="27">
        <v>1.17</v>
      </c>
      <c r="L39" s="8" t="s">
        <v>90</v>
      </c>
      <c r="M39" s="17">
        <v>3.85E-2</v>
      </c>
      <c r="N39" s="10">
        <v>1.15E-2</v>
      </c>
      <c r="O39" s="9">
        <v>5988599</v>
      </c>
      <c r="P39" s="9">
        <v>125.51</v>
      </c>
      <c r="Q39" s="9">
        <v>7516.29</v>
      </c>
      <c r="R39" s="10">
        <v>8.2000000000000007E-3</v>
      </c>
      <c r="S39" s="10">
        <f t="shared" si="0"/>
        <v>4.3408661993654596E-3</v>
      </c>
      <c r="T39" s="10">
        <f>Q39/'סיכום נכסי ההשקעה'!$C$48</f>
        <v>6.7960192914364261E-4</v>
      </c>
    </row>
    <row r="40" spans="2:20">
      <c r="B40" s="8" t="s">
        <v>210</v>
      </c>
      <c r="C40" s="15">
        <v>1121953</v>
      </c>
      <c r="D40" s="8" t="s">
        <v>125</v>
      </c>
      <c r="E40" s="18">
        <v>0</v>
      </c>
      <c r="F40" s="8">
        <v>1153</v>
      </c>
      <c r="G40" s="8" t="s">
        <v>182</v>
      </c>
      <c r="H40" s="8" t="s">
        <v>207</v>
      </c>
      <c r="I40" s="8" t="s">
        <v>183</v>
      </c>
      <c r="J40" s="18">
        <v>0</v>
      </c>
      <c r="K40" s="27">
        <v>3.18</v>
      </c>
      <c r="L40" s="8" t="s">
        <v>90</v>
      </c>
      <c r="M40" s="17">
        <v>3.1E-2</v>
      </c>
      <c r="N40" s="10">
        <v>8.3000000000000001E-3</v>
      </c>
      <c r="O40" s="9">
        <v>9545000</v>
      </c>
      <c r="P40" s="9">
        <v>115.71</v>
      </c>
      <c r="Q40" s="9">
        <v>11044.52</v>
      </c>
      <c r="R40" s="10">
        <v>1.11E-2</v>
      </c>
      <c r="S40" s="10">
        <f t="shared" si="0"/>
        <v>6.3785170019006457E-3</v>
      </c>
      <c r="T40" s="10">
        <f>Q40/'סיכום נכסי ההשקעה'!$C$48</f>
        <v>9.9861462216938729E-4</v>
      </c>
    </row>
    <row r="41" spans="2:20">
      <c r="B41" s="8" t="s">
        <v>211</v>
      </c>
      <c r="C41" s="15">
        <v>1099738</v>
      </c>
      <c r="D41" s="8" t="s">
        <v>125</v>
      </c>
      <c r="E41" s="18">
        <v>0</v>
      </c>
      <c r="F41" s="8">
        <v>1367</v>
      </c>
      <c r="G41" s="8" t="s">
        <v>212</v>
      </c>
      <c r="H41" s="8" t="s">
        <v>207</v>
      </c>
      <c r="I41" s="8" t="s">
        <v>185</v>
      </c>
      <c r="J41" s="18">
        <v>0</v>
      </c>
      <c r="K41" s="27">
        <v>3.05</v>
      </c>
      <c r="L41" s="8" t="s">
        <v>90</v>
      </c>
      <c r="M41" s="17">
        <v>4.65E-2</v>
      </c>
      <c r="N41" s="10">
        <v>1.1900000000000001E-2</v>
      </c>
      <c r="O41" s="9">
        <v>41860.22</v>
      </c>
      <c r="P41" s="9">
        <v>137.63999999999999</v>
      </c>
      <c r="Q41" s="9">
        <v>57.62</v>
      </c>
      <c r="R41" s="10">
        <v>2.0000000000000001E-4</v>
      </c>
      <c r="S41" s="10">
        <f t="shared" si="0"/>
        <v>3.3277150084341846E-5</v>
      </c>
      <c r="T41" s="10">
        <f>Q41/'סיכום נכסי ההשקעה'!$C$48</f>
        <v>5.2098393166384862E-6</v>
      </c>
    </row>
    <row r="42" spans="2:20">
      <c r="B42" s="8" t="s">
        <v>213</v>
      </c>
      <c r="C42" s="15">
        <v>1097138</v>
      </c>
      <c r="D42" s="8" t="s">
        <v>125</v>
      </c>
      <c r="E42" s="18">
        <v>0</v>
      </c>
      <c r="F42" s="8">
        <v>1324</v>
      </c>
      <c r="G42" s="8" t="s">
        <v>212</v>
      </c>
      <c r="H42" s="8" t="s">
        <v>207</v>
      </c>
      <c r="I42" s="8" t="s">
        <v>183</v>
      </c>
      <c r="J42" s="18">
        <v>0</v>
      </c>
      <c r="K42" s="27">
        <v>3.01</v>
      </c>
      <c r="L42" s="8" t="s">
        <v>90</v>
      </c>
      <c r="M42" s="17">
        <v>4.8899999999999999E-2</v>
      </c>
      <c r="N42" s="10">
        <v>1.46E-2</v>
      </c>
      <c r="O42" s="9">
        <v>169050.47</v>
      </c>
      <c r="P42" s="9">
        <v>133.07</v>
      </c>
      <c r="Q42" s="9">
        <v>224.96</v>
      </c>
      <c r="R42" s="10">
        <v>8.0000000000000004E-4</v>
      </c>
      <c r="S42" s="10">
        <f t="shared" si="0"/>
        <v>1.2992064704917637E-4</v>
      </c>
      <c r="T42" s="10">
        <f>Q42/'סיכום נכסי ההשקעה'!$C$48</f>
        <v>2.034025429835116E-5</v>
      </c>
    </row>
    <row r="43" spans="2:20">
      <c r="B43" s="8" t="s">
        <v>214</v>
      </c>
      <c r="C43" s="15">
        <v>6040257</v>
      </c>
      <c r="D43" s="8" t="s">
        <v>125</v>
      </c>
      <c r="E43" s="18">
        <v>0</v>
      </c>
      <c r="F43" s="8">
        <v>604</v>
      </c>
      <c r="G43" s="8" t="s">
        <v>182</v>
      </c>
      <c r="H43" s="8" t="s">
        <v>207</v>
      </c>
      <c r="I43" s="8" t="s">
        <v>183</v>
      </c>
      <c r="J43" s="18">
        <v>0</v>
      </c>
      <c r="K43" s="27">
        <v>19.66</v>
      </c>
      <c r="L43" s="8" t="s">
        <v>90</v>
      </c>
      <c r="M43" s="17">
        <v>0.05</v>
      </c>
      <c r="N43" s="10">
        <v>4.1700000000000001E-2</v>
      </c>
      <c r="O43" s="9">
        <v>17391933</v>
      </c>
      <c r="P43" s="9">
        <v>130.61000000000001</v>
      </c>
      <c r="Q43" s="9">
        <v>22715.599999999999</v>
      </c>
      <c r="R43" s="10">
        <v>1.7399999999999999E-2</v>
      </c>
      <c r="S43" s="10">
        <f t="shared" si="0"/>
        <v>1.3118889803121756E-2</v>
      </c>
      <c r="T43" s="10">
        <f>Q43/'סיכום נכסי ההשקעה'!$C$48</f>
        <v>2.0538810479179656E-3</v>
      </c>
    </row>
    <row r="44" spans="2:20">
      <c r="B44" s="8" t="s">
        <v>215</v>
      </c>
      <c r="C44" s="15">
        <v>6040141</v>
      </c>
      <c r="D44" s="8" t="s">
        <v>125</v>
      </c>
      <c r="E44" s="18">
        <v>0</v>
      </c>
      <c r="F44" s="8">
        <v>604</v>
      </c>
      <c r="G44" s="8" t="s">
        <v>182</v>
      </c>
      <c r="H44" s="8" t="s">
        <v>207</v>
      </c>
      <c r="I44" s="8" t="s">
        <v>183</v>
      </c>
      <c r="J44" s="18">
        <v>0</v>
      </c>
      <c r="K44" s="27">
        <v>22.24</v>
      </c>
      <c r="L44" s="8" t="s">
        <v>90</v>
      </c>
      <c r="M44" s="17">
        <v>0.04</v>
      </c>
      <c r="N44" s="10">
        <v>3.4299999999999997E-2</v>
      </c>
      <c r="O44" s="9">
        <v>43995039</v>
      </c>
      <c r="P44" s="9">
        <v>124.09</v>
      </c>
      <c r="Q44" s="9">
        <v>54593.440000000002</v>
      </c>
      <c r="R44" s="10">
        <v>3.2599999999999997E-2</v>
      </c>
      <c r="S44" s="10">
        <f t="shared" si="0"/>
        <v>3.1529227637981806E-2</v>
      </c>
      <c r="T44" s="10">
        <f>Q44/'סיכום נכסי ההשקעה'!$C$48</f>
        <v>4.9361862225363448E-3</v>
      </c>
    </row>
    <row r="45" spans="2:20">
      <c r="B45" s="8" t="s">
        <v>216</v>
      </c>
      <c r="C45" s="15">
        <v>1940444</v>
      </c>
      <c r="D45" s="8" t="s">
        <v>125</v>
      </c>
      <c r="E45" s="18">
        <v>0</v>
      </c>
      <c r="F45" s="8">
        <v>194</v>
      </c>
      <c r="G45" s="8" t="s">
        <v>182</v>
      </c>
      <c r="H45" s="8" t="s">
        <v>207</v>
      </c>
      <c r="I45" s="8" t="s">
        <v>185</v>
      </c>
      <c r="J45" s="18">
        <v>0</v>
      </c>
      <c r="K45" s="27">
        <v>17.07</v>
      </c>
      <c r="L45" s="8" t="s">
        <v>90</v>
      </c>
      <c r="M45" s="17">
        <v>6.5000000000000002E-2</v>
      </c>
      <c r="N45" s="10">
        <v>5.1999999999999998E-2</v>
      </c>
      <c r="O45" s="9">
        <v>31415266</v>
      </c>
      <c r="P45" s="9">
        <v>138.05000000000001</v>
      </c>
      <c r="Q45" s="9">
        <v>43368.77</v>
      </c>
      <c r="R45" s="10">
        <v>1.9900000000000001E-2</v>
      </c>
      <c r="S45" s="10">
        <f t="shared" si="0"/>
        <v>2.5046669008387746E-2</v>
      </c>
      <c r="T45" s="10">
        <f>Q45/'סיכום נכסי ההשקעה'!$C$48</f>
        <v>3.9212829409970788E-3</v>
      </c>
    </row>
    <row r="46" spans="2:20">
      <c r="B46" s="8" t="s">
        <v>217</v>
      </c>
      <c r="C46" s="15">
        <v>1940449</v>
      </c>
      <c r="D46" s="8" t="s">
        <v>125</v>
      </c>
      <c r="E46" s="18">
        <v>0</v>
      </c>
      <c r="F46" s="8">
        <v>194</v>
      </c>
      <c r="G46" s="8" t="s">
        <v>182</v>
      </c>
      <c r="H46" s="8" t="s">
        <v>207</v>
      </c>
      <c r="I46" s="8" t="s">
        <v>185</v>
      </c>
      <c r="J46" s="18">
        <v>0</v>
      </c>
      <c r="K46" s="27">
        <v>0</v>
      </c>
      <c r="L46" s="8" t="s">
        <v>90</v>
      </c>
      <c r="M46" s="18">
        <v>0</v>
      </c>
      <c r="N46" s="18">
        <v>0</v>
      </c>
      <c r="O46" s="9">
        <v>566457.09</v>
      </c>
      <c r="P46" s="9">
        <v>100</v>
      </c>
      <c r="Q46" s="9">
        <v>566.46</v>
      </c>
      <c r="R46" s="18">
        <v>0</v>
      </c>
      <c r="S46" s="10">
        <f t="shared" si="0"/>
        <v>3.2714638036751619E-4</v>
      </c>
      <c r="T46" s="10">
        <f>Q46/'סיכום נכסי ההשקעה'!$C$48</f>
        <v>5.1217729595679229E-5</v>
      </c>
    </row>
    <row r="47" spans="2:20">
      <c r="B47" s="8" t="s">
        <v>218</v>
      </c>
      <c r="C47" s="15">
        <v>1115104</v>
      </c>
      <c r="D47" s="8" t="s">
        <v>125</v>
      </c>
      <c r="E47" s="18">
        <v>0</v>
      </c>
      <c r="F47" s="8">
        <v>1527</v>
      </c>
      <c r="G47" s="8" t="s">
        <v>212</v>
      </c>
      <c r="H47" s="8" t="s">
        <v>207</v>
      </c>
      <c r="I47" s="8" t="s">
        <v>183</v>
      </c>
      <c r="J47" s="18">
        <v>0</v>
      </c>
      <c r="K47" s="27">
        <v>1.86</v>
      </c>
      <c r="L47" s="8" t="s">
        <v>90</v>
      </c>
      <c r="M47" s="17">
        <v>4.3999999999999997E-2</v>
      </c>
      <c r="N47" s="10">
        <v>1.23E-2</v>
      </c>
      <c r="O47" s="9">
        <v>1106208</v>
      </c>
      <c r="P47" s="9">
        <v>115.74</v>
      </c>
      <c r="Q47" s="9">
        <v>1280.33</v>
      </c>
      <c r="R47" s="10">
        <v>6.1999999999999998E-3</v>
      </c>
      <c r="S47" s="10">
        <f t="shared" si="0"/>
        <v>7.3942612925174229E-4</v>
      </c>
      <c r="T47" s="10">
        <f>Q47/'סיכום נכסי ההשקעה'!$C$48</f>
        <v>1.1576385928968679E-4</v>
      </c>
    </row>
    <row r="48" spans="2:20">
      <c r="B48" s="8" t="s">
        <v>219</v>
      </c>
      <c r="C48" s="15">
        <v>3900206</v>
      </c>
      <c r="D48" s="8" t="s">
        <v>125</v>
      </c>
      <c r="E48" s="18">
        <v>0</v>
      </c>
      <c r="F48" s="8">
        <v>390</v>
      </c>
      <c r="G48" s="8" t="s">
        <v>201</v>
      </c>
      <c r="H48" s="8" t="s">
        <v>220</v>
      </c>
      <c r="I48" s="8" t="s">
        <v>183</v>
      </c>
      <c r="J48" s="18">
        <v>0</v>
      </c>
      <c r="K48" s="27">
        <v>1.88</v>
      </c>
      <c r="L48" s="8" t="s">
        <v>90</v>
      </c>
      <c r="M48" s="17">
        <v>4.2500000000000003E-2</v>
      </c>
      <c r="N48" s="10">
        <v>1.5900000000000001E-2</v>
      </c>
      <c r="O48" s="9">
        <v>22360309.260000002</v>
      </c>
      <c r="P48" s="9">
        <v>129.81</v>
      </c>
      <c r="Q48" s="9">
        <v>29025.919999999998</v>
      </c>
      <c r="R48" s="10">
        <v>2.8000000000000001E-2</v>
      </c>
      <c r="S48" s="10">
        <f t="shared" si="0"/>
        <v>1.6763274838182917E-2</v>
      </c>
      <c r="T48" s="10">
        <f>Q48/'סיכום נכסי ההשקעה'!$C$48</f>
        <v>2.6244425410899578E-3</v>
      </c>
    </row>
    <row r="49" spans="2:20">
      <c r="B49" s="8" t="s">
        <v>221</v>
      </c>
      <c r="C49" s="15">
        <v>1126762</v>
      </c>
      <c r="D49" s="8" t="s">
        <v>125</v>
      </c>
      <c r="E49" s="18">
        <v>0</v>
      </c>
      <c r="F49" s="8">
        <v>1239</v>
      </c>
      <c r="G49" s="8" t="s">
        <v>182</v>
      </c>
      <c r="H49" s="8" t="s">
        <v>220</v>
      </c>
      <c r="I49" s="8" t="s">
        <v>222</v>
      </c>
      <c r="J49" s="18">
        <v>0</v>
      </c>
      <c r="K49" s="27">
        <v>1.82</v>
      </c>
      <c r="L49" s="8" t="s">
        <v>90</v>
      </c>
      <c r="M49" s="17">
        <v>1.6E-2</v>
      </c>
      <c r="N49" s="10">
        <v>1.06E-2</v>
      </c>
      <c r="O49" s="9">
        <v>8265726</v>
      </c>
      <c r="P49" s="9">
        <v>103.35</v>
      </c>
      <c r="Q49" s="9">
        <v>8542.6299999999992</v>
      </c>
      <c r="R49" s="10">
        <v>1.0800000000000001E-2</v>
      </c>
      <c r="S49" s="10">
        <f t="shared" si="0"/>
        <v>4.9336060504165417E-3</v>
      </c>
      <c r="T49" s="10">
        <f>Q49/'סיכום נכסי ההשקעה'!$C$48</f>
        <v>7.7240072269169438E-4</v>
      </c>
    </row>
    <row r="50" spans="2:20">
      <c r="B50" s="8" t="s">
        <v>223</v>
      </c>
      <c r="C50" s="15">
        <v>1097385</v>
      </c>
      <c r="D50" s="8" t="s">
        <v>125</v>
      </c>
      <c r="E50" s="18">
        <v>0</v>
      </c>
      <c r="F50" s="8">
        <v>1328</v>
      </c>
      <c r="G50" s="8" t="s">
        <v>201</v>
      </c>
      <c r="H50" s="8" t="s">
        <v>220</v>
      </c>
      <c r="I50" s="8" t="s">
        <v>183</v>
      </c>
      <c r="J50" s="18">
        <v>0</v>
      </c>
      <c r="K50" s="27">
        <v>2.19</v>
      </c>
      <c r="L50" s="8" t="s">
        <v>90</v>
      </c>
      <c r="M50" s="17">
        <v>4.9500000000000002E-2</v>
      </c>
      <c r="N50" s="10">
        <v>1.38E-2</v>
      </c>
      <c r="O50" s="9">
        <v>339326.22</v>
      </c>
      <c r="P50" s="9">
        <v>129.46</v>
      </c>
      <c r="Q50" s="9">
        <v>439.29</v>
      </c>
      <c r="R50" s="10">
        <v>6.9999999999999999E-4</v>
      </c>
      <c r="S50" s="10">
        <f t="shared" si="0"/>
        <v>2.5370217390750658E-4</v>
      </c>
      <c r="T50" s="10">
        <f>Q50/'סיכום נכסי ההשקעה'!$C$48</f>
        <v>3.9719373714094424E-5</v>
      </c>
    </row>
    <row r="51" spans="2:20">
      <c r="B51" s="8" t="s">
        <v>224</v>
      </c>
      <c r="C51" s="15">
        <v>1104504</v>
      </c>
      <c r="D51" s="8" t="s">
        <v>125</v>
      </c>
      <c r="E51" s="18">
        <v>0</v>
      </c>
      <c r="F51" s="8">
        <v>1438</v>
      </c>
      <c r="G51" s="8" t="s">
        <v>201</v>
      </c>
      <c r="H51" s="8" t="s">
        <v>220</v>
      </c>
      <c r="I51" s="8" t="s">
        <v>185</v>
      </c>
      <c r="J51" s="18">
        <v>0</v>
      </c>
      <c r="K51" s="27">
        <v>1.37</v>
      </c>
      <c r="L51" s="8" t="s">
        <v>90</v>
      </c>
      <c r="M51" s="17">
        <v>5.5E-2</v>
      </c>
      <c r="N51" s="10">
        <v>1.21E-2</v>
      </c>
      <c r="O51" s="9">
        <v>180000.5</v>
      </c>
      <c r="P51" s="9">
        <v>129.66999999999999</v>
      </c>
      <c r="Q51" s="9">
        <v>233.41</v>
      </c>
      <c r="R51" s="10">
        <v>2E-3</v>
      </c>
      <c r="S51" s="10">
        <f t="shared" si="0"/>
        <v>1.3480075670229487E-4</v>
      </c>
      <c r="T51" s="10">
        <f>Q51/'סיכום נכסי ההשקעה'!$C$48</f>
        <v>2.1104279675400711E-5</v>
      </c>
    </row>
    <row r="52" spans="2:20">
      <c r="B52" s="8" t="s">
        <v>225</v>
      </c>
      <c r="C52" s="15">
        <v>1117423</v>
      </c>
      <c r="D52" s="8" t="s">
        <v>125</v>
      </c>
      <c r="E52" s="18">
        <v>0</v>
      </c>
      <c r="F52" s="8">
        <v>1438</v>
      </c>
      <c r="G52" s="8" t="s">
        <v>201</v>
      </c>
      <c r="H52" s="8" t="s">
        <v>220</v>
      </c>
      <c r="I52" s="8" t="s">
        <v>185</v>
      </c>
      <c r="J52" s="18">
        <v>0</v>
      </c>
      <c r="K52" s="27">
        <v>3.58</v>
      </c>
      <c r="L52" s="8" t="s">
        <v>90</v>
      </c>
      <c r="M52" s="17">
        <v>5.8500000000000003E-2</v>
      </c>
      <c r="N52" s="10">
        <v>1.78E-2</v>
      </c>
      <c r="O52" s="9">
        <v>41802350.520000003</v>
      </c>
      <c r="P52" s="9">
        <v>126.62</v>
      </c>
      <c r="Q52" s="9">
        <v>52930.14</v>
      </c>
      <c r="R52" s="10">
        <v>2.2200000000000001E-2</v>
      </c>
      <c r="S52" s="10">
        <f t="shared" si="0"/>
        <v>3.0568625698806414E-2</v>
      </c>
      <c r="T52" s="10">
        <f>Q52/'סיכום נכסי ההשקעה'!$C$48</f>
        <v>4.7857952864835025E-3</v>
      </c>
    </row>
    <row r="53" spans="2:20">
      <c r="B53" s="8" t="s">
        <v>226</v>
      </c>
      <c r="C53" s="15">
        <v>7590110</v>
      </c>
      <c r="D53" s="8" t="s">
        <v>125</v>
      </c>
      <c r="E53" s="18">
        <v>0</v>
      </c>
      <c r="F53" s="8">
        <v>759</v>
      </c>
      <c r="G53" s="8" t="s">
        <v>201</v>
      </c>
      <c r="H53" s="8" t="s">
        <v>220</v>
      </c>
      <c r="I53" s="8" t="s">
        <v>183</v>
      </c>
      <c r="J53" s="18">
        <v>0</v>
      </c>
      <c r="K53" s="27">
        <v>1.47</v>
      </c>
      <c r="L53" s="8" t="s">
        <v>90</v>
      </c>
      <c r="M53" s="17">
        <v>4.5499999999999999E-2</v>
      </c>
      <c r="N53" s="10">
        <v>1.3100000000000001E-2</v>
      </c>
      <c r="O53" s="9">
        <v>3631353</v>
      </c>
      <c r="P53" s="9">
        <v>126.91</v>
      </c>
      <c r="Q53" s="9">
        <v>4608.55</v>
      </c>
      <c r="R53" s="10">
        <v>8.6E-3</v>
      </c>
      <c r="S53" s="10">
        <f t="shared" si="0"/>
        <v>2.6615656025892678E-3</v>
      </c>
      <c r="T53" s="10">
        <f>Q53/'סיכום נכסי ההשקעה'!$C$48</f>
        <v>4.1669220726647512E-4</v>
      </c>
    </row>
    <row r="54" spans="2:20">
      <c r="B54" s="8" t="s">
        <v>227</v>
      </c>
      <c r="C54" s="15">
        <v>7590128</v>
      </c>
      <c r="D54" s="8" t="s">
        <v>125</v>
      </c>
      <c r="E54" s="18">
        <v>0</v>
      </c>
      <c r="F54" s="8">
        <v>759</v>
      </c>
      <c r="G54" s="8" t="s">
        <v>201</v>
      </c>
      <c r="H54" s="8" t="s">
        <v>220</v>
      </c>
      <c r="I54" s="8" t="s">
        <v>183</v>
      </c>
      <c r="J54" s="18">
        <v>0</v>
      </c>
      <c r="K54" s="27">
        <v>6.85</v>
      </c>
      <c r="L54" s="8" t="s">
        <v>90</v>
      </c>
      <c r="M54" s="17">
        <v>4.7500000000000001E-2</v>
      </c>
      <c r="N54" s="10">
        <v>2.4899999999999999E-2</v>
      </c>
      <c r="O54" s="9">
        <v>25816123</v>
      </c>
      <c r="P54" s="9">
        <v>140.96</v>
      </c>
      <c r="Q54" s="9">
        <v>36390.410000000003</v>
      </c>
      <c r="R54" s="10">
        <v>2.1100000000000001E-2</v>
      </c>
      <c r="S54" s="10">
        <f t="shared" si="0"/>
        <v>2.1016472322123125E-2</v>
      </c>
      <c r="T54" s="10">
        <f>Q54/'סיכום נכסי ההשקעה'!$C$48</f>
        <v>3.2903191386080242E-3</v>
      </c>
    </row>
    <row r="55" spans="2:20">
      <c r="B55" s="8" t="s">
        <v>228</v>
      </c>
      <c r="C55" s="15">
        <v>1260306</v>
      </c>
      <c r="D55" s="8" t="s">
        <v>125</v>
      </c>
      <c r="E55" s="18">
        <v>0</v>
      </c>
      <c r="F55" s="8">
        <v>126</v>
      </c>
      <c r="G55" s="8" t="s">
        <v>201</v>
      </c>
      <c r="H55" s="8" t="s">
        <v>220</v>
      </c>
      <c r="I55" s="8" t="s">
        <v>183</v>
      </c>
      <c r="J55" s="18">
        <v>0</v>
      </c>
      <c r="K55" s="27">
        <v>2.0499999999999998</v>
      </c>
      <c r="L55" s="8" t="s">
        <v>90</v>
      </c>
      <c r="M55" s="17">
        <v>4.9500000000000002E-2</v>
      </c>
      <c r="N55" s="10">
        <v>1.77E-2</v>
      </c>
      <c r="O55" s="9">
        <v>8344419.5899999999</v>
      </c>
      <c r="P55" s="9">
        <v>133.88999999999999</v>
      </c>
      <c r="Q55" s="9">
        <v>11172.34</v>
      </c>
      <c r="R55" s="10">
        <v>1.3100000000000001E-2</v>
      </c>
      <c r="S55" s="10">
        <f t="shared" si="0"/>
        <v>6.4523366014108954E-3</v>
      </c>
      <c r="T55" s="10">
        <f>Q55/'סיכום נכסי ההשקעה'!$C$48</f>
        <v>1.0101717492338219E-3</v>
      </c>
    </row>
    <row r="56" spans="2:20">
      <c r="B56" s="8" t="s">
        <v>229</v>
      </c>
      <c r="C56" s="15">
        <v>1260488</v>
      </c>
      <c r="D56" s="8" t="s">
        <v>125</v>
      </c>
      <c r="E56" s="18">
        <v>0</v>
      </c>
      <c r="F56" s="8">
        <v>126</v>
      </c>
      <c r="G56" s="8" t="s">
        <v>201</v>
      </c>
      <c r="H56" s="8" t="s">
        <v>220</v>
      </c>
      <c r="I56" s="8" t="s">
        <v>183</v>
      </c>
      <c r="J56" s="18">
        <v>0</v>
      </c>
      <c r="K56" s="27">
        <v>3.52</v>
      </c>
      <c r="L56" s="8" t="s">
        <v>90</v>
      </c>
      <c r="M56" s="17">
        <v>6.5000000000000002E-2</v>
      </c>
      <c r="N56" s="10">
        <v>1.3100000000000001E-2</v>
      </c>
      <c r="O56" s="9">
        <v>6741130.0800000001</v>
      </c>
      <c r="P56" s="9">
        <v>134.83000000000001</v>
      </c>
      <c r="Q56" s="9">
        <v>9089.07</v>
      </c>
      <c r="R56" s="10">
        <v>9.4999999999999998E-3</v>
      </c>
      <c r="S56" s="10">
        <f t="shared" si="0"/>
        <v>5.2491903248366696E-3</v>
      </c>
      <c r="T56" s="10">
        <f>Q56/'סיכום נכסי ההשקעה'!$C$48</f>
        <v>8.2180829985559461E-4</v>
      </c>
    </row>
    <row r="57" spans="2:20">
      <c r="B57" s="8" t="s">
        <v>230</v>
      </c>
      <c r="C57" s="15">
        <v>1260397</v>
      </c>
      <c r="D57" s="8" t="s">
        <v>125</v>
      </c>
      <c r="E57" s="18">
        <v>0</v>
      </c>
      <c r="F57" s="8">
        <v>126</v>
      </c>
      <c r="G57" s="8" t="s">
        <v>201</v>
      </c>
      <c r="H57" s="8" t="s">
        <v>220</v>
      </c>
      <c r="I57" s="8" t="s">
        <v>183</v>
      </c>
      <c r="J57" s="18">
        <v>0</v>
      </c>
      <c r="K57" s="27">
        <v>4.1500000000000004</v>
      </c>
      <c r="L57" s="8" t="s">
        <v>90</v>
      </c>
      <c r="M57" s="17">
        <v>5.0999999999999997E-2</v>
      </c>
      <c r="N57" s="10">
        <v>2.4899999999999999E-2</v>
      </c>
      <c r="O57" s="9">
        <v>35454604</v>
      </c>
      <c r="P57" s="9">
        <v>134.80000000000001</v>
      </c>
      <c r="Q57" s="9">
        <v>47792.81</v>
      </c>
      <c r="R57" s="10">
        <v>1.7100000000000001E-2</v>
      </c>
      <c r="S57" s="10">
        <f t="shared" si="0"/>
        <v>2.7601674962208153E-2</v>
      </c>
      <c r="T57" s="10">
        <f>Q57/'סיכום נכסי ההשקעה'!$C$48</f>
        <v>4.3212922698825582E-3</v>
      </c>
    </row>
    <row r="58" spans="2:20">
      <c r="B58" s="8" t="s">
        <v>231</v>
      </c>
      <c r="C58" s="15">
        <v>1260462</v>
      </c>
      <c r="D58" s="8" t="s">
        <v>125</v>
      </c>
      <c r="E58" s="18">
        <v>0</v>
      </c>
      <c r="F58" s="8">
        <v>126</v>
      </c>
      <c r="G58" s="8" t="s">
        <v>201</v>
      </c>
      <c r="H58" s="8" t="s">
        <v>220</v>
      </c>
      <c r="I58" s="8" t="s">
        <v>183</v>
      </c>
      <c r="J58" s="18">
        <v>0</v>
      </c>
      <c r="K58" s="27">
        <v>1.84</v>
      </c>
      <c r="L58" s="8" t="s">
        <v>90</v>
      </c>
      <c r="M58" s="17">
        <v>5.2999999999999999E-2</v>
      </c>
      <c r="N58" s="10">
        <v>1.7100000000000001E-2</v>
      </c>
      <c r="O58" s="9">
        <v>400233.91</v>
      </c>
      <c r="P58" s="9">
        <v>126.75</v>
      </c>
      <c r="Q58" s="9">
        <v>507.3</v>
      </c>
      <c r="R58" s="10">
        <v>5.0000000000000001E-4</v>
      </c>
      <c r="S58" s="10">
        <f t="shared" si="0"/>
        <v>2.9297983751799058E-4</v>
      </c>
      <c r="T58" s="10">
        <f>Q58/'סיכום נכסי ההשקעה'!$C$48</f>
        <v>4.5868647784288513E-5</v>
      </c>
    </row>
    <row r="59" spans="2:20">
      <c r="B59" s="8" t="s">
        <v>232</v>
      </c>
      <c r="C59" s="15">
        <v>1260546</v>
      </c>
      <c r="D59" s="8" t="s">
        <v>125</v>
      </c>
      <c r="E59" s="18">
        <v>0</v>
      </c>
      <c r="F59" s="8">
        <v>126</v>
      </c>
      <c r="G59" s="8" t="s">
        <v>201</v>
      </c>
      <c r="H59" s="8" t="s">
        <v>220</v>
      </c>
      <c r="I59" s="8" t="s">
        <v>183</v>
      </c>
      <c r="J59" s="18">
        <v>0</v>
      </c>
      <c r="K59" s="27">
        <v>6.03</v>
      </c>
      <c r="L59" s="8" t="s">
        <v>90</v>
      </c>
      <c r="M59" s="17">
        <v>5.3499999999999999E-2</v>
      </c>
      <c r="N59" s="10">
        <v>3.2199999999999999E-2</v>
      </c>
      <c r="O59" s="9">
        <v>11247382</v>
      </c>
      <c r="P59" s="9">
        <v>117.25</v>
      </c>
      <c r="Q59" s="9">
        <v>13187.56</v>
      </c>
      <c r="R59" s="10">
        <v>4.1999999999999997E-3</v>
      </c>
      <c r="S59" s="10">
        <f t="shared" si="0"/>
        <v>7.6161821132638514E-3</v>
      </c>
      <c r="T59" s="10">
        <f>Q59/'סיכום נכסי ההשקעה'!$C$48</f>
        <v>1.1923823078536799E-3</v>
      </c>
    </row>
    <row r="60" spans="2:20">
      <c r="B60" s="8" t="s">
        <v>233</v>
      </c>
      <c r="C60" s="15">
        <v>6910129</v>
      </c>
      <c r="D60" s="8" t="s">
        <v>125</v>
      </c>
      <c r="E60" s="18">
        <v>0</v>
      </c>
      <c r="F60" s="8">
        <v>691</v>
      </c>
      <c r="G60" s="8" t="s">
        <v>182</v>
      </c>
      <c r="H60" s="8" t="s">
        <v>220</v>
      </c>
      <c r="I60" s="8" t="s">
        <v>185</v>
      </c>
      <c r="J60" s="18">
        <v>0</v>
      </c>
      <c r="K60" s="27">
        <v>4.75</v>
      </c>
      <c r="L60" s="8" t="s">
        <v>90</v>
      </c>
      <c r="M60" s="17">
        <v>3.85E-2</v>
      </c>
      <c r="N60" s="10">
        <v>1.06E-2</v>
      </c>
      <c r="O60" s="9">
        <v>33633959</v>
      </c>
      <c r="P60" s="9">
        <v>124.13</v>
      </c>
      <c r="Q60" s="9">
        <v>41749.83</v>
      </c>
      <c r="R60" s="10">
        <v>7.9000000000000001E-2</v>
      </c>
      <c r="S60" s="10">
        <f t="shared" si="0"/>
        <v>2.4111686201071812E-2</v>
      </c>
      <c r="T60" s="10">
        <f>Q60/'סיכום נכסי ההשקעה'!$C$48</f>
        <v>3.7749029121307356E-3</v>
      </c>
    </row>
    <row r="61" spans="2:20">
      <c r="B61" s="8" t="s">
        <v>234</v>
      </c>
      <c r="C61" s="15">
        <v>7480023</v>
      </c>
      <c r="D61" s="8" t="s">
        <v>125</v>
      </c>
      <c r="E61" s="18">
        <v>0</v>
      </c>
      <c r="F61" s="8">
        <v>748</v>
      </c>
      <c r="G61" s="8" t="s">
        <v>235</v>
      </c>
      <c r="H61" s="8" t="s">
        <v>220</v>
      </c>
      <c r="I61" s="8" t="s">
        <v>183</v>
      </c>
      <c r="J61" s="18">
        <v>0</v>
      </c>
      <c r="K61" s="27">
        <v>2.0499999999999998</v>
      </c>
      <c r="L61" s="8" t="s">
        <v>90</v>
      </c>
      <c r="M61" s="17">
        <v>5.2499999999999998E-2</v>
      </c>
      <c r="N61" s="10">
        <v>1.26E-2</v>
      </c>
      <c r="O61" s="9">
        <v>5647769</v>
      </c>
      <c r="P61" s="9">
        <v>139.13</v>
      </c>
      <c r="Q61" s="9">
        <v>7857.74</v>
      </c>
      <c r="R61" s="10">
        <v>9.4000000000000004E-3</v>
      </c>
      <c r="S61" s="10">
        <f t="shared" si="0"/>
        <v>4.5380630562953193E-3</v>
      </c>
      <c r="T61" s="10">
        <f>Q61/'סיכום נכסי ההשקעה'!$C$48</f>
        <v>7.1047488358075143E-4</v>
      </c>
    </row>
    <row r="62" spans="2:20">
      <c r="B62" s="8" t="s">
        <v>236</v>
      </c>
      <c r="C62" s="15">
        <v>7480072</v>
      </c>
      <c r="D62" s="8" t="s">
        <v>125</v>
      </c>
      <c r="E62" s="18">
        <v>0</v>
      </c>
      <c r="F62" s="8">
        <v>748</v>
      </c>
      <c r="G62" s="8" t="s">
        <v>182</v>
      </c>
      <c r="H62" s="8" t="s">
        <v>220</v>
      </c>
      <c r="I62" s="8" t="s">
        <v>183</v>
      </c>
      <c r="J62" s="18">
        <v>0</v>
      </c>
      <c r="K62" s="27">
        <v>0.93</v>
      </c>
      <c r="L62" s="8" t="s">
        <v>90</v>
      </c>
      <c r="M62" s="17">
        <v>4.2900000000000001E-2</v>
      </c>
      <c r="N62" s="10">
        <v>1.5299999999999999E-2</v>
      </c>
      <c r="O62" s="9">
        <v>6849510.0899999999</v>
      </c>
      <c r="P62" s="9">
        <v>122.39</v>
      </c>
      <c r="Q62" s="9">
        <v>8383.1200000000008</v>
      </c>
      <c r="R62" s="10">
        <v>1.21E-2</v>
      </c>
      <c r="S62" s="10">
        <f t="shared" si="0"/>
        <v>4.8414845958876752E-3</v>
      </c>
      <c r="T62" s="10">
        <f>Q62/'סיכום נכסי ההשקעה'!$C$48</f>
        <v>7.5797827442031294E-4</v>
      </c>
    </row>
    <row r="63" spans="2:20">
      <c r="B63" s="8" t="s">
        <v>237</v>
      </c>
      <c r="C63" s="15">
        <v>7480015</v>
      </c>
      <c r="D63" s="8" t="s">
        <v>125</v>
      </c>
      <c r="E63" s="18">
        <v>0</v>
      </c>
      <c r="F63" s="8">
        <v>748</v>
      </c>
      <c r="G63" s="8" t="s">
        <v>182</v>
      </c>
      <c r="H63" s="8" t="s">
        <v>220</v>
      </c>
      <c r="I63" s="8" t="s">
        <v>183</v>
      </c>
      <c r="J63" s="18">
        <v>0</v>
      </c>
      <c r="K63" s="27">
        <v>1.46</v>
      </c>
      <c r="L63" s="8" t="s">
        <v>90</v>
      </c>
      <c r="M63" s="17">
        <v>5.5E-2</v>
      </c>
      <c r="N63" s="10">
        <v>1.11E-2</v>
      </c>
      <c r="O63" s="9">
        <v>1350000.11</v>
      </c>
      <c r="P63" s="9">
        <v>136.33000000000001</v>
      </c>
      <c r="Q63" s="9">
        <v>1840.46</v>
      </c>
      <c r="R63" s="10">
        <v>5.5999999999999999E-3</v>
      </c>
      <c r="S63" s="10">
        <f t="shared" si="0"/>
        <v>1.0629167588376916E-3</v>
      </c>
      <c r="T63" s="10">
        <f>Q63/'סיכום נכסי ההשקעה'!$C$48</f>
        <v>1.6640924798161174E-4</v>
      </c>
    </row>
    <row r="64" spans="2:20">
      <c r="B64" s="8" t="s">
        <v>238</v>
      </c>
      <c r="C64" s="15">
        <v>7480049</v>
      </c>
      <c r="D64" s="8" t="s">
        <v>125</v>
      </c>
      <c r="E64" s="18">
        <v>0</v>
      </c>
      <c r="F64" s="8">
        <v>748</v>
      </c>
      <c r="G64" s="8" t="s">
        <v>182</v>
      </c>
      <c r="H64" s="8" t="s">
        <v>220</v>
      </c>
      <c r="I64" s="8" t="s">
        <v>183</v>
      </c>
      <c r="J64" s="18">
        <v>0</v>
      </c>
      <c r="K64" s="27">
        <v>3.32</v>
      </c>
      <c r="L64" s="8" t="s">
        <v>90</v>
      </c>
      <c r="M64" s="17">
        <v>4.7500000000000001E-2</v>
      </c>
      <c r="N64" s="10">
        <v>9.9000000000000008E-3</v>
      </c>
      <c r="O64" s="9">
        <v>12333108.949999999</v>
      </c>
      <c r="P64" s="9">
        <v>138.43</v>
      </c>
      <c r="Q64" s="9">
        <v>17072.72</v>
      </c>
      <c r="R64" s="10">
        <v>2.12E-2</v>
      </c>
      <c r="S64" s="10">
        <f t="shared" si="0"/>
        <v>9.8599699026023033E-3</v>
      </c>
      <c r="T64" s="10">
        <f>Q64/'סיכום נכסי ההשקעה'!$C$48</f>
        <v>1.5436676136404066E-3</v>
      </c>
    </row>
    <row r="65" spans="2:20">
      <c r="B65" s="8" t="s">
        <v>239</v>
      </c>
      <c r="C65" s="15">
        <v>1119825</v>
      </c>
      <c r="D65" s="8" t="s">
        <v>125</v>
      </c>
      <c r="E65" s="18">
        <v>0</v>
      </c>
      <c r="F65" s="8">
        <v>1291</v>
      </c>
      <c r="G65" s="8" t="s">
        <v>182</v>
      </c>
      <c r="H65" s="8" t="s">
        <v>220</v>
      </c>
      <c r="I65" s="8" t="s">
        <v>185</v>
      </c>
      <c r="J65" s="18">
        <v>0</v>
      </c>
      <c r="K65" s="27">
        <v>4.12</v>
      </c>
      <c r="L65" s="8" t="s">
        <v>90</v>
      </c>
      <c r="M65" s="17">
        <v>3.5499999999999997E-2</v>
      </c>
      <c r="N65" s="10">
        <v>1.1299999999999999E-2</v>
      </c>
      <c r="O65" s="9">
        <v>19725398.640000001</v>
      </c>
      <c r="P65" s="9">
        <v>119.22</v>
      </c>
      <c r="Q65" s="9">
        <v>23516.62</v>
      </c>
      <c r="R65" s="10">
        <v>6.1600000000000002E-2</v>
      </c>
      <c r="S65" s="10">
        <f t="shared" si="0"/>
        <v>1.3581501097126606E-2</v>
      </c>
      <c r="T65" s="10">
        <f>Q65/'סיכום נכסי ההשקעה'!$C$48</f>
        <v>2.1263070369740879E-3</v>
      </c>
    </row>
    <row r="66" spans="2:20">
      <c r="B66" s="8" t="s">
        <v>240</v>
      </c>
      <c r="C66" s="15">
        <v>1134147</v>
      </c>
      <c r="D66" s="8" t="s">
        <v>125</v>
      </c>
      <c r="E66" s="18">
        <v>0</v>
      </c>
      <c r="F66" s="8">
        <v>1291</v>
      </c>
      <c r="G66" s="8" t="s">
        <v>182</v>
      </c>
      <c r="H66" s="8" t="s">
        <v>220</v>
      </c>
      <c r="I66" s="8" t="s">
        <v>185</v>
      </c>
      <c r="J66" s="18">
        <v>0</v>
      </c>
      <c r="K66" s="27">
        <v>6.8</v>
      </c>
      <c r="L66" s="8" t="s">
        <v>90</v>
      </c>
      <c r="M66" s="17">
        <v>1.4999999999999999E-2</v>
      </c>
      <c r="N66" s="10">
        <v>1.5599999999999999E-2</v>
      </c>
      <c r="O66" s="9">
        <v>23954000</v>
      </c>
      <c r="P66" s="9">
        <v>100.65</v>
      </c>
      <c r="Q66" s="9">
        <v>24109.7</v>
      </c>
      <c r="R66" s="10">
        <v>3.44E-2</v>
      </c>
      <c r="S66" s="10">
        <f t="shared" si="0"/>
        <v>1.3924021266720871E-2</v>
      </c>
      <c r="T66" s="10">
        <f>Q66/'סיכום נכסי ההשקעה'!$C$48</f>
        <v>2.1799316725504845E-3</v>
      </c>
    </row>
    <row r="67" spans="2:20">
      <c r="B67" s="8" t="s">
        <v>241</v>
      </c>
      <c r="C67" s="15">
        <v>1119221</v>
      </c>
      <c r="D67" s="8" t="s">
        <v>125</v>
      </c>
      <c r="E67" s="18">
        <v>0</v>
      </c>
      <c r="F67" s="8">
        <v>1367</v>
      </c>
      <c r="G67" s="8" t="s">
        <v>212</v>
      </c>
      <c r="H67" s="8" t="s">
        <v>220</v>
      </c>
      <c r="I67" s="8" t="s">
        <v>185</v>
      </c>
      <c r="J67" s="18">
        <v>0</v>
      </c>
      <c r="K67" s="27">
        <v>7.43</v>
      </c>
      <c r="L67" s="8" t="s">
        <v>90</v>
      </c>
      <c r="M67" s="17">
        <v>3.9E-2</v>
      </c>
      <c r="N67" s="10">
        <v>2.3900000000000001E-2</v>
      </c>
      <c r="O67" s="9">
        <v>4476533</v>
      </c>
      <c r="P67" s="9">
        <v>122.34</v>
      </c>
      <c r="Q67" s="9">
        <v>5476.59</v>
      </c>
      <c r="R67" s="10">
        <v>1.12E-2</v>
      </c>
      <c r="S67" s="10">
        <f t="shared" si="0"/>
        <v>3.1628828077126989E-3</v>
      </c>
      <c r="T67" s="10">
        <f>Q67/'סיכום נכסי ההשקעה'!$C$48</f>
        <v>4.9517795736045065E-4</v>
      </c>
    </row>
    <row r="68" spans="2:20">
      <c r="B68" s="8" t="s">
        <v>242</v>
      </c>
      <c r="C68" s="15">
        <v>1120120</v>
      </c>
      <c r="D68" s="8" t="s">
        <v>125</v>
      </c>
      <c r="E68" s="18">
        <v>0</v>
      </c>
      <c r="F68" s="8">
        <v>1324</v>
      </c>
      <c r="G68" s="8" t="s">
        <v>212</v>
      </c>
      <c r="H68" s="8" t="s">
        <v>220</v>
      </c>
      <c r="I68" s="8" t="s">
        <v>183</v>
      </c>
      <c r="J68" s="18">
        <v>0</v>
      </c>
      <c r="K68" s="27">
        <v>7.64</v>
      </c>
      <c r="L68" s="8" t="s">
        <v>90</v>
      </c>
      <c r="M68" s="17">
        <v>3.7499999999999999E-2</v>
      </c>
      <c r="N68" s="10">
        <v>2.3300000000000001E-2</v>
      </c>
      <c r="O68" s="9">
        <v>23740168</v>
      </c>
      <c r="P68" s="9">
        <v>120.27</v>
      </c>
      <c r="Q68" s="9">
        <v>28552.3</v>
      </c>
      <c r="R68" s="10">
        <v>3.0599999999999999E-2</v>
      </c>
      <c r="S68" s="10">
        <f t="shared" si="0"/>
        <v>1.6489746135945046E-2</v>
      </c>
      <c r="T68" s="10">
        <f>Q68/'סיכום נכסי ההשקעה'!$C$48</f>
        <v>2.5816191447493413E-3</v>
      </c>
    </row>
    <row r="69" spans="2:20">
      <c r="B69" s="8" t="s">
        <v>243</v>
      </c>
      <c r="C69" s="15">
        <v>1136050</v>
      </c>
      <c r="D69" s="8" t="s">
        <v>125</v>
      </c>
      <c r="E69" s="18">
        <v>0</v>
      </c>
      <c r="F69" s="8">
        <v>1324</v>
      </c>
      <c r="G69" s="8" t="s">
        <v>212</v>
      </c>
      <c r="H69" s="8" t="s">
        <v>220</v>
      </c>
      <c r="I69" s="8" t="s">
        <v>222</v>
      </c>
      <c r="J69" s="18">
        <v>0</v>
      </c>
      <c r="K69" s="27">
        <v>11.02</v>
      </c>
      <c r="L69" s="8" t="s">
        <v>90</v>
      </c>
      <c r="M69" s="17">
        <v>2.4799999999999999E-2</v>
      </c>
      <c r="N69" s="10">
        <v>2.4400000000000002E-2</v>
      </c>
      <c r="O69" s="9">
        <v>6911000</v>
      </c>
      <c r="P69" s="9">
        <v>101.09</v>
      </c>
      <c r="Q69" s="9">
        <v>6986.33</v>
      </c>
      <c r="R69" s="10">
        <v>2.69E-2</v>
      </c>
      <c r="S69" s="10">
        <f t="shared" si="0"/>
        <v>4.0347995825883365E-3</v>
      </c>
      <c r="T69" s="10">
        <f>Q69/'סיכום נכסי ההשקעה'!$C$48</f>
        <v>6.316844275079999E-4</v>
      </c>
    </row>
    <row r="70" spans="2:20">
      <c r="B70" s="8" t="s">
        <v>244</v>
      </c>
      <c r="C70" s="15">
        <v>1132950</v>
      </c>
      <c r="D70" s="8" t="s">
        <v>125</v>
      </c>
      <c r="E70" s="18">
        <v>0</v>
      </c>
      <c r="F70" s="8">
        <v>1324</v>
      </c>
      <c r="G70" s="8" t="s">
        <v>212</v>
      </c>
      <c r="H70" s="8" t="s">
        <v>220</v>
      </c>
      <c r="I70" s="8" t="s">
        <v>185</v>
      </c>
      <c r="J70" s="18">
        <v>0</v>
      </c>
      <c r="K70" s="27">
        <v>9.51</v>
      </c>
      <c r="L70" s="8" t="s">
        <v>90</v>
      </c>
      <c r="M70" s="17">
        <v>2.3199999999999998E-2</v>
      </c>
      <c r="N70" s="10">
        <v>2.4299999999999999E-2</v>
      </c>
      <c r="O70" s="9">
        <v>3938615</v>
      </c>
      <c r="P70" s="9">
        <v>99.69</v>
      </c>
      <c r="Q70" s="9">
        <v>3926.41</v>
      </c>
      <c r="R70" s="10">
        <v>2.4E-2</v>
      </c>
      <c r="S70" s="10">
        <f t="shared" si="0"/>
        <v>2.2676108098344441E-3</v>
      </c>
      <c r="T70" s="10">
        <f>Q70/'סיכום נכסי ההשקעה'!$C$48</f>
        <v>3.5501501546758969E-4</v>
      </c>
    </row>
    <row r="71" spans="2:20">
      <c r="B71" s="8" t="s">
        <v>245</v>
      </c>
      <c r="C71" s="15">
        <v>3230083</v>
      </c>
      <c r="D71" s="8" t="s">
        <v>125</v>
      </c>
      <c r="E71" s="18">
        <v>0</v>
      </c>
      <c r="F71" s="8">
        <v>323</v>
      </c>
      <c r="G71" s="8" t="s">
        <v>201</v>
      </c>
      <c r="H71" s="8" t="s">
        <v>220</v>
      </c>
      <c r="I71" s="8" t="s">
        <v>185</v>
      </c>
      <c r="J71" s="18">
        <v>0</v>
      </c>
      <c r="K71" s="27">
        <v>1.39</v>
      </c>
      <c r="L71" s="8" t="s">
        <v>90</v>
      </c>
      <c r="M71" s="17">
        <v>4.7E-2</v>
      </c>
      <c r="N71" s="10">
        <v>1.3299999999999999E-2</v>
      </c>
      <c r="O71" s="9">
        <v>1805193.74</v>
      </c>
      <c r="P71" s="9">
        <v>122.58</v>
      </c>
      <c r="Q71" s="9">
        <v>2212.81</v>
      </c>
      <c r="R71" s="10">
        <v>6.3E-3</v>
      </c>
      <c r="S71" s="10">
        <f t="shared" si="0"/>
        <v>1.277959223848186E-3</v>
      </c>
      <c r="T71" s="10">
        <f>Q71/'סיכום נכסי ההשקעה'!$C$48</f>
        <v>2.0007609403420356E-4</v>
      </c>
    </row>
    <row r="72" spans="2:20">
      <c r="B72" s="8" t="s">
        <v>246</v>
      </c>
      <c r="C72" s="15">
        <v>3230091</v>
      </c>
      <c r="D72" s="8" t="s">
        <v>125</v>
      </c>
      <c r="E72" s="18">
        <v>0</v>
      </c>
      <c r="F72" s="8">
        <v>323</v>
      </c>
      <c r="G72" s="8" t="s">
        <v>201</v>
      </c>
      <c r="H72" s="8" t="s">
        <v>220</v>
      </c>
      <c r="I72" s="8" t="s">
        <v>185</v>
      </c>
      <c r="J72" s="18">
        <v>0</v>
      </c>
      <c r="K72" s="27">
        <v>4.0999999999999996</v>
      </c>
      <c r="L72" s="8" t="s">
        <v>90</v>
      </c>
      <c r="M72" s="17">
        <v>5.0999999999999997E-2</v>
      </c>
      <c r="N72" s="10">
        <v>1.3100000000000001E-2</v>
      </c>
      <c r="O72" s="9">
        <v>23741774.079999998</v>
      </c>
      <c r="P72" s="9">
        <v>130.63999999999999</v>
      </c>
      <c r="Q72" s="9">
        <v>31016.25</v>
      </c>
      <c r="R72" s="10">
        <v>2.0199999999999999E-2</v>
      </c>
      <c r="S72" s="10">
        <f t="shared" si="0"/>
        <v>1.7912745683850533E-2</v>
      </c>
      <c r="T72" s="10">
        <f>Q72/'סיכום נכסי ההשקעה'!$C$48</f>
        <v>2.8044026154926838E-3</v>
      </c>
    </row>
    <row r="73" spans="2:20">
      <c r="B73" s="8" t="s">
        <v>247</v>
      </c>
      <c r="C73" s="15">
        <v>3230166</v>
      </c>
      <c r="D73" s="8" t="s">
        <v>125</v>
      </c>
      <c r="E73" s="18">
        <v>0</v>
      </c>
      <c r="F73" s="8">
        <v>323</v>
      </c>
      <c r="G73" s="8" t="s">
        <v>201</v>
      </c>
      <c r="H73" s="8" t="s">
        <v>220</v>
      </c>
      <c r="I73" s="8" t="s">
        <v>185</v>
      </c>
      <c r="J73" s="18">
        <v>0</v>
      </c>
      <c r="K73" s="27">
        <v>5.44</v>
      </c>
      <c r="L73" s="8" t="s">
        <v>90</v>
      </c>
      <c r="M73" s="17">
        <v>2.5499999999999998E-2</v>
      </c>
      <c r="N73" s="10">
        <v>1.8599999999999998E-2</v>
      </c>
      <c r="O73" s="9">
        <v>10333681.949999999</v>
      </c>
      <c r="P73" s="9">
        <v>105.49</v>
      </c>
      <c r="Q73" s="9">
        <v>10901</v>
      </c>
      <c r="R73" s="10">
        <v>1.0999999999999999E-2</v>
      </c>
      <c r="S73" s="10">
        <f t="shared" si="0"/>
        <v>6.2956302164076791E-3</v>
      </c>
      <c r="T73" s="10">
        <f>Q73/'סיכום נכסי ההשקעה'!$C$48</f>
        <v>9.8563794499611493E-4</v>
      </c>
    </row>
    <row r="74" spans="2:20">
      <c r="B74" s="8" t="s">
        <v>248</v>
      </c>
      <c r="C74" s="15">
        <v>5660048</v>
      </c>
      <c r="D74" s="8" t="s">
        <v>125</v>
      </c>
      <c r="E74" s="18">
        <v>0</v>
      </c>
      <c r="F74" s="8">
        <v>566</v>
      </c>
      <c r="G74" s="8" t="s">
        <v>212</v>
      </c>
      <c r="H74" s="8" t="s">
        <v>220</v>
      </c>
      <c r="I74" s="8" t="s">
        <v>222</v>
      </c>
      <c r="J74" s="18">
        <v>0</v>
      </c>
      <c r="K74" s="27">
        <v>2.2200000000000002</v>
      </c>
      <c r="L74" s="8" t="s">
        <v>90</v>
      </c>
      <c r="M74" s="17">
        <v>4.2799999999999998E-2</v>
      </c>
      <c r="N74" s="10">
        <v>1.1900000000000001E-2</v>
      </c>
      <c r="O74" s="9">
        <v>1817157.44</v>
      </c>
      <c r="P74" s="9">
        <v>129.66</v>
      </c>
      <c r="Q74" s="9">
        <v>2356.13</v>
      </c>
      <c r="R74" s="10">
        <v>6.4000000000000003E-3</v>
      </c>
      <c r="S74" s="10">
        <f t="shared" si="0"/>
        <v>1.3607305037872327E-3</v>
      </c>
      <c r="T74" s="10">
        <f>Q74/'סיכום נכסי ההשקעה'!$C$48</f>
        <v>2.1303468776659904E-4</v>
      </c>
    </row>
    <row r="75" spans="2:20">
      <c r="B75" s="8" t="s">
        <v>249</v>
      </c>
      <c r="C75" s="15">
        <v>1120799</v>
      </c>
      <c r="D75" s="8" t="s">
        <v>125</v>
      </c>
      <c r="E75" s="18">
        <v>0</v>
      </c>
      <c r="F75" s="8">
        <v>1527</v>
      </c>
      <c r="G75" s="8" t="s">
        <v>212</v>
      </c>
      <c r="H75" s="8" t="s">
        <v>220</v>
      </c>
      <c r="I75" s="8" t="s">
        <v>183</v>
      </c>
      <c r="J75" s="18">
        <v>0</v>
      </c>
      <c r="K75" s="27">
        <v>6.29</v>
      </c>
      <c r="L75" s="8" t="s">
        <v>90</v>
      </c>
      <c r="M75" s="17">
        <v>3.5999999999999997E-2</v>
      </c>
      <c r="N75" s="10">
        <v>2.2100000000000002E-2</v>
      </c>
      <c r="O75" s="9">
        <v>29844184</v>
      </c>
      <c r="P75" s="9">
        <v>115.99</v>
      </c>
      <c r="Q75" s="9">
        <v>34616.269999999997</v>
      </c>
      <c r="R75" s="10">
        <v>7.2099999999999997E-2</v>
      </c>
      <c r="S75" s="10">
        <f t="shared" si="0"/>
        <v>1.999185720496529E-2</v>
      </c>
      <c r="T75" s="10">
        <f>Q75/'סיכום נכסי ההשקעה'!$C$48</f>
        <v>3.1299063596211961E-3</v>
      </c>
    </row>
    <row r="76" spans="2:20">
      <c r="B76" s="8" t="s">
        <v>250</v>
      </c>
      <c r="C76" s="15">
        <v>1120021</v>
      </c>
      <c r="D76" s="8" t="s">
        <v>125</v>
      </c>
      <c r="E76" s="18">
        <v>0</v>
      </c>
      <c r="F76" s="8">
        <v>1357</v>
      </c>
      <c r="G76" s="8" t="s">
        <v>201</v>
      </c>
      <c r="H76" s="8" t="s">
        <v>220</v>
      </c>
      <c r="I76" s="8" t="s">
        <v>185</v>
      </c>
      <c r="J76" s="18">
        <v>0</v>
      </c>
      <c r="K76" s="27">
        <v>3.42</v>
      </c>
      <c r="L76" s="8" t="s">
        <v>90</v>
      </c>
      <c r="M76" s="17">
        <v>3.9E-2</v>
      </c>
      <c r="N76" s="10">
        <v>1.41E-2</v>
      </c>
      <c r="O76" s="9">
        <v>3404961.54</v>
      </c>
      <c r="P76" s="9">
        <v>116.91</v>
      </c>
      <c r="Q76" s="9">
        <v>3980.74</v>
      </c>
      <c r="R76" s="10">
        <v>7.4000000000000003E-3</v>
      </c>
      <c r="S76" s="10">
        <f t="shared" si="0"/>
        <v>2.2989878935568025E-3</v>
      </c>
      <c r="T76" s="10">
        <f>Q76/'סיכום נכסי ההשקעה'!$C$48</f>
        <v>3.5992738218180298E-4</v>
      </c>
    </row>
    <row r="77" spans="2:20">
      <c r="B77" s="8" t="s">
        <v>251</v>
      </c>
      <c r="C77" s="15">
        <v>1095066</v>
      </c>
      <c r="D77" s="8" t="s">
        <v>125</v>
      </c>
      <c r="E77" s="18">
        <v>0</v>
      </c>
      <c r="F77" s="8">
        <v>1291</v>
      </c>
      <c r="G77" s="8" t="s">
        <v>182</v>
      </c>
      <c r="H77" s="8" t="s">
        <v>220</v>
      </c>
      <c r="I77" s="8" t="s">
        <v>185</v>
      </c>
      <c r="J77" s="18">
        <v>0</v>
      </c>
      <c r="K77" s="27">
        <v>2.5499999999999998</v>
      </c>
      <c r="L77" s="8" t="s">
        <v>90</v>
      </c>
      <c r="M77" s="17">
        <v>4.65E-2</v>
      </c>
      <c r="N77" s="10">
        <v>8.6E-3</v>
      </c>
      <c r="O77" s="9">
        <v>1325678.1299999999</v>
      </c>
      <c r="P77" s="9">
        <v>136.65</v>
      </c>
      <c r="Q77" s="9">
        <v>1811.54</v>
      </c>
      <c r="R77" s="10">
        <v>1.6999999999999999E-3</v>
      </c>
      <c r="S77" s="10">
        <f t="shared" si="0"/>
        <v>1.0462146557408648E-3</v>
      </c>
      <c r="T77" s="10">
        <f>Q77/'סיכום נכסי ההשקעה'!$C$48</f>
        <v>1.637943824308102E-4</v>
      </c>
    </row>
    <row r="78" spans="2:20">
      <c r="B78" s="8" t="s">
        <v>252</v>
      </c>
      <c r="C78" s="15">
        <v>6950083</v>
      </c>
      <c r="D78" s="8" t="s">
        <v>125</v>
      </c>
      <c r="E78" s="18">
        <v>0</v>
      </c>
      <c r="F78" s="8">
        <v>695</v>
      </c>
      <c r="G78" s="8" t="s">
        <v>182</v>
      </c>
      <c r="H78" s="8" t="s">
        <v>253</v>
      </c>
      <c r="I78" s="8" t="s">
        <v>185</v>
      </c>
      <c r="J78" s="18">
        <v>0</v>
      </c>
      <c r="K78" s="27">
        <v>25.44</v>
      </c>
      <c r="L78" s="8" t="s">
        <v>90</v>
      </c>
      <c r="M78" s="17">
        <v>4.4999999999999998E-2</v>
      </c>
      <c r="N78" s="10">
        <v>3.8399999999999997E-2</v>
      </c>
      <c r="O78" s="9">
        <v>51722333</v>
      </c>
      <c r="P78" s="9">
        <v>142.32</v>
      </c>
      <c r="Q78" s="9">
        <v>73611.22</v>
      </c>
      <c r="R78" s="10">
        <v>3.04E-2</v>
      </c>
      <c r="S78" s="10">
        <f t="shared" si="0"/>
        <v>4.2512523704121938E-2</v>
      </c>
      <c r="T78" s="10">
        <f>Q78/'סיכום נכסי ההשקעה'!$C$48</f>
        <v>6.6557207237369883E-3</v>
      </c>
    </row>
    <row r="79" spans="2:20">
      <c r="B79" s="8" t="s">
        <v>254</v>
      </c>
      <c r="C79" s="15">
        <v>6950088</v>
      </c>
      <c r="D79" s="8" t="s">
        <v>125</v>
      </c>
      <c r="E79" s="18">
        <v>0</v>
      </c>
      <c r="F79" s="8">
        <v>695</v>
      </c>
      <c r="G79" s="8" t="s">
        <v>182</v>
      </c>
      <c r="H79" s="8" t="s">
        <v>253</v>
      </c>
      <c r="I79" s="8" t="s">
        <v>185</v>
      </c>
      <c r="J79" s="18">
        <v>0</v>
      </c>
      <c r="K79" s="27">
        <v>0</v>
      </c>
      <c r="L79" s="8" t="s">
        <v>90</v>
      </c>
      <c r="M79" s="18">
        <v>0</v>
      </c>
      <c r="N79" s="18">
        <v>0</v>
      </c>
      <c r="O79" s="9">
        <v>700275.3</v>
      </c>
      <c r="P79" s="9">
        <v>100</v>
      </c>
      <c r="Q79" s="9">
        <v>700.28</v>
      </c>
      <c r="R79" s="18">
        <v>0</v>
      </c>
      <c r="S79" s="10">
        <f t="shared" si="0"/>
        <v>4.0443114649536458E-4</v>
      </c>
      <c r="T79" s="10">
        <f>Q79/'סיכום נכסי ההשקעה'!$C$48</f>
        <v>6.3317359886421368E-5</v>
      </c>
    </row>
    <row r="80" spans="2:20">
      <c r="B80" s="8" t="s">
        <v>255</v>
      </c>
      <c r="C80" s="15">
        <v>7230279</v>
      </c>
      <c r="D80" s="8" t="s">
        <v>125</v>
      </c>
      <c r="E80" s="18">
        <v>0</v>
      </c>
      <c r="F80" s="8">
        <v>723</v>
      </c>
      <c r="G80" s="8" t="s">
        <v>201</v>
      </c>
      <c r="H80" s="8" t="s">
        <v>253</v>
      </c>
      <c r="I80" s="8" t="s">
        <v>183</v>
      </c>
      <c r="J80" s="18">
        <v>0</v>
      </c>
      <c r="K80" s="27">
        <v>0.74</v>
      </c>
      <c r="L80" s="8" t="s">
        <v>90</v>
      </c>
      <c r="M80" s="17">
        <v>4.9500000000000002E-2</v>
      </c>
      <c r="N80" s="10">
        <v>2.3E-3</v>
      </c>
      <c r="O80" s="9">
        <v>29129.200000000001</v>
      </c>
      <c r="P80" s="9">
        <v>129.1</v>
      </c>
      <c r="Q80" s="9">
        <v>37.61</v>
      </c>
      <c r="R80" s="10">
        <v>2.9999999999999997E-4</v>
      </c>
      <c r="S80" s="10">
        <f t="shared" si="0"/>
        <v>2.1720819414649373E-5</v>
      </c>
      <c r="T80" s="10">
        <f>Q80/'סיכום נכסי ההשקעה'!$C$48</f>
        <v>3.4005910569033922E-6</v>
      </c>
    </row>
    <row r="81" spans="2:20">
      <c r="B81" s="8" t="s">
        <v>256</v>
      </c>
      <c r="C81" s="15">
        <v>1124080</v>
      </c>
      <c r="D81" s="8" t="s">
        <v>125</v>
      </c>
      <c r="E81" s="18">
        <v>0</v>
      </c>
      <c r="F81" s="8">
        <v>1239</v>
      </c>
      <c r="G81" s="8" t="s">
        <v>182</v>
      </c>
      <c r="H81" s="8" t="s">
        <v>253</v>
      </c>
      <c r="I81" s="8" t="s">
        <v>222</v>
      </c>
      <c r="J81" s="18">
        <v>0</v>
      </c>
      <c r="K81" s="27">
        <v>4.41</v>
      </c>
      <c r="L81" s="8" t="s">
        <v>90</v>
      </c>
      <c r="M81" s="17">
        <v>4.1500000000000002E-2</v>
      </c>
      <c r="N81" s="10">
        <v>1.15E-2</v>
      </c>
      <c r="O81" s="9">
        <v>1464000</v>
      </c>
      <c r="P81" s="9">
        <v>118.8</v>
      </c>
      <c r="Q81" s="9">
        <v>1739.23</v>
      </c>
      <c r="R81" s="10">
        <v>4.8999999999999998E-3</v>
      </c>
      <c r="S81" s="10">
        <f t="shared" si="0"/>
        <v>1.0044536227211015E-3</v>
      </c>
      <c r="T81" s="10">
        <f>Q81/'סיכום נכסי ההשקעה'!$C$48</f>
        <v>1.572563143817625E-4</v>
      </c>
    </row>
    <row r="82" spans="2:20">
      <c r="B82" s="8" t="s">
        <v>257</v>
      </c>
      <c r="C82" s="15">
        <v>1129279</v>
      </c>
      <c r="D82" s="8" t="s">
        <v>125</v>
      </c>
      <c r="E82" s="18">
        <v>0</v>
      </c>
      <c r="F82" s="8">
        <v>1327</v>
      </c>
      <c r="G82" s="8" t="s">
        <v>201</v>
      </c>
      <c r="H82" s="8" t="s">
        <v>253</v>
      </c>
      <c r="I82" s="8" t="s">
        <v>183</v>
      </c>
      <c r="J82" s="18">
        <v>0</v>
      </c>
      <c r="K82" s="27">
        <v>5.01</v>
      </c>
      <c r="L82" s="8" t="s">
        <v>90</v>
      </c>
      <c r="M82" s="17">
        <v>2.8500000000000001E-2</v>
      </c>
      <c r="N82" s="10">
        <v>2.0199999999999999E-2</v>
      </c>
      <c r="O82" s="9">
        <v>4027263.5</v>
      </c>
      <c r="P82" s="9">
        <v>105.58</v>
      </c>
      <c r="Q82" s="9">
        <v>4251.9799999999996</v>
      </c>
      <c r="R82" s="10">
        <v>9.4000000000000004E-3</v>
      </c>
      <c r="S82" s="10">
        <f t="shared" si="0"/>
        <v>2.4556365257830583E-3</v>
      </c>
      <c r="T82" s="10">
        <f>Q82/'סיכום נכסי ההשקעה'!$C$48</f>
        <v>3.8445214469907165E-4</v>
      </c>
    </row>
    <row r="83" spans="2:20">
      <c r="B83" s="8" t="s">
        <v>258</v>
      </c>
      <c r="C83" s="15">
        <v>1106947</v>
      </c>
      <c r="D83" s="8" t="s">
        <v>125</v>
      </c>
      <c r="E83" s="18">
        <v>0</v>
      </c>
      <c r="F83" s="8">
        <v>1327</v>
      </c>
      <c r="G83" s="8" t="s">
        <v>201</v>
      </c>
      <c r="H83" s="8" t="s">
        <v>253</v>
      </c>
      <c r="I83" s="8" t="s">
        <v>183</v>
      </c>
      <c r="J83" s="18">
        <v>0</v>
      </c>
      <c r="K83" s="27">
        <v>1.94</v>
      </c>
      <c r="L83" s="8" t="s">
        <v>90</v>
      </c>
      <c r="M83" s="17">
        <v>4.8500000000000001E-2</v>
      </c>
      <c r="N83" s="10">
        <v>1.34E-2</v>
      </c>
      <c r="O83" s="9">
        <v>1195975.2</v>
      </c>
      <c r="P83" s="9">
        <v>129.44</v>
      </c>
      <c r="Q83" s="9">
        <v>1548.07</v>
      </c>
      <c r="R83" s="10">
        <v>2.3999999999999998E-3</v>
      </c>
      <c r="S83" s="10">
        <f t="shared" ref="S83:S131" si="1">Q83/$Q$13</f>
        <v>8.9405341428439912E-4</v>
      </c>
      <c r="T83" s="10">
        <f>Q83/'סיכום נכסי ההשקעה'!$C$48</f>
        <v>1.3997216159160954E-4</v>
      </c>
    </row>
    <row r="84" spans="2:20">
      <c r="B84" s="8" t="s">
        <v>259</v>
      </c>
      <c r="C84" s="15">
        <v>1118033</v>
      </c>
      <c r="D84" s="8" t="s">
        <v>125</v>
      </c>
      <c r="E84" s="18">
        <v>0</v>
      </c>
      <c r="F84" s="8">
        <v>1327</v>
      </c>
      <c r="G84" s="8" t="s">
        <v>201</v>
      </c>
      <c r="H84" s="8" t="s">
        <v>253</v>
      </c>
      <c r="I84" s="8" t="s">
        <v>183</v>
      </c>
      <c r="J84" s="18">
        <v>0</v>
      </c>
      <c r="K84" s="27">
        <v>3.55</v>
      </c>
      <c r="L84" s="8" t="s">
        <v>90</v>
      </c>
      <c r="M84" s="17">
        <v>3.7699999999999997E-2</v>
      </c>
      <c r="N84" s="10">
        <v>1.3299999999999999E-2</v>
      </c>
      <c r="O84" s="9">
        <v>6420412.96</v>
      </c>
      <c r="P84" s="9">
        <v>119.51</v>
      </c>
      <c r="Q84" s="9">
        <v>7673.04</v>
      </c>
      <c r="R84" s="10">
        <v>1.84E-2</v>
      </c>
      <c r="S84" s="10">
        <f t="shared" si="1"/>
        <v>4.4313936772502321E-3</v>
      </c>
      <c r="T84" s="10">
        <f>Q84/'סיכום נכסי ההשקעה'!$C$48</f>
        <v>6.937748259309228E-4</v>
      </c>
    </row>
    <row r="85" spans="2:20">
      <c r="B85" s="8" t="s">
        <v>260</v>
      </c>
      <c r="C85" s="15">
        <v>1115823</v>
      </c>
      <c r="D85" s="8" t="s">
        <v>125</v>
      </c>
      <c r="E85" s="18">
        <v>0</v>
      </c>
      <c r="F85" s="8">
        <v>1095</v>
      </c>
      <c r="G85" s="8" t="s">
        <v>235</v>
      </c>
      <c r="H85" s="8" t="s">
        <v>253</v>
      </c>
      <c r="I85" s="8" t="s">
        <v>222</v>
      </c>
      <c r="J85" s="18">
        <v>0</v>
      </c>
      <c r="K85" s="27">
        <v>3.65</v>
      </c>
      <c r="L85" s="8" t="s">
        <v>90</v>
      </c>
      <c r="M85" s="17">
        <v>6.0999999999999999E-2</v>
      </c>
      <c r="N85" s="10">
        <v>2.4799999999999999E-2</v>
      </c>
      <c r="O85" s="9">
        <v>10962897</v>
      </c>
      <c r="P85" s="9">
        <v>126.48</v>
      </c>
      <c r="Q85" s="9">
        <v>13865.87</v>
      </c>
      <c r="R85" s="10">
        <v>1.03E-2</v>
      </c>
      <c r="S85" s="10">
        <f t="shared" si="1"/>
        <v>8.0079249746611084E-3</v>
      </c>
      <c r="T85" s="10">
        <f>Q85/'סיכום נכסי ההשקעה'!$C$48</f>
        <v>1.2537132017597726E-3</v>
      </c>
    </row>
    <row r="86" spans="2:20">
      <c r="B86" s="8" t="s">
        <v>261</v>
      </c>
      <c r="C86" s="15">
        <v>5760152</v>
      </c>
      <c r="D86" s="8" t="s">
        <v>125</v>
      </c>
      <c r="E86" s="18">
        <v>0</v>
      </c>
      <c r="F86" s="8">
        <v>576</v>
      </c>
      <c r="G86" s="8" t="s">
        <v>235</v>
      </c>
      <c r="H86" s="8" t="s">
        <v>253</v>
      </c>
      <c r="I86" s="8" t="s">
        <v>185</v>
      </c>
      <c r="J86" s="18">
        <v>0</v>
      </c>
      <c r="K86" s="27">
        <v>0.45</v>
      </c>
      <c r="L86" s="8" t="s">
        <v>90</v>
      </c>
      <c r="M86" s="17">
        <v>4.5499999999999999E-2</v>
      </c>
      <c r="N86" s="10">
        <v>3.5799999999999998E-2</v>
      </c>
      <c r="O86" s="9">
        <v>224531.35</v>
      </c>
      <c r="P86" s="9">
        <v>121.55</v>
      </c>
      <c r="Q86" s="9">
        <v>272.92</v>
      </c>
      <c r="R86" s="10">
        <v>5.9999999999999995E-4</v>
      </c>
      <c r="S86" s="10">
        <f t="shared" si="1"/>
        <v>1.5761887887918392E-4</v>
      </c>
      <c r="T86" s="10">
        <f>Q86/'סיכום נכסי ההשקעה'!$C$48</f>
        <v>2.4676663420634775E-5</v>
      </c>
    </row>
    <row r="87" spans="2:20">
      <c r="B87" s="8" t="s">
        <v>262</v>
      </c>
      <c r="C87" s="15">
        <v>5760160</v>
      </c>
      <c r="D87" s="8" t="s">
        <v>125</v>
      </c>
      <c r="E87" s="18">
        <v>0</v>
      </c>
      <c r="F87" s="8">
        <v>576</v>
      </c>
      <c r="G87" s="8" t="s">
        <v>235</v>
      </c>
      <c r="H87" s="8" t="s">
        <v>253</v>
      </c>
      <c r="I87" s="8" t="s">
        <v>185</v>
      </c>
      <c r="J87" s="18">
        <v>0</v>
      </c>
      <c r="K87" s="27">
        <v>3.24</v>
      </c>
      <c r="L87" s="8" t="s">
        <v>90</v>
      </c>
      <c r="M87" s="17">
        <v>4.7E-2</v>
      </c>
      <c r="N87" s="10">
        <v>1.9800000000000002E-2</v>
      </c>
      <c r="O87" s="9">
        <v>29781739</v>
      </c>
      <c r="P87" s="9">
        <v>131.9</v>
      </c>
      <c r="Q87" s="9">
        <v>39282.11</v>
      </c>
      <c r="R87" s="10">
        <v>1.43E-2</v>
      </c>
      <c r="S87" s="10">
        <f t="shared" si="1"/>
        <v>2.2686509373474932E-2</v>
      </c>
      <c r="T87" s="10">
        <f>Q87/'סיכום נכסי ההשקעה'!$C$48</f>
        <v>3.551778568526863E-3</v>
      </c>
    </row>
    <row r="88" spans="2:20">
      <c r="B88" s="8" t="s">
        <v>263</v>
      </c>
      <c r="C88" s="15">
        <v>1096510</v>
      </c>
      <c r="D88" s="8" t="s">
        <v>125</v>
      </c>
      <c r="E88" s="18">
        <v>0</v>
      </c>
      <c r="F88" s="8">
        <v>1248</v>
      </c>
      <c r="G88" s="8" t="s">
        <v>182</v>
      </c>
      <c r="H88" s="8" t="s">
        <v>253</v>
      </c>
      <c r="I88" s="8" t="s">
        <v>185</v>
      </c>
      <c r="J88" s="18">
        <v>0</v>
      </c>
      <c r="K88" s="27">
        <v>0.9</v>
      </c>
      <c r="L88" s="8" t="s">
        <v>90</v>
      </c>
      <c r="M88" s="17">
        <v>4.8000000000000001E-2</v>
      </c>
      <c r="N88" s="10">
        <v>1.4500000000000001E-2</v>
      </c>
      <c r="O88" s="9">
        <v>71428.77</v>
      </c>
      <c r="P88" s="9">
        <v>127.84</v>
      </c>
      <c r="Q88" s="9">
        <v>91.31</v>
      </c>
      <c r="R88" s="10">
        <v>8.0000000000000004E-4</v>
      </c>
      <c r="S88" s="10">
        <f t="shared" si="1"/>
        <v>5.2734060642159907E-5</v>
      </c>
      <c r="T88" s="10">
        <f>Q88/'סיכום נכסי ההשקעה'!$C$48</f>
        <v>8.2559949323543936E-6</v>
      </c>
    </row>
    <row r="89" spans="2:20">
      <c r="B89" s="8" t="s">
        <v>264</v>
      </c>
      <c r="C89" s="15">
        <v>1127422</v>
      </c>
      <c r="D89" s="8" t="s">
        <v>125</v>
      </c>
      <c r="E89" s="18">
        <v>0</v>
      </c>
      <c r="F89" s="8">
        <v>1248</v>
      </c>
      <c r="G89" s="8" t="s">
        <v>182</v>
      </c>
      <c r="H89" s="8" t="s">
        <v>253</v>
      </c>
      <c r="I89" s="8" t="s">
        <v>185</v>
      </c>
      <c r="J89" s="18">
        <v>0</v>
      </c>
      <c r="K89" s="27">
        <v>4.07</v>
      </c>
      <c r="L89" s="8" t="s">
        <v>90</v>
      </c>
      <c r="M89" s="17">
        <v>0.02</v>
      </c>
      <c r="N89" s="10">
        <v>1.03E-2</v>
      </c>
      <c r="O89" s="9">
        <v>5845000</v>
      </c>
      <c r="P89" s="9">
        <v>107.2</v>
      </c>
      <c r="Q89" s="9">
        <v>6265.84</v>
      </c>
      <c r="R89" s="10">
        <v>1.41E-2</v>
      </c>
      <c r="S89" s="10">
        <f t="shared" si="1"/>
        <v>3.6186965998693597E-3</v>
      </c>
      <c r="T89" s="10">
        <f>Q89/'סיכום נכסי ההשקעה'!$C$48</f>
        <v>5.6653973592096655E-4</v>
      </c>
    </row>
    <row r="90" spans="2:20">
      <c r="B90" s="8" t="s">
        <v>265</v>
      </c>
      <c r="C90" s="15">
        <v>6990188</v>
      </c>
      <c r="D90" s="8" t="s">
        <v>125</v>
      </c>
      <c r="E90" s="18">
        <v>0</v>
      </c>
      <c r="F90" s="8">
        <v>699</v>
      </c>
      <c r="G90" s="8" t="s">
        <v>201</v>
      </c>
      <c r="H90" s="8" t="s">
        <v>253</v>
      </c>
      <c r="I90" s="8" t="s">
        <v>222</v>
      </c>
      <c r="J90" s="18">
        <v>0</v>
      </c>
      <c r="K90" s="27">
        <v>3.94</v>
      </c>
      <c r="L90" s="8" t="s">
        <v>90</v>
      </c>
      <c r="M90" s="17">
        <v>4.9500000000000002E-2</v>
      </c>
      <c r="N90" s="10">
        <v>2.6100000000000002E-2</v>
      </c>
      <c r="O90" s="9">
        <v>23530000</v>
      </c>
      <c r="P90" s="9">
        <v>112.48</v>
      </c>
      <c r="Q90" s="9">
        <v>26466.54</v>
      </c>
      <c r="R90" s="10">
        <v>2.46E-2</v>
      </c>
      <c r="S90" s="10">
        <f t="shared" si="1"/>
        <v>1.528516181522452E-2</v>
      </c>
      <c r="T90" s="10">
        <f>Q90/'סיכום נכסי ההשקעה'!$C$48</f>
        <v>2.3930305565321966E-3</v>
      </c>
    </row>
    <row r="91" spans="2:20">
      <c r="B91" s="8" t="s">
        <v>266</v>
      </c>
      <c r="C91" s="15">
        <v>1096270</v>
      </c>
      <c r="D91" s="8" t="s">
        <v>125</v>
      </c>
      <c r="E91" s="18">
        <v>0</v>
      </c>
      <c r="F91" s="8">
        <v>2066</v>
      </c>
      <c r="G91" s="8" t="s">
        <v>206</v>
      </c>
      <c r="H91" s="8" t="s">
        <v>253</v>
      </c>
      <c r="I91" s="8" t="s">
        <v>185</v>
      </c>
      <c r="J91" s="18">
        <v>0</v>
      </c>
      <c r="K91" s="27">
        <v>0.75</v>
      </c>
      <c r="L91" s="8" t="s">
        <v>90</v>
      </c>
      <c r="M91" s="17">
        <v>5.2999999999999999E-2</v>
      </c>
      <c r="N91" s="10">
        <v>2.2499999999999999E-2</v>
      </c>
      <c r="O91" s="9">
        <v>2386825.7200000002</v>
      </c>
      <c r="P91" s="9">
        <v>127.64</v>
      </c>
      <c r="Q91" s="9">
        <v>3046.54</v>
      </c>
      <c r="R91" s="10">
        <v>6.4999999999999997E-3</v>
      </c>
      <c r="S91" s="10">
        <f t="shared" si="1"/>
        <v>1.759461451196647E-3</v>
      </c>
      <c r="T91" s="10">
        <f>Q91/'סיכום נכסי ההשקעה'!$C$48</f>
        <v>2.7545962984574477E-4</v>
      </c>
    </row>
    <row r="92" spans="2:20">
      <c r="B92" s="8" t="s">
        <v>267</v>
      </c>
      <c r="C92" s="15">
        <v>1107333</v>
      </c>
      <c r="D92" s="8" t="s">
        <v>125</v>
      </c>
      <c r="E92" s="18">
        <v>0</v>
      </c>
      <c r="F92" s="8">
        <v>2066</v>
      </c>
      <c r="G92" s="8" t="s">
        <v>206</v>
      </c>
      <c r="H92" s="8" t="s">
        <v>253</v>
      </c>
      <c r="I92" s="8" t="s">
        <v>185</v>
      </c>
      <c r="J92" s="18">
        <v>0</v>
      </c>
      <c r="K92" s="27">
        <v>1.24</v>
      </c>
      <c r="L92" s="8" t="s">
        <v>90</v>
      </c>
      <c r="M92" s="17">
        <v>5.1900000000000002E-2</v>
      </c>
      <c r="N92" s="10">
        <v>1.61E-2</v>
      </c>
      <c r="O92" s="9">
        <v>5883875.4900000002</v>
      </c>
      <c r="P92" s="9">
        <v>123.97</v>
      </c>
      <c r="Q92" s="9">
        <v>7294.24</v>
      </c>
      <c r="R92" s="10">
        <v>9.7999999999999997E-3</v>
      </c>
      <c r="S92" s="10">
        <f t="shared" si="1"/>
        <v>4.2126261581258186E-3</v>
      </c>
      <c r="T92" s="10">
        <f>Q92/'סיכום נכסי ההשקעה'!$C$48</f>
        <v>6.5952478891005055E-4</v>
      </c>
    </row>
    <row r="93" spans="2:20">
      <c r="B93" s="8" t="s">
        <v>268</v>
      </c>
      <c r="C93" s="15">
        <v>1125996</v>
      </c>
      <c r="D93" s="8" t="s">
        <v>125</v>
      </c>
      <c r="E93" s="18">
        <v>0</v>
      </c>
      <c r="F93" s="8">
        <v>2066</v>
      </c>
      <c r="G93" s="8" t="s">
        <v>206</v>
      </c>
      <c r="H93" s="8" t="s">
        <v>253</v>
      </c>
      <c r="I93" s="8" t="s">
        <v>185</v>
      </c>
      <c r="J93" s="18">
        <v>0</v>
      </c>
      <c r="K93" s="27">
        <v>2.88</v>
      </c>
      <c r="L93" s="8" t="s">
        <v>90</v>
      </c>
      <c r="M93" s="17">
        <v>4.5999999999999999E-2</v>
      </c>
      <c r="N93" s="10">
        <v>2.07E-2</v>
      </c>
      <c r="O93" s="9">
        <v>38829870</v>
      </c>
      <c r="P93" s="9">
        <v>111.9</v>
      </c>
      <c r="Q93" s="9">
        <v>43450.62</v>
      </c>
      <c r="R93" s="10">
        <v>5.4300000000000001E-2</v>
      </c>
      <c r="S93" s="10">
        <f t="shared" si="1"/>
        <v>2.5093939656329497E-2</v>
      </c>
      <c r="T93" s="10">
        <f>Q93/'סיכום נכסי ההשקעה'!$C$48</f>
        <v>3.9286835891759551E-3</v>
      </c>
    </row>
    <row r="94" spans="2:20">
      <c r="B94" s="8" t="s">
        <v>269</v>
      </c>
      <c r="C94" s="15">
        <v>1132828</v>
      </c>
      <c r="D94" s="8" t="s">
        <v>125</v>
      </c>
      <c r="E94" s="18">
        <v>0</v>
      </c>
      <c r="F94" s="8">
        <v>2066</v>
      </c>
      <c r="G94" s="8" t="s">
        <v>206</v>
      </c>
      <c r="H94" s="8" t="s">
        <v>253</v>
      </c>
      <c r="I94" s="8" t="s">
        <v>185</v>
      </c>
      <c r="J94" s="18">
        <v>0</v>
      </c>
      <c r="K94" s="27">
        <v>5.57</v>
      </c>
      <c r="L94" s="8" t="s">
        <v>90</v>
      </c>
      <c r="M94" s="17">
        <v>1.9800000000000002E-2</v>
      </c>
      <c r="N94" s="10">
        <v>3.2599999999999997E-2</v>
      </c>
      <c r="O94" s="9">
        <v>2881000</v>
      </c>
      <c r="P94" s="9">
        <v>93.75</v>
      </c>
      <c r="Q94" s="9">
        <v>2700.94</v>
      </c>
      <c r="R94" s="10">
        <v>3.0000000000000001E-3</v>
      </c>
      <c r="S94" s="10">
        <f t="shared" si="1"/>
        <v>1.559867854022948E-3</v>
      </c>
      <c r="T94" s="10">
        <f>Q94/'סיכום נכסי ההשקעה'!$C$48</f>
        <v>2.4421144401044E-4</v>
      </c>
    </row>
    <row r="95" spans="2:20">
      <c r="B95" s="8" t="s">
        <v>270</v>
      </c>
      <c r="C95" s="15">
        <v>6620207</v>
      </c>
      <c r="D95" s="8" t="s">
        <v>125</v>
      </c>
      <c r="E95" s="18">
        <v>0</v>
      </c>
      <c r="F95" s="8">
        <v>662</v>
      </c>
      <c r="G95" s="8" t="s">
        <v>182</v>
      </c>
      <c r="H95" s="8" t="s">
        <v>253</v>
      </c>
      <c r="I95" s="8" t="s">
        <v>185</v>
      </c>
      <c r="J95" s="18">
        <v>0</v>
      </c>
      <c r="K95" s="27">
        <v>1.21</v>
      </c>
      <c r="L95" s="8" t="s">
        <v>90</v>
      </c>
      <c r="M95" s="17">
        <v>6.5000000000000002E-2</v>
      </c>
      <c r="N95" s="10">
        <v>1.7299999999999999E-2</v>
      </c>
      <c r="O95" s="9">
        <v>80633</v>
      </c>
      <c r="P95" s="9">
        <v>137.19999999999999</v>
      </c>
      <c r="Q95" s="9">
        <v>110.63</v>
      </c>
      <c r="R95" s="10">
        <v>1E-4</v>
      </c>
      <c r="S95" s="10">
        <f t="shared" si="1"/>
        <v>6.3891897150828496E-5</v>
      </c>
      <c r="T95" s="10">
        <f>Q95/'סיכום נכסי ההשקעה'!$C$48</f>
        <v>1.0002855321064139E-5</v>
      </c>
    </row>
    <row r="96" spans="2:20">
      <c r="B96" s="8" t="s">
        <v>271</v>
      </c>
      <c r="C96" s="15">
        <v>7670102</v>
      </c>
      <c r="D96" s="8" t="s">
        <v>125</v>
      </c>
      <c r="E96" s="18">
        <v>0</v>
      </c>
      <c r="F96" s="8">
        <v>767</v>
      </c>
      <c r="G96" s="8" t="s">
        <v>212</v>
      </c>
      <c r="H96" s="8" t="s">
        <v>253</v>
      </c>
      <c r="I96" s="8" t="s">
        <v>185</v>
      </c>
      <c r="J96" s="18">
        <v>0</v>
      </c>
      <c r="K96" s="27">
        <v>1.92</v>
      </c>
      <c r="L96" s="8" t="s">
        <v>90</v>
      </c>
      <c r="M96" s="17">
        <v>4.4999999999999998E-2</v>
      </c>
      <c r="N96" s="10">
        <v>1.3299999999999999E-2</v>
      </c>
      <c r="O96" s="9">
        <v>1281451.29</v>
      </c>
      <c r="P96" s="9">
        <v>131.07</v>
      </c>
      <c r="Q96" s="9">
        <v>1679.6</v>
      </c>
      <c r="R96" s="10">
        <v>6.1000000000000004E-3</v>
      </c>
      <c r="S96" s="10">
        <f t="shared" si="1"/>
        <v>9.7001564181986393E-4</v>
      </c>
      <c r="T96" s="10">
        <f>Q96/'סיכום נכסי ההשקעה'!$C$48</f>
        <v>1.5186473648431102E-4</v>
      </c>
    </row>
    <row r="97" spans="2:20">
      <c r="B97" s="8" t="s">
        <v>272</v>
      </c>
      <c r="C97" s="15">
        <v>1118827</v>
      </c>
      <c r="D97" s="8" t="s">
        <v>125</v>
      </c>
      <c r="E97" s="18">
        <v>0</v>
      </c>
      <c r="F97" s="8">
        <v>2095</v>
      </c>
      <c r="G97" s="8" t="s">
        <v>273</v>
      </c>
      <c r="H97" s="8" t="s">
        <v>253</v>
      </c>
      <c r="I97" s="8" t="s">
        <v>185</v>
      </c>
      <c r="J97" s="18">
        <v>0</v>
      </c>
      <c r="K97" s="27">
        <v>2.17</v>
      </c>
      <c r="L97" s="8" t="s">
        <v>90</v>
      </c>
      <c r="M97" s="17">
        <v>3.3500000000000002E-2</v>
      </c>
      <c r="N97" s="10">
        <v>1.72E-2</v>
      </c>
      <c r="O97" s="9">
        <v>9683379</v>
      </c>
      <c r="P97" s="9">
        <v>113.88</v>
      </c>
      <c r="Q97" s="9">
        <v>11027.43</v>
      </c>
      <c r="R97" s="10">
        <v>1.4999999999999999E-2</v>
      </c>
      <c r="S97" s="10">
        <f t="shared" si="1"/>
        <v>6.3686470523181844E-3</v>
      </c>
      <c r="T97" s="10">
        <f>Q97/'סיכום נכסי ההשקעה'!$C$48</f>
        <v>9.9706939214645502E-4</v>
      </c>
    </row>
    <row r="98" spans="2:20">
      <c r="B98" s="8" t="s">
        <v>274</v>
      </c>
      <c r="C98" s="15">
        <v>1119320</v>
      </c>
      <c r="D98" s="8" t="s">
        <v>125</v>
      </c>
      <c r="E98" s="18">
        <v>0</v>
      </c>
      <c r="F98" s="8">
        <v>2095</v>
      </c>
      <c r="G98" s="8" t="s">
        <v>275</v>
      </c>
      <c r="H98" s="8" t="s">
        <v>253</v>
      </c>
      <c r="I98" s="8" t="s">
        <v>185</v>
      </c>
      <c r="J98" s="18">
        <v>0</v>
      </c>
      <c r="K98" s="27">
        <v>0.66</v>
      </c>
      <c r="L98" s="8" t="s">
        <v>90</v>
      </c>
      <c r="M98" s="17">
        <v>3.4000000000000002E-2</v>
      </c>
      <c r="N98" s="10">
        <v>2.5700000000000001E-2</v>
      </c>
      <c r="O98" s="9">
        <v>535181.53</v>
      </c>
      <c r="P98" s="9">
        <v>110.25</v>
      </c>
      <c r="Q98" s="9">
        <v>590.04</v>
      </c>
      <c r="R98" s="10">
        <v>2.3999999999999998E-3</v>
      </c>
      <c r="S98" s="10">
        <f t="shared" si="1"/>
        <v>3.4076448517467996E-4</v>
      </c>
      <c r="T98" s="10">
        <f>Q98/'סיכום נכסי ההשקעה'!$C$48</f>
        <v>5.3349767275067206E-5</v>
      </c>
    </row>
    <row r="99" spans="2:20">
      <c r="B99" s="8" t="s">
        <v>276</v>
      </c>
      <c r="C99" s="15">
        <v>1125210</v>
      </c>
      <c r="D99" s="8" t="s">
        <v>125</v>
      </c>
      <c r="E99" s="18">
        <v>0</v>
      </c>
      <c r="F99" s="8">
        <v>1068</v>
      </c>
      <c r="G99" s="8" t="s">
        <v>201</v>
      </c>
      <c r="H99" s="8" t="s">
        <v>253</v>
      </c>
      <c r="I99" s="8" t="s">
        <v>183</v>
      </c>
      <c r="J99" s="18">
        <v>0</v>
      </c>
      <c r="K99" s="27">
        <v>3.84</v>
      </c>
      <c r="L99" s="8" t="s">
        <v>90</v>
      </c>
      <c r="M99" s="17">
        <v>5.5E-2</v>
      </c>
      <c r="N99" s="10">
        <v>2.2800000000000001E-2</v>
      </c>
      <c r="O99" s="9">
        <v>8580000</v>
      </c>
      <c r="P99" s="9">
        <v>117.83</v>
      </c>
      <c r="Q99" s="9">
        <v>10109.81</v>
      </c>
      <c r="R99" s="10">
        <v>9.7000000000000003E-3</v>
      </c>
      <c r="S99" s="10">
        <f t="shared" si="1"/>
        <v>5.8386960203779936E-3</v>
      </c>
      <c r="T99" s="10">
        <f>Q99/'סיכום נכסי ההשקעה'!$C$48</f>
        <v>9.1410075705909287E-4</v>
      </c>
    </row>
    <row r="100" spans="2:20">
      <c r="B100" s="8" t="s">
        <v>277</v>
      </c>
      <c r="C100" s="15">
        <v>1117910</v>
      </c>
      <c r="D100" s="8" t="s">
        <v>125</v>
      </c>
      <c r="E100" s="18">
        <v>0</v>
      </c>
      <c r="F100" s="8">
        <v>1068</v>
      </c>
      <c r="G100" s="8" t="s">
        <v>201</v>
      </c>
      <c r="H100" s="8" t="s">
        <v>253</v>
      </c>
      <c r="I100" s="8" t="s">
        <v>183</v>
      </c>
      <c r="J100" s="18">
        <v>0</v>
      </c>
      <c r="K100" s="27">
        <v>1.89</v>
      </c>
      <c r="L100" s="8" t="s">
        <v>90</v>
      </c>
      <c r="M100" s="17">
        <v>4.8000000000000001E-2</v>
      </c>
      <c r="N100" s="10">
        <v>1.3599999999999999E-2</v>
      </c>
      <c r="O100" s="9">
        <v>0.22</v>
      </c>
      <c r="P100" s="9">
        <v>116.26</v>
      </c>
      <c r="Q100" s="9">
        <v>0</v>
      </c>
      <c r="R100" s="10">
        <v>0</v>
      </c>
      <c r="S100" s="10">
        <f t="shared" si="1"/>
        <v>0</v>
      </c>
      <c r="T100" s="10">
        <f>Q100/'סיכום נכסי ההשקעה'!$C$48</f>
        <v>0</v>
      </c>
    </row>
    <row r="101" spans="2:20">
      <c r="B101" s="8" t="s">
        <v>278</v>
      </c>
      <c r="C101" s="15">
        <v>2510113</v>
      </c>
      <c r="D101" s="8" t="s">
        <v>125</v>
      </c>
      <c r="E101" s="18">
        <v>0</v>
      </c>
      <c r="F101" s="8">
        <v>251</v>
      </c>
      <c r="G101" s="8" t="s">
        <v>201</v>
      </c>
      <c r="H101" s="8" t="s">
        <v>279</v>
      </c>
      <c r="I101" s="8" t="s">
        <v>185</v>
      </c>
      <c r="J101" s="18">
        <v>0</v>
      </c>
      <c r="K101" s="27">
        <v>0.01</v>
      </c>
      <c r="L101" s="8" t="s">
        <v>90</v>
      </c>
      <c r="M101" s="17">
        <v>5.1999999999999998E-2</v>
      </c>
      <c r="N101" s="10">
        <v>3.6400000000000002E-2</v>
      </c>
      <c r="O101" s="9">
        <v>1355159.87</v>
      </c>
      <c r="P101" s="9">
        <v>124.61</v>
      </c>
      <c r="Q101" s="9">
        <v>1688.66</v>
      </c>
      <c r="R101" s="10">
        <v>3.39E-2</v>
      </c>
      <c r="S101" s="10">
        <f t="shared" si="1"/>
        <v>9.7524804341243842E-4</v>
      </c>
      <c r="T101" s="10">
        <f>Q101/'סיכום נכסי ההשקעה'!$C$48</f>
        <v>1.5268391635603516E-4</v>
      </c>
    </row>
    <row r="102" spans="2:20">
      <c r="B102" s="8" t="s">
        <v>280</v>
      </c>
      <c r="C102" s="15">
        <v>1115278</v>
      </c>
      <c r="D102" s="8" t="s">
        <v>125</v>
      </c>
      <c r="E102" s="18">
        <v>0</v>
      </c>
      <c r="F102" s="8">
        <v>1239</v>
      </c>
      <c r="G102" s="8" t="s">
        <v>182</v>
      </c>
      <c r="H102" s="8" t="s">
        <v>279</v>
      </c>
      <c r="I102" s="8" t="s">
        <v>222</v>
      </c>
      <c r="J102" s="18">
        <v>0</v>
      </c>
      <c r="K102" s="27">
        <v>19.05</v>
      </c>
      <c r="L102" s="8" t="s">
        <v>90</v>
      </c>
      <c r="M102" s="17">
        <v>5.2999999999999999E-2</v>
      </c>
      <c r="N102" s="10">
        <v>4.4299999999999999E-2</v>
      </c>
      <c r="O102" s="9">
        <v>36280522</v>
      </c>
      <c r="P102" s="9">
        <v>129.28</v>
      </c>
      <c r="Q102" s="9">
        <v>46903.46</v>
      </c>
      <c r="R102" s="10">
        <v>0.13950000000000001</v>
      </c>
      <c r="S102" s="10">
        <f t="shared" si="1"/>
        <v>2.708805064031455E-2</v>
      </c>
      <c r="T102" s="10">
        <f>Q102/'סיכום נכסי ההשקעה'!$C$48</f>
        <v>4.2408797291631477E-3</v>
      </c>
    </row>
    <row r="103" spans="2:20">
      <c r="B103" s="8" t="s">
        <v>281</v>
      </c>
      <c r="C103" s="15">
        <v>5050240</v>
      </c>
      <c r="D103" s="8" t="s">
        <v>125</v>
      </c>
      <c r="E103" s="18">
        <v>0</v>
      </c>
      <c r="F103" s="8">
        <v>505</v>
      </c>
      <c r="G103" s="8" t="s">
        <v>201</v>
      </c>
      <c r="H103" s="8" t="s">
        <v>279</v>
      </c>
      <c r="I103" s="8" t="s">
        <v>185</v>
      </c>
      <c r="J103" s="18">
        <v>0</v>
      </c>
      <c r="K103" s="27">
        <v>5.54</v>
      </c>
      <c r="L103" s="8" t="s">
        <v>90</v>
      </c>
      <c r="M103" s="17">
        <v>4.0500000000000001E-2</v>
      </c>
      <c r="N103" s="10">
        <v>3.27E-2</v>
      </c>
      <c r="O103" s="9">
        <v>604</v>
      </c>
      <c r="P103" s="9">
        <v>105.53</v>
      </c>
      <c r="Q103" s="9">
        <v>0.64</v>
      </c>
      <c r="R103" s="10">
        <v>0</v>
      </c>
      <c r="S103" s="10">
        <f t="shared" si="1"/>
        <v>3.6961777254388723E-7</v>
      </c>
      <c r="T103" s="10">
        <f>Q103/'סיכום נכסי ההשקעה'!$C$48</f>
        <v>5.7867010806119947E-8</v>
      </c>
    </row>
    <row r="104" spans="2:20">
      <c r="B104" s="8" t="s">
        <v>282</v>
      </c>
      <c r="C104" s="15">
        <v>1097955</v>
      </c>
      <c r="D104" s="8" t="s">
        <v>125</v>
      </c>
      <c r="E104" s="18">
        <v>0</v>
      </c>
      <c r="F104" s="8">
        <v>1338</v>
      </c>
      <c r="G104" s="8" t="s">
        <v>201</v>
      </c>
      <c r="H104" s="8" t="s">
        <v>279</v>
      </c>
      <c r="I104" s="8" t="s">
        <v>222</v>
      </c>
      <c r="J104" s="18">
        <v>0</v>
      </c>
      <c r="K104" s="27">
        <v>0.71</v>
      </c>
      <c r="L104" s="8" t="s">
        <v>90</v>
      </c>
      <c r="M104" s="17">
        <v>5.8999999999999997E-2</v>
      </c>
      <c r="N104" s="10">
        <v>1.9800000000000002E-2</v>
      </c>
      <c r="O104" s="9">
        <v>409250.01</v>
      </c>
      <c r="P104" s="9">
        <v>124</v>
      </c>
      <c r="Q104" s="9">
        <v>507.47</v>
      </c>
      <c r="R104" s="10">
        <v>5.4999999999999997E-3</v>
      </c>
      <c r="S104" s="10">
        <f t="shared" si="1"/>
        <v>2.9307801723882257E-4</v>
      </c>
      <c r="T104" s="10">
        <f>Q104/'סיכום נכסי ההשקעה'!$C$48</f>
        <v>4.5884018709033891E-5</v>
      </c>
    </row>
    <row r="105" spans="2:20">
      <c r="B105" s="8" t="s">
        <v>283</v>
      </c>
      <c r="C105" s="15">
        <v>7480098</v>
      </c>
      <c r="D105" s="8" t="s">
        <v>125</v>
      </c>
      <c r="E105" s="18">
        <v>0</v>
      </c>
      <c r="F105" s="8">
        <v>748</v>
      </c>
      <c r="G105" s="8" t="s">
        <v>182</v>
      </c>
      <c r="H105" s="8" t="s">
        <v>279</v>
      </c>
      <c r="I105" s="8" t="s">
        <v>185</v>
      </c>
      <c r="J105" s="18">
        <v>0</v>
      </c>
      <c r="K105" s="27">
        <v>16.79</v>
      </c>
      <c r="L105" s="8" t="s">
        <v>90</v>
      </c>
      <c r="M105" s="17">
        <v>6.4000000000000001E-2</v>
      </c>
      <c r="N105" s="10">
        <v>5.1999999999999998E-2</v>
      </c>
      <c r="O105" s="9">
        <v>26987699</v>
      </c>
      <c r="P105" s="9">
        <v>139.99</v>
      </c>
      <c r="Q105" s="9">
        <v>37780.080000000002</v>
      </c>
      <c r="R105" s="10">
        <v>2.1600000000000001E-2</v>
      </c>
      <c r="S105" s="10">
        <f t="shared" si="1"/>
        <v>2.1819045337702909E-2</v>
      </c>
      <c r="T105" s="10">
        <f>Q105/'סיכום נכסי ההשקעה'!$C$48</f>
        <v>3.4159692150251188E-3</v>
      </c>
    </row>
    <row r="106" spans="2:20">
      <c r="B106" s="8" t="s">
        <v>284</v>
      </c>
      <c r="C106" s="15">
        <v>1125194</v>
      </c>
      <c r="D106" s="8" t="s">
        <v>125</v>
      </c>
      <c r="E106" s="18">
        <v>0</v>
      </c>
      <c r="F106" s="8">
        <v>1291</v>
      </c>
      <c r="G106" s="8" t="s">
        <v>182</v>
      </c>
      <c r="H106" s="8" t="s">
        <v>279</v>
      </c>
      <c r="I106" s="8" t="s">
        <v>185</v>
      </c>
      <c r="J106" s="18">
        <v>0</v>
      </c>
      <c r="K106" s="27">
        <v>3.01</v>
      </c>
      <c r="L106" s="8" t="s">
        <v>90</v>
      </c>
      <c r="M106" s="17">
        <v>4.8500000000000001E-2</v>
      </c>
      <c r="N106" s="10">
        <v>9.5999999999999992E-3</v>
      </c>
      <c r="O106" s="9">
        <v>10741000</v>
      </c>
      <c r="P106" s="9">
        <v>119.6</v>
      </c>
      <c r="Q106" s="9">
        <v>12846.24</v>
      </c>
      <c r="R106" s="10">
        <v>7.1599999999999997E-2</v>
      </c>
      <c r="S106" s="10">
        <f t="shared" si="1"/>
        <v>7.4190603349440394E-3</v>
      </c>
      <c r="T106" s="10">
        <f>Q106/'סיכום נכסי ההשקעה'!$C$48</f>
        <v>1.161521107653141E-3</v>
      </c>
    </row>
    <row r="107" spans="2:20">
      <c r="B107" s="8" t="s">
        <v>285</v>
      </c>
      <c r="C107" s="15">
        <v>1130632</v>
      </c>
      <c r="D107" s="8" t="s">
        <v>125</v>
      </c>
      <c r="E107" s="18">
        <v>0</v>
      </c>
      <c r="F107" s="8">
        <v>1450</v>
      </c>
      <c r="G107" s="8" t="s">
        <v>201</v>
      </c>
      <c r="H107" s="8" t="s">
        <v>279</v>
      </c>
      <c r="I107" s="8" t="s">
        <v>185</v>
      </c>
      <c r="J107" s="18">
        <v>0</v>
      </c>
      <c r="K107" s="27">
        <v>4.6500000000000004</v>
      </c>
      <c r="L107" s="8" t="s">
        <v>90</v>
      </c>
      <c r="M107" s="17">
        <v>3.3500000000000002E-2</v>
      </c>
      <c r="N107" s="10">
        <v>2.5899999999999999E-2</v>
      </c>
      <c r="O107" s="9">
        <v>7873000</v>
      </c>
      <c r="P107" s="9">
        <v>105.02</v>
      </c>
      <c r="Q107" s="9">
        <v>8268.2199999999993</v>
      </c>
      <c r="R107" s="10">
        <v>2.2700000000000001E-2</v>
      </c>
      <c r="S107" s="10">
        <f t="shared" si="1"/>
        <v>4.7751266551606542E-3</v>
      </c>
      <c r="T107" s="10">
        <f>Q107/'סיכום נכסי ההשקעה'!$C$48</f>
        <v>7.4758933763652659E-4</v>
      </c>
    </row>
    <row r="108" spans="2:20">
      <c r="B108" s="8" t="s">
        <v>286</v>
      </c>
      <c r="C108" s="15">
        <v>6990154</v>
      </c>
      <c r="D108" s="8" t="s">
        <v>125</v>
      </c>
      <c r="E108" s="18">
        <v>0</v>
      </c>
      <c r="F108" s="8">
        <v>699</v>
      </c>
      <c r="G108" s="8" t="s">
        <v>201</v>
      </c>
      <c r="H108" s="8" t="s">
        <v>279</v>
      </c>
      <c r="I108" s="8" t="s">
        <v>185</v>
      </c>
      <c r="J108" s="18">
        <v>0</v>
      </c>
      <c r="K108" s="27">
        <v>6.49</v>
      </c>
      <c r="L108" s="8" t="s">
        <v>90</v>
      </c>
      <c r="M108" s="17">
        <v>4.9500000000000002E-2</v>
      </c>
      <c r="N108" s="10">
        <v>3.7199999999999997E-2</v>
      </c>
      <c r="O108" s="9">
        <v>51156918</v>
      </c>
      <c r="P108" s="9">
        <v>132.19</v>
      </c>
      <c r="Q108" s="9">
        <v>67624.33</v>
      </c>
      <c r="R108" s="10">
        <v>3.6200000000000003E-2</v>
      </c>
      <c r="S108" s="10">
        <f t="shared" si="1"/>
        <v>3.9054928475582451E-2</v>
      </c>
      <c r="T108" s="10">
        <f>Q108/'סיכום נכסי ההשקעה'!$C$48</f>
        <v>6.1144028669790958E-3</v>
      </c>
    </row>
    <row r="109" spans="2:20">
      <c r="B109" s="8" t="s">
        <v>287</v>
      </c>
      <c r="C109" s="15">
        <v>6990139</v>
      </c>
      <c r="D109" s="8" t="s">
        <v>125</v>
      </c>
      <c r="E109" s="18">
        <v>0</v>
      </c>
      <c r="F109" s="8">
        <v>699</v>
      </c>
      <c r="G109" s="8" t="s">
        <v>201</v>
      </c>
      <c r="H109" s="8" t="s">
        <v>279</v>
      </c>
      <c r="I109" s="8" t="s">
        <v>185</v>
      </c>
      <c r="J109" s="18">
        <v>0</v>
      </c>
      <c r="K109" s="27">
        <v>1.1100000000000001</v>
      </c>
      <c r="L109" s="8" t="s">
        <v>90</v>
      </c>
      <c r="M109" s="17">
        <v>0.05</v>
      </c>
      <c r="N109" s="10">
        <v>1.78E-2</v>
      </c>
      <c r="O109" s="9">
        <v>7026365.6299999999</v>
      </c>
      <c r="P109" s="9">
        <v>129.56</v>
      </c>
      <c r="Q109" s="9">
        <v>9103.36</v>
      </c>
      <c r="R109" s="10">
        <v>8.3000000000000001E-3</v>
      </c>
      <c r="S109" s="10">
        <f t="shared" si="1"/>
        <v>5.2574431966642523E-3</v>
      </c>
      <c r="T109" s="10">
        <f>Q109/'סיכום נכסי ההשקעה'!$C$48</f>
        <v>8.2310036170625013E-4</v>
      </c>
    </row>
    <row r="110" spans="2:20">
      <c r="B110" s="8" t="s">
        <v>288</v>
      </c>
      <c r="C110" s="15">
        <v>1105543</v>
      </c>
      <c r="D110" s="8" t="s">
        <v>125</v>
      </c>
      <c r="E110" s="18">
        <v>0</v>
      </c>
      <c r="F110" s="8">
        <v>1095</v>
      </c>
      <c r="G110" s="8" t="s">
        <v>235</v>
      </c>
      <c r="H110" s="8" t="s">
        <v>279</v>
      </c>
      <c r="I110" s="8" t="s">
        <v>185</v>
      </c>
      <c r="J110" s="18">
        <v>0</v>
      </c>
      <c r="K110" s="27">
        <v>4.33</v>
      </c>
      <c r="L110" s="8" t="s">
        <v>90</v>
      </c>
      <c r="M110" s="17">
        <v>4.5999999999999999E-2</v>
      </c>
      <c r="N110" s="10">
        <v>2.5999999999999999E-2</v>
      </c>
      <c r="O110" s="9">
        <v>10066117.82</v>
      </c>
      <c r="P110" s="9">
        <v>131.94</v>
      </c>
      <c r="Q110" s="9">
        <v>13281.24</v>
      </c>
      <c r="R110" s="10">
        <v>1.84E-2</v>
      </c>
      <c r="S110" s="10">
        <f t="shared" si="1"/>
        <v>7.6702849147199633E-3</v>
      </c>
      <c r="T110" s="10">
        <f>Q110/'סיכום נכסי ההשקעה'!$C$48</f>
        <v>1.2008525915604257E-3</v>
      </c>
    </row>
    <row r="111" spans="2:20">
      <c r="B111" s="8" t="s">
        <v>289</v>
      </c>
      <c r="C111" s="15">
        <v>1106046</v>
      </c>
      <c r="D111" s="8" t="s">
        <v>125</v>
      </c>
      <c r="E111" s="18">
        <v>0</v>
      </c>
      <c r="F111" s="8">
        <v>1095</v>
      </c>
      <c r="G111" s="8" t="s">
        <v>235</v>
      </c>
      <c r="H111" s="8" t="s">
        <v>279</v>
      </c>
      <c r="I111" s="8" t="s">
        <v>185</v>
      </c>
      <c r="J111" s="18">
        <v>0</v>
      </c>
      <c r="K111" s="27">
        <v>4.51</v>
      </c>
      <c r="L111" s="8" t="s">
        <v>90</v>
      </c>
      <c r="M111" s="17">
        <v>4.4999999999999998E-2</v>
      </c>
      <c r="N111" s="10">
        <v>2.64E-2</v>
      </c>
      <c r="O111" s="9">
        <v>7557991.1100000003</v>
      </c>
      <c r="P111" s="9">
        <v>132.08000000000001</v>
      </c>
      <c r="Q111" s="9">
        <v>9982.59</v>
      </c>
      <c r="R111" s="10">
        <v>2.0199999999999999E-2</v>
      </c>
      <c r="S111" s="10">
        <f t="shared" si="1"/>
        <v>5.765222937529505E-3</v>
      </c>
      <c r="T111" s="10">
        <f>Q111/'סיכום נכסי ההשקעה'!$C$48</f>
        <v>9.0259788031728889E-4</v>
      </c>
    </row>
    <row r="112" spans="2:20">
      <c r="B112" s="8" t="s">
        <v>290</v>
      </c>
      <c r="C112" s="15">
        <v>7770142</v>
      </c>
      <c r="D112" s="8" t="s">
        <v>125</v>
      </c>
      <c r="E112" s="18">
        <v>0</v>
      </c>
      <c r="F112" s="8">
        <v>777</v>
      </c>
      <c r="G112" s="8" t="s">
        <v>291</v>
      </c>
      <c r="H112" s="8" t="s">
        <v>279</v>
      </c>
      <c r="I112" s="8" t="s">
        <v>185</v>
      </c>
      <c r="J112" s="18">
        <v>0</v>
      </c>
      <c r="K112" s="27">
        <v>1.92</v>
      </c>
      <c r="L112" s="8" t="s">
        <v>90</v>
      </c>
      <c r="M112" s="17">
        <v>5.1999999999999998E-2</v>
      </c>
      <c r="N112" s="10">
        <v>1.9400000000000001E-2</v>
      </c>
      <c r="O112" s="9">
        <v>3680000</v>
      </c>
      <c r="P112" s="9">
        <v>134.84</v>
      </c>
      <c r="Q112" s="9">
        <v>4962.1099999999997</v>
      </c>
      <c r="R112" s="10">
        <v>2.7000000000000001E-3</v>
      </c>
      <c r="S112" s="10">
        <f t="shared" si="1"/>
        <v>2.8657563208089811E-3</v>
      </c>
      <c r="T112" s="10">
        <f>Q112/'סיכום נכסי ההשקעה'!$C$48</f>
        <v>4.4866011404868096E-4</v>
      </c>
    </row>
    <row r="113" spans="2:20">
      <c r="B113" s="8" t="s">
        <v>292</v>
      </c>
      <c r="C113" s="15">
        <v>1820174</v>
      </c>
      <c r="D113" s="8" t="s">
        <v>125</v>
      </c>
      <c r="E113" s="18">
        <v>0</v>
      </c>
      <c r="F113" s="8">
        <v>182</v>
      </c>
      <c r="G113" s="8" t="s">
        <v>235</v>
      </c>
      <c r="H113" s="8" t="s">
        <v>293</v>
      </c>
      <c r="I113" s="8" t="s">
        <v>222</v>
      </c>
      <c r="J113" s="18">
        <v>0</v>
      </c>
      <c r="K113" s="27">
        <v>4.7699999999999996</v>
      </c>
      <c r="L113" s="8" t="s">
        <v>90</v>
      </c>
      <c r="M113" s="17">
        <v>3.5000000000000003E-2</v>
      </c>
      <c r="N113" s="10">
        <v>3.7900000000000003E-2</v>
      </c>
      <c r="O113" s="9">
        <v>1942000</v>
      </c>
      <c r="P113" s="9">
        <v>99.65</v>
      </c>
      <c r="Q113" s="9">
        <v>1935.2</v>
      </c>
      <c r="R113" s="10">
        <v>4.5999999999999999E-3</v>
      </c>
      <c r="S113" s="10">
        <f t="shared" si="1"/>
        <v>1.117631739729579E-3</v>
      </c>
      <c r="T113" s="10">
        <f>Q113/'סיכום נכסי ההשקעה'!$C$48</f>
        <v>1.7497537392500517E-4</v>
      </c>
    </row>
    <row r="114" spans="2:20">
      <c r="B114" s="8" t="s">
        <v>294</v>
      </c>
      <c r="C114" s="15">
        <v>1122233</v>
      </c>
      <c r="D114" s="8" t="s">
        <v>125</v>
      </c>
      <c r="E114" s="18">
        <v>0</v>
      </c>
      <c r="F114" s="8">
        <v>1172</v>
      </c>
      <c r="G114" s="8" t="s">
        <v>201</v>
      </c>
      <c r="H114" s="8" t="s">
        <v>293</v>
      </c>
      <c r="I114" s="8" t="s">
        <v>222</v>
      </c>
      <c r="J114" s="18">
        <v>0</v>
      </c>
      <c r="K114" s="27">
        <v>2.06</v>
      </c>
      <c r="L114" s="8" t="s">
        <v>90</v>
      </c>
      <c r="M114" s="17">
        <v>5.8999999999999997E-2</v>
      </c>
      <c r="N114" s="10">
        <v>2.3400000000000001E-2</v>
      </c>
      <c r="O114" s="9">
        <v>8673000</v>
      </c>
      <c r="P114" s="9">
        <v>114.94</v>
      </c>
      <c r="Q114" s="9">
        <v>9968.75</v>
      </c>
      <c r="R114" s="10">
        <v>1.8800000000000001E-2</v>
      </c>
      <c r="S114" s="10">
        <f t="shared" si="1"/>
        <v>5.7572299531982434E-3</v>
      </c>
      <c r="T114" s="10">
        <f>Q114/'סיכום נכסי ההשקעה'!$C$48</f>
        <v>9.0134650620860653E-4</v>
      </c>
    </row>
    <row r="115" spans="2:20">
      <c r="B115" s="8" t="s">
        <v>295</v>
      </c>
      <c r="C115" s="15">
        <v>4770145</v>
      </c>
      <c r="D115" s="8" t="s">
        <v>125</v>
      </c>
      <c r="E115" s="18">
        <v>0</v>
      </c>
      <c r="F115" s="8">
        <v>477</v>
      </c>
      <c r="G115" s="8" t="s">
        <v>296</v>
      </c>
      <c r="H115" s="8" t="s">
        <v>293</v>
      </c>
      <c r="I115" s="8" t="s">
        <v>185</v>
      </c>
      <c r="J115" s="18">
        <v>0</v>
      </c>
      <c r="K115" s="27">
        <v>0.98</v>
      </c>
      <c r="L115" s="8" t="s">
        <v>90</v>
      </c>
      <c r="M115" s="17">
        <v>4.9000000000000002E-2</v>
      </c>
      <c r="N115" s="10">
        <v>2.29E-2</v>
      </c>
      <c r="O115" s="9">
        <v>1403318</v>
      </c>
      <c r="P115" s="9">
        <v>124</v>
      </c>
      <c r="Q115" s="9">
        <v>1740.11</v>
      </c>
      <c r="R115" s="10">
        <v>5.6099999999999997E-2</v>
      </c>
      <c r="S115" s="10">
        <f t="shared" si="1"/>
        <v>1.0049618471583493E-3</v>
      </c>
      <c r="T115" s="10">
        <f>Q115/'סיכום נכסי ההשקעה'!$C$48</f>
        <v>1.573358815216209E-4</v>
      </c>
    </row>
    <row r="116" spans="2:20">
      <c r="B116" s="8" t="s">
        <v>297</v>
      </c>
      <c r="C116" s="15">
        <v>6320071</v>
      </c>
      <c r="D116" s="8" t="s">
        <v>125</v>
      </c>
      <c r="E116" s="18">
        <v>0</v>
      </c>
      <c r="F116" s="8">
        <v>632</v>
      </c>
      <c r="G116" s="8" t="s">
        <v>298</v>
      </c>
      <c r="H116" s="8" t="s">
        <v>293</v>
      </c>
      <c r="I116" s="8" t="s">
        <v>185</v>
      </c>
      <c r="J116" s="18">
        <v>0</v>
      </c>
      <c r="K116" s="27">
        <v>1.74</v>
      </c>
      <c r="L116" s="8" t="s">
        <v>90</v>
      </c>
      <c r="M116" s="17">
        <v>4.65E-2</v>
      </c>
      <c r="N116" s="10">
        <v>1.84E-2</v>
      </c>
      <c r="O116" s="9">
        <v>141055.10999999999</v>
      </c>
      <c r="P116" s="9">
        <v>120.78</v>
      </c>
      <c r="Q116" s="9">
        <v>170.37</v>
      </c>
      <c r="R116" s="10">
        <v>2.3E-3</v>
      </c>
      <c r="S116" s="10">
        <f t="shared" si="1"/>
        <v>9.8393406106721972E-5</v>
      </c>
      <c r="T116" s="10">
        <f>Q116/'סיכום נכסי ההשקעה'!$C$48</f>
        <v>1.5404379110997898E-5</v>
      </c>
    </row>
    <row r="117" spans="2:20">
      <c r="B117" s="8" t="s">
        <v>299</v>
      </c>
      <c r="C117" s="15">
        <v>1098656</v>
      </c>
      <c r="D117" s="8" t="s">
        <v>125</v>
      </c>
      <c r="E117" s="18">
        <v>0</v>
      </c>
      <c r="F117" s="8">
        <v>1349</v>
      </c>
      <c r="G117" s="8" t="s">
        <v>201</v>
      </c>
      <c r="H117" s="8" t="s">
        <v>293</v>
      </c>
      <c r="I117" s="8" t="s">
        <v>222</v>
      </c>
      <c r="J117" s="18">
        <v>0</v>
      </c>
      <c r="K117" s="27">
        <v>0.91</v>
      </c>
      <c r="L117" s="8" t="s">
        <v>90</v>
      </c>
      <c r="M117" s="17">
        <v>4.7E-2</v>
      </c>
      <c r="N117" s="10">
        <v>2.18E-2</v>
      </c>
      <c r="O117" s="9">
        <v>2463322.13</v>
      </c>
      <c r="P117" s="9">
        <v>121.68</v>
      </c>
      <c r="Q117" s="9">
        <v>2997.37</v>
      </c>
      <c r="R117" s="10">
        <v>1.9400000000000001E-2</v>
      </c>
      <c r="S117" s="10">
        <f t="shared" si="1"/>
        <v>1.7310644107654237E-3</v>
      </c>
      <c r="T117" s="10">
        <f>Q117/'סיכום נכסי ההשקעה'!$C$48</f>
        <v>2.710138159061558E-4</v>
      </c>
    </row>
    <row r="118" spans="2:20">
      <c r="B118" s="8" t="s">
        <v>300</v>
      </c>
      <c r="C118" s="15">
        <v>1115724</v>
      </c>
      <c r="D118" s="8" t="s">
        <v>125</v>
      </c>
      <c r="E118" s="18">
        <v>0</v>
      </c>
      <c r="F118" s="8">
        <v>1349</v>
      </c>
      <c r="G118" s="8" t="s">
        <v>201</v>
      </c>
      <c r="H118" s="8" t="s">
        <v>293</v>
      </c>
      <c r="I118" s="8" t="s">
        <v>222</v>
      </c>
      <c r="J118" s="18">
        <v>0</v>
      </c>
      <c r="K118" s="27">
        <v>2.0499999999999998</v>
      </c>
      <c r="L118" s="8" t="s">
        <v>90</v>
      </c>
      <c r="M118" s="17">
        <v>4.2000000000000003E-2</v>
      </c>
      <c r="N118" s="10">
        <v>2.4799999999999999E-2</v>
      </c>
      <c r="O118" s="9">
        <v>2857307.73</v>
      </c>
      <c r="P118" s="9">
        <v>114.12</v>
      </c>
      <c r="Q118" s="9">
        <v>3260.76</v>
      </c>
      <c r="R118" s="10">
        <v>1.3599999999999999E-2</v>
      </c>
      <c r="S118" s="10">
        <f t="shared" si="1"/>
        <v>1.8831794500003215E-3</v>
      </c>
      <c r="T118" s="10">
        <f>Q118/'סיכום נכסי ההשקעה'!$C$48</f>
        <v>2.9482880336900578E-4</v>
      </c>
    </row>
    <row r="119" spans="2:20">
      <c r="B119" s="8" t="s">
        <v>301</v>
      </c>
      <c r="C119" s="15">
        <v>1119999</v>
      </c>
      <c r="D119" s="8" t="s">
        <v>125</v>
      </c>
      <c r="E119" s="18">
        <v>0</v>
      </c>
      <c r="F119" s="8">
        <v>1349</v>
      </c>
      <c r="G119" s="8" t="s">
        <v>201</v>
      </c>
      <c r="H119" s="8" t="s">
        <v>293</v>
      </c>
      <c r="I119" s="8" t="s">
        <v>222</v>
      </c>
      <c r="J119" s="18">
        <v>0</v>
      </c>
      <c r="K119" s="27">
        <v>3.02</v>
      </c>
      <c r="L119" s="8" t="s">
        <v>90</v>
      </c>
      <c r="M119" s="17">
        <v>4.8000000000000001E-2</v>
      </c>
      <c r="N119" s="10">
        <v>2.5600000000000001E-2</v>
      </c>
      <c r="O119" s="9">
        <v>11266356</v>
      </c>
      <c r="P119" s="9">
        <v>116.49</v>
      </c>
      <c r="Q119" s="9">
        <v>13124.18</v>
      </c>
      <c r="R119" s="10">
        <v>1.6199999999999999E-2</v>
      </c>
      <c r="S119" s="10">
        <f t="shared" si="1"/>
        <v>7.5795784032266153E-3</v>
      </c>
      <c r="T119" s="10">
        <f>Q119/'סיכום נכסי ההשקעה'!$C$48</f>
        <v>1.1866516654397863E-3</v>
      </c>
    </row>
    <row r="120" spans="2:20">
      <c r="B120" s="8" t="s">
        <v>302</v>
      </c>
      <c r="C120" s="15">
        <v>1107341</v>
      </c>
      <c r="D120" s="8" t="s">
        <v>125</v>
      </c>
      <c r="E120" s="18">
        <v>0</v>
      </c>
      <c r="F120" s="8">
        <v>2156</v>
      </c>
      <c r="G120" s="8" t="s">
        <v>206</v>
      </c>
      <c r="H120" s="8" t="s">
        <v>303</v>
      </c>
      <c r="I120" s="8" t="s">
        <v>222</v>
      </c>
      <c r="J120" s="18">
        <v>0</v>
      </c>
      <c r="K120" s="27">
        <v>0.09</v>
      </c>
      <c r="L120" s="8" t="s">
        <v>90</v>
      </c>
      <c r="M120" s="17">
        <v>0.05</v>
      </c>
      <c r="N120" s="10">
        <v>8.4500000000000006E-2</v>
      </c>
      <c r="O120" s="9">
        <v>0.19</v>
      </c>
      <c r="P120" s="9">
        <v>122.3</v>
      </c>
      <c r="Q120" s="9">
        <v>0</v>
      </c>
      <c r="R120" s="10">
        <v>0</v>
      </c>
      <c r="S120" s="10">
        <f t="shared" si="1"/>
        <v>0</v>
      </c>
      <c r="T120" s="10">
        <f>Q120/'סיכום נכסי ההשקעה'!$C$48</f>
        <v>0</v>
      </c>
    </row>
    <row r="121" spans="2:20">
      <c r="B121" s="8" t="s">
        <v>304</v>
      </c>
      <c r="C121" s="15">
        <v>1120880</v>
      </c>
      <c r="D121" s="8" t="s">
        <v>125</v>
      </c>
      <c r="E121" s="18">
        <v>0</v>
      </c>
      <c r="F121" s="8">
        <v>2156</v>
      </c>
      <c r="G121" s="8" t="s">
        <v>206</v>
      </c>
      <c r="H121" s="8" t="s">
        <v>303</v>
      </c>
      <c r="I121" s="8" t="s">
        <v>222</v>
      </c>
      <c r="J121" s="18">
        <v>0</v>
      </c>
      <c r="K121" s="27">
        <v>1.86</v>
      </c>
      <c r="L121" s="8" t="s">
        <v>90</v>
      </c>
      <c r="M121" s="17">
        <v>4.4499999999999998E-2</v>
      </c>
      <c r="N121" s="10">
        <v>4.1000000000000002E-2</v>
      </c>
      <c r="O121" s="9">
        <v>0.32</v>
      </c>
      <c r="P121" s="9">
        <v>107.42</v>
      </c>
      <c r="Q121" s="9">
        <v>0</v>
      </c>
      <c r="R121" s="10">
        <v>0</v>
      </c>
      <c r="S121" s="10">
        <f t="shared" si="1"/>
        <v>0</v>
      </c>
      <c r="T121" s="10">
        <f>Q121/'סיכום נכסי ההשקעה'!$C$48</f>
        <v>0</v>
      </c>
    </row>
    <row r="122" spans="2:20">
      <c r="B122" s="8" t="s">
        <v>305</v>
      </c>
      <c r="C122" s="15">
        <v>6390207</v>
      </c>
      <c r="D122" s="8" t="s">
        <v>125</v>
      </c>
      <c r="E122" s="18">
        <v>0</v>
      </c>
      <c r="F122" s="8">
        <v>639</v>
      </c>
      <c r="G122" s="8" t="s">
        <v>235</v>
      </c>
      <c r="H122" s="8" t="s">
        <v>306</v>
      </c>
      <c r="I122" s="8" t="s">
        <v>183</v>
      </c>
      <c r="J122" s="18">
        <v>0</v>
      </c>
      <c r="K122" s="27">
        <v>4.72</v>
      </c>
      <c r="L122" s="8" t="s">
        <v>90</v>
      </c>
      <c r="M122" s="17">
        <v>4.9500000000000002E-2</v>
      </c>
      <c r="N122" s="10">
        <v>0.1187</v>
      </c>
      <c r="O122" s="9">
        <v>13816019</v>
      </c>
      <c r="P122" s="9">
        <v>91.03</v>
      </c>
      <c r="Q122" s="9">
        <v>12576.72</v>
      </c>
      <c r="R122" s="10">
        <v>4.8999999999999998E-3</v>
      </c>
      <c r="S122" s="10">
        <f t="shared" si="1"/>
        <v>7.2634050504814954E-3</v>
      </c>
      <c r="T122" s="10">
        <f>Q122/'סיכום נכסי ההשקעה'!$C$48</f>
        <v>1.1371518627274137E-3</v>
      </c>
    </row>
    <row r="123" spans="2:20">
      <c r="B123" s="8" t="s">
        <v>307</v>
      </c>
      <c r="C123" s="15">
        <v>6390223</v>
      </c>
      <c r="D123" s="8" t="s">
        <v>125</v>
      </c>
      <c r="E123" s="18">
        <v>0</v>
      </c>
      <c r="F123" s="8">
        <v>639</v>
      </c>
      <c r="G123" s="8" t="s">
        <v>235</v>
      </c>
      <c r="H123" s="8" t="s">
        <v>306</v>
      </c>
      <c r="I123" s="8" t="s">
        <v>183</v>
      </c>
      <c r="J123" s="18">
        <v>0</v>
      </c>
      <c r="K123" s="27">
        <v>2.0699999999999998</v>
      </c>
      <c r="L123" s="8" t="s">
        <v>90</v>
      </c>
      <c r="M123" s="17">
        <v>4.4499999999999998E-2</v>
      </c>
      <c r="N123" s="10">
        <v>0.10050000000000001</v>
      </c>
      <c r="O123" s="9">
        <v>599653.23</v>
      </c>
      <c r="P123" s="9">
        <v>108.95</v>
      </c>
      <c r="Q123" s="9">
        <v>653.32000000000005</v>
      </c>
      <c r="R123" s="10">
        <v>4.7999999999999996E-3</v>
      </c>
      <c r="S123" s="10">
        <f t="shared" si="1"/>
        <v>3.7731044243495689E-4</v>
      </c>
      <c r="T123" s="10">
        <f>Q123/'סיכום נכסי ההשקעה'!$C$48</f>
        <v>5.9071367968522322E-5</v>
      </c>
    </row>
    <row r="124" spans="2:20">
      <c r="B124" s="8" t="s">
        <v>308</v>
      </c>
      <c r="C124" s="15">
        <v>7980154</v>
      </c>
      <c r="D124" s="8" t="s">
        <v>125</v>
      </c>
      <c r="E124" s="18">
        <v>0</v>
      </c>
      <c r="F124" s="8">
        <v>798</v>
      </c>
      <c r="G124" s="8" t="s">
        <v>235</v>
      </c>
      <c r="H124" s="8" t="s">
        <v>309</v>
      </c>
      <c r="I124" s="8" t="s">
        <v>185</v>
      </c>
      <c r="J124" s="18">
        <v>0</v>
      </c>
      <c r="K124" s="27">
        <v>5.86</v>
      </c>
      <c r="L124" s="8" t="s">
        <v>90</v>
      </c>
      <c r="M124" s="17">
        <v>4.9500000000000002E-2</v>
      </c>
      <c r="N124" s="10">
        <v>0.12429999999999999</v>
      </c>
      <c r="O124" s="9">
        <v>22723722</v>
      </c>
      <c r="P124" s="9">
        <v>80.510000000000005</v>
      </c>
      <c r="Q124" s="9">
        <v>18294.87</v>
      </c>
      <c r="R124" s="10">
        <v>2.3199999999999998E-2</v>
      </c>
      <c r="S124" s="10">
        <f t="shared" si="1"/>
        <v>1.0565795466218728E-2</v>
      </c>
      <c r="T124" s="10">
        <f>Q124/'סיכום נכסי ההשקעה'!$C$48</f>
        <v>1.6541709999789993E-3</v>
      </c>
    </row>
    <row r="125" spans="2:20">
      <c r="B125" s="8" t="s">
        <v>310</v>
      </c>
      <c r="C125" s="15">
        <v>7980121</v>
      </c>
      <c r="D125" s="8" t="s">
        <v>125</v>
      </c>
      <c r="E125" s="18">
        <v>0</v>
      </c>
      <c r="F125" s="8">
        <v>798</v>
      </c>
      <c r="G125" s="8" t="s">
        <v>235</v>
      </c>
      <c r="H125" s="8" t="s">
        <v>309</v>
      </c>
      <c r="I125" s="8" t="s">
        <v>185</v>
      </c>
      <c r="J125" s="18">
        <v>0</v>
      </c>
      <c r="K125" s="27">
        <v>1.57</v>
      </c>
      <c r="L125" s="8" t="s">
        <v>90</v>
      </c>
      <c r="M125" s="17">
        <v>4.4999999999999998E-2</v>
      </c>
      <c r="N125" s="10">
        <v>0.1507</v>
      </c>
      <c r="O125" s="9">
        <v>40453.35</v>
      </c>
      <c r="P125" s="9">
        <v>106.99</v>
      </c>
      <c r="Q125" s="9">
        <v>43.28</v>
      </c>
      <c r="R125" s="10">
        <v>0</v>
      </c>
      <c r="S125" s="10">
        <f t="shared" si="1"/>
        <v>2.4995401868280373E-5</v>
      </c>
      <c r="T125" s="10">
        <f>Q125/'סיכום נכסי ההשקעה'!$C$48</f>
        <v>3.9132566057638614E-6</v>
      </c>
    </row>
    <row r="126" spans="2:20">
      <c r="B126" s="8" t="s">
        <v>311</v>
      </c>
      <c r="C126" s="15">
        <v>1113034</v>
      </c>
      <c r="D126" s="8" t="s">
        <v>125</v>
      </c>
      <c r="E126" s="18">
        <v>0</v>
      </c>
      <c r="F126" s="8">
        <v>1154</v>
      </c>
      <c r="G126" s="8" t="s">
        <v>235</v>
      </c>
      <c r="H126" s="8" t="s">
        <v>309</v>
      </c>
      <c r="I126" s="8" t="s">
        <v>185</v>
      </c>
      <c r="J126" s="18">
        <v>0</v>
      </c>
      <c r="K126" s="27">
        <v>1.61</v>
      </c>
      <c r="L126" s="8" t="s">
        <v>90</v>
      </c>
      <c r="M126" s="17">
        <v>4.9000000000000002E-2</v>
      </c>
      <c r="N126" s="10">
        <v>0.34360000000000002</v>
      </c>
      <c r="O126" s="9">
        <v>4443468.62</v>
      </c>
      <c r="P126" s="9">
        <v>82.6</v>
      </c>
      <c r="Q126" s="9">
        <v>3670.31</v>
      </c>
      <c r="R126" s="10">
        <v>3.8999999999999998E-3</v>
      </c>
      <c r="S126" s="10">
        <f t="shared" si="1"/>
        <v>2.1197059480399291E-3</v>
      </c>
      <c r="T126" s="10">
        <f>Q126/'סיכום נכסי ההשקעה'!$C$48</f>
        <v>3.3185916942470327E-4</v>
      </c>
    </row>
    <row r="127" spans="2:20">
      <c r="B127" s="8" t="s">
        <v>313</v>
      </c>
      <c r="C127" s="15">
        <v>1131267</v>
      </c>
      <c r="D127" s="8" t="s">
        <v>125</v>
      </c>
      <c r="E127" s="18">
        <v>0</v>
      </c>
      <c r="F127" s="8">
        <v>1039</v>
      </c>
      <c r="G127" s="8" t="s">
        <v>235</v>
      </c>
      <c r="H127" s="18" t="s">
        <v>1461</v>
      </c>
      <c r="I127" s="18">
        <v>0</v>
      </c>
      <c r="J127" s="18">
        <v>0</v>
      </c>
      <c r="K127" s="27">
        <v>2.44</v>
      </c>
      <c r="L127" s="8" t="s">
        <v>90</v>
      </c>
      <c r="M127" s="17">
        <v>0.06</v>
      </c>
      <c r="N127" s="10">
        <v>0.14810000000000001</v>
      </c>
      <c r="O127" s="9">
        <v>0.11</v>
      </c>
      <c r="P127" s="9">
        <v>83.63</v>
      </c>
      <c r="Q127" s="9">
        <v>0</v>
      </c>
      <c r="R127" s="10">
        <v>0</v>
      </c>
      <c r="S127" s="10">
        <f t="shared" si="1"/>
        <v>0</v>
      </c>
      <c r="T127" s="10">
        <f>Q127/'סיכום נכסי ההשקעה'!$C$48</f>
        <v>0</v>
      </c>
    </row>
    <row r="128" spans="2:20">
      <c r="B128" s="8" t="s">
        <v>314</v>
      </c>
      <c r="C128" s="15">
        <v>1131275</v>
      </c>
      <c r="D128" s="8" t="s">
        <v>125</v>
      </c>
      <c r="E128" s="18">
        <v>0</v>
      </c>
      <c r="F128" s="8">
        <v>1039</v>
      </c>
      <c r="G128" s="8" t="s">
        <v>235</v>
      </c>
      <c r="H128" s="18" t="s">
        <v>1461</v>
      </c>
      <c r="I128" s="18">
        <v>0</v>
      </c>
      <c r="J128" s="18">
        <v>0</v>
      </c>
      <c r="K128" s="27">
        <v>4.17</v>
      </c>
      <c r="L128" s="8" t="s">
        <v>90</v>
      </c>
      <c r="M128" s="17">
        <v>0.42620000000000002</v>
      </c>
      <c r="N128" s="10">
        <v>0.58879999999999999</v>
      </c>
      <c r="O128" s="9">
        <v>0.05</v>
      </c>
      <c r="P128" s="9">
        <v>50.2</v>
      </c>
      <c r="Q128" s="9">
        <v>0</v>
      </c>
      <c r="R128" s="10">
        <v>0</v>
      </c>
      <c r="S128" s="10">
        <f t="shared" si="1"/>
        <v>0</v>
      </c>
      <c r="T128" s="10">
        <f>Q128/'סיכום נכסי ההשקעה'!$C$48</f>
        <v>0</v>
      </c>
    </row>
    <row r="129" spans="2:20">
      <c r="B129" s="8" t="s">
        <v>315</v>
      </c>
      <c r="C129" s="15">
        <v>7710155</v>
      </c>
      <c r="D129" s="8" t="s">
        <v>125</v>
      </c>
      <c r="E129" s="18">
        <v>0</v>
      </c>
      <c r="F129" s="8">
        <v>771</v>
      </c>
      <c r="G129" s="8" t="s">
        <v>201</v>
      </c>
      <c r="H129" s="18" t="s">
        <v>1461</v>
      </c>
      <c r="I129" s="18">
        <v>0</v>
      </c>
      <c r="J129" s="18">
        <v>0</v>
      </c>
      <c r="K129" s="27">
        <v>1.51</v>
      </c>
      <c r="L129" s="8" t="s">
        <v>90</v>
      </c>
      <c r="M129" s="17">
        <v>5.45E-2</v>
      </c>
      <c r="N129" s="10">
        <v>-1.78E-2</v>
      </c>
      <c r="O129" s="9">
        <v>128923.74</v>
      </c>
      <c r="P129" s="9">
        <v>117.5</v>
      </c>
      <c r="Q129" s="9">
        <v>151.49</v>
      </c>
      <c r="R129" s="10">
        <v>5.7999999999999996E-3</v>
      </c>
      <c r="S129" s="10">
        <f t="shared" si="1"/>
        <v>8.7489681816677311E-5</v>
      </c>
      <c r="T129" s="10">
        <f>Q129/'סיכום נכסי ההשקעה'!$C$48</f>
        <v>1.369730229221736E-5</v>
      </c>
    </row>
    <row r="130" spans="2:20">
      <c r="B130" s="8" t="s">
        <v>316</v>
      </c>
      <c r="C130" s="15">
        <v>7710163</v>
      </c>
      <c r="D130" s="8" t="s">
        <v>125</v>
      </c>
      <c r="E130" s="18">
        <v>0</v>
      </c>
      <c r="F130" s="8">
        <v>771</v>
      </c>
      <c r="G130" s="8" t="s">
        <v>201</v>
      </c>
      <c r="H130" s="18" t="s">
        <v>1461</v>
      </c>
      <c r="I130" s="18">
        <v>0</v>
      </c>
      <c r="J130" s="18">
        <v>0</v>
      </c>
      <c r="K130" s="27">
        <v>2.8</v>
      </c>
      <c r="L130" s="8" t="s">
        <v>90</v>
      </c>
      <c r="M130" s="17">
        <v>5.45E-2</v>
      </c>
      <c r="N130" s="10">
        <v>3.0800000000000001E-2</v>
      </c>
      <c r="O130" s="9">
        <v>2418895</v>
      </c>
      <c r="P130" s="9">
        <v>115.01</v>
      </c>
      <c r="Q130" s="9">
        <v>2781.97</v>
      </c>
      <c r="R130" s="10">
        <v>1.77E-2</v>
      </c>
      <c r="S130" s="10">
        <f t="shared" si="1"/>
        <v>1.6066649291936216E-3</v>
      </c>
      <c r="T130" s="10">
        <f>Q130/'סיכום נכסי ההשקעה'!$C$48</f>
        <v>2.5153795008172106E-4</v>
      </c>
    </row>
    <row r="131" spans="2:20">
      <c r="B131" s="8" t="s">
        <v>317</v>
      </c>
      <c r="C131" s="15">
        <v>1112911</v>
      </c>
      <c r="D131" s="8" t="s">
        <v>125</v>
      </c>
      <c r="E131" s="18">
        <v>0</v>
      </c>
      <c r="F131" s="8">
        <v>2221</v>
      </c>
      <c r="G131" s="8" t="s">
        <v>273</v>
      </c>
      <c r="H131" s="18" t="s">
        <v>1461</v>
      </c>
      <c r="I131" s="18">
        <v>0</v>
      </c>
      <c r="J131" s="18">
        <v>0</v>
      </c>
      <c r="K131" s="27">
        <v>0.17</v>
      </c>
      <c r="L131" s="8" t="s">
        <v>90</v>
      </c>
      <c r="M131" s="17">
        <v>0.10150000000000001</v>
      </c>
      <c r="N131" s="28">
        <v>7.1499999999999994E-2</v>
      </c>
      <c r="O131" s="9">
        <v>2442167.67</v>
      </c>
      <c r="P131" s="9">
        <v>10</v>
      </c>
      <c r="Q131" s="9">
        <v>244.22</v>
      </c>
      <c r="R131" s="10">
        <v>3.2000000000000001E-2</v>
      </c>
      <c r="S131" s="10">
        <f t="shared" si="1"/>
        <v>1.4104383189166895E-4</v>
      </c>
      <c r="T131" s="10">
        <f>Q131/'סיכום נכסי ההשקעה'!$C$48</f>
        <v>2.2081689654797833E-5</v>
      </c>
    </row>
    <row r="132" spans="2:20" ht="13.5" thickBot="1">
      <c r="B132" s="13" t="s">
        <v>318</v>
      </c>
      <c r="C132" s="14"/>
      <c r="D132" s="13"/>
      <c r="E132" s="13"/>
      <c r="F132" s="13"/>
      <c r="G132" s="13"/>
      <c r="H132" s="13"/>
      <c r="I132" s="13"/>
      <c r="J132" s="13"/>
      <c r="K132" s="24">
        <v>7.06</v>
      </c>
      <c r="L132" s="13"/>
      <c r="N132" s="20">
        <v>2.3E-2</v>
      </c>
      <c r="O132" s="19">
        <f>SUM(O18:O131)</f>
        <v>1396936784.22</v>
      </c>
      <c r="Q132" s="19">
        <f>SUM(Q18:Q131)</f>
        <v>1671718.2300000011</v>
      </c>
      <c r="S132" s="20">
        <f>SUM(S18:S131)</f>
        <v>0.96546370077126487</v>
      </c>
      <c r="T132" s="20">
        <f>SUM(T18:T131)</f>
        <v>0.15115208887530887</v>
      </c>
    </row>
    <row r="133" spans="2:20" ht="13.5" thickTop="1"/>
    <row r="134" spans="2:20">
      <c r="B134" s="13" t="s">
        <v>319</v>
      </c>
      <c r="C134" s="14"/>
      <c r="D134" s="13"/>
      <c r="E134" s="13"/>
      <c r="F134" s="13"/>
      <c r="G134" s="13"/>
      <c r="H134" s="13"/>
      <c r="I134" s="13"/>
      <c r="J134" s="13"/>
      <c r="L134" s="13"/>
    </row>
    <row r="135" spans="2:20">
      <c r="B135" s="8" t="s">
        <v>320</v>
      </c>
      <c r="C135" s="15">
        <v>7590144</v>
      </c>
      <c r="D135" s="8" t="s">
        <v>125</v>
      </c>
      <c r="E135" s="18">
        <v>0</v>
      </c>
      <c r="F135" s="8">
        <v>759</v>
      </c>
      <c r="G135" s="8" t="s">
        <v>201</v>
      </c>
      <c r="H135" s="8" t="s">
        <v>220</v>
      </c>
      <c r="I135" s="8" t="s">
        <v>183</v>
      </c>
      <c r="J135" s="18">
        <v>0</v>
      </c>
      <c r="K135" s="15">
        <v>1.05</v>
      </c>
      <c r="L135" s="8" t="s">
        <v>90</v>
      </c>
      <c r="M135" s="17">
        <v>6.4100000000000004E-2</v>
      </c>
      <c r="N135" s="10">
        <v>8.9999999999999993E-3</v>
      </c>
      <c r="O135" s="9">
        <v>129398.39999999999</v>
      </c>
      <c r="P135" s="9">
        <v>108.58</v>
      </c>
      <c r="Q135" s="9">
        <v>140.5</v>
      </c>
      <c r="R135" s="10">
        <v>4.0000000000000002E-4</v>
      </c>
      <c r="S135" s="10">
        <f t="shared" ref="S135:S139" si="2">Q135/$Q$13</f>
        <v>8.1142651628775234E-5</v>
      </c>
      <c r="T135" s="10">
        <f>Q135/'סיכום נכסי ההשקעה'!$C$48</f>
        <v>1.270361721603102E-5</v>
      </c>
    </row>
    <row r="136" spans="2:20">
      <c r="B136" s="8" t="s">
        <v>321</v>
      </c>
      <c r="C136" s="15">
        <v>1136068</v>
      </c>
      <c r="D136" s="8" t="s">
        <v>125</v>
      </c>
      <c r="E136" s="18">
        <v>0</v>
      </c>
      <c r="F136" s="8">
        <v>1324</v>
      </c>
      <c r="G136" s="8" t="s">
        <v>212</v>
      </c>
      <c r="H136" s="8" t="s">
        <v>220</v>
      </c>
      <c r="I136" s="8" t="s">
        <v>222</v>
      </c>
      <c r="J136" s="18">
        <v>0</v>
      </c>
      <c r="K136" s="15">
        <v>9.5299999999999994</v>
      </c>
      <c r="L136" s="8" t="s">
        <v>90</v>
      </c>
      <c r="M136" s="17">
        <v>3.9199999999999999E-2</v>
      </c>
      <c r="N136" s="10">
        <v>3.78E-2</v>
      </c>
      <c r="O136" s="9">
        <v>7533000</v>
      </c>
      <c r="P136" s="9">
        <v>102.4</v>
      </c>
      <c r="Q136" s="9">
        <v>7713.79</v>
      </c>
      <c r="R136" s="10">
        <v>2.2700000000000001E-2</v>
      </c>
      <c r="S136" s="10">
        <f t="shared" si="2"/>
        <v>4.4549279338614248E-3</v>
      </c>
      <c r="T136" s="10">
        <f>Q136/'סיכום נכסי ההשקעה'!$C$48</f>
        <v>6.9745932700959366E-4</v>
      </c>
    </row>
    <row r="137" spans="2:20">
      <c r="B137" s="8" t="s">
        <v>322</v>
      </c>
      <c r="C137" s="15">
        <v>5760202</v>
      </c>
      <c r="D137" s="8" t="s">
        <v>125</v>
      </c>
      <c r="E137" s="18">
        <v>0</v>
      </c>
      <c r="F137" s="8">
        <v>576</v>
      </c>
      <c r="G137" s="8" t="s">
        <v>235</v>
      </c>
      <c r="H137" s="8" t="s">
        <v>253</v>
      </c>
      <c r="I137" s="8" t="s">
        <v>185</v>
      </c>
      <c r="J137" s="18">
        <v>0</v>
      </c>
      <c r="K137" s="15">
        <v>1.22</v>
      </c>
      <c r="L137" s="8" t="s">
        <v>90</v>
      </c>
      <c r="M137" s="17">
        <v>0.06</v>
      </c>
      <c r="N137" s="10">
        <v>1.3100000000000001E-2</v>
      </c>
      <c r="O137" s="9">
        <v>4675000</v>
      </c>
      <c r="P137" s="9">
        <v>107.28</v>
      </c>
      <c r="Q137" s="9">
        <v>5015.34</v>
      </c>
      <c r="R137" s="10">
        <v>7.1999999999999998E-3</v>
      </c>
      <c r="S137" s="10">
        <f t="shared" si="2"/>
        <v>2.8964981239847803E-3</v>
      </c>
      <c r="T137" s="10">
        <f>Q137/'סיכום נכסי ההשקעה'!$C$48</f>
        <v>4.5347302183807125E-4</v>
      </c>
    </row>
    <row r="138" spans="2:20">
      <c r="B138" s="8" t="s">
        <v>323</v>
      </c>
      <c r="C138" s="15">
        <v>1118843</v>
      </c>
      <c r="D138" s="8" t="s">
        <v>125</v>
      </c>
      <c r="E138" s="18">
        <v>0</v>
      </c>
      <c r="F138" s="8">
        <v>2095</v>
      </c>
      <c r="G138" s="8" t="s">
        <v>206</v>
      </c>
      <c r="H138" s="8" t="s">
        <v>253</v>
      </c>
      <c r="I138" s="8" t="s">
        <v>185</v>
      </c>
      <c r="J138" s="18">
        <v>0</v>
      </c>
      <c r="K138" s="15">
        <v>1.22</v>
      </c>
      <c r="L138" s="8" t="s">
        <v>90</v>
      </c>
      <c r="M138" s="17">
        <v>5.5E-2</v>
      </c>
      <c r="N138" s="10">
        <v>1.26E-2</v>
      </c>
      <c r="O138" s="9">
        <v>5048162.4000000004</v>
      </c>
      <c r="P138" s="9">
        <v>106.6</v>
      </c>
      <c r="Q138" s="9">
        <v>5381.34</v>
      </c>
      <c r="R138" s="10">
        <v>8.9999999999999993E-3</v>
      </c>
      <c r="S138" s="10">
        <f t="shared" si="2"/>
        <v>3.1078732876583157E-3</v>
      </c>
      <c r="T138" s="10">
        <f>Q138/'סיכום נכסי ההשקעה'!$C$48</f>
        <v>4.8656571864282109E-4</v>
      </c>
    </row>
    <row r="139" spans="2:20">
      <c r="B139" s="8" t="s">
        <v>324</v>
      </c>
      <c r="C139" s="15">
        <v>1123587</v>
      </c>
      <c r="D139" s="8" t="s">
        <v>125</v>
      </c>
      <c r="E139" s="18">
        <v>0</v>
      </c>
      <c r="F139" s="8">
        <v>1248</v>
      </c>
      <c r="G139" s="8" t="s">
        <v>235</v>
      </c>
      <c r="H139" s="8" t="s">
        <v>293</v>
      </c>
      <c r="I139" s="8" t="s">
        <v>185</v>
      </c>
      <c r="J139" s="18">
        <v>0</v>
      </c>
      <c r="K139" s="15">
        <v>3.81</v>
      </c>
      <c r="L139" s="8" t="s">
        <v>90</v>
      </c>
      <c r="M139" s="17">
        <v>1.5398E-2</v>
      </c>
      <c r="N139" s="10">
        <v>7.6E-3</v>
      </c>
      <c r="O139" s="9">
        <v>1393000</v>
      </c>
      <c r="P139" s="9">
        <v>103.12</v>
      </c>
      <c r="Q139" s="9">
        <v>1436.46</v>
      </c>
      <c r="R139" s="10">
        <v>1.3899999999999999E-2</v>
      </c>
      <c r="S139" s="10">
        <f t="shared" si="2"/>
        <v>8.2959553991936283E-4</v>
      </c>
      <c r="T139" s="10">
        <f>Q139/'סיכום נכסי ההשקעה'!$C$48</f>
        <v>1.2988069741024853E-4</v>
      </c>
    </row>
    <row r="140" spans="2:20" ht="13.5" thickBot="1">
      <c r="B140" s="13" t="s">
        <v>325</v>
      </c>
      <c r="C140" s="14"/>
      <c r="D140" s="13"/>
      <c r="E140" s="13"/>
      <c r="F140" s="13"/>
      <c r="G140" s="13"/>
      <c r="H140" s="13"/>
      <c r="I140" s="13"/>
      <c r="J140" s="13"/>
      <c r="K140" s="24">
        <v>4.67</v>
      </c>
      <c r="L140" s="13"/>
      <c r="N140" s="20">
        <v>2.2200000000000001E-2</v>
      </c>
      <c r="O140" s="19">
        <f>SUM(O135:O139)</f>
        <v>18778560.800000001</v>
      </c>
      <c r="Q140" s="19">
        <f>SUM(Q135:Q139)</f>
        <v>19687.43</v>
      </c>
      <c r="S140" s="20">
        <f>SUM(S135:S139)</f>
        <v>1.1370037537052661E-2</v>
      </c>
      <c r="T140" s="20">
        <f>SUM(T135:T139)</f>
        <v>1.7800823821167654E-3</v>
      </c>
    </row>
    <row r="141" spans="2:20" ht="13.5" thickTop="1"/>
    <row r="142" spans="2:20">
      <c r="B142" s="13" t="s">
        <v>326</v>
      </c>
      <c r="C142" s="14"/>
      <c r="D142" s="13"/>
      <c r="E142" s="13"/>
      <c r="F142" s="13"/>
      <c r="G142" s="13"/>
      <c r="H142" s="13"/>
      <c r="I142" s="13"/>
      <c r="J142" s="13"/>
      <c r="L142" s="13"/>
    </row>
    <row r="143" spans="2:20">
      <c r="B143" s="8" t="s">
        <v>327</v>
      </c>
      <c r="C143" s="15">
        <v>1260165</v>
      </c>
      <c r="D143" s="8" t="s">
        <v>125</v>
      </c>
      <c r="E143" s="18">
        <v>0</v>
      </c>
      <c r="F143" s="8">
        <v>126</v>
      </c>
      <c r="G143" s="8" t="s">
        <v>201</v>
      </c>
      <c r="H143" s="8" t="s">
        <v>220</v>
      </c>
      <c r="I143" s="8" t="s">
        <v>183</v>
      </c>
      <c r="J143" s="18">
        <v>0</v>
      </c>
      <c r="K143" s="15">
        <v>1.23</v>
      </c>
      <c r="L143" s="8" t="s">
        <v>90</v>
      </c>
      <c r="M143" s="17">
        <v>6.5000000000000002E-2</v>
      </c>
      <c r="N143" s="10">
        <v>3.7000000000000002E-3</v>
      </c>
      <c r="O143" s="9">
        <v>284439.64</v>
      </c>
      <c r="P143" s="9">
        <v>88.55</v>
      </c>
      <c r="Q143" s="9">
        <v>251.87</v>
      </c>
      <c r="R143" s="10">
        <v>2.5999999999999999E-3</v>
      </c>
      <c r="S143" s="10">
        <f t="shared" ref="S143:S144" si="3">Q143/$Q$13</f>
        <v>1.454619193291076E-4</v>
      </c>
      <c r="T143" s="10">
        <f>Q143/'סיכום נכסי ההשקעה'!$C$48</f>
        <v>2.2773381268339735E-5</v>
      </c>
    </row>
    <row r="144" spans="2:20">
      <c r="B144" s="8" t="s">
        <v>328</v>
      </c>
      <c r="C144" s="15">
        <v>1260272</v>
      </c>
      <c r="D144" s="8" t="s">
        <v>125</v>
      </c>
      <c r="E144" s="18">
        <v>0</v>
      </c>
      <c r="F144" s="8">
        <v>126</v>
      </c>
      <c r="G144" s="8" t="s">
        <v>201</v>
      </c>
      <c r="H144" s="8" t="s">
        <v>220</v>
      </c>
      <c r="I144" s="8" t="s">
        <v>183</v>
      </c>
      <c r="J144" s="18">
        <v>0</v>
      </c>
      <c r="K144" s="15">
        <v>0.74</v>
      </c>
      <c r="L144" s="8" t="s">
        <v>90</v>
      </c>
      <c r="M144" s="17">
        <v>2.0500000000000001E-2</v>
      </c>
      <c r="N144" s="10">
        <v>0.03</v>
      </c>
      <c r="O144" s="9">
        <v>134199.34</v>
      </c>
      <c r="P144" s="9">
        <v>80.2</v>
      </c>
      <c r="Q144" s="9">
        <v>107.63</v>
      </c>
      <c r="R144" s="10">
        <v>1.1999999999999999E-3</v>
      </c>
      <c r="S144" s="10">
        <f t="shared" si="3"/>
        <v>6.2159313842029024E-5</v>
      </c>
      <c r="T144" s="10">
        <f>Q144/'סיכום נכסי ההשקעה'!$C$48</f>
        <v>9.7316037079104521E-6</v>
      </c>
    </row>
    <row r="145" spans="2:20" ht="13.5" thickBot="1">
      <c r="B145" s="13" t="s">
        <v>329</v>
      </c>
      <c r="C145" s="14"/>
      <c r="D145" s="13"/>
      <c r="E145" s="13"/>
      <c r="F145" s="13"/>
      <c r="G145" s="13"/>
      <c r="H145" s="13"/>
      <c r="I145" s="13"/>
      <c r="J145" s="13"/>
      <c r="K145" s="24">
        <v>1.0900000000000001</v>
      </c>
      <c r="L145" s="13"/>
      <c r="N145" s="20">
        <v>1.1599999999999999E-2</v>
      </c>
      <c r="O145" s="19">
        <f>O143+O144</f>
        <v>418638.98</v>
      </c>
      <c r="Q145" s="19">
        <f>Q143+Q144</f>
        <v>359.5</v>
      </c>
      <c r="S145" s="20">
        <f>S143+S144</f>
        <v>2.0762123317113662E-4</v>
      </c>
      <c r="T145" s="20">
        <f>T143+T144</f>
        <v>3.2504984976250186E-5</v>
      </c>
    </row>
    <row r="146" spans="2:20" ht="13.5" thickTop="1"/>
    <row r="147" spans="2:20">
      <c r="B147" s="13" t="s">
        <v>330</v>
      </c>
      <c r="C147" s="18">
        <v>0</v>
      </c>
      <c r="D147" s="18">
        <v>0</v>
      </c>
      <c r="E147" s="18">
        <v>0</v>
      </c>
      <c r="F147" s="18">
        <v>0</v>
      </c>
      <c r="G147" s="18">
        <v>0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0">
        <f t="shared" ref="S147" si="4">Q147/$Q$13</f>
        <v>0</v>
      </c>
      <c r="T147" s="10">
        <f>Q147/'סיכום נכסי ההשקעה'!$C$48</f>
        <v>0</v>
      </c>
    </row>
    <row r="148" spans="2:20" ht="13.5" thickBot="1">
      <c r="B148" s="13" t="s">
        <v>331</v>
      </c>
      <c r="C148" s="14"/>
      <c r="D148" s="13"/>
      <c r="E148" s="13"/>
      <c r="F148" s="13"/>
      <c r="G148" s="13"/>
      <c r="H148" s="13"/>
      <c r="I148" s="13"/>
      <c r="J148" s="13"/>
      <c r="L148" s="13"/>
      <c r="O148" s="19">
        <f>O147</f>
        <v>0</v>
      </c>
      <c r="Q148" s="19">
        <f>Q147</f>
        <v>0</v>
      </c>
      <c r="S148" s="20">
        <f>S147</f>
        <v>0</v>
      </c>
      <c r="T148" s="20">
        <f>T147</f>
        <v>0</v>
      </c>
    </row>
    <row r="149" spans="2:20" ht="13.5" thickTop="1"/>
    <row r="150" spans="2:20" ht="13.5" thickBot="1">
      <c r="B150" s="4" t="s">
        <v>332</v>
      </c>
      <c r="C150" s="12"/>
      <c r="D150" s="4"/>
      <c r="E150" s="4"/>
      <c r="F150" s="4"/>
      <c r="G150" s="4"/>
      <c r="H150" s="4"/>
      <c r="I150" s="4"/>
      <c r="J150" s="4"/>
      <c r="K150" s="25">
        <v>7.03</v>
      </c>
      <c r="L150" s="4"/>
      <c r="N150" s="23">
        <v>2.3E-2</v>
      </c>
      <c r="O150" s="22">
        <f>O132+O140+O145+O148</f>
        <v>1416133984</v>
      </c>
      <c r="Q150" s="22">
        <f>Q132+Q140+Q145+Q148</f>
        <v>1691765.1600000011</v>
      </c>
      <c r="S150" s="23">
        <f>S132+S140+S145+S148</f>
        <v>0.97704135954148863</v>
      </c>
      <c r="T150" s="23">
        <f>T132+T140+T145+T148</f>
        <v>0.1529646762424019</v>
      </c>
    </row>
    <row r="151" spans="2:20" ht="13.5" thickTop="1"/>
    <row r="153" spans="2:20">
      <c r="B153" s="4" t="s">
        <v>333</v>
      </c>
      <c r="C153" s="12"/>
      <c r="D153" s="4"/>
      <c r="E153" s="4"/>
      <c r="F153" s="4"/>
      <c r="G153" s="4"/>
      <c r="H153" s="4"/>
      <c r="I153" s="4"/>
      <c r="J153" s="4"/>
      <c r="L153" s="4"/>
    </row>
    <row r="154" spans="2:20">
      <c r="B154" s="13" t="s">
        <v>334</v>
      </c>
      <c r="C154" s="18">
        <v>0</v>
      </c>
      <c r="D154" s="18">
        <v>0</v>
      </c>
      <c r="E154" s="18">
        <v>0</v>
      </c>
      <c r="F154" s="18">
        <v>0</v>
      </c>
      <c r="G154" s="18">
        <v>0</v>
      </c>
      <c r="H154" s="18">
        <v>0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0</v>
      </c>
      <c r="O154" s="18">
        <v>0</v>
      </c>
      <c r="P154" s="18">
        <v>0</v>
      </c>
      <c r="Q154" s="18">
        <v>0</v>
      </c>
      <c r="R154" s="18">
        <v>0</v>
      </c>
      <c r="S154" s="10">
        <f t="shared" ref="S154" si="5">Q154/$Q$13</f>
        <v>0</v>
      </c>
      <c r="T154" s="10">
        <f>Q154/'סיכום נכסי ההשקעה'!$C$48</f>
        <v>0</v>
      </c>
    </row>
    <row r="155" spans="2:20" ht="13.5" thickBot="1">
      <c r="B155" s="13" t="s">
        <v>335</v>
      </c>
      <c r="C155" s="14"/>
      <c r="D155" s="13"/>
      <c r="E155" s="13"/>
      <c r="F155" s="13"/>
      <c r="G155" s="13"/>
      <c r="H155" s="13"/>
      <c r="I155" s="13"/>
      <c r="J155" s="13"/>
      <c r="L155" s="13"/>
      <c r="O155" s="19">
        <f>O154</f>
        <v>0</v>
      </c>
      <c r="Q155" s="19">
        <f>Q154</f>
        <v>0</v>
      </c>
      <c r="S155" s="20">
        <f>S154</f>
        <v>0</v>
      </c>
      <c r="T155" s="20">
        <f>T154</f>
        <v>0</v>
      </c>
    </row>
    <row r="156" spans="2:20" ht="13.5" thickTop="1"/>
    <row r="157" spans="2:20">
      <c r="B157" s="13" t="s">
        <v>336</v>
      </c>
      <c r="C157" s="14"/>
      <c r="D157" s="13"/>
      <c r="E157" s="13"/>
      <c r="F157" s="13"/>
      <c r="G157" s="13"/>
      <c r="H157" s="13"/>
      <c r="I157" s="13"/>
      <c r="J157" s="13"/>
      <c r="L157" s="13"/>
    </row>
    <row r="158" spans="2:20">
      <c r="B158" s="8" t="s">
        <v>337</v>
      </c>
      <c r="C158" s="15" t="s">
        <v>338</v>
      </c>
      <c r="D158" s="26" t="s">
        <v>424</v>
      </c>
      <c r="E158" s="8" t="s">
        <v>339</v>
      </c>
      <c r="F158" s="18">
        <v>0</v>
      </c>
      <c r="G158" s="8" t="s">
        <v>1459</v>
      </c>
      <c r="H158" s="8" t="s">
        <v>293</v>
      </c>
      <c r="I158" s="8" t="s">
        <v>340</v>
      </c>
      <c r="J158" s="18">
        <v>0</v>
      </c>
      <c r="K158" s="27">
        <v>6.55</v>
      </c>
      <c r="L158" s="8" t="s">
        <v>42</v>
      </c>
      <c r="M158" s="17">
        <v>3.4500000000000003E-2</v>
      </c>
      <c r="N158" s="10">
        <v>3.4099999999999998E-2</v>
      </c>
      <c r="O158" s="9">
        <v>2600000</v>
      </c>
      <c r="P158" s="9">
        <v>395.82</v>
      </c>
      <c r="Q158" s="9">
        <v>10291.33</v>
      </c>
      <c r="R158" s="10">
        <v>1.2999999999999999E-3</v>
      </c>
      <c r="S158" s="10">
        <f t="shared" ref="S158:S162" si="6">Q158/$Q$13</f>
        <v>5.9435288611157542E-3</v>
      </c>
      <c r="T158" s="10">
        <f>Q158/'סיכום נכסי ההשקעה'!$C$48</f>
        <v>9.3051328799897872E-4</v>
      </c>
    </row>
    <row r="159" spans="2:20">
      <c r="B159" s="8" t="s">
        <v>341</v>
      </c>
      <c r="C159" s="15" t="s">
        <v>342</v>
      </c>
      <c r="D159" s="26" t="s">
        <v>424</v>
      </c>
      <c r="E159" s="8" t="s">
        <v>339</v>
      </c>
      <c r="F159" s="18">
        <v>0</v>
      </c>
      <c r="G159" s="26" t="s">
        <v>1459</v>
      </c>
      <c r="H159" s="8" t="s">
        <v>303</v>
      </c>
      <c r="I159" s="8" t="s">
        <v>340</v>
      </c>
      <c r="J159" s="18">
        <v>0</v>
      </c>
      <c r="K159" s="27">
        <v>6.65</v>
      </c>
      <c r="L159" s="8" t="s">
        <v>42</v>
      </c>
      <c r="M159" s="17">
        <v>3.3750000000000002E-2</v>
      </c>
      <c r="N159" s="10">
        <v>3.73E-2</v>
      </c>
      <c r="O159" s="9">
        <v>2600000</v>
      </c>
      <c r="P159" s="9">
        <v>389.58</v>
      </c>
      <c r="Q159" s="9">
        <v>10129.11</v>
      </c>
      <c r="R159" s="10">
        <v>1.2999999999999999E-3</v>
      </c>
      <c r="S159" s="10">
        <f t="shared" si="6"/>
        <v>5.8498423063312712E-3</v>
      </c>
      <c r="T159" s="10">
        <f>Q159/'סיכום נכסי ההשקעה'!$C$48</f>
        <v>9.15845809103715E-4</v>
      </c>
    </row>
    <row r="160" spans="2:20">
      <c r="B160" s="8" t="s">
        <v>343</v>
      </c>
      <c r="C160" s="15" t="s">
        <v>344</v>
      </c>
      <c r="D160" s="26" t="s">
        <v>296</v>
      </c>
      <c r="E160" s="8" t="s">
        <v>339</v>
      </c>
      <c r="F160" s="18">
        <v>0</v>
      </c>
      <c r="G160" s="26" t="s">
        <v>1460</v>
      </c>
      <c r="H160" s="18" t="s">
        <v>1461</v>
      </c>
      <c r="I160" s="18">
        <v>0</v>
      </c>
      <c r="J160" s="18">
        <v>0</v>
      </c>
      <c r="K160" s="27">
        <v>4.3</v>
      </c>
      <c r="L160" s="8" t="s">
        <v>47</v>
      </c>
      <c r="M160" s="17">
        <v>0.03</v>
      </c>
      <c r="N160" s="10">
        <v>7.0000000000000001E-3</v>
      </c>
      <c r="O160" s="9">
        <v>2353000</v>
      </c>
      <c r="P160" s="9">
        <v>491.62</v>
      </c>
      <c r="Q160" s="9">
        <v>11567.83</v>
      </c>
      <c r="R160" s="10">
        <v>5.1999999999999998E-3</v>
      </c>
      <c r="S160" s="10">
        <f t="shared" si="6"/>
        <v>6.6807430590099292E-3</v>
      </c>
      <c r="T160" s="10">
        <f>Q160/'סיכום נכסי ההשקעה'!$C$48</f>
        <v>1.0459308493958727E-3</v>
      </c>
    </row>
    <row r="161" spans="2:20">
      <c r="B161" s="8" t="s">
        <v>345</v>
      </c>
      <c r="C161" s="15" t="s">
        <v>346</v>
      </c>
      <c r="D161" s="26" t="s">
        <v>296</v>
      </c>
      <c r="E161" s="8" t="s">
        <v>339</v>
      </c>
      <c r="F161" s="18">
        <v>0</v>
      </c>
      <c r="G161" s="8" t="s">
        <v>296</v>
      </c>
      <c r="H161" s="18" t="s">
        <v>1461</v>
      </c>
      <c r="I161" s="18">
        <v>0</v>
      </c>
      <c r="J161" s="18">
        <v>0</v>
      </c>
      <c r="K161" s="18">
        <v>0</v>
      </c>
      <c r="L161" s="8" t="s">
        <v>42</v>
      </c>
      <c r="M161" s="18">
        <v>0</v>
      </c>
      <c r="N161" s="18">
        <v>0</v>
      </c>
      <c r="O161" s="9">
        <v>750000</v>
      </c>
      <c r="P161" s="9">
        <v>0</v>
      </c>
      <c r="Q161" s="9">
        <v>0</v>
      </c>
      <c r="R161" s="10">
        <v>3.8300000000000001E-2</v>
      </c>
      <c r="S161" s="10">
        <f t="shared" si="6"/>
        <v>0</v>
      </c>
      <c r="T161" s="10">
        <f>Q161/'סיכום נכסי ההשקעה'!$C$48</f>
        <v>0</v>
      </c>
    </row>
    <row r="162" spans="2:20">
      <c r="B162" s="8" t="s">
        <v>347</v>
      </c>
      <c r="C162" s="15" t="s">
        <v>348</v>
      </c>
      <c r="D162" s="26" t="s">
        <v>536</v>
      </c>
      <c r="E162" s="8" t="s">
        <v>339</v>
      </c>
      <c r="F162" s="18">
        <v>0</v>
      </c>
      <c r="G162" s="8" t="s">
        <v>1460</v>
      </c>
      <c r="H162" s="18" t="s">
        <v>1461</v>
      </c>
      <c r="I162" s="18">
        <v>0</v>
      </c>
      <c r="J162" s="18">
        <v>0</v>
      </c>
      <c r="K162" s="27">
        <v>4.32</v>
      </c>
      <c r="L162" s="8" t="s">
        <v>44</v>
      </c>
      <c r="M162" s="17">
        <v>0.02</v>
      </c>
      <c r="N162" s="10">
        <v>2.3099999999999999E-2</v>
      </c>
      <c r="O162" s="9">
        <v>1321000</v>
      </c>
      <c r="P162" s="9">
        <v>587.82000000000005</v>
      </c>
      <c r="Q162" s="9">
        <v>7765.04</v>
      </c>
      <c r="R162" s="10">
        <v>1.17E-2</v>
      </c>
      <c r="S162" s="10">
        <f t="shared" si="6"/>
        <v>4.4845262320534155E-3</v>
      </c>
      <c r="T162" s="10">
        <f>Q162/'סיכום נכסי ההשקעה'!$C$48</f>
        <v>7.0209320873430251E-4</v>
      </c>
    </row>
    <row r="163" spans="2:20" ht="13.5" thickBot="1">
      <c r="B163" s="13" t="s">
        <v>349</v>
      </c>
      <c r="C163" s="14"/>
      <c r="D163" s="13"/>
      <c r="E163" s="13"/>
      <c r="F163" s="13"/>
      <c r="G163" s="13"/>
      <c r="H163" s="13"/>
      <c r="I163" s="13"/>
      <c r="J163" s="13"/>
      <c r="K163" s="24">
        <v>5.48</v>
      </c>
      <c r="L163" s="13"/>
      <c r="N163" s="20">
        <v>2.4799999999999999E-2</v>
      </c>
      <c r="O163" s="19">
        <f>SUM(O158:O162)</f>
        <v>9624000</v>
      </c>
      <c r="Q163" s="19">
        <f>SUM(Q158:Q162)</f>
        <v>39753.310000000005</v>
      </c>
      <c r="S163" s="20">
        <f>SUM(S158:S162)</f>
        <v>2.2958640458510371E-2</v>
      </c>
      <c r="T163" s="20">
        <f>SUM(T158:T162)</f>
        <v>3.5943831552328687E-3</v>
      </c>
    </row>
    <row r="164" spans="2:20" ht="13.5" thickTop="1"/>
    <row r="165" spans="2:20" ht="13.5" thickBot="1">
      <c r="B165" s="4" t="s">
        <v>350</v>
      </c>
      <c r="C165" s="12"/>
      <c r="D165" s="4"/>
      <c r="E165" s="4"/>
      <c r="F165" s="4"/>
      <c r="G165" s="4"/>
      <c r="H165" s="4"/>
      <c r="I165" s="4"/>
      <c r="J165" s="4"/>
      <c r="K165" s="25">
        <v>5.48</v>
      </c>
      <c r="L165" s="4"/>
      <c r="N165" s="23">
        <v>2.4799999999999999E-2</v>
      </c>
      <c r="O165" s="22">
        <f>O155+O163</f>
        <v>9624000</v>
      </c>
      <c r="Q165" s="22">
        <f>Q155+Q163</f>
        <v>39753.310000000005</v>
      </c>
      <c r="S165" s="23">
        <f>S155+S163</f>
        <v>2.2958640458510371E-2</v>
      </c>
      <c r="T165" s="23">
        <f>T155+T163</f>
        <v>3.5943831552328687E-3</v>
      </c>
    </row>
    <row r="166" spans="2:20" ht="13.5" thickTop="1"/>
    <row r="169" spans="2:20">
      <c r="B169" s="8" t="s">
        <v>109</v>
      </c>
      <c r="C169" s="15"/>
      <c r="D169" s="8"/>
      <c r="E169" s="8"/>
      <c r="F169" s="8"/>
      <c r="G169" s="8"/>
      <c r="H169" s="8"/>
      <c r="I169" s="8"/>
      <c r="J169" s="8"/>
      <c r="L169" s="8"/>
    </row>
    <row r="173" spans="2:20">
      <c r="B173" s="2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2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3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2" spans="2:14" ht="18">
      <c r="B2" s="1" t="s">
        <v>0</v>
      </c>
    </row>
    <row r="4" spans="2:14" ht="18">
      <c r="B4" s="1" t="s">
        <v>351</v>
      </c>
    </row>
    <row r="6" spans="2:14">
      <c r="B6" s="2" t="s">
        <v>2</v>
      </c>
    </row>
    <row r="9" spans="2:14">
      <c r="B9" s="4" t="s">
        <v>73</v>
      </c>
      <c r="C9" s="4" t="s">
        <v>74</v>
      </c>
      <c r="D9" s="4" t="s">
        <v>111</v>
      </c>
      <c r="E9" s="4" t="s">
        <v>158</v>
      </c>
      <c r="F9" s="4" t="s">
        <v>75</v>
      </c>
      <c r="G9" s="4" t="s">
        <v>159</v>
      </c>
      <c r="H9" s="4" t="s">
        <v>78</v>
      </c>
      <c r="I9" s="4" t="s">
        <v>114</v>
      </c>
      <c r="J9" s="4" t="s">
        <v>41</v>
      </c>
      <c r="K9" s="4" t="s">
        <v>81</v>
      </c>
      <c r="L9" s="4" t="s">
        <v>115</v>
      </c>
      <c r="M9" s="4" t="s">
        <v>116</v>
      </c>
      <c r="N9" s="4" t="s">
        <v>83</v>
      </c>
    </row>
    <row r="10" spans="2:14">
      <c r="B10" s="5"/>
      <c r="C10" s="5"/>
      <c r="D10" s="5"/>
      <c r="E10" s="5"/>
      <c r="F10" s="5"/>
      <c r="G10" s="5"/>
      <c r="H10" s="5"/>
      <c r="I10" s="5" t="s">
        <v>119</v>
      </c>
      <c r="J10" s="5" t="s">
        <v>120</v>
      </c>
      <c r="K10" s="5" t="s">
        <v>85</v>
      </c>
      <c r="L10" s="5" t="s">
        <v>84</v>
      </c>
      <c r="M10" s="5" t="s">
        <v>84</v>
      </c>
      <c r="N10" s="5" t="s">
        <v>84</v>
      </c>
    </row>
    <row r="13" spans="2:14" ht="13.5" thickBot="1">
      <c r="B13" s="4" t="s">
        <v>352</v>
      </c>
      <c r="C13" s="12"/>
      <c r="D13" s="4"/>
      <c r="E13" s="4"/>
      <c r="F13" s="4"/>
      <c r="G13" s="4"/>
      <c r="H13" s="4"/>
      <c r="I13" s="22">
        <f>I81+I124</f>
        <v>12988250.320000002</v>
      </c>
      <c r="K13" s="22">
        <f>K81+K124</f>
        <v>224376.52000000002</v>
      </c>
      <c r="M13" s="23">
        <f>M81+M124</f>
        <v>0.99999999999999978</v>
      </c>
      <c r="N13" s="23">
        <f>N81+N124</f>
        <v>2.028749766793686E-2</v>
      </c>
    </row>
    <row r="14" spans="2:14" ht="13.5" thickTop="1"/>
    <row r="16" spans="2:14">
      <c r="B16" s="4" t="s">
        <v>353</v>
      </c>
      <c r="C16" s="12"/>
      <c r="D16" s="4"/>
      <c r="E16" s="4"/>
      <c r="F16" s="4"/>
      <c r="G16" s="4"/>
      <c r="H16" s="4"/>
    </row>
    <row r="17" spans="2:14">
      <c r="B17" s="13" t="s">
        <v>354</v>
      </c>
      <c r="C17" s="14"/>
      <c r="D17" s="13"/>
      <c r="E17" s="13"/>
      <c r="F17" s="13"/>
      <c r="G17" s="13"/>
      <c r="H17" s="13"/>
    </row>
    <row r="18" spans="2:14">
      <c r="B18" s="8" t="s">
        <v>355</v>
      </c>
      <c r="C18" s="15">
        <v>593038</v>
      </c>
      <c r="D18" s="8" t="s">
        <v>125</v>
      </c>
      <c r="E18" s="18">
        <v>0</v>
      </c>
      <c r="F18" s="8">
        <v>593</v>
      </c>
      <c r="G18" s="8" t="s">
        <v>182</v>
      </c>
      <c r="H18" s="8" t="s">
        <v>90</v>
      </c>
      <c r="I18" s="9">
        <v>18093</v>
      </c>
      <c r="J18" s="9">
        <v>4877</v>
      </c>
      <c r="K18" s="9">
        <v>882.4</v>
      </c>
      <c r="L18" s="10">
        <v>2.0000000000000001E-4</v>
      </c>
      <c r="M18" s="10">
        <f>K18/$K$13</f>
        <v>3.9326753084502775E-3</v>
      </c>
      <c r="N18" s="10">
        <f>K18/'סיכום נכסי ההשקעה'!$C$48</f>
        <v>7.9784141148937868E-5</v>
      </c>
    </row>
    <row r="19" spans="2:14">
      <c r="B19" s="8" t="s">
        <v>356</v>
      </c>
      <c r="C19" s="15">
        <v>691212</v>
      </c>
      <c r="D19" s="8" t="s">
        <v>125</v>
      </c>
      <c r="E19" s="18">
        <v>0</v>
      </c>
      <c r="F19" s="8">
        <v>691</v>
      </c>
      <c r="G19" s="8" t="s">
        <v>182</v>
      </c>
      <c r="H19" s="8" t="s">
        <v>90</v>
      </c>
      <c r="I19" s="9">
        <v>489286.88</v>
      </c>
      <c r="J19" s="9">
        <v>716.6</v>
      </c>
      <c r="K19" s="9">
        <v>3506.23</v>
      </c>
      <c r="L19" s="10">
        <v>5.0000000000000001E-4</v>
      </c>
      <c r="M19" s="33">
        <f>K19/$K$13</f>
        <v>1.5626545950529938E-2</v>
      </c>
      <c r="N19" s="33">
        <f>K19/'סיכום נכסי ההשקעה'!$C$48</f>
        <v>3.1702351452928429E-4</v>
      </c>
    </row>
    <row r="20" spans="2:14">
      <c r="B20" s="8" t="s">
        <v>357</v>
      </c>
      <c r="C20" s="15">
        <v>604611</v>
      </c>
      <c r="D20" s="8" t="s">
        <v>125</v>
      </c>
      <c r="E20" s="18">
        <v>0</v>
      </c>
      <c r="F20" s="8">
        <v>604</v>
      </c>
      <c r="G20" s="8" t="s">
        <v>182</v>
      </c>
      <c r="H20" s="8" t="s">
        <v>90</v>
      </c>
      <c r="I20" s="9">
        <v>696635</v>
      </c>
      <c r="J20" s="9">
        <v>1464</v>
      </c>
      <c r="K20" s="9">
        <v>10198.74</v>
      </c>
      <c r="L20" s="10">
        <v>5.0000000000000001E-4</v>
      </c>
      <c r="M20" s="33">
        <f t="shared" ref="M20:M39" si="0">K20/$K$13</f>
        <v>4.5453686508730946E-2</v>
      </c>
      <c r="N20" s="33">
        <f>K20/'סיכום נכסי ההשקעה'!$C$48</f>
        <v>9.2214155904501202E-4</v>
      </c>
    </row>
    <row r="21" spans="2:14">
      <c r="B21" s="8" t="s">
        <v>358</v>
      </c>
      <c r="C21" s="15">
        <v>695437</v>
      </c>
      <c r="D21" s="8" t="s">
        <v>125</v>
      </c>
      <c r="E21" s="18">
        <v>0</v>
      </c>
      <c r="F21" s="8">
        <v>695</v>
      </c>
      <c r="G21" s="8" t="s">
        <v>182</v>
      </c>
      <c r="H21" s="8" t="s">
        <v>90</v>
      </c>
      <c r="I21" s="9">
        <v>88558</v>
      </c>
      <c r="J21" s="9">
        <v>4636</v>
      </c>
      <c r="K21" s="9">
        <v>4105.55</v>
      </c>
      <c r="L21" s="10">
        <v>4.0000000000000002E-4</v>
      </c>
      <c r="M21" s="33">
        <f t="shared" si="0"/>
        <v>1.8297591922719899E-2</v>
      </c>
      <c r="N21" s="33">
        <f>K21/'סיכום נכסי ההשקעה'!$C$48</f>
        <v>3.7121235346104022E-4</v>
      </c>
    </row>
    <row r="22" spans="2:14">
      <c r="B22" s="8" t="s">
        <v>359</v>
      </c>
      <c r="C22" s="15">
        <v>662577</v>
      </c>
      <c r="D22" s="8" t="s">
        <v>125</v>
      </c>
      <c r="E22" s="18">
        <v>0</v>
      </c>
      <c r="F22" s="8">
        <v>662</v>
      </c>
      <c r="G22" s="8" t="s">
        <v>182</v>
      </c>
      <c r="H22" s="8" t="s">
        <v>90</v>
      </c>
      <c r="I22" s="9">
        <v>641461</v>
      </c>
      <c r="J22" s="9">
        <v>1973</v>
      </c>
      <c r="K22" s="9">
        <v>12656.03</v>
      </c>
      <c r="L22" s="10">
        <v>5.0000000000000001E-4</v>
      </c>
      <c r="M22" s="33">
        <f t="shared" si="0"/>
        <v>5.6405322624666784E-2</v>
      </c>
      <c r="N22" s="33">
        <f>K22/'סיכום נכסי ההשקעה'!$C$48</f>
        <v>1.1443228512071535E-3</v>
      </c>
    </row>
    <row r="23" spans="2:14">
      <c r="B23" s="8" t="s">
        <v>360</v>
      </c>
      <c r="C23" s="15">
        <v>126011</v>
      </c>
      <c r="D23" s="8" t="s">
        <v>125</v>
      </c>
      <c r="E23" s="18">
        <v>0</v>
      </c>
      <c r="F23" s="8">
        <v>126</v>
      </c>
      <c r="G23" s="8" t="s">
        <v>201</v>
      </c>
      <c r="H23" s="8" t="s">
        <v>90</v>
      </c>
      <c r="I23" s="9">
        <v>177322</v>
      </c>
      <c r="J23" s="9">
        <v>3930</v>
      </c>
      <c r="K23" s="9">
        <v>6968.75</v>
      </c>
      <c r="L23" s="10">
        <v>1E-3</v>
      </c>
      <c r="M23" s="33">
        <f t="shared" si="0"/>
        <v>3.1058285421308788E-2</v>
      </c>
      <c r="N23" s="33">
        <f>K23/'סיכום נכסי ההשקעה'!$C$48</f>
        <v>6.3009489305491928E-4</v>
      </c>
    </row>
    <row r="24" spans="2:14">
      <c r="B24" s="8" t="s">
        <v>361</v>
      </c>
      <c r="C24" s="15">
        <v>126016</v>
      </c>
      <c r="D24" s="8" t="s">
        <v>125</v>
      </c>
      <c r="E24" s="18">
        <v>0</v>
      </c>
      <c r="F24" s="8">
        <v>126</v>
      </c>
      <c r="G24" s="8" t="s">
        <v>201</v>
      </c>
      <c r="H24" s="8" t="s">
        <v>90</v>
      </c>
      <c r="I24" s="9">
        <v>81568.12</v>
      </c>
      <c r="J24" s="9">
        <v>100</v>
      </c>
      <c r="K24" s="9">
        <v>81.569999999999993</v>
      </c>
      <c r="L24" s="18">
        <v>0</v>
      </c>
      <c r="M24" s="33">
        <f t="shared" si="0"/>
        <v>3.6354071272698223E-4</v>
      </c>
      <c r="N24" s="33">
        <f>K24/'סיכום נכסי ההשקעה'!$C$48</f>
        <v>7.3753313616487553E-6</v>
      </c>
    </row>
    <row r="25" spans="2:14">
      <c r="B25" s="8" t="s">
        <v>362</v>
      </c>
      <c r="C25" s="15">
        <v>1119478</v>
      </c>
      <c r="D25" s="8" t="s">
        <v>125</v>
      </c>
      <c r="E25" s="18">
        <v>0</v>
      </c>
      <c r="F25" s="8">
        <v>1420</v>
      </c>
      <c r="G25" s="8" t="s">
        <v>201</v>
      </c>
      <c r="H25" s="8" t="s">
        <v>90</v>
      </c>
      <c r="I25" s="9">
        <v>34981</v>
      </c>
      <c r="J25" s="9">
        <v>15680</v>
      </c>
      <c r="K25" s="9">
        <v>5485.02</v>
      </c>
      <c r="L25" s="10">
        <v>2.9999999999999997E-4</v>
      </c>
      <c r="M25" s="33">
        <f t="shared" si="0"/>
        <v>2.4445605984084254E-2</v>
      </c>
      <c r="N25" s="33">
        <f>K25/'סיכום נכסי ההשקעה'!$C$48</f>
        <v>4.9594017439341252E-4</v>
      </c>
    </row>
    <row r="26" spans="2:14">
      <c r="B26" s="8" t="s">
        <v>363</v>
      </c>
      <c r="C26" s="15">
        <v>304014</v>
      </c>
      <c r="D26" s="8" t="s">
        <v>125</v>
      </c>
      <c r="E26" s="18">
        <v>0</v>
      </c>
      <c r="F26" s="8">
        <v>304</v>
      </c>
      <c r="G26" s="8" t="s">
        <v>275</v>
      </c>
      <c r="H26" s="8" t="s">
        <v>90</v>
      </c>
      <c r="I26" s="9">
        <v>17729</v>
      </c>
      <c r="J26" s="9">
        <v>7574</v>
      </c>
      <c r="K26" s="9">
        <v>1342.79</v>
      </c>
      <c r="L26" s="10">
        <v>2.0000000000000001E-4</v>
      </c>
      <c r="M26" s="33">
        <f t="shared" si="0"/>
        <v>5.9845388456867049E-3</v>
      </c>
      <c r="N26" s="33">
        <f>K26/'סיכום נכסי ההשקעה'!$C$48</f>
        <v>1.2141131787554656E-4</v>
      </c>
    </row>
    <row r="27" spans="2:14">
      <c r="B27" s="8" t="s">
        <v>364</v>
      </c>
      <c r="C27" s="15">
        <v>1081082</v>
      </c>
      <c r="D27" s="8" t="s">
        <v>125</v>
      </c>
      <c r="E27" s="18">
        <v>0</v>
      </c>
      <c r="F27" s="8">
        <v>1037</v>
      </c>
      <c r="G27" s="8" t="s">
        <v>275</v>
      </c>
      <c r="H27" s="8" t="s">
        <v>90</v>
      </c>
      <c r="I27" s="9">
        <v>30669</v>
      </c>
      <c r="J27" s="9">
        <v>14830</v>
      </c>
      <c r="K27" s="9">
        <v>4548.21</v>
      </c>
      <c r="L27" s="10">
        <v>5.0000000000000001E-4</v>
      </c>
      <c r="M27" s="33">
        <f t="shared" si="0"/>
        <v>2.0270436496653034E-2</v>
      </c>
      <c r="N27" s="33">
        <f>K27/'סיכום נכסי ההשקעה'!$C$48</f>
        <v>4.1123643315391063E-4</v>
      </c>
    </row>
    <row r="28" spans="2:14">
      <c r="B28" s="8" t="s">
        <v>365</v>
      </c>
      <c r="C28" s="15">
        <v>746016</v>
      </c>
      <c r="D28" s="8" t="s">
        <v>125</v>
      </c>
      <c r="E28" s="18">
        <v>0</v>
      </c>
      <c r="F28" s="8">
        <v>746</v>
      </c>
      <c r="G28" s="8" t="s">
        <v>275</v>
      </c>
      <c r="H28" s="8" t="s">
        <v>90</v>
      </c>
      <c r="I28" s="9">
        <v>19007</v>
      </c>
      <c r="J28" s="9">
        <v>5263</v>
      </c>
      <c r="K28" s="9">
        <v>1000.34</v>
      </c>
      <c r="L28" s="10">
        <v>2.0000000000000001E-4</v>
      </c>
      <c r="M28" s="33">
        <f t="shared" si="0"/>
        <v>4.4583096306155387E-3</v>
      </c>
      <c r="N28" s="33">
        <f>K28/'סיכום נכסי ההשקעה'!$C$48</f>
        <v>9.0447946234053172E-5</v>
      </c>
    </row>
    <row r="29" spans="2:14">
      <c r="B29" s="8" t="s">
        <v>366</v>
      </c>
      <c r="C29" s="15">
        <v>1081124</v>
      </c>
      <c r="D29" s="8" t="s">
        <v>125</v>
      </c>
      <c r="E29" s="18">
        <v>0</v>
      </c>
      <c r="F29" s="8">
        <v>1040</v>
      </c>
      <c r="G29" s="8" t="s">
        <v>367</v>
      </c>
      <c r="H29" s="8" t="s">
        <v>90</v>
      </c>
      <c r="I29" s="9">
        <v>13849</v>
      </c>
      <c r="J29" s="9">
        <v>28990</v>
      </c>
      <c r="K29" s="9">
        <v>4014.83</v>
      </c>
      <c r="L29" s="10">
        <v>2.9999999999999997E-4</v>
      </c>
      <c r="M29" s="33">
        <f t="shared" si="0"/>
        <v>1.7893271541959913E-2</v>
      </c>
      <c r="N29" s="33">
        <f>K29/'סיכום נכסי ההשקעה'!$C$48</f>
        <v>3.6300970467927269E-4</v>
      </c>
    </row>
    <row r="30" spans="2:14">
      <c r="B30" s="8" t="s">
        <v>368</v>
      </c>
      <c r="C30" s="15">
        <v>273011</v>
      </c>
      <c r="D30" s="8" t="s">
        <v>125</v>
      </c>
      <c r="E30" s="18">
        <v>0</v>
      </c>
      <c r="F30" s="8">
        <v>273</v>
      </c>
      <c r="G30" s="8" t="s">
        <v>367</v>
      </c>
      <c r="H30" s="8" t="s">
        <v>90</v>
      </c>
      <c r="I30" s="9">
        <v>18549</v>
      </c>
      <c r="J30" s="9">
        <v>21410</v>
      </c>
      <c r="K30" s="9">
        <v>3971.34</v>
      </c>
      <c r="L30" s="10">
        <v>2.9999999999999997E-4</v>
      </c>
      <c r="M30" s="33">
        <f t="shared" si="0"/>
        <v>1.7699445556959344E-2</v>
      </c>
      <c r="N30" s="33">
        <f>K30/'סיכום נכסי ההשקעה'!$C$48</f>
        <v>3.5907746046058808E-4</v>
      </c>
    </row>
    <row r="31" spans="2:14">
      <c r="B31" s="8" t="s">
        <v>369</v>
      </c>
      <c r="C31" s="15">
        <v>629014</v>
      </c>
      <c r="D31" s="8" t="s">
        <v>125</v>
      </c>
      <c r="E31" s="18">
        <v>0</v>
      </c>
      <c r="F31" s="8">
        <v>629</v>
      </c>
      <c r="G31" s="8" t="s">
        <v>370</v>
      </c>
      <c r="H31" s="8" t="s">
        <v>90</v>
      </c>
      <c r="I31" s="9">
        <v>19135</v>
      </c>
      <c r="J31" s="9">
        <v>22450</v>
      </c>
      <c r="K31" s="9">
        <v>4295.8100000000004</v>
      </c>
      <c r="L31" s="10">
        <v>0</v>
      </c>
      <c r="M31" s="33">
        <f t="shared" si="0"/>
        <v>1.9145541610147088E-2</v>
      </c>
      <c r="N31" s="33">
        <f>K31/'סיכום נכסי ההשקעה'!$C$48</f>
        <v>3.884151307672471E-4</v>
      </c>
    </row>
    <row r="32" spans="2:14">
      <c r="B32" s="8" t="s">
        <v>371</v>
      </c>
      <c r="C32" s="15">
        <v>281014</v>
      </c>
      <c r="D32" s="8" t="s">
        <v>125</v>
      </c>
      <c r="E32" s="18">
        <v>0</v>
      </c>
      <c r="F32" s="8">
        <v>281</v>
      </c>
      <c r="G32" s="8" t="s">
        <v>370</v>
      </c>
      <c r="H32" s="8" t="s">
        <v>90</v>
      </c>
      <c r="I32" s="9">
        <v>149936</v>
      </c>
      <c r="J32" s="9">
        <v>2018</v>
      </c>
      <c r="K32" s="9">
        <v>3025.71</v>
      </c>
      <c r="L32" s="10">
        <v>1E-4</v>
      </c>
      <c r="M32" s="33">
        <f t="shared" si="0"/>
        <v>1.3484967143620909E-2</v>
      </c>
      <c r="N32" s="33">
        <f>K32/'סיכום נכסי ההשקעה'!$C$48</f>
        <v>2.7357623947841435E-4</v>
      </c>
    </row>
    <row r="33" spans="2:14">
      <c r="B33" s="8" t="s">
        <v>372</v>
      </c>
      <c r="C33" s="15">
        <v>1130699</v>
      </c>
      <c r="D33" s="8" t="s">
        <v>125</v>
      </c>
      <c r="E33" s="18">
        <v>0</v>
      </c>
      <c r="F33" s="8">
        <v>1612</v>
      </c>
      <c r="G33" s="8" t="s">
        <v>370</v>
      </c>
      <c r="H33" s="8" t="s">
        <v>90</v>
      </c>
      <c r="I33" s="9">
        <v>12394</v>
      </c>
      <c r="J33" s="9">
        <v>61500</v>
      </c>
      <c r="K33" s="9">
        <v>7622.31</v>
      </c>
      <c r="L33" s="10">
        <v>1E-4</v>
      </c>
      <c r="M33" s="33">
        <f t="shared" si="0"/>
        <v>3.397106791744519E-2</v>
      </c>
      <c r="N33" s="33">
        <f>K33/'סיכום נכסי ההשקעה'!$C$48</f>
        <v>6.8918796115249393E-4</v>
      </c>
    </row>
    <row r="34" spans="2:14">
      <c r="B34" s="8" t="s">
        <v>373</v>
      </c>
      <c r="C34" s="15">
        <v>576017</v>
      </c>
      <c r="D34" s="8" t="s">
        <v>125</v>
      </c>
      <c r="E34" s="18">
        <v>0</v>
      </c>
      <c r="F34" s="8">
        <v>576</v>
      </c>
      <c r="G34" s="8" t="s">
        <v>235</v>
      </c>
      <c r="H34" s="8" t="s">
        <v>90</v>
      </c>
      <c r="I34" s="9">
        <v>1671</v>
      </c>
      <c r="J34" s="9">
        <v>94000</v>
      </c>
      <c r="K34" s="9">
        <v>1570.74</v>
      </c>
      <c r="L34" s="10">
        <v>2.0000000000000001E-4</v>
      </c>
      <c r="M34" s="33">
        <f t="shared" si="0"/>
        <v>7.0004651110552917E-3</v>
      </c>
      <c r="N34" s="33">
        <f>K34/'סיכום נכסי ההשקעה'!$C$48</f>
        <v>1.4202191961500756E-4</v>
      </c>
    </row>
    <row r="35" spans="2:14">
      <c r="B35" s="8" t="s">
        <v>374</v>
      </c>
      <c r="C35" s="15">
        <v>1100007</v>
      </c>
      <c r="D35" s="8" t="s">
        <v>125</v>
      </c>
      <c r="E35" s="18">
        <v>0</v>
      </c>
      <c r="F35" s="8">
        <v>1363</v>
      </c>
      <c r="G35" s="8" t="s">
        <v>235</v>
      </c>
      <c r="H35" s="8" t="s">
        <v>90</v>
      </c>
      <c r="I35" s="9">
        <v>7009</v>
      </c>
      <c r="J35" s="9">
        <v>58380</v>
      </c>
      <c r="K35" s="9">
        <v>4091.85</v>
      </c>
      <c r="L35" s="10">
        <v>5.9999999999999995E-4</v>
      </c>
      <c r="M35" s="33">
        <f t="shared" si="0"/>
        <v>1.823653384052841E-2</v>
      </c>
      <c r="N35" s="33">
        <f>K35/'סיכום נכסי ההשקעה'!$C$48</f>
        <v>3.699736377609717E-4</v>
      </c>
    </row>
    <row r="36" spans="2:14">
      <c r="B36" s="8" t="s">
        <v>375</v>
      </c>
      <c r="C36" s="15">
        <v>268011</v>
      </c>
      <c r="D36" s="8" t="s">
        <v>125</v>
      </c>
      <c r="E36" s="18">
        <v>0</v>
      </c>
      <c r="F36" s="8">
        <v>268</v>
      </c>
      <c r="G36" s="8" t="s">
        <v>376</v>
      </c>
      <c r="H36" s="8" t="s">
        <v>90</v>
      </c>
      <c r="I36" s="9">
        <v>633061</v>
      </c>
      <c r="J36" s="9">
        <v>217.9</v>
      </c>
      <c r="K36" s="9">
        <v>1379.44</v>
      </c>
      <c r="L36" s="10">
        <v>2.0000000000000001E-4</v>
      </c>
      <c r="M36" s="33">
        <f t="shared" si="0"/>
        <v>6.1478803575347367E-3</v>
      </c>
      <c r="N36" s="33">
        <f>K36/'סיכום נכסי ההשקעה'!$C$48</f>
        <v>1.2472510841624078E-4</v>
      </c>
    </row>
    <row r="37" spans="2:14">
      <c r="B37" s="8" t="s">
        <v>377</v>
      </c>
      <c r="C37" s="15">
        <v>232017</v>
      </c>
      <c r="D37" s="8" t="s">
        <v>125</v>
      </c>
      <c r="E37" s="18">
        <v>0</v>
      </c>
      <c r="F37" s="8">
        <v>232</v>
      </c>
      <c r="G37" s="8" t="s">
        <v>376</v>
      </c>
      <c r="H37" s="8" t="s">
        <v>90</v>
      </c>
      <c r="I37" s="9">
        <v>6185193.25</v>
      </c>
      <c r="J37" s="9">
        <v>68.599999999999994</v>
      </c>
      <c r="K37" s="9">
        <v>4243.04</v>
      </c>
      <c r="L37" s="10">
        <v>5.0000000000000001E-4</v>
      </c>
      <c r="M37" s="33">
        <f t="shared" si="0"/>
        <v>1.8910356573851844E-2</v>
      </c>
      <c r="N37" s="33">
        <f>K37/'סיכום נכסי ההשקעה'!$C$48</f>
        <v>3.8364381489187368E-4</v>
      </c>
    </row>
    <row r="38" spans="2:14">
      <c r="B38" s="8" t="s">
        <v>378</v>
      </c>
      <c r="C38" s="15">
        <v>230011</v>
      </c>
      <c r="D38" s="8" t="s">
        <v>125</v>
      </c>
      <c r="E38" s="18">
        <v>0</v>
      </c>
      <c r="F38" s="8">
        <v>230</v>
      </c>
      <c r="G38" s="8" t="s">
        <v>206</v>
      </c>
      <c r="H38" s="8" t="s">
        <v>90</v>
      </c>
      <c r="I38" s="9">
        <v>542732</v>
      </c>
      <c r="J38" s="9">
        <v>750</v>
      </c>
      <c r="K38" s="9">
        <v>4070.49</v>
      </c>
      <c r="L38" s="10">
        <v>2.0000000000000001E-4</v>
      </c>
      <c r="M38" s="33">
        <f t="shared" si="0"/>
        <v>1.8141336713841535E-2</v>
      </c>
      <c r="N38" s="33">
        <f>K38/'סיכום נכסי ההשקעה'!$C$48</f>
        <v>3.6804232627531743E-4</v>
      </c>
    </row>
    <row r="39" spans="2:14">
      <c r="B39" s="8" t="s">
        <v>379</v>
      </c>
      <c r="C39" s="15">
        <v>1134402</v>
      </c>
      <c r="D39" s="8" t="s">
        <v>125</v>
      </c>
      <c r="E39" s="18">
        <v>0</v>
      </c>
      <c r="F39" s="8">
        <v>2250</v>
      </c>
      <c r="G39" s="8" t="s">
        <v>380</v>
      </c>
      <c r="H39" s="8" t="s">
        <v>90</v>
      </c>
      <c r="I39" s="9">
        <v>14208.83</v>
      </c>
      <c r="J39" s="9">
        <v>13230</v>
      </c>
      <c r="K39" s="9">
        <v>1879.83</v>
      </c>
      <c r="L39" s="10">
        <v>2.9999999999999997E-4</v>
      </c>
      <c r="M39" s="33">
        <f t="shared" si="0"/>
        <v>8.3780156675930251E-3</v>
      </c>
      <c r="N39" s="33">
        <f>K39/'סיכום נכסי ההשקעה'!$C$48</f>
        <v>1.6996897331823194E-4</v>
      </c>
    </row>
    <row r="40" spans="2:14" ht="13.5" thickBot="1">
      <c r="B40" s="13" t="s">
        <v>381</v>
      </c>
      <c r="C40" s="14"/>
      <c r="D40" s="13"/>
      <c r="E40" s="13"/>
      <c r="F40" s="13"/>
      <c r="G40" s="13"/>
      <c r="H40" s="13"/>
      <c r="I40" s="19">
        <f>SUM(I18:I39)</f>
        <v>9893048.0800000001</v>
      </c>
      <c r="K40" s="19">
        <f>SUM(K18:K39)</f>
        <v>90941.02</v>
      </c>
      <c r="M40" s="20">
        <f>SUM(M18:M39)</f>
        <v>0.40530542144071036</v>
      </c>
      <c r="N40" s="20">
        <f>SUM(N18:N39)</f>
        <v>8.2226327922805785E-3</v>
      </c>
    </row>
    <row r="41" spans="2:14" ht="13.5" thickTop="1"/>
    <row r="42" spans="2:14">
      <c r="B42" s="13" t="s">
        <v>382</v>
      </c>
      <c r="C42" s="14"/>
      <c r="D42" s="13"/>
      <c r="E42" s="13"/>
      <c r="F42" s="13"/>
      <c r="G42" s="13"/>
      <c r="H42" s="13"/>
    </row>
    <row r="43" spans="2:14">
      <c r="B43" s="8" t="s">
        <v>383</v>
      </c>
      <c r="C43" s="15">
        <v>763011</v>
      </c>
      <c r="D43" s="8" t="s">
        <v>125</v>
      </c>
      <c r="E43" s="18">
        <v>0</v>
      </c>
      <c r="F43" s="8">
        <v>763</v>
      </c>
      <c r="G43" s="8" t="s">
        <v>182</v>
      </c>
      <c r="H43" s="8" t="s">
        <v>90</v>
      </c>
      <c r="I43" s="9">
        <v>58590.720000000001</v>
      </c>
      <c r="J43" s="9">
        <v>5645</v>
      </c>
      <c r="K43" s="9">
        <v>3307.45</v>
      </c>
      <c r="L43" s="10">
        <v>1.6999999999999999E-3</v>
      </c>
      <c r="M43" s="33">
        <f t="shared" ref="M43:M62" si="1">K43/$K$13</f>
        <v>1.4740624375491694E-2</v>
      </c>
      <c r="N43" s="33">
        <f>K43/'סיכום נכסי ההשקעה'!$C$48</f>
        <v>2.9905038264172091E-4</v>
      </c>
    </row>
    <row r="44" spans="2:14">
      <c r="B44" s="8" t="s">
        <v>384</v>
      </c>
      <c r="C44" s="15">
        <v>585018</v>
      </c>
      <c r="D44" s="8" t="s">
        <v>125</v>
      </c>
      <c r="E44" s="18">
        <v>0</v>
      </c>
      <c r="F44" s="8">
        <v>585</v>
      </c>
      <c r="G44" s="8" t="s">
        <v>212</v>
      </c>
      <c r="H44" s="8" t="s">
        <v>90</v>
      </c>
      <c r="I44" s="9">
        <v>92950</v>
      </c>
      <c r="J44" s="9">
        <v>1628</v>
      </c>
      <c r="K44" s="9">
        <v>1513.23</v>
      </c>
      <c r="L44" s="10">
        <v>4.0000000000000002E-4</v>
      </c>
      <c r="M44" s="33">
        <f t="shared" si="1"/>
        <v>6.7441548696806596E-3</v>
      </c>
      <c r="N44" s="33">
        <f>K44/'סיכום נכסי ההשקעה'!$C$48</f>
        <v>1.3682202619085139E-4</v>
      </c>
    </row>
    <row r="45" spans="2:14">
      <c r="B45" s="8" t="s">
        <v>385</v>
      </c>
      <c r="C45" s="15">
        <v>224014</v>
      </c>
      <c r="D45" s="8" t="s">
        <v>125</v>
      </c>
      <c r="E45" s="18">
        <v>0</v>
      </c>
      <c r="F45" s="8">
        <v>224</v>
      </c>
      <c r="G45" s="8" t="s">
        <v>212</v>
      </c>
      <c r="H45" s="8" t="s">
        <v>90</v>
      </c>
      <c r="I45" s="9">
        <v>21276</v>
      </c>
      <c r="J45" s="9">
        <v>5802</v>
      </c>
      <c r="K45" s="9">
        <v>1234.43</v>
      </c>
      <c r="L45" s="10">
        <v>4.0000000000000002E-4</v>
      </c>
      <c r="M45" s="33">
        <f t="shared" si="1"/>
        <v>5.5016006131122812E-3</v>
      </c>
      <c r="N45" s="33">
        <f>K45/'סיכום נכסי ההשקעה'!$C$48</f>
        <v>1.1161370960843538E-4</v>
      </c>
    </row>
    <row r="46" spans="2:14">
      <c r="B46" s="8" t="s">
        <v>386</v>
      </c>
      <c r="C46" s="15">
        <v>1081165</v>
      </c>
      <c r="D46" s="8" t="s">
        <v>125</v>
      </c>
      <c r="E46" s="18">
        <v>0</v>
      </c>
      <c r="F46" s="8">
        <v>1041</v>
      </c>
      <c r="G46" s="8" t="s">
        <v>212</v>
      </c>
      <c r="H46" s="8" t="s">
        <v>90</v>
      </c>
      <c r="I46" s="9">
        <v>373532</v>
      </c>
      <c r="J46" s="9">
        <v>356.2</v>
      </c>
      <c r="K46" s="9">
        <v>1330.52</v>
      </c>
      <c r="L46" s="10">
        <v>4.0000000000000002E-4</v>
      </c>
      <c r="M46" s="33">
        <f t="shared" si="1"/>
        <v>5.9298539793735984E-3</v>
      </c>
      <c r="N46" s="33">
        <f>K46/'סיכום נכסי ההשקעה'!$C$48</f>
        <v>1.2030189877774799E-4</v>
      </c>
    </row>
    <row r="47" spans="2:14">
      <c r="B47" s="8" t="s">
        <v>387</v>
      </c>
      <c r="C47" s="15">
        <v>566018</v>
      </c>
      <c r="D47" s="8" t="s">
        <v>125</v>
      </c>
      <c r="E47" s="18">
        <v>0</v>
      </c>
      <c r="F47" s="8">
        <v>566</v>
      </c>
      <c r="G47" s="8" t="s">
        <v>212</v>
      </c>
      <c r="H47" s="8" t="s">
        <v>90</v>
      </c>
      <c r="I47" s="9">
        <v>38225</v>
      </c>
      <c r="J47" s="9">
        <v>3424</v>
      </c>
      <c r="K47" s="9">
        <v>1308.82</v>
      </c>
      <c r="L47" s="10">
        <v>5.9999999999999995E-4</v>
      </c>
      <c r="M47" s="33">
        <f t="shared" si="1"/>
        <v>5.8331415426177381E-3</v>
      </c>
      <c r="N47" s="33">
        <f>K47/'סיכום נכסי ההשקעה'!$C$48</f>
        <v>1.1833984544260298E-4</v>
      </c>
    </row>
    <row r="48" spans="2:14">
      <c r="B48" s="8" t="s">
        <v>388</v>
      </c>
      <c r="C48" s="15">
        <v>1123017</v>
      </c>
      <c r="D48" s="8" t="s">
        <v>125</v>
      </c>
      <c r="E48" s="18">
        <v>0</v>
      </c>
      <c r="F48" s="8">
        <v>1579</v>
      </c>
      <c r="G48" s="8" t="s">
        <v>296</v>
      </c>
      <c r="H48" s="8" t="s">
        <v>90</v>
      </c>
      <c r="I48" s="9">
        <v>16160</v>
      </c>
      <c r="J48" s="9">
        <v>2981</v>
      </c>
      <c r="K48" s="9">
        <v>481.73</v>
      </c>
      <c r="L48" s="10">
        <v>2.9999999999999997E-4</v>
      </c>
      <c r="M48" s="33">
        <f t="shared" si="1"/>
        <v>2.1469715280368908E-3</v>
      </c>
      <c r="N48" s="33">
        <f>K48/'סיכום נכסי ההשקעה'!$C$48</f>
        <v>4.3556679868175254E-5</v>
      </c>
    </row>
    <row r="49" spans="2:14">
      <c r="B49" s="8" t="s">
        <v>389</v>
      </c>
      <c r="C49" s="15">
        <v>445015</v>
      </c>
      <c r="D49" s="8" t="s">
        <v>125</v>
      </c>
      <c r="E49" s="18">
        <v>0</v>
      </c>
      <c r="F49" s="8">
        <v>445</v>
      </c>
      <c r="G49" s="8" t="s">
        <v>296</v>
      </c>
      <c r="H49" s="8" t="s">
        <v>90</v>
      </c>
      <c r="I49" s="9">
        <v>12542</v>
      </c>
      <c r="J49" s="9">
        <v>2309</v>
      </c>
      <c r="K49" s="9">
        <v>289.60000000000002</v>
      </c>
      <c r="L49" s="10">
        <v>2.0000000000000001E-4</v>
      </c>
      <c r="M49" s="33">
        <f t="shared" si="1"/>
        <v>1.2906876352302816E-3</v>
      </c>
      <c r="N49" s="33">
        <f>K49/'סיכום נכסי ההשקעה'!$C$48</f>
        <v>2.6184822389769276E-5</v>
      </c>
    </row>
    <row r="50" spans="2:14">
      <c r="B50" s="8" t="s">
        <v>390</v>
      </c>
      <c r="C50" s="15">
        <v>390013</v>
      </c>
      <c r="D50" s="8" t="s">
        <v>125</v>
      </c>
      <c r="E50" s="18">
        <v>0</v>
      </c>
      <c r="F50" s="8">
        <v>390</v>
      </c>
      <c r="G50" s="8" t="s">
        <v>201</v>
      </c>
      <c r="H50" s="8" t="s">
        <v>90</v>
      </c>
      <c r="I50" s="9">
        <v>100103</v>
      </c>
      <c r="J50" s="9">
        <v>2826</v>
      </c>
      <c r="K50" s="9">
        <v>2828.91</v>
      </c>
      <c r="L50" s="10">
        <v>6.9999999999999999E-4</v>
      </c>
      <c r="M50" s="33">
        <f t="shared" si="1"/>
        <v>1.2607870021337347E-2</v>
      </c>
      <c r="N50" s="33">
        <f>K50/'סיכום נכסי ההשקעה'!$C$48</f>
        <v>2.5578213365553247E-4</v>
      </c>
    </row>
    <row r="51" spans="2:14">
      <c r="B51" s="8" t="s">
        <v>391</v>
      </c>
      <c r="C51" s="15">
        <v>1091354</v>
      </c>
      <c r="D51" s="8" t="s">
        <v>125</v>
      </c>
      <c r="E51" s="18">
        <v>0</v>
      </c>
      <c r="F51" s="8">
        <v>1172</v>
      </c>
      <c r="G51" s="8" t="s">
        <v>201</v>
      </c>
      <c r="H51" s="8" t="s">
        <v>90</v>
      </c>
      <c r="I51" s="9">
        <v>85938.51</v>
      </c>
      <c r="J51" s="9">
        <v>5138</v>
      </c>
      <c r="K51" s="9">
        <v>4415.5200000000004</v>
      </c>
      <c r="L51" s="10">
        <v>3.0000000000000001E-3</v>
      </c>
      <c r="M51" s="33">
        <f t="shared" si="1"/>
        <v>1.9679064458259714E-2</v>
      </c>
      <c r="N51" s="33">
        <f>K51/'סיכום נכסי ההשקעה'!$C$48</f>
        <v>3.9923897430412306E-4</v>
      </c>
    </row>
    <row r="52" spans="2:14">
      <c r="B52" s="8" t="s">
        <v>392</v>
      </c>
      <c r="C52" s="15">
        <v>1095835</v>
      </c>
      <c r="D52" s="8" t="s">
        <v>125</v>
      </c>
      <c r="E52" s="18">
        <v>0</v>
      </c>
      <c r="F52" s="8">
        <v>1300</v>
      </c>
      <c r="G52" s="8" t="s">
        <v>201</v>
      </c>
      <c r="H52" s="8" t="s">
        <v>90</v>
      </c>
      <c r="I52" s="9">
        <v>61691</v>
      </c>
      <c r="J52" s="9">
        <v>3800</v>
      </c>
      <c r="K52" s="9">
        <v>2344.2600000000002</v>
      </c>
      <c r="L52" s="10">
        <v>8.0000000000000004E-4</v>
      </c>
      <c r="M52" s="33">
        <f t="shared" si="1"/>
        <v>1.0447884653884461E-2</v>
      </c>
      <c r="N52" s="33">
        <f>K52/'סיכום נכסי ההשקעה'!$C$48</f>
        <v>2.1196143555055429E-4</v>
      </c>
    </row>
    <row r="53" spans="2:14">
      <c r="B53" s="8" t="s">
        <v>393</v>
      </c>
      <c r="C53" s="15">
        <v>759019</v>
      </c>
      <c r="D53" s="8" t="s">
        <v>125</v>
      </c>
      <c r="E53" s="18">
        <v>0</v>
      </c>
      <c r="F53" s="8">
        <v>759</v>
      </c>
      <c r="G53" s="8" t="s">
        <v>201</v>
      </c>
      <c r="H53" s="8" t="s">
        <v>90</v>
      </c>
      <c r="I53" s="9">
        <v>847</v>
      </c>
      <c r="J53" s="9">
        <v>115300</v>
      </c>
      <c r="K53" s="9">
        <v>976.59</v>
      </c>
      <c r="L53" s="10">
        <v>4.0000000000000002E-4</v>
      </c>
      <c r="M53" s="33">
        <f t="shared" si="1"/>
        <v>4.3524607655025579E-3</v>
      </c>
      <c r="N53" s="33">
        <f>K53/'סיכום נכסי ההשקעה'!$C$48</f>
        <v>8.8300537629919809E-5</v>
      </c>
    </row>
    <row r="54" spans="2:14">
      <c r="B54" s="8" t="s">
        <v>394</v>
      </c>
      <c r="C54" s="15">
        <v>1081215</v>
      </c>
      <c r="D54" s="8" t="s">
        <v>125</v>
      </c>
      <c r="E54" s="18">
        <v>0</v>
      </c>
      <c r="F54" s="8">
        <v>1043</v>
      </c>
      <c r="G54" s="8" t="s">
        <v>201</v>
      </c>
      <c r="H54" s="8" t="s">
        <v>90</v>
      </c>
      <c r="I54" s="9">
        <v>17405</v>
      </c>
      <c r="J54" s="9">
        <v>6900</v>
      </c>
      <c r="K54" s="9">
        <v>1200.95</v>
      </c>
      <c r="L54" s="10">
        <v>2.9999999999999997E-4</v>
      </c>
      <c r="M54" s="33">
        <f t="shared" si="1"/>
        <v>5.352387139260382E-3</v>
      </c>
      <c r="N54" s="33">
        <f>K54/'סיכום נכסי ההשקעה'!$C$48</f>
        <v>1.0858654160564024E-4</v>
      </c>
    </row>
    <row r="55" spans="2:14">
      <c r="B55" s="8" t="s">
        <v>395</v>
      </c>
      <c r="C55" s="15">
        <v>1098565</v>
      </c>
      <c r="D55" s="8" t="s">
        <v>125</v>
      </c>
      <c r="E55" s="18">
        <v>0</v>
      </c>
      <c r="F55" s="8">
        <v>1349</v>
      </c>
      <c r="G55" s="8" t="s">
        <v>201</v>
      </c>
      <c r="H55" s="8" t="s">
        <v>90</v>
      </c>
      <c r="I55" s="9">
        <v>50074</v>
      </c>
      <c r="J55" s="9">
        <v>12000</v>
      </c>
      <c r="K55" s="9">
        <v>6008.88</v>
      </c>
      <c r="L55" s="10">
        <v>4.0000000000000001E-3</v>
      </c>
      <c r="M55" s="33">
        <f t="shared" si="1"/>
        <v>2.6780342256845769E-2</v>
      </c>
      <c r="N55" s="33">
        <f>K55/'סיכום נכסי ההשקעה'!$C$48</f>
        <v>5.4330613108230941E-4</v>
      </c>
    </row>
    <row r="56" spans="2:14">
      <c r="B56" s="8" t="s">
        <v>396</v>
      </c>
      <c r="C56" s="15">
        <v>1081942</v>
      </c>
      <c r="D56" s="8" t="s">
        <v>125</v>
      </c>
      <c r="E56" s="18">
        <v>0</v>
      </c>
      <c r="F56" s="8">
        <v>1068</v>
      </c>
      <c r="G56" s="8" t="s">
        <v>201</v>
      </c>
      <c r="H56" s="8" t="s">
        <v>90</v>
      </c>
      <c r="I56" s="9">
        <v>375849</v>
      </c>
      <c r="J56" s="9">
        <v>713</v>
      </c>
      <c r="K56" s="9">
        <v>2679.8</v>
      </c>
      <c r="L56" s="10">
        <v>8.9999999999999998E-4</v>
      </c>
      <c r="M56" s="33">
        <f t="shared" si="1"/>
        <v>1.1943317420200652E-2</v>
      </c>
      <c r="N56" s="33">
        <f>K56/'סיכום נכסי ההשקעה'!$C$48</f>
        <v>2.4230002430975037E-4</v>
      </c>
    </row>
    <row r="57" spans="2:14">
      <c r="B57" s="8" t="s">
        <v>397</v>
      </c>
      <c r="C57" s="15">
        <v>1082379</v>
      </c>
      <c r="D57" s="8" t="s">
        <v>125</v>
      </c>
      <c r="E57" s="18">
        <v>0</v>
      </c>
      <c r="F57" s="8">
        <v>2028</v>
      </c>
      <c r="G57" s="8" t="s">
        <v>367</v>
      </c>
      <c r="H57" s="8" t="s">
        <v>90</v>
      </c>
      <c r="I57" s="9">
        <v>3928.57</v>
      </c>
      <c r="J57" s="9">
        <v>5010</v>
      </c>
      <c r="K57" s="9">
        <v>196.82</v>
      </c>
      <c r="L57" s="10">
        <v>1E-4</v>
      </c>
      <c r="M57" s="33">
        <f t="shared" si="1"/>
        <v>8.7718625816997245E-4</v>
      </c>
      <c r="N57" s="33">
        <f>K57/'סיכום נכסי ההשקעה'!$C$48</f>
        <v>1.7795914166969572E-5</v>
      </c>
    </row>
    <row r="58" spans="2:14">
      <c r="B58" s="8" t="s">
        <v>398</v>
      </c>
      <c r="C58" s="15">
        <v>1081603</v>
      </c>
      <c r="D58" s="8" t="s">
        <v>125</v>
      </c>
      <c r="E58" s="18">
        <v>0</v>
      </c>
      <c r="F58" s="8">
        <v>1057</v>
      </c>
      <c r="G58" s="8" t="s">
        <v>370</v>
      </c>
      <c r="H58" s="8" t="s">
        <v>90</v>
      </c>
      <c r="I58" s="9">
        <v>2949</v>
      </c>
      <c r="J58" s="9">
        <v>11180</v>
      </c>
      <c r="K58" s="9">
        <v>329.7</v>
      </c>
      <c r="L58" s="10">
        <v>2.9999999999999997E-4</v>
      </c>
      <c r="M58" s="33">
        <f t="shared" si="1"/>
        <v>1.4694050874841983E-3</v>
      </c>
      <c r="N58" s="33">
        <f>K58/'סיכום נכסי ההשקעה'!$C$48</f>
        <v>2.9810552285590227E-5</v>
      </c>
    </row>
    <row r="59" spans="2:14">
      <c r="B59" s="8" t="s">
        <v>399</v>
      </c>
      <c r="C59" s="15">
        <v>7980204</v>
      </c>
      <c r="D59" s="8" t="s">
        <v>125</v>
      </c>
      <c r="E59" s="18">
        <v>0</v>
      </c>
      <c r="F59" s="8">
        <v>798</v>
      </c>
      <c r="G59" s="8" t="s">
        <v>235</v>
      </c>
      <c r="H59" s="8" t="s">
        <v>90</v>
      </c>
      <c r="I59" s="9">
        <v>0.25</v>
      </c>
      <c r="J59" s="9">
        <v>216.1</v>
      </c>
      <c r="K59" s="9">
        <v>0</v>
      </c>
      <c r="L59" s="10">
        <v>0</v>
      </c>
      <c r="M59" s="33">
        <f t="shared" si="1"/>
        <v>0</v>
      </c>
      <c r="N59" s="33">
        <f>K59/'סיכום נכסי ההשקעה'!$C$48</f>
        <v>0</v>
      </c>
    </row>
    <row r="60" spans="2:14">
      <c r="B60" s="8" t="s">
        <v>400</v>
      </c>
      <c r="C60" s="15">
        <v>1134139</v>
      </c>
      <c r="D60" s="8" t="s">
        <v>125</v>
      </c>
      <c r="E60" s="18">
        <v>0</v>
      </c>
      <c r="F60" s="8">
        <v>1635</v>
      </c>
      <c r="G60" s="8" t="s">
        <v>235</v>
      </c>
      <c r="H60" s="8" t="s">
        <v>90</v>
      </c>
      <c r="I60" s="9">
        <v>11697</v>
      </c>
      <c r="J60" s="9">
        <v>5151</v>
      </c>
      <c r="K60" s="9">
        <v>602.51</v>
      </c>
      <c r="L60" s="10">
        <v>2.0000000000000001E-4</v>
      </c>
      <c r="M60" s="33">
        <f t="shared" si="1"/>
        <v>2.6852631460725033E-3</v>
      </c>
      <c r="N60" s="33">
        <f>K60/'סיכום נכסי ההשקעה'!$C$48</f>
        <v>5.4477269813742699E-5</v>
      </c>
    </row>
    <row r="61" spans="2:14">
      <c r="B61" s="8" t="s">
        <v>401</v>
      </c>
      <c r="C61" s="15">
        <v>1101534</v>
      </c>
      <c r="D61" s="8" t="s">
        <v>125</v>
      </c>
      <c r="E61" s="18">
        <v>0</v>
      </c>
      <c r="F61" s="8">
        <v>2066</v>
      </c>
      <c r="G61" s="8" t="s">
        <v>206</v>
      </c>
      <c r="H61" s="8" t="s">
        <v>90</v>
      </c>
      <c r="I61" s="9">
        <v>40256</v>
      </c>
      <c r="J61" s="9">
        <v>2460</v>
      </c>
      <c r="K61" s="9">
        <v>990.3</v>
      </c>
      <c r="L61" s="10">
        <v>4.0000000000000002E-4</v>
      </c>
      <c r="M61" s="33">
        <f t="shared" si="1"/>
        <v>4.4135634156372509E-3</v>
      </c>
      <c r="N61" s="33">
        <f>K61/'סיכום נכסי ההשקעה'!$C$48</f>
        <v>8.9540157502032155E-5</v>
      </c>
    </row>
    <row r="62" spans="2:14">
      <c r="B62" s="8" t="s">
        <v>402</v>
      </c>
      <c r="C62" s="15">
        <v>1083484</v>
      </c>
      <c r="D62" s="8" t="s">
        <v>125</v>
      </c>
      <c r="E62" s="18">
        <v>0</v>
      </c>
      <c r="F62" s="8">
        <v>2095</v>
      </c>
      <c r="G62" s="8" t="s">
        <v>206</v>
      </c>
      <c r="H62" s="8" t="s">
        <v>90</v>
      </c>
      <c r="I62" s="9">
        <v>29559</v>
      </c>
      <c r="J62" s="9">
        <v>1555</v>
      </c>
      <c r="K62" s="9">
        <v>459.64</v>
      </c>
      <c r="L62" s="10">
        <v>2.0000000000000001E-4</v>
      </c>
      <c r="M62" s="33">
        <f t="shared" si="1"/>
        <v>2.0485209414960173E-3</v>
      </c>
      <c r="N62" s="33">
        <f>K62/'סיכום נכסי ההשקעה'!$C$48</f>
        <v>4.1559363823320266E-5</v>
      </c>
    </row>
    <row r="63" spans="2:14" ht="13.5" thickBot="1">
      <c r="B63" s="13" t="s">
        <v>403</v>
      </c>
      <c r="C63" s="14"/>
      <c r="D63" s="13"/>
      <c r="E63" s="13"/>
      <c r="F63" s="13"/>
      <c r="G63" s="13"/>
      <c r="H63" s="13"/>
      <c r="I63" s="19">
        <f>SUM(I43:I62)</f>
        <v>1393573.05</v>
      </c>
      <c r="K63" s="19">
        <f>SUM(K43:K62)</f>
        <v>32499.66</v>
      </c>
      <c r="M63" s="20">
        <f>SUM(M43:M62)</f>
        <v>0.14484430010769397</v>
      </c>
      <c r="N63" s="20">
        <f>SUM(N43:N62)</f>
        <v>2.9385284006487882E-3</v>
      </c>
    </row>
    <row r="64" spans="2:14" ht="13.5" thickTop="1"/>
    <row r="65" spans="2:14">
      <c r="B65" s="13" t="s">
        <v>404</v>
      </c>
      <c r="C65" s="14"/>
      <c r="D65" s="13"/>
      <c r="E65" s="13"/>
      <c r="F65" s="13"/>
      <c r="G65" s="13"/>
      <c r="H65" s="13"/>
    </row>
    <row r="66" spans="2:14">
      <c r="B66" s="8" t="s">
        <v>405</v>
      </c>
      <c r="C66" s="15">
        <v>507012</v>
      </c>
      <c r="D66" s="8" t="s">
        <v>125</v>
      </c>
      <c r="E66" s="18">
        <v>0</v>
      </c>
      <c r="F66" s="8">
        <v>507</v>
      </c>
      <c r="G66" s="8" t="s">
        <v>296</v>
      </c>
      <c r="H66" s="8" t="s">
        <v>90</v>
      </c>
      <c r="I66" s="9">
        <v>187274</v>
      </c>
      <c r="J66" s="9">
        <v>9285</v>
      </c>
      <c r="K66" s="9">
        <v>17388.39</v>
      </c>
      <c r="L66" s="10">
        <v>4.0300000000000002E-2</v>
      </c>
      <c r="M66" s="33">
        <f t="shared" ref="M66:M72" si="2">K66/$K$13</f>
        <v>7.7496477795448465E-2</v>
      </c>
      <c r="N66" s="33">
        <f>K66/'סיכום נכסי ההשקעה'!$C$48</f>
        <v>1.5722096125484811E-3</v>
      </c>
    </row>
    <row r="67" spans="2:14">
      <c r="B67" s="8" t="s">
        <v>406</v>
      </c>
      <c r="C67" s="15">
        <v>1099787</v>
      </c>
      <c r="D67" s="8" t="s">
        <v>125</v>
      </c>
      <c r="E67" s="18">
        <v>0</v>
      </c>
      <c r="F67" s="8">
        <v>1370</v>
      </c>
      <c r="G67" s="8" t="s">
        <v>296</v>
      </c>
      <c r="H67" s="8" t="s">
        <v>90</v>
      </c>
      <c r="I67" s="9">
        <v>13672</v>
      </c>
      <c r="J67" s="9">
        <v>235</v>
      </c>
      <c r="K67" s="9">
        <v>32.130000000000003</v>
      </c>
      <c r="L67" s="10">
        <v>6.9999999999999999E-4</v>
      </c>
      <c r="M67" s="33">
        <f t="shared" si="2"/>
        <v>1.4319680151916075E-4</v>
      </c>
      <c r="N67" s="33">
        <f>K67/'סיכום נכסי ההשקעה'!$C$48</f>
        <v>2.9051047768759904E-6</v>
      </c>
    </row>
    <row r="68" spans="2:14">
      <c r="B68" s="8" t="s">
        <v>407</v>
      </c>
      <c r="C68" s="15">
        <v>1106749</v>
      </c>
      <c r="D68" s="8" t="s">
        <v>125</v>
      </c>
      <c r="E68" s="18">
        <v>0</v>
      </c>
      <c r="F68" s="8">
        <v>1484</v>
      </c>
      <c r="G68" s="8" t="s">
        <v>201</v>
      </c>
      <c r="H68" s="8" t="s">
        <v>90</v>
      </c>
      <c r="I68" s="9">
        <v>205650</v>
      </c>
      <c r="J68" s="9">
        <v>460</v>
      </c>
      <c r="K68" s="9">
        <v>945.99</v>
      </c>
      <c r="L68" s="10">
        <v>1.6500000000000001E-2</v>
      </c>
      <c r="M68" s="33">
        <f t="shared" si="2"/>
        <v>4.2160828592938335E-3</v>
      </c>
      <c r="N68" s="33">
        <f>K68/'סיכום נכסי ההשקעה'!$C$48</f>
        <v>8.5533771175752199E-5</v>
      </c>
    </row>
    <row r="69" spans="2:14">
      <c r="B69" s="8" t="s">
        <v>408</v>
      </c>
      <c r="C69" s="15">
        <v>549014</v>
      </c>
      <c r="D69" s="8" t="s">
        <v>125</v>
      </c>
      <c r="E69" s="18">
        <v>0</v>
      </c>
      <c r="F69" s="8">
        <v>549</v>
      </c>
      <c r="G69" s="8" t="s">
        <v>201</v>
      </c>
      <c r="H69" s="8" t="s">
        <v>90</v>
      </c>
      <c r="I69" s="9">
        <v>2554.0700000000002</v>
      </c>
      <c r="J69" s="9">
        <v>5.9</v>
      </c>
      <c r="K69" s="9">
        <v>0.15</v>
      </c>
      <c r="L69" s="10">
        <v>4.0000000000000002E-4</v>
      </c>
      <c r="M69" s="33">
        <f t="shared" si="2"/>
        <v>6.6851914808198288E-7</v>
      </c>
      <c r="N69" s="33">
        <f>K69/'סיכום נכסי ההשקעה'!$C$48</f>
        <v>1.3562580657684361E-8</v>
      </c>
    </row>
    <row r="70" spans="2:14">
      <c r="B70" s="8" t="s">
        <v>409</v>
      </c>
      <c r="C70" s="15">
        <v>315010</v>
      </c>
      <c r="D70" s="8" t="s">
        <v>125</v>
      </c>
      <c r="E70" s="18">
        <v>0</v>
      </c>
      <c r="F70" s="8">
        <v>315</v>
      </c>
      <c r="G70" s="8" t="s">
        <v>410</v>
      </c>
      <c r="H70" s="8" t="s">
        <v>90</v>
      </c>
      <c r="I70" s="9">
        <v>5347</v>
      </c>
      <c r="J70" s="9">
        <v>6934</v>
      </c>
      <c r="K70" s="9">
        <v>370.76</v>
      </c>
      <c r="L70" s="10">
        <v>5.9999999999999995E-4</v>
      </c>
      <c r="M70" s="33">
        <f t="shared" si="2"/>
        <v>1.6524010622858396E-3</v>
      </c>
      <c r="N70" s="33">
        <f>K70/'סיכום נכסי ההשקעה'!$C$48</f>
        <v>3.3523082697620362E-5</v>
      </c>
    </row>
    <row r="71" spans="2:14">
      <c r="B71" s="8" t="s">
        <v>411</v>
      </c>
      <c r="C71" s="15">
        <v>1123355</v>
      </c>
      <c r="D71" s="8" t="s">
        <v>125</v>
      </c>
      <c r="E71" s="18">
        <v>0</v>
      </c>
      <c r="F71" s="8">
        <v>1581</v>
      </c>
      <c r="G71" s="8" t="s">
        <v>235</v>
      </c>
      <c r="H71" s="8" t="s">
        <v>90</v>
      </c>
      <c r="I71" s="9">
        <v>73762.929999999993</v>
      </c>
      <c r="J71" s="9">
        <v>260</v>
      </c>
      <c r="K71" s="9">
        <v>191.78</v>
      </c>
      <c r="L71" s="10">
        <v>2.0000000000000001E-4</v>
      </c>
      <c r="M71" s="33">
        <f t="shared" si="2"/>
        <v>8.5472401479441782E-4</v>
      </c>
      <c r="N71" s="33">
        <f>K71/'סיכום נכסי ההשקעה'!$C$48</f>
        <v>1.7340211456871378E-5</v>
      </c>
    </row>
    <row r="72" spans="2:14">
      <c r="B72" s="8" t="s">
        <v>412</v>
      </c>
      <c r="C72" s="15">
        <v>1087949</v>
      </c>
      <c r="D72" s="8" t="s">
        <v>125</v>
      </c>
      <c r="E72" s="18">
        <v>0</v>
      </c>
      <c r="F72" s="8">
        <v>1154</v>
      </c>
      <c r="G72" s="8" t="s">
        <v>235</v>
      </c>
      <c r="H72" s="8" t="s">
        <v>90</v>
      </c>
      <c r="I72" s="9">
        <v>42270.720000000001</v>
      </c>
      <c r="J72" s="9">
        <v>84.3</v>
      </c>
      <c r="K72" s="9">
        <v>35.64</v>
      </c>
      <c r="L72" s="10">
        <v>2.9999999999999997E-4</v>
      </c>
      <c r="M72" s="33">
        <f t="shared" si="2"/>
        <v>1.5884014958427912E-4</v>
      </c>
      <c r="N72" s="33">
        <f>K72/'סיכום נכסי ההשקעה'!$C$48</f>
        <v>3.2224691642658045E-6</v>
      </c>
    </row>
    <row r="73" spans="2:14" ht="13.5" thickBot="1">
      <c r="B73" s="13" t="s">
        <v>413</v>
      </c>
      <c r="C73" s="14"/>
      <c r="D73" s="13"/>
      <c r="E73" s="13"/>
      <c r="F73" s="13"/>
      <c r="G73" s="13"/>
      <c r="H73" s="13"/>
      <c r="I73" s="19">
        <f>SUM(I66:I72)</f>
        <v>530530.72</v>
      </c>
      <c r="K73" s="19">
        <f>SUM(K66:K72)</f>
        <v>18964.84</v>
      </c>
      <c r="M73" s="20">
        <f>SUM(M66:M72)</f>
        <v>8.4522391202074068E-2</v>
      </c>
      <c r="N73" s="20">
        <f>SUM(N66:N72)</f>
        <v>1.7147478144005246E-3</v>
      </c>
    </row>
    <row r="74" spans="2:14" ht="13.5" thickTop="1"/>
    <row r="75" spans="2:14">
      <c r="B75" s="13" t="s">
        <v>414</v>
      </c>
      <c r="C75" s="18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0</v>
      </c>
      <c r="J75" s="18">
        <v>0</v>
      </c>
      <c r="K75" s="18">
        <v>0</v>
      </c>
      <c r="L75" s="18">
        <v>0</v>
      </c>
      <c r="M75" s="33">
        <f t="shared" ref="M75" si="3">K75/$K$13</f>
        <v>0</v>
      </c>
      <c r="N75" s="33">
        <f>K75/'סיכום נכסי ההשקעה'!$C$48</f>
        <v>0</v>
      </c>
    </row>
    <row r="76" spans="2:14" ht="13.5" thickBot="1">
      <c r="B76" s="13" t="s">
        <v>415</v>
      </c>
      <c r="C76" s="14"/>
      <c r="D76" s="13"/>
      <c r="E76" s="13"/>
      <c r="F76" s="13"/>
      <c r="G76" s="13"/>
      <c r="H76" s="13"/>
      <c r="I76" s="19">
        <f>I75</f>
        <v>0</v>
      </c>
      <c r="K76" s="19">
        <f>K75</f>
        <v>0</v>
      </c>
      <c r="M76" s="20">
        <f>M75</f>
        <v>0</v>
      </c>
      <c r="N76" s="20">
        <f>N75</f>
        <v>0</v>
      </c>
    </row>
    <row r="77" spans="2:14" ht="13.5" thickTop="1"/>
    <row r="78" spans="2:14">
      <c r="B78" s="13" t="s">
        <v>416</v>
      </c>
      <c r="C78" s="18">
        <v>0</v>
      </c>
      <c r="D78" s="18">
        <v>0</v>
      </c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0</v>
      </c>
      <c r="M78" s="33">
        <f t="shared" ref="M78" si="4">K78/$K$13</f>
        <v>0</v>
      </c>
      <c r="N78" s="33">
        <f>K78/'סיכום נכסי ההשקעה'!$C$48</f>
        <v>0</v>
      </c>
    </row>
    <row r="79" spans="2:14" ht="13.5" thickBot="1">
      <c r="B79" s="13" t="s">
        <v>417</v>
      </c>
      <c r="C79" s="35"/>
      <c r="D79" s="34"/>
      <c r="E79" s="34"/>
      <c r="F79" s="34"/>
      <c r="G79" s="34"/>
      <c r="H79" s="34"/>
      <c r="I79" s="19">
        <f>I78</f>
        <v>0</v>
      </c>
      <c r="J79" s="30"/>
      <c r="K79" s="19">
        <f>K78</f>
        <v>0</v>
      </c>
      <c r="L79" s="30"/>
      <c r="M79" s="20">
        <f>M78</f>
        <v>0</v>
      </c>
      <c r="N79" s="20">
        <f>N78</f>
        <v>0</v>
      </c>
    </row>
    <row r="80" spans="2:14" ht="13.5" thickTop="1"/>
    <row r="81" spans="2:14" ht="13.5" thickBot="1">
      <c r="B81" s="4" t="s">
        <v>418</v>
      </c>
      <c r="C81" s="12"/>
      <c r="D81" s="4"/>
      <c r="E81" s="4"/>
      <c r="F81" s="4"/>
      <c r="G81" s="4"/>
      <c r="H81" s="4"/>
      <c r="I81" s="22">
        <f>I40+I63+I73+I76+I79</f>
        <v>11817151.850000001</v>
      </c>
      <c r="K81" s="22">
        <f>K40+K63+K73+K76+K79</f>
        <v>142405.52000000002</v>
      </c>
      <c r="M81" s="23">
        <f>M40+M63+M73+M76+M79</f>
        <v>0.63467211275047841</v>
      </c>
      <c r="N81" s="23">
        <f>N40+N63+N73+N76+N79</f>
        <v>1.2875909007329892E-2</v>
      </c>
    </row>
    <row r="82" spans="2:14" ht="13.5" thickTop="1"/>
    <row r="84" spans="2:14">
      <c r="B84" s="4" t="s">
        <v>419</v>
      </c>
      <c r="C84" s="12"/>
      <c r="D84" s="4"/>
      <c r="E84" s="4"/>
      <c r="F84" s="4"/>
      <c r="G84" s="4"/>
      <c r="H84" s="4"/>
    </row>
    <row r="85" spans="2:14">
      <c r="B85" s="13" t="s">
        <v>420</v>
      </c>
      <c r="C85" s="14"/>
      <c r="D85" s="13"/>
      <c r="E85" s="13"/>
      <c r="F85" s="13"/>
      <c r="G85" s="13"/>
      <c r="H85" s="13"/>
    </row>
    <row r="86" spans="2:14">
      <c r="B86" s="8" t="s">
        <v>421</v>
      </c>
      <c r="C86" s="15">
        <v>107466</v>
      </c>
      <c r="D86" s="8" t="s">
        <v>125</v>
      </c>
      <c r="E86" s="18">
        <v>0</v>
      </c>
      <c r="F86" s="18">
        <v>0</v>
      </c>
      <c r="G86" s="31" t="s">
        <v>1462</v>
      </c>
      <c r="H86" s="8" t="s">
        <v>90</v>
      </c>
      <c r="I86" s="9">
        <v>33478</v>
      </c>
      <c r="J86" s="9">
        <v>6378.8</v>
      </c>
      <c r="K86" s="9">
        <v>2135.4899999999998</v>
      </c>
      <c r="L86" s="10">
        <v>6.9999999999999999E-4</v>
      </c>
      <c r="M86" s="33">
        <f t="shared" ref="M86:M87" si="5">K86/$K$13</f>
        <v>9.5174397035839558E-3</v>
      </c>
      <c r="N86" s="33">
        <f>K86/'סיכום נכסי ההשקעה'!$C$48</f>
        <v>1.9308503579118917E-4</v>
      </c>
    </row>
    <row r="87" spans="2:14">
      <c r="B87" s="8" t="s">
        <v>422</v>
      </c>
      <c r="C87" s="15" t="s">
        <v>423</v>
      </c>
      <c r="D87" s="8" t="s">
        <v>424</v>
      </c>
      <c r="E87" s="8" t="s">
        <v>339</v>
      </c>
      <c r="F87" s="18">
        <v>0</v>
      </c>
      <c r="G87" s="8" t="s">
        <v>1463</v>
      </c>
      <c r="H87" s="8" t="s">
        <v>90</v>
      </c>
      <c r="I87" s="9">
        <v>284572</v>
      </c>
      <c r="J87" s="9">
        <v>2018</v>
      </c>
      <c r="K87" s="9">
        <v>5742.66</v>
      </c>
      <c r="L87" s="10">
        <v>2.0000000000000001E-4</v>
      </c>
      <c r="M87" s="33">
        <f t="shared" si="5"/>
        <v>2.5593854472829865E-2</v>
      </c>
      <c r="N87" s="33">
        <f>K87/'סיכום נכסי ההשקעה'!$C$48</f>
        <v>5.1923526293105122E-4</v>
      </c>
    </row>
    <row r="88" spans="2:14" ht="13.5" thickBot="1">
      <c r="B88" s="13" t="s">
        <v>425</v>
      </c>
      <c r="C88" s="14"/>
      <c r="D88" s="13"/>
      <c r="E88" s="13"/>
      <c r="F88" s="13"/>
      <c r="G88" s="13"/>
      <c r="H88" s="13"/>
      <c r="I88" s="19">
        <f>I86+I87</f>
        <v>318050</v>
      </c>
      <c r="K88" s="19">
        <f>K86+K87</f>
        <v>7878.15</v>
      </c>
      <c r="M88" s="20">
        <f>M86+M87</f>
        <v>3.5111294176413822E-2</v>
      </c>
      <c r="N88" s="20">
        <f>N86+N87</f>
        <v>7.1232029872224042E-4</v>
      </c>
    </row>
    <row r="89" spans="2:14" ht="13.5" thickTop="1"/>
    <row r="90" spans="2:14">
      <c r="B90" s="13" t="s">
        <v>426</v>
      </c>
      <c r="C90" s="14"/>
      <c r="D90" s="13"/>
      <c r="E90" s="13"/>
      <c r="F90" s="13"/>
      <c r="G90" s="13"/>
      <c r="H90" s="13"/>
    </row>
    <row r="91" spans="2:14">
      <c r="B91" s="8" t="s">
        <v>427</v>
      </c>
      <c r="C91" s="15" t="s">
        <v>428</v>
      </c>
      <c r="D91" s="8" t="s">
        <v>429</v>
      </c>
      <c r="E91" s="8" t="s">
        <v>339</v>
      </c>
      <c r="F91" s="18">
        <v>0</v>
      </c>
      <c r="G91" s="8" t="s">
        <v>201</v>
      </c>
      <c r="H91" s="8" t="s">
        <v>42</v>
      </c>
      <c r="I91" s="9">
        <v>299328.08</v>
      </c>
      <c r="J91" s="9">
        <v>88.78</v>
      </c>
      <c r="K91" s="9">
        <v>265.74</v>
      </c>
      <c r="L91" s="10">
        <v>5.9999999999999995E-4</v>
      </c>
      <c r="M91" s="33">
        <f t="shared" ref="M91:M121" si="6">K91/$K$13</f>
        <v>1.1843485227420408E-3</v>
      </c>
      <c r="N91" s="33">
        <f>K91/'סיכום נכסי ההשקעה'!$C$48</f>
        <v>2.4027467893153616E-5</v>
      </c>
    </row>
    <row r="92" spans="2:14">
      <c r="B92" s="8" t="s">
        <v>430</v>
      </c>
      <c r="C92" s="15" t="s">
        <v>431</v>
      </c>
      <c r="D92" s="26" t="s">
        <v>429</v>
      </c>
      <c r="E92" s="8" t="s">
        <v>339</v>
      </c>
      <c r="F92" s="18">
        <v>0</v>
      </c>
      <c r="G92" s="8" t="s">
        <v>201</v>
      </c>
      <c r="H92" s="8" t="s">
        <v>42</v>
      </c>
      <c r="I92" s="9">
        <v>0.08</v>
      </c>
      <c r="J92" s="9">
        <v>77.680000000000007</v>
      </c>
      <c r="K92" s="9">
        <v>0</v>
      </c>
      <c r="L92" s="10">
        <v>0</v>
      </c>
      <c r="M92" s="33">
        <f t="shared" si="6"/>
        <v>0</v>
      </c>
      <c r="N92" s="33">
        <f>K92/'סיכום נכסי ההשקעה'!$C$48</f>
        <v>0</v>
      </c>
    </row>
    <row r="93" spans="2:14">
      <c r="B93" s="8" t="s">
        <v>432</v>
      </c>
      <c r="C93" s="15" t="s">
        <v>433</v>
      </c>
      <c r="D93" s="8" t="s">
        <v>424</v>
      </c>
      <c r="E93" s="8" t="s">
        <v>339</v>
      </c>
      <c r="F93" s="18">
        <v>0</v>
      </c>
      <c r="G93" s="8" t="s">
        <v>1464</v>
      </c>
      <c r="H93" s="8" t="s">
        <v>42</v>
      </c>
      <c r="I93" s="9">
        <v>5314</v>
      </c>
      <c r="J93" s="9">
        <v>27056.93</v>
      </c>
      <c r="K93" s="9">
        <v>1437.81</v>
      </c>
      <c r="L93" s="10">
        <v>0</v>
      </c>
      <c r="M93" s="33">
        <f t="shared" si="6"/>
        <v>6.4080234420250386E-3</v>
      </c>
      <c r="N93" s="33">
        <f>K93/'סיכום נכסי ההשקעה'!$C$48</f>
        <v>1.3000276063616768E-4</v>
      </c>
    </row>
    <row r="94" spans="2:14">
      <c r="B94" s="8" t="s">
        <v>434</v>
      </c>
      <c r="C94" s="15" t="s">
        <v>433</v>
      </c>
      <c r="D94" s="8" t="s">
        <v>424</v>
      </c>
      <c r="E94" s="8" t="s">
        <v>339</v>
      </c>
      <c r="F94" s="18">
        <v>0</v>
      </c>
      <c r="G94" s="31" t="s">
        <v>1464</v>
      </c>
      <c r="H94" s="8" t="s">
        <v>42</v>
      </c>
      <c r="I94" s="9">
        <v>2663.1</v>
      </c>
      <c r="J94" s="9">
        <v>99.77</v>
      </c>
      <c r="K94" s="9">
        <v>10.42</v>
      </c>
      <c r="L94" s="18">
        <v>0</v>
      </c>
      <c r="M94" s="33">
        <f t="shared" si="6"/>
        <v>4.6439796820095075E-5</v>
      </c>
      <c r="N94" s="33">
        <f>K94/'סיכום נכסי ההשקעה'!$C$48</f>
        <v>9.4214726968714033E-7</v>
      </c>
    </row>
    <row r="95" spans="2:14">
      <c r="B95" s="8" t="s">
        <v>435</v>
      </c>
      <c r="C95" s="15" t="s">
        <v>436</v>
      </c>
      <c r="D95" s="8" t="s">
        <v>424</v>
      </c>
      <c r="E95" s="8" t="s">
        <v>339</v>
      </c>
      <c r="F95" s="18">
        <v>0</v>
      </c>
      <c r="G95" s="31" t="s">
        <v>1463</v>
      </c>
      <c r="H95" s="8" t="s">
        <v>42</v>
      </c>
      <c r="I95" s="9">
        <v>4215</v>
      </c>
      <c r="J95" s="9">
        <v>87396.59</v>
      </c>
      <c r="K95" s="9">
        <v>3683.77</v>
      </c>
      <c r="L95" s="10">
        <v>0</v>
      </c>
      <c r="M95" s="33">
        <f t="shared" si="6"/>
        <v>1.6417805214199773E-2</v>
      </c>
      <c r="N95" s="33">
        <f>K95/'סיכום נכסי ההשקעה'!$C$48</f>
        <v>3.330761849957195E-4</v>
      </c>
    </row>
    <row r="96" spans="2:14">
      <c r="B96" s="8" t="s">
        <v>437</v>
      </c>
      <c r="C96" s="15" t="s">
        <v>438</v>
      </c>
      <c r="D96" s="8" t="s">
        <v>424</v>
      </c>
      <c r="E96" s="8" t="s">
        <v>339</v>
      </c>
      <c r="F96" s="18">
        <v>0</v>
      </c>
      <c r="G96" s="8" t="s">
        <v>1465</v>
      </c>
      <c r="H96" s="8" t="s">
        <v>42</v>
      </c>
      <c r="I96" s="9">
        <v>1322</v>
      </c>
      <c r="J96" s="9">
        <v>14398</v>
      </c>
      <c r="K96" s="9">
        <v>746.71</v>
      </c>
      <c r="L96" s="10">
        <v>0</v>
      </c>
      <c r="M96" s="33">
        <f t="shared" si="6"/>
        <v>3.3279328870953161E-3</v>
      </c>
      <c r="N96" s="33">
        <f>K96/'סיכום נכסי ההשקעה'!$C$48</f>
        <v>6.7515430685996598E-5</v>
      </c>
    </row>
    <row r="97" spans="2:14">
      <c r="B97" s="8" t="s">
        <v>439</v>
      </c>
      <c r="C97" s="15" t="s">
        <v>440</v>
      </c>
      <c r="D97" s="8" t="s">
        <v>424</v>
      </c>
      <c r="E97" s="8" t="s">
        <v>339</v>
      </c>
      <c r="F97" s="18">
        <v>0</v>
      </c>
      <c r="G97" s="31" t="s">
        <v>1465</v>
      </c>
      <c r="H97" s="8" t="s">
        <v>42</v>
      </c>
      <c r="I97" s="9">
        <v>14688</v>
      </c>
      <c r="J97" s="9">
        <v>34683.24</v>
      </c>
      <c r="K97" s="9">
        <v>5094.28</v>
      </c>
      <c r="L97" s="10">
        <v>0</v>
      </c>
      <c r="M97" s="33">
        <f t="shared" si="6"/>
        <v>2.2704158171273889E-2</v>
      </c>
      <c r="N97" s="33">
        <f>K97/'סיכום נכסי ההשקעה'!$C$48</f>
        <v>4.6061055595218861E-4</v>
      </c>
    </row>
    <row r="98" spans="2:14">
      <c r="B98" s="8" t="s">
        <v>441</v>
      </c>
      <c r="C98" s="15" t="s">
        <v>442</v>
      </c>
      <c r="D98" s="26" t="s">
        <v>424</v>
      </c>
      <c r="E98" s="8" t="s">
        <v>339</v>
      </c>
      <c r="F98" s="18">
        <v>0</v>
      </c>
      <c r="G98" s="8" t="s">
        <v>1466</v>
      </c>
      <c r="H98" s="8" t="s">
        <v>42</v>
      </c>
      <c r="I98" s="9">
        <v>5247</v>
      </c>
      <c r="J98" s="9">
        <v>26758.78</v>
      </c>
      <c r="K98" s="9">
        <v>1404.03</v>
      </c>
      <c r="L98" s="10">
        <v>0</v>
      </c>
      <c r="M98" s="33">
        <f t="shared" si="6"/>
        <v>6.2574729298769758E-3</v>
      </c>
      <c r="N98" s="33">
        <f>K98/'סיכום נכסי ההשקעה'!$C$48</f>
        <v>1.2694846747205715E-4</v>
      </c>
    </row>
    <row r="99" spans="2:14">
      <c r="B99" s="8" t="s">
        <v>443</v>
      </c>
      <c r="C99" s="15" t="s">
        <v>444</v>
      </c>
      <c r="D99" s="8" t="s">
        <v>424</v>
      </c>
      <c r="E99" s="8" t="s">
        <v>339</v>
      </c>
      <c r="F99" s="18">
        <v>0</v>
      </c>
      <c r="G99" s="8" t="s">
        <v>1467</v>
      </c>
      <c r="H99" s="8" t="s">
        <v>42</v>
      </c>
      <c r="I99" s="9">
        <v>6632</v>
      </c>
      <c r="J99" s="9">
        <v>14895.63</v>
      </c>
      <c r="K99" s="9">
        <v>987.88</v>
      </c>
      <c r="L99" s="10">
        <v>0</v>
      </c>
      <c r="M99" s="33">
        <f t="shared" si="6"/>
        <v>4.4027779733815282E-3</v>
      </c>
      <c r="N99" s="33">
        <f>K99/'סיכום נכסי ההשקעה'!$C$48</f>
        <v>8.9321347867421522E-5</v>
      </c>
    </row>
    <row r="100" spans="2:14">
      <c r="B100" s="8" t="s">
        <v>445</v>
      </c>
      <c r="C100" s="15" t="s">
        <v>446</v>
      </c>
      <c r="D100" s="8" t="s">
        <v>424</v>
      </c>
      <c r="E100" s="8" t="s">
        <v>339</v>
      </c>
      <c r="F100" s="18">
        <v>0</v>
      </c>
      <c r="G100" s="31" t="s">
        <v>1467</v>
      </c>
      <c r="H100" s="8" t="s">
        <v>42</v>
      </c>
      <c r="I100" s="9">
        <v>7950</v>
      </c>
      <c r="J100" s="9">
        <v>22298.33</v>
      </c>
      <c r="K100" s="9">
        <v>1772.72</v>
      </c>
      <c r="L100" s="10">
        <v>0</v>
      </c>
      <c r="M100" s="33">
        <f t="shared" si="6"/>
        <v>7.9006484279192848E-3</v>
      </c>
      <c r="N100" s="33">
        <f>K100/'סיכום נכסי ההשקעה'!$C$48</f>
        <v>1.6028438655660149E-4</v>
      </c>
    </row>
    <row r="101" spans="2:14">
      <c r="B101" s="8" t="s">
        <v>447</v>
      </c>
      <c r="C101" s="15" t="s">
        <v>448</v>
      </c>
      <c r="D101" s="8" t="s">
        <v>424</v>
      </c>
      <c r="E101" s="8" t="s">
        <v>339</v>
      </c>
      <c r="F101" s="18">
        <v>0</v>
      </c>
      <c r="G101" s="8" t="s">
        <v>1468</v>
      </c>
      <c r="H101" s="8" t="s">
        <v>42</v>
      </c>
      <c r="I101" s="9">
        <v>8710</v>
      </c>
      <c r="J101" s="9">
        <v>26970.63</v>
      </c>
      <c r="K101" s="9">
        <v>2349.14</v>
      </c>
      <c r="L101" s="10">
        <v>0</v>
      </c>
      <c r="M101" s="33">
        <f t="shared" si="6"/>
        <v>1.0469633810168728E-2</v>
      </c>
      <c r="N101" s="33">
        <f>K101/'סיכום נכסי ההשקעה'!$C$48</f>
        <v>2.1240267150795093E-4</v>
      </c>
    </row>
    <row r="102" spans="2:14">
      <c r="B102" s="8" t="s">
        <v>449</v>
      </c>
      <c r="C102" s="15" t="s">
        <v>450</v>
      </c>
      <c r="D102" s="8" t="s">
        <v>424</v>
      </c>
      <c r="E102" s="8" t="s">
        <v>339</v>
      </c>
      <c r="F102" s="18">
        <v>0</v>
      </c>
      <c r="G102" s="31" t="s">
        <v>1468</v>
      </c>
      <c r="H102" s="8" t="s">
        <v>42</v>
      </c>
      <c r="I102" s="9">
        <v>14698</v>
      </c>
      <c r="J102" s="9">
        <v>40093.06</v>
      </c>
      <c r="K102" s="9">
        <v>5892.88</v>
      </c>
      <c r="L102" s="10">
        <v>0</v>
      </c>
      <c r="M102" s="33">
        <f t="shared" si="6"/>
        <v>2.6263354115662368E-2</v>
      </c>
      <c r="N102" s="33">
        <f>K102/'סיכום נכסי ההשקעה'!$C$48</f>
        <v>5.3281773537370018E-4</v>
      </c>
    </row>
    <row r="103" spans="2:14">
      <c r="B103" s="8" t="s">
        <v>451</v>
      </c>
      <c r="C103" s="15" t="s">
        <v>452</v>
      </c>
      <c r="D103" s="8" t="s">
        <v>453</v>
      </c>
      <c r="E103" s="8" t="s">
        <v>339</v>
      </c>
      <c r="F103" s="18">
        <v>0</v>
      </c>
      <c r="G103" s="8" t="s">
        <v>1469</v>
      </c>
      <c r="H103" s="8" t="s">
        <v>42</v>
      </c>
      <c r="I103" s="9">
        <v>341</v>
      </c>
      <c r="J103" s="9">
        <v>485220.18</v>
      </c>
      <c r="K103" s="9">
        <v>1654.6</v>
      </c>
      <c r="L103" s="10">
        <v>0</v>
      </c>
      <c r="M103" s="33">
        <f t="shared" si="6"/>
        <v>7.3742118827763254E-3</v>
      </c>
      <c r="N103" s="33">
        <f>K103/'סיכום נכסי ההשקעה'!$C$48</f>
        <v>1.4960430637469695E-4</v>
      </c>
    </row>
    <row r="104" spans="2:14">
      <c r="B104" s="8" t="s">
        <v>454</v>
      </c>
      <c r="C104" s="15" t="s">
        <v>455</v>
      </c>
      <c r="D104" s="8" t="s">
        <v>453</v>
      </c>
      <c r="E104" s="8" t="s">
        <v>339</v>
      </c>
      <c r="F104" s="18">
        <v>0</v>
      </c>
      <c r="G104" s="8" t="s">
        <v>1470</v>
      </c>
      <c r="H104" s="8" t="s">
        <v>42</v>
      </c>
      <c r="I104" s="9">
        <v>0.09</v>
      </c>
      <c r="J104" s="9">
        <v>5433.35</v>
      </c>
      <c r="K104" s="9">
        <v>0</v>
      </c>
      <c r="L104" s="10">
        <v>0</v>
      </c>
      <c r="M104" s="33">
        <f t="shared" si="6"/>
        <v>0</v>
      </c>
      <c r="N104" s="33">
        <f>K104/'סיכום נכסי ההשקעה'!$C$48</f>
        <v>0</v>
      </c>
    </row>
    <row r="105" spans="2:14">
      <c r="B105" s="8" t="s">
        <v>456</v>
      </c>
      <c r="C105" s="15" t="s">
        <v>457</v>
      </c>
      <c r="D105" s="8" t="s">
        <v>424</v>
      </c>
      <c r="E105" s="8" t="s">
        <v>339</v>
      </c>
      <c r="F105" s="18">
        <v>0</v>
      </c>
      <c r="G105" s="8" t="s">
        <v>1471</v>
      </c>
      <c r="H105" s="8" t="s">
        <v>42</v>
      </c>
      <c r="I105" s="9">
        <v>2726</v>
      </c>
      <c r="J105" s="9">
        <v>27181</v>
      </c>
      <c r="K105" s="9">
        <v>2906.76</v>
      </c>
      <c r="L105" s="10">
        <v>0</v>
      </c>
      <c r="M105" s="33">
        <f t="shared" si="6"/>
        <v>1.2954831459191898E-2</v>
      </c>
      <c r="N105" s="33">
        <f>K105/'סיכום נכסי ההשקעה'!$C$48</f>
        <v>2.6282111301687065E-4</v>
      </c>
    </row>
    <row r="106" spans="2:14">
      <c r="B106" s="8" t="s">
        <v>458</v>
      </c>
      <c r="C106" s="15" t="s">
        <v>459</v>
      </c>
      <c r="D106" s="8" t="s">
        <v>424</v>
      </c>
      <c r="E106" s="8" t="s">
        <v>339</v>
      </c>
      <c r="F106" s="18">
        <v>0</v>
      </c>
      <c r="G106" s="31" t="s">
        <v>1471</v>
      </c>
      <c r="H106" s="8" t="s">
        <v>42</v>
      </c>
      <c r="I106" s="9">
        <v>7057</v>
      </c>
      <c r="J106" s="9">
        <v>42435.09</v>
      </c>
      <c r="K106" s="9">
        <v>2994.64</v>
      </c>
      <c r="L106" s="10">
        <v>0</v>
      </c>
      <c r="M106" s="33">
        <f t="shared" si="6"/>
        <v>1.3346494544081527E-2</v>
      </c>
      <c r="N106" s="33">
        <f>K106/'סיכום נכסי ההשקעה'!$C$48</f>
        <v>2.7076697693818598E-4</v>
      </c>
    </row>
    <row r="107" spans="2:14">
      <c r="B107" s="8" t="s">
        <v>460</v>
      </c>
      <c r="C107" s="15" t="s">
        <v>461</v>
      </c>
      <c r="D107" s="8" t="s">
        <v>424</v>
      </c>
      <c r="E107" s="8" t="s">
        <v>339</v>
      </c>
      <c r="F107" s="18">
        <v>0</v>
      </c>
      <c r="G107" s="31" t="s">
        <v>1471</v>
      </c>
      <c r="H107" s="8" t="s">
        <v>42</v>
      </c>
      <c r="I107" s="9">
        <v>7126</v>
      </c>
      <c r="J107" s="9">
        <v>27292.31</v>
      </c>
      <c r="K107" s="9">
        <v>1944.85</v>
      </c>
      <c r="L107" s="10">
        <v>1E-4</v>
      </c>
      <c r="M107" s="33">
        <f t="shared" si="6"/>
        <v>8.6677964343149626E-3</v>
      </c>
      <c r="N107" s="33">
        <f>K107/'סיכום נכסי ההשקעה'!$C$48</f>
        <v>1.7584789994731621E-4</v>
      </c>
    </row>
    <row r="108" spans="2:14">
      <c r="B108" s="8" t="s">
        <v>462</v>
      </c>
      <c r="C108" s="15" t="s">
        <v>463</v>
      </c>
      <c r="D108" s="8" t="s">
        <v>424</v>
      </c>
      <c r="E108" s="8" t="s">
        <v>339</v>
      </c>
      <c r="F108" s="18">
        <v>0</v>
      </c>
      <c r="G108" s="8" t="s">
        <v>1472</v>
      </c>
      <c r="H108" s="8" t="s">
        <v>42</v>
      </c>
      <c r="I108" s="9">
        <v>131170</v>
      </c>
      <c r="J108" s="9">
        <v>6112.03</v>
      </c>
      <c r="K108" s="9">
        <v>8017.15</v>
      </c>
      <c r="L108" s="10">
        <v>0</v>
      </c>
      <c r="M108" s="33">
        <f t="shared" si="6"/>
        <v>3.5730788586969792E-2</v>
      </c>
      <c r="N108" s="33">
        <f>K108/'סיכום נכסי ההשקעה'!$C$48</f>
        <v>7.2488829013169452E-4</v>
      </c>
    </row>
    <row r="109" spans="2:14">
      <c r="B109" s="8" t="s">
        <v>464</v>
      </c>
      <c r="C109" s="15" t="s">
        <v>465</v>
      </c>
      <c r="D109" s="8" t="s">
        <v>424</v>
      </c>
      <c r="E109" s="8" t="s">
        <v>339</v>
      </c>
      <c r="F109" s="18">
        <v>0</v>
      </c>
      <c r="G109" s="31" t="s">
        <v>1472</v>
      </c>
      <c r="H109" s="8" t="s">
        <v>42</v>
      </c>
      <c r="I109" s="9">
        <v>20464</v>
      </c>
      <c r="J109" s="9">
        <v>19462</v>
      </c>
      <c r="K109" s="9">
        <v>3982.7</v>
      </c>
      <c r="L109" s="10">
        <v>0</v>
      </c>
      <c r="M109" s="33">
        <f t="shared" si="6"/>
        <v>1.7750074740440755E-2</v>
      </c>
      <c r="N109" s="33">
        <f>K109/'סיכום נכסי ההשקעה'!$C$48</f>
        <v>3.6010459990239673E-4</v>
      </c>
    </row>
    <row r="110" spans="2:14">
      <c r="B110" s="8" t="s">
        <v>466</v>
      </c>
      <c r="C110" s="15" t="s">
        <v>467</v>
      </c>
      <c r="D110" s="8" t="s">
        <v>424</v>
      </c>
      <c r="E110" s="8" t="s">
        <v>339</v>
      </c>
      <c r="F110" s="18">
        <v>0</v>
      </c>
      <c r="G110" s="8" t="s">
        <v>1473</v>
      </c>
      <c r="H110" s="8" t="s">
        <v>42</v>
      </c>
      <c r="I110" s="9">
        <v>11109</v>
      </c>
      <c r="J110" s="9">
        <v>22290.49</v>
      </c>
      <c r="K110" s="9">
        <v>2476.25</v>
      </c>
      <c r="L110" s="10">
        <v>0</v>
      </c>
      <c r="M110" s="33">
        <f t="shared" si="6"/>
        <v>1.10361369362534E-2</v>
      </c>
      <c r="N110" s="33">
        <f>K110/'סיכום נכסי ההשקעה'!$C$48</f>
        <v>2.2389560235727267E-4</v>
      </c>
    </row>
    <row r="111" spans="2:14">
      <c r="B111" s="8" t="s">
        <v>468</v>
      </c>
      <c r="C111" s="15" t="s">
        <v>469</v>
      </c>
      <c r="D111" s="8" t="s">
        <v>429</v>
      </c>
      <c r="E111" s="8" t="s">
        <v>339</v>
      </c>
      <c r="F111" s="18">
        <v>0</v>
      </c>
      <c r="G111" s="8" t="s">
        <v>1460</v>
      </c>
      <c r="H111" s="8" t="s">
        <v>44</v>
      </c>
      <c r="I111" s="9">
        <v>149902</v>
      </c>
      <c r="J111" s="9">
        <v>1300.56</v>
      </c>
      <c r="K111" s="9">
        <v>1949.56</v>
      </c>
      <c r="L111" s="10">
        <v>4.0000000000000002E-4</v>
      </c>
      <c r="M111" s="33">
        <f t="shared" si="6"/>
        <v>8.6887879355647367E-3</v>
      </c>
      <c r="N111" s="33">
        <f>K111/'סיכום נכסי ההשקעה'!$C$48</f>
        <v>1.7627376497996748E-4</v>
      </c>
    </row>
    <row r="112" spans="2:14">
      <c r="B112" s="8" t="s">
        <v>470</v>
      </c>
      <c r="C112" s="15" t="s">
        <v>471</v>
      </c>
      <c r="D112" s="8" t="s">
        <v>453</v>
      </c>
      <c r="E112" s="8" t="s">
        <v>339</v>
      </c>
      <c r="F112" s="18">
        <v>0</v>
      </c>
      <c r="G112" s="8" t="s">
        <v>1474</v>
      </c>
      <c r="H112" s="8" t="s">
        <v>42</v>
      </c>
      <c r="I112" s="9">
        <v>831</v>
      </c>
      <c r="J112" s="9">
        <v>53905.94</v>
      </c>
      <c r="K112" s="9">
        <v>447.96</v>
      </c>
      <c r="L112" s="10">
        <v>0</v>
      </c>
      <c r="M112" s="33">
        <f t="shared" si="6"/>
        <v>1.9964655838320337E-3</v>
      </c>
      <c r="N112" s="33">
        <f>K112/'סיכום נכסי ההשקעה'!$C$48</f>
        <v>4.0503290876108575E-5</v>
      </c>
    </row>
    <row r="113" spans="2:14">
      <c r="B113" s="8" t="s">
        <v>472</v>
      </c>
      <c r="C113" s="15" t="s">
        <v>473</v>
      </c>
      <c r="D113" s="8" t="s">
        <v>424</v>
      </c>
      <c r="E113" s="8" t="s">
        <v>339</v>
      </c>
      <c r="F113" s="18">
        <v>0</v>
      </c>
      <c r="G113" s="8" t="s">
        <v>1474</v>
      </c>
      <c r="H113" s="8" t="s">
        <v>42</v>
      </c>
      <c r="I113" s="9">
        <v>12742</v>
      </c>
      <c r="J113" s="9">
        <v>24561.9</v>
      </c>
      <c r="K113" s="9">
        <v>3129.68</v>
      </c>
      <c r="L113" s="10">
        <v>0</v>
      </c>
      <c r="M113" s="33">
        <f t="shared" si="6"/>
        <v>1.3948340049128134E-2</v>
      </c>
      <c r="N113" s="33">
        <f>K113/'סיכום נכסי ההשקעה'!$C$48</f>
        <v>2.829769162182773E-4</v>
      </c>
    </row>
    <row r="114" spans="2:14">
      <c r="B114" s="8" t="s">
        <v>474</v>
      </c>
      <c r="C114" s="15" t="s">
        <v>475</v>
      </c>
      <c r="D114" s="8" t="s">
        <v>424</v>
      </c>
      <c r="E114" s="8" t="s">
        <v>339</v>
      </c>
      <c r="F114" s="18">
        <v>0</v>
      </c>
      <c r="G114" s="31" t="s">
        <v>1474</v>
      </c>
      <c r="H114" s="8" t="s">
        <v>42</v>
      </c>
      <c r="I114" s="9">
        <v>3203</v>
      </c>
      <c r="J114" s="9">
        <v>35267.769999999997</v>
      </c>
      <c r="K114" s="9">
        <v>1129.6300000000001</v>
      </c>
      <c r="L114" s="10">
        <v>0</v>
      </c>
      <c r="M114" s="33">
        <f t="shared" si="6"/>
        <v>5.034528568319002E-3</v>
      </c>
      <c r="N114" s="33">
        <f>K114/'סיכום נכסי ההשקעה'!$C$48</f>
        <v>1.0213798658893325E-4</v>
      </c>
    </row>
    <row r="115" spans="2:14">
      <c r="B115" s="8" t="s">
        <v>476</v>
      </c>
      <c r="C115" s="15" t="s">
        <v>477</v>
      </c>
      <c r="D115" s="8" t="s">
        <v>453</v>
      </c>
      <c r="E115" s="8" t="s">
        <v>339</v>
      </c>
      <c r="F115" s="18">
        <v>0</v>
      </c>
      <c r="G115" s="31" t="s">
        <v>1474</v>
      </c>
      <c r="H115" s="8" t="s">
        <v>42</v>
      </c>
      <c r="I115" s="9">
        <v>1373.12</v>
      </c>
      <c r="J115" s="9">
        <v>238683.17</v>
      </c>
      <c r="K115" s="9">
        <v>3277.41</v>
      </c>
      <c r="L115" s="10">
        <v>0</v>
      </c>
      <c r="M115" s="33">
        <f t="shared" si="6"/>
        <v>1.4606742274102476E-2</v>
      </c>
      <c r="N115" s="33">
        <f>K115/'סיכום נכסי ההשקעה'!$C$48</f>
        <v>2.9633424982200866E-4</v>
      </c>
    </row>
    <row r="116" spans="2:14">
      <c r="B116" s="8" t="s">
        <v>478</v>
      </c>
      <c r="C116" s="15" t="s">
        <v>479</v>
      </c>
      <c r="D116" s="8" t="s">
        <v>424</v>
      </c>
      <c r="E116" s="8" t="s">
        <v>339</v>
      </c>
      <c r="F116" s="18">
        <v>0</v>
      </c>
      <c r="G116" s="31" t="s">
        <v>1474</v>
      </c>
      <c r="H116" s="8" t="s">
        <v>42</v>
      </c>
      <c r="I116" s="9">
        <v>16811</v>
      </c>
      <c r="J116" s="9">
        <v>12176.99</v>
      </c>
      <c r="K116" s="9">
        <v>2047.07</v>
      </c>
      <c r="L116" s="10">
        <v>0</v>
      </c>
      <c r="M116" s="33">
        <f t="shared" si="6"/>
        <v>9.1233699497612307E-3</v>
      </c>
      <c r="N116" s="33">
        <f>K116/'סיכום נכסי ההשקעה'!$C$48</f>
        <v>1.8509034657950617E-4</v>
      </c>
    </row>
    <row r="117" spans="2:14">
      <c r="B117" s="8" t="s">
        <v>480</v>
      </c>
      <c r="C117" s="15" t="s">
        <v>481</v>
      </c>
      <c r="D117" s="8" t="s">
        <v>424</v>
      </c>
      <c r="E117" s="8" t="s">
        <v>339</v>
      </c>
      <c r="F117" s="18">
        <v>0</v>
      </c>
      <c r="G117" s="31" t="s">
        <v>1474</v>
      </c>
      <c r="H117" s="8" t="s">
        <v>42</v>
      </c>
      <c r="I117" s="9">
        <v>10610</v>
      </c>
      <c r="J117" s="9">
        <v>27327.62</v>
      </c>
      <c r="K117" s="9">
        <v>2899.46</v>
      </c>
      <c r="L117" s="10">
        <v>0</v>
      </c>
      <c r="M117" s="33">
        <f t="shared" si="6"/>
        <v>1.2922296860651907E-2</v>
      </c>
      <c r="N117" s="33">
        <f>K117/'סיכום נכסי ההשקעה'!$C$48</f>
        <v>2.6216106742486334E-4</v>
      </c>
    </row>
    <row r="118" spans="2:14">
      <c r="B118" s="8" t="s">
        <v>482</v>
      </c>
      <c r="C118" s="15" t="s">
        <v>483</v>
      </c>
      <c r="D118" s="8" t="s">
        <v>453</v>
      </c>
      <c r="E118" s="8" t="s">
        <v>339</v>
      </c>
      <c r="F118" s="18">
        <v>0</v>
      </c>
      <c r="G118" s="31" t="s">
        <v>1474</v>
      </c>
      <c r="H118" s="8" t="s">
        <v>42</v>
      </c>
      <c r="I118" s="9">
        <v>16082</v>
      </c>
      <c r="J118" s="9">
        <v>11341.39</v>
      </c>
      <c r="K118" s="9">
        <v>1823.92</v>
      </c>
      <c r="L118" s="10">
        <v>0</v>
      </c>
      <c r="M118" s="33">
        <f t="shared" si="6"/>
        <v>8.1288362971312679E-3</v>
      </c>
      <c r="N118" s="33">
        <f>K118/'סיכום נכסי ההשקעה'!$C$48</f>
        <v>1.6491374742109109E-4</v>
      </c>
    </row>
    <row r="119" spans="2:14">
      <c r="B119" s="8" t="s">
        <v>484</v>
      </c>
      <c r="C119" s="15" t="s">
        <v>485</v>
      </c>
      <c r="D119" s="26" t="s">
        <v>424</v>
      </c>
      <c r="E119" s="8" t="s">
        <v>339</v>
      </c>
      <c r="F119" s="18">
        <v>0</v>
      </c>
      <c r="G119" s="8" t="s">
        <v>1475</v>
      </c>
      <c r="H119" s="8" t="s">
        <v>42</v>
      </c>
      <c r="I119" s="9">
        <v>522</v>
      </c>
      <c r="J119" s="9">
        <v>185361.75</v>
      </c>
      <c r="K119" s="9">
        <v>967.59</v>
      </c>
      <c r="L119" s="10">
        <v>0</v>
      </c>
      <c r="M119" s="33">
        <f t="shared" si="6"/>
        <v>4.3123496166176389E-3</v>
      </c>
      <c r="N119" s="33">
        <f>K119/'סיכום נכסי ההשקעה'!$C$48</f>
        <v>8.7486782790458751E-5</v>
      </c>
    </row>
    <row r="120" spans="2:14">
      <c r="B120" s="8" t="s">
        <v>486</v>
      </c>
      <c r="C120" s="15" t="s">
        <v>487</v>
      </c>
      <c r="D120" s="26" t="s">
        <v>424</v>
      </c>
      <c r="E120" s="8" t="s">
        <v>339</v>
      </c>
      <c r="F120" s="18">
        <v>0</v>
      </c>
      <c r="G120" s="31" t="s">
        <v>201</v>
      </c>
      <c r="H120" s="8" t="s">
        <v>47</v>
      </c>
      <c r="I120" s="9">
        <v>75881</v>
      </c>
      <c r="J120" s="9">
        <v>7563.53</v>
      </c>
      <c r="K120" s="9">
        <v>5739.28</v>
      </c>
      <c r="L120" s="10">
        <v>6.9999999999999999E-4</v>
      </c>
      <c r="M120" s="33">
        <f t="shared" si="6"/>
        <v>2.5578790508026417E-2</v>
      </c>
      <c r="N120" s="33">
        <f>K120/'סיכום נכסי ההשקעה'!$C$48</f>
        <v>5.1892965278023135E-4</v>
      </c>
    </row>
    <row r="121" spans="2:14">
      <c r="B121" s="8" t="s">
        <v>488</v>
      </c>
      <c r="C121" s="15" t="s">
        <v>489</v>
      </c>
      <c r="D121" s="8" t="s">
        <v>424</v>
      </c>
      <c r="E121" s="8" t="s">
        <v>339</v>
      </c>
      <c r="F121" s="18">
        <v>0</v>
      </c>
      <c r="G121" s="8" t="s">
        <v>490</v>
      </c>
      <c r="H121" s="8" t="s">
        <v>42</v>
      </c>
      <c r="I121" s="9">
        <v>14331</v>
      </c>
      <c r="J121" s="9">
        <v>21345.040000000001</v>
      </c>
      <c r="K121" s="9">
        <v>3058.96</v>
      </c>
      <c r="L121" s="10">
        <v>0</v>
      </c>
      <c r="M121" s="33">
        <f t="shared" si="6"/>
        <v>1.3633155554779081E-2</v>
      </c>
      <c r="N121" s="33">
        <f>K121/'סיכום נכסי ההשקעה'!$C$48</f>
        <v>2.7658261152420106E-4</v>
      </c>
    </row>
    <row r="122" spans="2:14" ht="13.5" thickBot="1">
      <c r="B122" s="13" t="s">
        <v>491</v>
      </c>
      <c r="C122" s="14"/>
      <c r="D122" s="13"/>
      <c r="E122" s="13"/>
      <c r="F122" s="13"/>
      <c r="G122" s="13"/>
      <c r="H122" s="13"/>
      <c r="I122" s="19">
        <f>SUM(I91:I121)</f>
        <v>853048.47000000009</v>
      </c>
      <c r="K122" s="19">
        <f>SUM(K91:K121)</f>
        <v>74092.849999999991</v>
      </c>
      <c r="M122" s="20">
        <f>SUM(M91:M121)</f>
        <v>0.33021659307310758</v>
      </c>
      <c r="N122" s="20">
        <f>SUM(N91:N121)</f>
        <v>6.6992683618847266E-3</v>
      </c>
    </row>
    <row r="123" spans="2:14" ht="13.5" thickTop="1"/>
    <row r="124" spans="2:14" ht="13.5" thickBot="1">
      <c r="B124" s="4" t="s">
        <v>492</v>
      </c>
      <c r="C124" s="12"/>
      <c r="D124" s="4"/>
      <c r="E124" s="4"/>
      <c r="F124" s="4"/>
      <c r="G124" s="4"/>
      <c r="H124" s="4"/>
      <c r="I124" s="22">
        <f>I88+I122</f>
        <v>1171098.4700000002</v>
      </c>
      <c r="K124" s="22">
        <f>K88+K122</f>
        <v>81970.999999999985</v>
      </c>
      <c r="M124" s="23">
        <f>M88+M122</f>
        <v>0.36532788724952142</v>
      </c>
      <c r="N124" s="23">
        <f>N88+N122</f>
        <v>7.4115886606069669E-3</v>
      </c>
    </row>
    <row r="125" spans="2:14" ht="13.5" thickTop="1"/>
    <row r="128" spans="2:14">
      <c r="B128" s="8" t="s">
        <v>109</v>
      </c>
      <c r="C128" s="15"/>
      <c r="D128" s="8"/>
      <c r="E128" s="8"/>
      <c r="F128" s="8"/>
      <c r="G128" s="8"/>
      <c r="H128" s="8"/>
    </row>
    <row r="132" spans="2:2">
      <c r="B132" s="2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3.7109375" customWidth="1"/>
    <col min="8" max="8" width="16.7109375" customWidth="1"/>
    <col min="9" max="9" width="11.7109375" customWidth="1"/>
    <col min="10" max="10" width="15.7109375" customWidth="1"/>
    <col min="11" max="11" width="24.7109375" customWidth="1"/>
    <col min="12" max="12" width="27.7109375" customWidth="1"/>
    <col min="13" max="13" width="20.7109375" customWidth="1"/>
  </cols>
  <sheetData>
    <row r="2" spans="2:13" ht="18">
      <c r="B2" s="1" t="s">
        <v>0</v>
      </c>
    </row>
    <row r="4" spans="2:13" ht="18">
      <c r="B4" s="1" t="s">
        <v>493</v>
      </c>
    </row>
    <row r="6" spans="2:13">
      <c r="B6" s="2" t="s">
        <v>2</v>
      </c>
    </row>
    <row r="9" spans="2:13">
      <c r="B9" s="4" t="s">
        <v>73</v>
      </c>
      <c r="C9" s="4" t="s">
        <v>74</v>
      </c>
      <c r="D9" s="4" t="s">
        <v>111</v>
      </c>
      <c r="E9" s="4" t="s">
        <v>75</v>
      </c>
      <c r="F9" s="4" t="s">
        <v>159</v>
      </c>
      <c r="G9" s="4" t="s">
        <v>78</v>
      </c>
      <c r="H9" s="4" t="s">
        <v>114</v>
      </c>
      <c r="I9" s="4" t="s">
        <v>41</v>
      </c>
      <c r="J9" s="4" t="s">
        <v>81</v>
      </c>
      <c r="K9" s="4" t="s">
        <v>115</v>
      </c>
      <c r="L9" s="4" t="s">
        <v>116</v>
      </c>
      <c r="M9" s="4" t="s">
        <v>83</v>
      </c>
    </row>
    <row r="10" spans="2:13">
      <c r="B10" s="5"/>
      <c r="C10" s="5"/>
      <c r="D10" s="5"/>
      <c r="E10" s="5"/>
      <c r="F10" s="5"/>
      <c r="G10" s="5"/>
      <c r="H10" s="5" t="s">
        <v>119</v>
      </c>
      <c r="I10" s="5" t="s">
        <v>120</v>
      </c>
      <c r="J10" s="5" t="s">
        <v>85</v>
      </c>
      <c r="K10" s="5" t="s">
        <v>84</v>
      </c>
      <c r="L10" s="5" t="s">
        <v>84</v>
      </c>
      <c r="M10" s="5" t="s">
        <v>84</v>
      </c>
    </row>
    <row r="13" spans="2:13" ht="13.5" thickBot="1">
      <c r="B13" s="4" t="s">
        <v>494</v>
      </c>
      <c r="C13" s="12"/>
      <c r="D13" s="4"/>
      <c r="E13" s="4"/>
      <c r="F13" s="4"/>
      <c r="G13" s="4"/>
      <c r="H13" s="22">
        <f>H53+H114</f>
        <v>23433146.489999998</v>
      </c>
      <c r="J13" s="22">
        <f>J53+J114</f>
        <v>1089620.7000000002</v>
      </c>
      <c r="L13" s="23">
        <f>L53+L114</f>
        <v>0.99999999999999978</v>
      </c>
      <c r="M13" s="23">
        <f>M53+M114</f>
        <v>9.8520457533549974E-2</v>
      </c>
    </row>
    <row r="14" spans="2:13" ht="13.5" thickTop="1"/>
    <row r="16" spans="2:13">
      <c r="B16" s="4" t="s">
        <v>495</v>
      </c>
      <c r="C16" s="12"/>
      <c r="D16" s="4"/>
      <c r="E16" s="4"/>
      <c r="F16" s="4"/>
      <c r="G16" s="4"/>
    </row>
    <row r="17" spans="2:13">
      <c r="B17" s="13" t="s">
        <v>496</v>
      </c>
      <c r="C17" s="14"/>
      <c r="D17" s="13"/>
      <c r="E17" s="13"/>
      <c r="F17" s="13"/>
      <c r="G17" s="13"/>
    </row>
    <row r="18" spans="2:13">
      <c r="B18" s="8" t="s">
        <v>497</v>
      </c>
      <c r="C18" s="15">
        <v>1113232</v>
      </c>
      <c r="D18" s="8" t="s">
        <v>125</v>
      </c>
      <c r="E18" s="8">
        <v>1523</v>
      </c>
      <c r="F18" s="8" t="s">
        <v>498</v>
      </c>
      <c r="G18" s="8" t="s">
        <v>90</v>
      </c>
      <c r="H18" s="9">
        <v>6787000</v>
      </c>
      <c r="I18" s="9">
        <v>1296</v>
      </c>
      <c r="J18" s="9">
        <v>87959.52</v>
      </c>
      <c r="K18" s="10">
        <v>3.2899999999999999E-2</v>
      </c>
      <c r="L18" s="10">
        <f>J18/$J$13</f>
        <v>8.0724898122805477E-2</v>
      </c>
      <c r="M18" s="10">
        <f>J18/'סיכום נכסי ההשקעה'!$C$48</f>
        <v>7.9530538974080054E-3</v>
      </c>
    </row>
    <row r="19" spans="2:13">
      <c r="B19" s="8" t="s">
        <v>499</v>
      </c>
      <c r="C19" s="15">
        <v>1125327</v>
      </c>
      <c r="D19" s="8" t="s">
        <v>125</v>
      </c>
      <c r="E19" s="8">
        <v>1249</v>
      </c>
      <c r="F19" s="8" t="s">
        <v>498</v>
      </c>
      <c r="G19" s="8" t="s">
        <v>90</v>
      </c>
      <c r="H19" s="9">
        <v>2817500</v>
      </c>
      <c r="I19" s="9">
        <v>1292</v>
      </c>
      <c r="J19" s="9">
        <v>36402.1</v>
      </c>
      <c r="K19" s="10">
        <v>1.0999999999999999E-2</v>
      </c>
      <c r="L19" s="33">
        <f t="shared" ref="L19:L21" si="0">J19/$J$13</f>
        <v>3.3408047405854159E-2</v>
      </c>
      <c r="M19" s="33">
        <f>J19/'סיכום נכסי ההשקעה'!$C$48</f>
        <v>3.2913761157272793E-3</v>
      </c>
    </row>
    <row r="20" spans="2:13">
      <c r="B20" s="8" t="s">
        <v>500</v>
      </c>
      <c r="C20" s="15">
        <v>1095702</v>
      </c>
      <c r="D20" s="8" t="s">
        <v>125</v>
      </c>
      <c r="E20" s="8">
        <v>1223</v>
      </c>
      <c r="F20" s="8" t="s">
        <v>498</v>
      </c>
      <c r="G20" s="8" t="s">
        <v>90</v>
      </c>
      <c r="H20" s="9">
        <v>888840</v>
      </c>
      <c r="I20" s="9">
        <v>1297</v>
      </c>
      <c r="J20" s="9">
        <v>11528.25</v>
      </c>
      <c r="K20" s="10">
        <v>7.1999999999999998E-3</v>
      </c>
      <c r="L20" s="33">
        <f t="shared" si="0"/>
        <v>1.0580057812778335E-2</v>
      </c>
      <c r="M20" s="33">
        <f>J20/'סיכום נכסי ההשקעה'!$C$48</f>
        <v>1.0423521364463315E-3</v>
      </c>
    </row>
    <row r="21" spans="2:13">
      <c r="B21" s="8" t="s">
        <v>501</v>
      </c>
      <c r="C21" s="15">
        <v>1091818</v>
      </c>
      <c r="D21" s="8" t="s">
        <v>125</v>
      </c>
      <c r="E21" s="8">
        <v>1223</v>
      </c>
      <c r="F21" s="8" t="s">
        <v>498</v>
      </c>
      <c r="G21" s="8" t="s">
        <v>90</v>
      </c>
      <c r="H21" s="9">
        <v>1424883</v>
      </c>
      <c r="I21" s="9">
        <v>12940</v>
      </c>
      <c r="J21" s="9">
        <v>184379.86</v>
      </c>
      <c r="K21" s="10">
        <v>3.4500000000000003E-2</v>
      </c>
      <c r="L21" s="33">
        <f t="shared" si="0"/>
        <v>0.16921471847955893</v>
      </c>
      <c r="M21" s="33">
        <f>J21/'סיכום נכסי ההשקעה'!$C$48</f>
        <v>1.6671111486017003E-2</v>
      </c>
    </row>
    <row r="22" spans="2:13" ht="13.5" thickBot="1">
      <c r="B22" s="13" t="s">
        <v>502</v>
      </c>
      <c r="C22" s="14"/>
      <c r="D22" s="13"/>
      <c r="E22" s="13"/>
      <c r="F22" s="13"/>
      <c r="G22" s="13"/>
      <c r="H22" s="19">
        <f>SUM(H18:H21)</f>
        <v>11918223</v>
      </c>
      <c r="J22" s="19">
        <f>SUM(J18:J21)</f>
        <v>320269.73</v>
      </c>
      <c r="L22" s="20">
        <f>SUM(L18:L21)</f>
        <v>0.29392772182099691</v>
      </c>
      <c r="M22" s="20">
        <f>SUM(M18:M21)</f>
        <v>2.8957893635598621E-2</v>
      </c>
    </row>
    <row r="23" spans="2:13" ht="13.5" thickTop="1"/>
    <row r="24" spans="2:13">
      <c r="B24" s="13" t="s">
        <v>503</v>
      </c>
      <c r="C24" s="14"/>
      <c r="D24" s="13"/>
      <c r="E24" s="13"/>
      <c r="F24" s="13"/>
      <c r="G24" s="13"/>
    </row>
    <row r="25" spans="2:13">
      <c r="B25" s="8" t="s">
        <v>504</v>
      </c>
      <c r="C25" s="15">
        <v>1101823</v>
      </c>
      <c r="D25" s="8" t="s">
        <v>125</v>
      </c>
      <c r="E25" s="8">
        <v>1337</v>
      </c>
      <c r="F25" s="8" t="s">
        <v>505</v>
      </c>
      <c r="G25" s="8" t="s">
        <v>90</v>
      </c>
      <c r="H25" s="9">
        <v>270000</v>
      </c>
      <c r="I25" s="9">
        <v>3100</v>
      </c>
      <c r="J25" s="9">
        <v>8370</v>
      </c>
      <c r="K25" s="10">
        <v>1.7000000000000001E-2</v>
      </c>
      <c r="L25" s="33">
        <f t="shared" ref="L25:L35" si="1">J25/$J$13</f>
        <v>7.6815721287233239E-3</v>
      </c>
      <c r="M25" s="33">
        <f>J25/'סיכום נכסי ההשקעה'!$C$48</f>
        <v>7.5679200069878744E-4</v>
      </c>
    </row>
    <row r="26" spans="2:13">
      <c r="B26" s="8" t="s">
        <v>506</v>
      </c>
      <c r="C26" s="15">
        <v>1123249</v>
      </c>
      <c r="D26" s="8" t="s">
        <v>125</v>
      </c>
      <c r="E26" s="8">
        <v>1523</v>
      </c>
      <c r="F26" s="8" t="s">
        <v>505</v>
      </c>
      <c r="G26" s="8" t="s">
        <v>90</v>
      </c>
      <c r="H26" s="9">
        <v>3075000</v>
      </c>
      <c r="I26" s="9">
        <v>2068</v>
      </c>
      <c r="J26" s="9">
        <v>63591</v>
      </c>
      <c r="K26" s="10">
        <v>2.53E-2</v>
      </c>
      <c r="L26" s="33">
        <f t="shared" si="1"/>
        <v>5.836067541668398E-2</v>
      </c>
      <c r="M26" s="33">
        <f>J26/'סיכום נכסי ההשקעה'!$C$48</f>
        <v>5.7497204440187088E-3</v>
      </c>
    </row>
    <row r="27" spans="2:13">
      <c r="B27" s="8" t="s">
        <v>507</v>
      </c>
      <c r="C27" s="15">
        <v>1129964</v>
      </c>
      <c r="D27" s="8" t="s">
        <v>125</v>
      </c>
      <c r="E27" s="8">
        <v>1446</v>
      </c>
      <c r="F27" s="8" t="s">
        <v>505</v>
      </c>
      <c r="G27" s="8" t="s">
        <v>90</v>
      </c>
      <c r="H27" s="9">
        <v>1071099</v>
      </c>
      <c r="I27" s="9">
        <v>3601</v>
      </c>
      <c r="J27" s="9">
        <v>38570.28</v>
      </c>
      <c r="K27" s="10">
        <v>3.32E-2</v>
      </c>
      <c r="L27" s="33">
        <f t="shared" si="1"/>
        <v>3.5397895799887051E-2</v>
      </c>
      <c r="M27" s="33">
        <f>J27/'סיכום נכסי ההשקעה'!$C$48</f>
        <v>3.4874168899297997E-3</v>
      </c>
    </row>
    <row r="28" spans="2:13">
      <c r="B28" s="8" t="s">
        <v>508</v>
      </c>
      <c r="C28" s="15">
        <v>1129972</v>
      </c>
      <c r="D28" s="8" t="s">
        <v>125</v>
      </c>
      <c r="E28" s="8">
        <v>1446</v>
      </c>
      <c r="F28" s="8" t="s">
        <v>505</v>
      </c>
      <c r="G28" s="8" t="s">
        <v>90</v>
      </c>
      <c r="H28" s="9">
        <v>152557</v>
      </c>
      <c r="I28" s="9">
        <v>8200</v>
      </c>
      <c r="J28" s="9">
        <v>12509.67</v>
      </c>
      <c r="K28" s="10">
        <v>2.24E-2</v>
      </c>
      <c r="L28" s="33">
        <f t="shared" si="1"/>
        <v>1.1480756560516883E-2</v>
      </c>
      <c r="M28" s="33">
        <f>J28/'סיכום נכסי ההשקעה'!$C$48</f>
        <v>1.1310893891734288E-3</v>
      </c>
    </row>
    <row r="29" spans="2:13">
      <c r="B29" s="8" t="s">
        <v>509</v>
      </c>
      <c r="C29" s="15">
        <v>1130004</v>
      </c>
      <c r="D29" s="8" t="s">
        <v>125</v>
      </c>
      <c r="E29" s="8">
        <v>1446</v>
      </c>
      <c r="F29" s="8" t="s">
        <v>505</v>
      </c>
      <c r="G29" s="8" t="s">
        <v>90</v>
      </c>
      <c r="H29" s="9">
        <v>37072</v>
      </c>
      <c r="I29" s="9">
        <v>17880</v>
      </c>
      <c r="J29" s="9">
        <v>6628.47</v>
      </c>
      <c r="K29" s="10">
        <v>1.72E-2</v>
      </c>
      <c r="L29" s="33">
        <f t="shared" si="1"/>
        <v>6.083282008133655E-3</v>
      </c>
      <c r="M29" s="33">
        <f>J29/'סיכום נכסי ההשקעה'!$C$48</f>
        <v>5.9932772674694049E-4</v>
      </c>
    </row>
    <row r="30" spans="2:13">
      <c r="B30" s="8" t="s">
        <v>510</v>
      </c>
      <c r="C30" s="15">
        <v>1131291</v>
      </c>
      <c r="D30" s="8" t="s">
        <v>125</v>
      </c>
      <c r="E30" s="8">
        <v>1446</v>
      </c>
      <c r="F30" s="8" t="s">
        <v>505</v>
      </c>
      <c r="G30" s="8" t="s">
        <v>90</v>
      </c>
      <c r="H30" s="9">
        <v>125854</v>
      </c>
      <c r="I30" s="9">
        <v>2400</v>
      </c>
      <c r="J30" s="9">
        <v>3020.5</v>
      </c>
      <c r="K30" s="10">
        <v>3.7000000000000002E-3</v>
      </c>
      <c r="L30" s="33">
        <f t="shared" si="1"/>
        <v>2.7720655453773954E-3</v>
      </c>
      <c r="M30" s="33">
        <f>J30/'סיכום נכסי ההשקעה'!$C$48</f>
        <v>2.7310516584357075E-4</v>
      </c>
    </row>
    <row r="31" spans="2:13">
      <c r="B31" s="8" t="s">
        <v>511</v>
      </c>
      <c r="C31" s="15">
        <v>1117399</v>
      </c>
      <c r="D31" s="8" t="s">
        <v>125</v>
      </c>
      <c r="E31" s="8">
        <v>1446</v>
      </c>
      <c r="F31" s="8" t="s">
        <v>505</v>
      </c>
      <c r="G31" s="8" t="s">
        <v>90</v>
      </c>
      <c r="H31" s="9">
        <v>170400</v>
      </c>
      <c r="I31" s="9">
        <v>8067</v>
      </c>
      <c r="J31" s="9">
        <v>13746.17</v>
      </c>
      <c r="K31" s="10">
        <v>5.1000000000000004E-3</v>
      </c>
      <c r="L31" s="33">
        <f t="shared" si="1"/>
        <v>1.2615555119318124E-2</v>
      </c>
      <c r="M31" s="33">
        <f>J31/'סיכום נכסי ההשקעה'!$C$48</f>
        <v>1.2428902623949404E-3</v>
      </c>
    </row>
    <row r="32" spans="2:13">
      <c r="B32" s="8" t="s">
        <v>512</v>
      </c>
      <c r="C32" s="15">
        <v>1097625</v>
      </c>
      <c r="D32" s="8" t="s">
        <v>125</v>
      </c>
      <c r="E32" s="8">
        <v>1224</v>
      </c>
      <c r="F32" s="8" t="s">
        <v>505</v>
      </c>
      <c r="G32" s="8" t="s">
        <v>90</v>
      </c>
      <c r="H32" s="9">
        <v>30261</v>
      </c>
      <c r="I32" s="9">
        <v>2254</v>
      </c>
      <c r="J32" s="9">
        <v>682.08</v>
      </c>
      <c r="K32" s="10">
        <v>1.1999999999999999E-3</v>
      </c>
      <c r="L32" s="33">
        <f t="shared" si="1"/>
        <v>6.2597929719947491E-4</v>
      </c>
      <c r="M32" s="33">
        <f>J32/'סיכום נכסי ההשקעה'!$C$48</f>
        <v>6.1671766766622336E-5</v>
      </c>
    </row>
    <row r="33" spans="2:13">
      <c r="B33" s="8" t="s">
        <v>513</v>
      </c>
      <c r="C33" s="15">
        <v>1114891</v>
      </c>
      <c r="D33" s="8" t="s">
        <v>125</v>
      </c>
      <c r="E33" s="8">
        <v>1337</v>
      </c>
      <c r="F33" s="8" t="s">
        <v>505</v>
      </c>
      <c r="G33" s="8" t="s">
        <v>90</v>
      </c>
      <c r="H33" s="9">
        <v>172000</v>
      </c>
      <c r="I33" s="9">
        <v>9429</v>
      </c>
      <c r="J33" s="9">
        <v>16217.88</v>
      </c>
      <c r="K33" s="10">
        <v>3.2099999999999997E-2</v>
      </c>
      <c r="L33" s="33">
        <f t="shared" si="1"/>
        <v>1.4883968338707218E-2</v>
      </c>
      <c r="M33" s="33">
        <f>J33/'סיכום נכסי ההשקעה'!$C$48</f>
        <v>1.4663753706443069E-3</v>
      </c>
    </row>
    <row r="34" spans="2:13">
      <c r="B34" s="8" t="s">
        <v>514</v>
      </c>
      <c r="C34" s="15">
        <v>1095728</v>
      </c>
      <c r="D34" s="8" t="s">
        <v>125</v>
      </c>
      <c r="E34" s="8">
        <v>1223</v>
      </c>
      <c r="F34" s="8" t="s">
        <v>505</v>
      </c>
      <c r="G34" s="8" t="s">
        <v>90</v>
      </c>
      <c r="H34" s="9">
        <v>147056</v>
      </c>
      <c r="I34" s="9">
        <v>8210</v>
      </c>
      <c r="J34" s="9">
        <v>12073.3</v>
      </c>
      <c r="K34" s="10">
        <v>8.6999999999999994E-3</v>
      </c>
      <c r="L34" s="33">
        <f t="shared" si="1"/>
        <v>1.1080277751698364E-2</v>
      </c>
      <c r="M34" s="33">
        <f>J34/'סיכום נכסי ההשקעה'!$C$48</f>
        <v>1.0916340336961372E-3</v>
      </c>
    </row>
    <row r="35" spans="2:13">
      <c r="B35" s="8" t="s">
        <v>515</v>
      </c>
      <c r="C35" s="15">
        <v>1095710</v>
      </c>
      <c r="D35" s="8" t="s">
        <v>125</v>
      </c>
      <c r="E35" s="8">
        <v>1223</v>
      </c>
      <c r="F35" s="8" t="s">
        <v>505</v>
      </c>
      <c r="G35" s="8" t="s">
        <v>90</v>
      </c>
      <c r="H35" s="9">
        <v>212000</v>
      </c>
      <c r="I35" s="9">
        <v>7949</v>
      </c>
      <c r="J35" s="9">
        <v>16851.88</v>
      </c>
      <c r="K35" s="10">
        <v>8.2000000000000007E-3</v>
      </c>
      <c r="L35" s="33">
        <f t="shared" si="1"/>
        <v>1.5465822189317803E-2</v>
      </c>
      <c r="M35" s="33">
        <f>J35/'סיכום נכסי ההשקעה'!$C$48</f>
        <v>1.5236998782241196E-3</v>
      </c>
    </row>
    <row r="36" spans="2:13" ht="13.5" thickBot="1">
      <c r="B36" s="13" t="s">
        <v>516</v>
      </c>
      <c r="C36" s="14"/>
      <c r="D36" s="13"/>
      <c r="E36" s="13"/>
      <c r="F36" s="13"/>
      <c r="G36" s="13"/>
      <c r="H36" s="19">
        <f>SUM(H25:H35)</f>
        <v>5463299</v>
      </c>
      <c r="J36" s="19">
        <f>SUM(J25:J35)</f>
        <v>192261.22999999998</v>
      </c>
      <c r="L36" s="20">
        <f>SUM(L25:L35)</f>
        <v>0.1764478501555633</v>
      </c>
      <c r="M36" s="20">
        <f>SUM(M25:M35)</f>
        <v>1.7383722928137363E-2</v>
      </c>
    </row>
    <row r="37" spans="2:13" ht="13.5" thickTop="1"/>
    <row r="38" spans="2:13">
      <c r="B38" s="13" t="s">
        <v>517</v>
      </c>
      <c r="C38" s="14"/>
      <c r="D38" s="13"/>
      <c r="E38" s="13"/>
      <c r="F38" s="13"/>
      <c r="G38" s="13"/>
    </row>
    <row r="39" spans="2:13">
      <c r="B39" s="8" t="s">
        <v>518</v>
      </c>
      <c r="C39" s="15">
        <v>1101443</v>
      </c>
      <c r="D39" s="8" t="s">
        <v>125</v>
      </c>
      <c r="E39" s="8">
        <v>1249</v>
      </c>
      <c r="F39" s="8" t="s">
        <v>519</v>
      </c>
      <c r="G39" s="8" t="s">
        <v>90</v>
      </c>
      <c r="H39" s="9">
        <v>2807855</v>
      </c>
      <c r="I39" s="9">
        <v>307.19</v>
      </c>
      <c r="J39" s="9">
        <v>8625.4500000000007</v>
      </c>
      <c r="K39" s="10">
        <v>1.4E-3</v>
      </c>
      <c r="L39" s="33">
        <f t="shared" ref="L39:L41" si="2">J39/$J$13</f>
        <v>7.9160115074906334E-3</v>
      </c>
      <c r="M39" s="33">
        <f>J39/'סיכום נכסי ההשקעה'!$C$48</f>
        <v>7.7988907555882393E-4</v>
      </c>
    </row>
    <row r="40" spans="2:13">
      <c r="B40" s="8" t="s">
        <v>520</v>
      </c>
      <c r="C40" s="15">
        <v>1128529</v>
      </c>
      <c r="D40" s="8" t="s">
        <v>125</v>
      </c>
      <c r="E40" s="8">
        <v>1446</v>
      </c>
      <c r="F40" s="8" t="s">
        <v>519</v>
      </c>
      <c r="G40" s="8" t="s">
        <v>90</v>
      </c>
      <c r="H40" s="9">
        <v>276624</v>
      </c>
      <c r="I40" s="9">
        <v>3098.27</v>
      </c>
      <c r="J40" s="9">
        <v>8570.56</v>
      </c>
      <c r="K40" s="10">
        <v>8.3999999999999995E-3</v>
      </c>
      <c r="L40" s="33">
        <f t="shared" si="2"/>
        <v>7.86563617963572E-3</v>
      </c>
      <c r="M40" s="33">
        <f>J40/'סיכום נכסי ההשקעה'!$C$48</f>
        <v>7.7492607521015516E-4</v>
      </c>
    </row>
    <row r="41" spans="2:13">
      <c r="B41" s="8" t="s">
        <v>521</v>
      </c>
      <c r="C41" s="15">
        <v>1128453</v>
      </c>
      <c r="D41" s="8" t="s">
        <v>125</v>
      </c>
      <c r="E41" s="8">
        <v>1337</v>
      </c>
      <c r="F41" s="8" t="s">
        <v>519</v>
      </c>
      <c r="G41" s="8" t="s">
        <v>90</v>
      </c>
      <c r="H41" s="9">
        <v>280458</v>
      </c>
      <c r="I41" s="9">
        <v>3102.29</v>
      </c>
      <c r="J41" s="9">
        <v>8700.6200000000008</v>
      </c>
      <c r="K41" s="10">
        <v>7.1999999999999998E-3</v>
      </c>
      <c r="L41" s="33">
        <f t="shared" si="2"/>
        <v>7.9849988165606612E-3</v>
      </c>
      <c r="M41" s="33">
        <f>J41/'סיכום נכסי ההשקעה'!$C$48</f>
        <v>7.8668573681241151E-4</v>
      </c>
    </row>
    <row r="42" spans="2:13" ht="13.5" thickBot="1">
      <c r="B42" s="13" t="s">
        <v>522</v>
      </c>
      <c r="C42" s="14"/>
      <c r="D42" s="13"/>
      <c r="E42" s="13"/>
      <c r="F42" s="13"/>
      <c r="G42" s="13"/>
      <c r="H42" s="19">
        <f>SUM(H39:H41)</f>
        <v>3364937</v>
      </c>
      <c r="J42" s="19">
        <f>SUM(J39:J41)</f>
        <v>25896.630000000005</v>
      </c>
      <c r="L42" s="20">
        <f>SUM(L39:L41)</f>
        <v>2.3766646503687011E-2</v>
      </c>
      <c r="M42" s="20">
        <f>SUM(M39:M41)</f>
        <v>2.3415008875813906E-3</v>
      </c>
    </row>
    <row r="43" spans="2:13" ht="13.5" thickTop="1"/>
    <row r="44" spans="2:13">
      <c r="B44" s="13" t="s">
        <v>523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H44" s="18">
        <v>0</v>
      </c>
      <c r="I44" s="18">
        <v>0</v>
      </c>
      <c r="J44" s="18">
        <v>0</v>
      </c>
      <c r="K44" s="18">
        <v>0</v>
      </c>
      <c r="L44" s="33">
        <f t="shared" ref="L44" si="3">J44/$J$13</f>
        <v>0</v>
      </c>
      <c r="M44" s="33">
        <f>J44/'סיכום נכסי ההשקעה'!$C$48</f>
        <v>0</v>
      </c>
    </row>
    <row r="45" spans="2:13" ht="13.5" thickBot="1">
      <c r="B45" s="13" t="s">
        <v>524</v>
      </c>
      <c r="C45" s="14"/>
      <c r="D45" s="13"/>
      <c r="E45" s="13"/>
      <c r="F45" s="13"/>
      <c r="G45" s="13"/>
      <c r="H45" s="19">
        <f>H44</f>
        <v>0</v>
      </c>
      <c r="J45" s="19">
        <f>J44</f>
        <v>0</v>
      </c>
      <c r="L45" s="20">
        <f>L44</f>
        <v>0</v>
      </c>
      <c r="M45" s="20">
        <f>M44</f>
        <v>0</v>
      </c>
    </row>
    <row r="46" spans="2:13" ht="13.5" thickTop="1"/>
    <row r="47" spans="2:13">
      <c r="B47" s="13" t="s">
        <v>525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33">
        <f t="shared" ref="L47" si="4">J47/$J$13</f>
        <v>0</v>
      </c>
      <c r="M47" s="33">
        <f>J47/'סיכום נכסי ההשקעה'!$C$48</f>
        <v>0</v>
      </c>
    </row>
    <row r="48" spans="2:13" ht="13.5" thickBot="1">
      <c r="B48" s="13" t="s">
        <v>526</v>
      </c>
      <c r="C48" s="35"/>
      <c r="D48" s="34"/>
      <c r="E48" s="34"/>
      <c r="F48" s="34"/>
      <c r="G48" s="34"/>
      <c r="H48" s="19">
        <f>H47</f>
        <v>0</v>
      </c>
      <c r="I48" s="30"/>
      <c r="J48" s="19">
        <f>J47</f>
        <v>0</v>
      </c>
      <c r="K48" s="30"/>
      <c r="L48" s="20">
        <f>L47</f>
        <v>0</v>
      </c>
      <c r="M48" s="20">
        <f>M47</f>
        <v>0</v>
      </c>
    </row>
    <row r="49" spans="2:13" ht="13.5" thickTop="1"/>
    <row r="50" spans="2:13">
      <c r="B50" s="13" t="s">
        <v>527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33">
        <f t="shared" ref="L50" si="5">J50/$J$13</f>
        <v>0</v>
      </c>
      <c r="M50" s="33">
        <f>J50/'סיכום נכסי ההשקעה'!$C$48</f>
        <v>0</v>
      </c>
    </row>
    <row r="51" spans="2:13" ht="13.5" thickBot="1">
      <c r="B51" s="13" t="s">
        <v>528</v>
      </c>
      <c r="C51" s="35"/>
      <c r="D51" s="34"/>
      <c r="E51" s="34"/>
      <c r="F51" s="34"/>
      <c r="G51" s="34"/>
      <c r="H51" s="19">
        <f>H50</f>
        <v>0</v>
      </c>
      <c r="I51" s="30"/>
      <c r="J51" s="19">
        <f>J50</f>
        <v>0</v>
      </c>
      <c r="K51" s="30"/>
      <c r="L51" s="20">
        <f>L50</f>
        <v>0</v>
      </c>
      <c r="M51" s="20">
        <f>M50</f>
        <v>0</v>
      </c>
    </row>
    <row r="52" spans="2:13" ht="13.5" thickTop="1"/>
    <row r="53" spans="2:13" ht="13.5" thickBot="1">
      <c r="B53" s="4" t="s">
        <v>529</v>
      </c>
      <c r="C53" s="12"/>
      <c r="D53" s="4"/>
      <c r="E53" s="4"/>
      <c r="F53" s="4"/>
      <c r="G53" s="4"/>
      <c r="H53" s="22">
        <f>H22+H36+H42+H45+H48+H51</f>
        <v>20746459</v>
      </c>
      <c r="J53" s="22">
        <f>J22+J36+J42+J45+J48+J51</f>
        <v>538427.59</v>
      </c>
      <c r="L53" s="23">
        <f>L22+L36+L42+L45+L48+L51</f>
        <v>0.4941422184802472</v>
      </c>
      <c r="M53" s="23">
        <f>M22+M36+M42+M45+M48+M51</f>
        <v>4.8683117451317377E-2</v>
      </c>
    </row>
    <row r="54" spans="2:13" ht="13.5" thickTop="1"/>
    <row r="56" spans="2:13">
      <c r="B56" s="4" t="s">
        <v>530</v>
      </c>
      <c r="C56" s="12"/>
      <c r="D56" s="4"/>
      <c r="E56" s="4"/>
      <c r="F56" s="4"/>
      <c r="G56" s="4"/>
    </row>
    <row r="57" spans="2:13">
      <c r="B57" s="13" t="s">
        <v>531</v>
      </c>
      <c r="C57" s="14"/>
      <c r="D57" s="13"/>
      <c r="E57" s="13"/>
      <c r="F57" s="13"/>
      <c r="G57" s="13"/>
    </row>
    <row r="58" spans="2:13">
      <c r="B58" s="8" t="s">
        <v>532</v>
      </c>
      <c r="C58" s="15" t="s">
        <v>533</v>
      </c>
      <c r="D58" s="8" t="s">
        <v>424</v>
      </c>
      <c r="E58" s="18">
        <v>0</v>
      </c>
      <c r="F58" s="8" t="s">
        <v>505</v>
      </c>
      <c r="G58" s="8" t="s">
        <v>42</v>
      </c>
      <c r="H58" s="9">
        <v>113833</v>
      </c>
      <c r="I58" s="9">
        <v>29132.2</v>
      </c>
      <c r="J58" s="9">
        <v>33162.050000000003</v>
      </c>
      <c r="K58" s="10">
        <v>1.4E-3</v>
      </c>
      <c r="L58" s="33">
        <f t="shared" ref="L58:L102" si="6">J58/$J$13</f>
        <v>3.0434489726562645E-2</v>
      </c>
      <c r="M58" s="33">
        <f>J58/'סיכום נכסי ההשקעה'!$C$48</f>
        <v>2.998419852661078E-3</v>
      </c>
    </row>
    <row r="59" spans="2:13">
      <c r="B59" s="8" t="s">
        <v>534</v>
      </c>
      <c r="C59" s="15" t="s">
        <v>535</v>
      </c>
      <c r="D59" s="8" t="s">
        <v>536</v>
      </c>
      <c r="E59" s="18">
        <v>0</v>
      </c>
      <c r="F59" s="8" t="s">
        <v>505</v>
      </c>
      <c r="G59" s="8" t="s">
        <v>47</v>
      </c>
      <c r="H59" s="9">
        <v>29899</v>
      </c>
      <c r="I59" s="9">
        <v>37604.050000000003</v>
      </c>
      <c r="J59" s="9">
        <v>11243.24</v>
      </c>
      <c r="K59" s="10">
        <v>5.0000000000000001E-4</v>
      </c>
      <c r="L59" s="33">
        <f t="shared" si="6"/>
        <v>1.0318489727663945E-2</v>
      </c>
      <c r="M59" s="33">
        <f>J59/'סיכום נכסי ההשקעה'!$C$48</f>
        <v>1.0165823290246875E-3</v>
      </c>
    </row>
    <row r="60" spans="2:13">
      <c r="B60" s="8" t="s">
        <v>537</v>
      </c>
      <c r="C60" s="15" t="s">
        <v>538</v>
      </c>
      <c r="D60" s="8" t="s">
        <v>424</v>
      </c>
      <c r="E60" s="18">
        <v>0</v>
      </c>
      <c r="F60" s="8" t="s">
        <v>505</v>
      </c>
      <c r="G60" s="8" t="s">
        <v>42</v>
      </c>
      <c r="H60" s="9">
        <v>77002</v>
      </c>
      <c r="I60" s="9">
        <v>8520.76</v>
      </c>
      <c r="J60" s="9">
        <v>6561.15</v>
      </c>
      <c r="K60" s="10">
        <v>4.1999999999999997E-3</v>
      </c>
      <c r="L60" s="33">
        <f t="shared" si="6"/>
        <v>6.0214990409047835E-3</v>
      </c>
      <c r="M60" s="33">
        <f>J60/'סיכום נכסי ההשקעה'!$C$48</f>
        <v>5.9324084054777166E-4</v>
      </c>
    </row>
    <row r="61" spans="2:13">
      <c r="B61" s="8" t="s">
        <v>539</v>
      </c>
      <c r="C61" s="15" t="s">
        <v>540</v>
      </c>
      <c r="D61" s="8" t="s">
        <v>424</v>
      </c>
      <c r="E61" s="18">
        <v>0</v>
      </c>
      <c r="F61" s="8" t="s">
        <v>505</v>
      </c>
      <c r="G61" s="8" t="s">
        <v>42</v>
      </c>
      <c r="H61" s="9">
        <v>22352</v>
      </c>
      <c r="I61" s="9">
        <v>24008.76</v>
      </c>
      <c r="J61" s="9">
        <v>5366.44</v>
      </c>
      <c r="K61" s="10">
        <v>2.0000000000000001E-4</v>
      </c>
      <c r="L61" s="33">
        <f t="shared" si="6"/>
        <v>4.9250532777139772E-3</v>
      </c>
      <c r="M61" s="33">
        <f>J61/'סיכום נכסי ההשקעה'!$C$48</f>
        <v>4.8521850229749108E-4</v>
      </c>
    </row>
    <row r="62" spans="2:13">
      <c r="B62" s="8" t="s">
        <v>541</v>
      </c>
      <c r="C62" s="15" t="s">
        <v>542</v>
      </c>
      <c r="D62" s="8" t="s">
        <v>424</v>
      </c>
      <c r="E62" s="18">
        <v>0</v>
      </c>
      <c r="F62" s="8" t="s">
        <v>505</v>
      </c>
      <c r="G62" s="8" t="s">
        <v>42</v>
      </c>
      <c r="H62" s="9">
        <v>7300</v>
      </c>
      <c r="I62" s="9">
        <v>7814.62</v>
      </c>
      <c r="J62" s="9">
        <v>570.47</v>
      </c>
      <c r="K62" s="10">
        <v>1E-4</v>
      </c>
      <c r="L62" s="33">
        <f t="shared" si="6"/>
        <v>5.2354915797763379E-4</v>
      </c>
      <c r="M62" s="33">
        <f>J62/'סיכום נכסי ההשקעה'!$C$48</f>
        <v>5.1580302585261322E-5</v>
      </c>
    </row>
    <row r="63" spans="2:13">
      <c r="B63" s="8" t="s">
        <v>543</v>
      </c>
      <c r="C63" s="15" t="s">
        <v>544</v>
      </c>
      <c r="D63" s="8" t="s">
        <v>424</v>
      </c>
      <c r="E63" s="18">
        <v>0</v>
      </c>
      <c r="F63" s="8" t="s">
        <v>505</v>
      </c>
      <c r="G63" s="8" t="s">
        <v>42</v>
      </c>
      <c r="H63" s="9">
        <v>108807</v>
      </c>
      <c r="I63" s="9">
        <v>8889.52</v>
      </c>
      <c r="J63" s="9">
        <v>9672.42</v>
      </c>
      <c r="K63" s="10">
        <v>2.0000000000000001E-4</v>
      </c>
      <c r="L63" s="33">
        <f t="shared" si="6"/>
        <v>8.8768688039792178E-3</v>
      </c>
      <c r="M63" s="33">
        <f>J63/'סיכום נכסי ההשקעה'!$C$48</f>
        <v>8.7455317603332922E-4</v>
      </c>
    </row>
    <row r="64" spans="2:13">
      <c r="B64" s="8" t="s">
        <v>545</v>
      </c>
      <c r="C64" s="15" t="s">
        <v>546</v>
      </c>
      <c r="D64" s="8" t="s">
        <v>424</v>
      </c>
      <c r="E64" s="18">
        <v>0</v>
      </c>
      <c r="F64" s="8" t="s">
        <v>505</v>
      </c>
      <c r="G64" s="8" t="s">
        <v>42</v>
      </c>
      <c r="H64" s="9">
        <v>63000</v>
      </c>
      <c r="I64" s="9">
        <v>25982.03</v>
      </c>
      <c r="J64" s="9">
        <v>16368.68</v>
      </c>
      <c r="K64" s="10">
        <v>4.0000000000000002E-4</v>
      </c>
      <c r="L64" s="33">
        <f t="shared" si="6"/>
        <v>1.5022365122101661E-2</v>
      </c>
      <c r="M64" s="33">
        <f>J64/'סיכום נכסי ההשקעה'!$C$48</f>
        <v>1.4800102850654991E-3</v>
      </c>
    </row>
    <row r="65" spans="2:13">
      <c r="B65" s="8" t="s">
        <v>547</v>
      </c>
      <c r="C65" s="15" t="s">
        <v>548</v>
      </c>
      <c r="D65" s="8" t="s">
        <v>424</v>
      </c>
      <c r="E65" s="18">
        <v>0</v>
      </c>
      <c r="F65" s="8" t="s">
        <v>505</v>
      </c>
      <c r="G65" s="8" t="s">
        <v>42</v>
      </c>
      <c r="H65" s="9">
        <v>29725</v>
      </c>
      <c r="I65" s="9">
        <v>53592.1</v>
      </c>
      <c r="J65" s="9">
        <v>15930.25</v>
      </c>
      <c r="K65" s="10">
        <v>2.0000000000000001E-4</v>
      </c>
      <c r="L65" s="33">
        <f t="shared" si="6"/>
        <v>1.4619995747143935E-2</v>
      </c>
      <c r="M65" s="33">
        <f>J65/'סיכום נכסי ההשקעה'!$C$48</f>
        <v>1.4403686701471754E-3</v>
      </c>
    </row>
    <row r="66" spans="2:13">
      <c r="B66" s="8" t="s">
        <v>549</v>
      </c>
      <c r="C66" s="15" t="s">
        <v>548</v>
      </c>
      <c r="D66" s="8" t="s">
        <v>424</v>
      </c>
      <c r="E66" s="18">
        <v>0</v>
      </c>
      <c r="F66" s="8" t="s">
        <v>505</v>
      </c>
      <c r="G66" s="8" t="s">
        <v>42</v>
      </c>
      <c r="H66" s="9">
        <v>11800.66</v>
      </c>
      <c r="I66" s="9">
        <v>392.3</v>
      </c>
      <c r="J66" s="9">
        <v>46.29</v>
      </c>
      <c r="K66" s="18">
        <v>0</v>
      </c>
      <c r="L66" s="33">
        <f t="shared" si="6"/>
        <v>4.2482673098996737E-5</v>
      </c>
      <c r="M66" s="33">
        <f>J66/'סיכום נכסי ההשקעה'!$C$48</f>
        <v>4.1854123909613943E-6</v>
      </c>
    </row>
    <row r="67" spans="2:13">
      <c r="B67" s="8" t="s">
        <v>550</v>
      </c>
      <c r="C67" s="15" t="s">
        <v>551</v>
      </c>
      <c r="D67" s="8" t="s">
        <v>424</v>
      </c>
      <c r="E67" s="18">
        <v>0</v>
      </c>
      <c r="F67" s="8" t="s">
        <v>505</v>
      </c>
      <c r="G67" s="8" t="s">
        <v>42</v>
      </c>
      <c r="H67" s="9">
        <v>3650</v>
      </c>
      <c r="I67" s="9">
        <v>10239.030000000001</v>
      </c>
      <c r="J67" s="9">
        <v>373.72</v>
      </c>
      <c r="K67" s="10">
        <v>1E-4</v>
      </c>
      <c r="L67" s="33">
        <f t="shared" si="6"/>
        <v>3.4298173667221993E-4</v>
      </c>
      <c r="M67" s="33">
        <f>J67/'סיכום נכסי ההשקעה'!$C$48</f>
        <v>3.3790717622598667E-5</v>
      </c>
    </row>
    <row r="68" spans="2:13">
      <c r="B68" s="8" t="s">
        <v>552</v>
      </c>
      <c r="C68" s="15" t="s">
        <v>551</v>
      </c>
      <c r="D68" s="8" t="s">
        <v>424</v>
      </c>
      <c r="E68" s="18">
        <v>0</v>
      </c>
      <c r="F68" s="8" t="s">
        <v>505</v>
      </c>
      <c r="G68" s="8" t="s">
        <v>42</v>
      </c>
      <c r="H68" s="9">
        <v>54.21</v>
      </c>
      <c r="I68" s="9">
        <v>392.3</v>
      </c>
      <c r="J68" s="9">
        <v>0.21</v>
      </c>
      <c r="K68" s="18">
        <v>0</v>
      </c>
      <c r="L68" s="33">
        <f t="shared" si="6"/>
        <v>1.9272761613284326E-7</v>
      </c>
      <c r="M68" s="33">
        <f>J68/'סיכום נכסי ההשקעה'!$C$48</f>
        <v>1.8987612920758106E-8</v>
      </c>
    </row>
    <row r="69" spans="2:13">
      <c r="B69" s="8" t="s">
        <v>553</v>
      </c>
      <c r="C69" s="15" t="s">
        <v>554</v>
      </c>
      <c r="D69" s="8" t="s">
        <v>424</v>
      </c>
      <c r="E69" s="18">
        <v>0</v>
      </c>
      <c r="F69" s="8" t="s">
        <v>505</v>
      </c>
      <c r="G69" s="8" t="s">
        <v>42</v>
      </c>
      <c r="H69" s="9">
        <v>2700</v>
      </c>
      <c r="I69" s="9">
        <v>10592.1</v>
      </c>
      <c r="J69" s="9">
        <v>285.99</v>
      </c>
      <c r="K69" s="10">
        <v>1E-4</v>
      </c>
      <c r="L69" s="33">
        <f t="shared" si="6"/>
        <v>2.624674806563421E-4</v>
      </c>
      <c r="M69" s="33">
        <f>J69/'סיכום נכסי ההשקעה'!$C$48</f>
        <v>2.5858416281941005E-5</v>
      </c>
    </row>
    <row r="70" spans="2:13" s="30" customFormat="1">
      <c r="B70" s="31" t="s">
        <v>1433</v>
      </c>
      <c r="C70" s="36" t="s">
        <v>554</v>
      </c>
      <c r="D70" s="31" t="s">
        <v>424</v>
      </c>
      <c r="E70" s="18">
        <v>0</v>
      </c>
      <c r="F70" s="31" t="s">
        <v>505</v>
      </c>
      <c r="G70" s="31" t="s">
        <v>42</v>
      </c>
      <c r="H70" s="32">
        <v>305.89</v>
      </c>
      <c r="I70" s="32">
        <v>392.3</v>
      </c>
      <c r="J70" s="32">
        <v>1.2</v>
      </c>
      <c r="K70" s="18">
        <v>0</v>
      </c>
      <c r="L70" s="33">
        <f t="shared" si="6"/>
        <v>1.1013006636162471E-6</v>
      </c>
      <c r="M70" s="33">
        <f>J70/'סיכום נכסי ההשקעה'!$C$48</f>
        <v>1.0850064526147488E-7</v>
      </c>
    </row>
    <row r="71" spans="2:13">
      <c r="B71" s="8" t="s">
        <v>555</v>
      </c>
      <c r="C71" s="15" t="s">
        <v>556</v>
      </c>
      <c r="D71" s="31" t="s">
        <v>424</v>
      </c>
      <c r="E71" s="18">
        <v>0</v>
      </c>
      <c r="F71" s="8" t="s">
        <v>505</v>
      </c>
      <c r="G71" s="8" t="s">
        <v>42</v>
      </c>
      <c r="H71" s="9">
        <v>246115</v>
      </c>
      <c r="I71" s="9">
        <v>4483.99</v>
      </c>
      <c r="J71" s="9">
        <v>11035.77</v>
      </c>
      <c r="K71" s="10">
        <v>5.0000000000000001E-4</v>
      </c>
      <c r="L71" s="33">
        <f t="shared" si="6"/>
        <v>1.0128084020430228E-2</v>
      </c>
      <c r="M71" s="33">
        <f>J71/'סיכום נכסי ההשקעה'!$C$48</f>
        <v>9.9782347163102233E-4</v>
      </c>
    </row>
    <row r="72" spans="2:13">
      <c r="B72" s="8" t="s">
        <v>557</v>
      </c>
      <c r="C72" s="15" t="s">
        <v>558</v>
      </c>
      <c r="D72" s="8" t="s">
        <v>424</v>
      </c>
      <c r="E72" s="18">
        <v>0</v>
      </c>
      <c r="F72" s="8" t="s">
        <v>505</v>
      </c>
      <c r="G72" s="8" t="s">
        <v>42</v>
      </c>
      <c r="H72" s="9">
        <v>1250</v>
      </c>
      <c r="I72" s="9">
        <v>14381.72</v>
      </c>
      <c r="J72" s="9">
        <v>179.77</v>
      </c>
      <c r="K72" s="10">
        <v>0</v>
      </c>
      <c r="L72" s="33">
        <f t="shared" si="6"/>
        <v>1.6498401691524396E-4</v>
      </c>
      <c r="M72" s="33">
        <f>J72/'סיכום נכסי ההשקעה'!$C$48</f>
        <v>1.6254300832212786E-5</v>
      </c>
    </row>
    <row r="73" spans="2:13">
      <c r="B73" s="8" t="s">
        <v>559</v>
      </c>
      <c r="C73" s="15" t="s">
        <v>560</v>
      </c>
      <c r="D73" s="8" t="s">
        <v>424</v>
      </c>
      <c r="E73" s="18">
        <v>0</v>
      </c>
      <c r="F73" s="8" t="s">
        <v>505</v>
      </c>
      <c r="G73" s="8" t="s">
        <v>42</v>
      </c>
      <c r="H73" s="9">
        <v>4661</v>
      </c>
      <c r="I73" s="9">
        <v>9179.82</v>
      </c>
      <c r="J73" s="9">
        <v>427.87</v>
      </c>
      <c r="K73" s="10">
        <v>1.2999999999999999E-3</v>
      </c>
      <c r="L73" s="33">
        <f t="shared" si="6"/>
        <v>3.9267792911790308E-4</v>
      </c>
      <c r="M73" s="33">
        <f>J73/'סיכום נכסי ההשקעה'!$C$48</f>
        <v>3.8686809240022718E-5</v>
      </c>
    </row>
    <row r="74" spans="2:13">
      <c r="B74" s="8" t="s">
        <v>561</v>
      </c>
      <c r="C74" s="15" t="s">
        <v>562</v>
      </c>
      <c r="D74" s="8" t="s">
        <v>424</v>
      </c>
      <c r="E74" s="18">
        <v>0</v>
      </c>
      <c r="F74" s="8" t="s">
        <v>505</v>
      </c>
      <c r="G74" s="8" t="s">
        <v>42</v>
      </c>
      <c r="H74" s="9">
        <v>19878</v>
      </c>
      <c r="I74" s="9">
        <v>20693.830000000002</v>
      </c>
      <c r="J74" s="9">
        <v>4113.5200000000004</v>
      </c>
      <c r="K74" s="10">
        <v>2.9999999999999997E-4</v>
      </c>
      <c r="L74" s="33">
        <f t="shared" si="6"/>
        <v>3.7751852548322546E-3</v>
      </c>
      <c r="M74" s="33">
        <f>J74/'סיכום נכסי ההשקעה'!$C$48</f>
        <v>3.7193297857998522E-4</v>
      </c>
    </row>
    <row r="75" spans="2:13">
      <c r="B75" s="8" t="s">
        <v>563</v>
      </c>
      <c r="C75" s="15" t="s">
        <v>564</v>
      </c>
      <c r="D75" s="8" t="s">
        <v>424</v>
      </c>
      <c r="E75" s="18">
        <v>0</v>
      </c>
      <c r="F75" s="8" t="s">
        <v>505</v>
      </c>
      <c r="G75" s="8" t="s">
        <v>42</v>
      </c>
      <c r="H75" s="9">
        <v>96478</v>
      </c>
      <c r="I75" s="9">
        <v>12000.46</v>
      </c>
      <c r="J75" s="9">
        <v>11577.8</v>
      </c>
      <c r="K75" s="10">
        <v>3.5999999999999999E-3</v>
      </c>
      <c r="L75" s="33">
        <f t="shared" si="6"/>
        <v>1.0625532352680154E-2</v>
      </c>
      <c r="M75" s="33">
        <f>J75/'סיכום נכסי ההשקעה'!$C$48</f>
        <v>1.0468323089235867E-3</v>
      </c>
    </row>
    <row r="76" spans="2:13">
      <c r="B76" s="8" t="s">
        <v>565</v>
      </c>
      <c r="C76" s="15" t="s">
        <v>566</v>
      </c>
      <c r="D76" s="31" t="s">
        <v>424</v>
      </c>
      <c r="E76" s="18">
        <v>0</v>
      </c>
      <c r="F76" s="8" t="s">
        <v>505</v>
      </c>
      <c r="G76" s="8" t="s">
        <v>42</v>
      </c>
      <c r="H76" s="9">
        <v>1145</v>
      </c>
      <c r="I76" s="9">
        <v>11392.39</v>
      </c>
      <c r="J76" s="9">
        <v>130.44</v>
      </c>
      <c r="K76" s="10">
        <v>0</v>
      </c>
      <c r="L76" s="33">
        <f t="shared" si="6"/>
        <v>1.1971138213508607E-4</v>
      </c>
      <c r="M76" s="33">
        <f>J76/'סיכום נכסי ההשקעה'!$C$48</f>
        <v>1.179402013992232E-5</v>
      </c>
    </row>
    <row r="77" spans="2:13">
      <c r="B77" s="8" t="s">
        <v>567</v>
      </c>
      <c r="C77" s="15" t="s">
        <v>566</v>
      </c>
      <c r="D77" s="31" t="s">
        <v>424</v>
      </c>
      <c r="E77" s="18">
        <v>0</v>
      </c>
      <c r="F77" s="8" t="s">
        <v>505</v>
      </c>
      <c r="G77" s="8" t="s">
        <v>42</v>
      </c>
      <c r="H77" s="9">
        <v>153.88</v>
      </c>
      <c r="I77" s="9">
        <v>392.3</v>
      </c>
      <c r="J77" s="9">
        <v>0.6</v>
      </c>
      <c r="K77" s="18">
        <v>0</v>
      </c>
      <c r="L77" s="33">
        <f t="shared" si="6"/>
        <v>5.5065033180812354E-7</v>
      </c>
      <c r="M77" s="33">
        <f>J77/'סיכום נכסי ההשקעה'!$C$48</f>
        <v>5.4250322630737442E-8</v>
      </c>
    </row>
    <row r="78" spans="2:13">
      <c r="B78" s="8" t="s">
        <v>568</v>
      </c>
      <c r="C78" s="15" t="s">
        <v>569</v>
      </c>
      <c r="D78" s="8" t="s">
        <v>424</v>
      </c>
      <c r="E78" s="18">
        <v>0</v>
      </c>
      <c r="F78" s="8" t="s">
        <v>505</v>
      </c>
      <c r="G78" s="8" t="s">
        <v>42</v>
      </c>
      <c r="H78" s="9">
        <v>196998</v>
      </c>
      <c r="I78" s="9">
        <v>9442.66</v>
      </c>
      <c r="J78" s="9">
        <v>18601.849999999999</v>
      </c>
      <c r="K78" s="10">
        <v>1.7000000000000001E-2</v>
      </c>
      <c r="L78" s="33">
        <f t="shared" si="6"/>
        <v>1.7071858124574905E-2</v>
      </c>
      <c r="M78" s="33">
        <f>J78/'סיכום נכסי ההשקעה'!$C$48</f>
        <v>1.6819272733809721E-3</v>
      </c>
    </row>
    <row r="79" spans="2:13">
      <c r="B79" s="8" t="s">
        <v>570</v>
      </c>
      <c r="C79" s="15" t="s">
        <v>571</v>
      </c>
      <c r="D79" s="8" t="s">
        <v>424</v>
      </c>
      <c r="E79" s="18">
        <v>0</v>
      </c>
      <c r="F79" s="8" t="s">
        <v>505</v>
      </c>
      <c r="G79" s="8" t="s">
        <v>42</v>
      </c>
      <c r="H79" s="9">
        <v>331934</v>
      </c>
      <c r="I79" s="9">
        <v>9705.5</v>
      </c>
      <c r="J79" s="9">
        <v>32215.86</v>
      </c>
      <c r="K79" s="10">
        <v>4.3E-3</v>
      </c>
      <c r="L79" s="33">
        <f t="shared" si="6"/>
        <v>2.956612333080676E-2</v>
      </c>
      <c r="M79" s="33">
        <f>J79/'סיכום נכסי ההשקעה'!$C$48</f>
        <v>2.9128679980444487E-3</v>
      </c>
    </row>
    <row r="80" spans="2:13">
      <c r="B80" s="8" t="s">
        <v>572</v>
      </c>
      <c r="C80" s="15" t="s">
        <v>573</v>
      </c>
      <c r="D80" s="8" t="s">
        <v>424</v>
      </c>
      <c r="E80" s="18">
        <v>0</v>
      </c>
      <c r="F80" s="8" t="s">
        <v>505</v>
      </c>
      <c r="G80" s="8" t="s">
        <v>42</v>
      </c>
      <c r="H80" s="9">
        <v>29468</v>
      </c>
      <c r="I80" s="9">
        <v>35346.230000000003</v>
      </c>
      <c r="J80" s="9">
        <v>10415.83</v>
      </c>
      <c r="K80" s="10">
        <v>5.0000000000000001E-4</v>
      </c>
      <c r="L80" s="33">
        <f t="shared" si="6"/>
        <v>9.5591337425950124E-3</v>
      </c>
      <c r="M80" s="33">
        <f>J80/'סיכום נכסי ההשקעה'!$C$48</f>
        <v>9.4177022994485675E-4</v>
      </c>
    </row>
    <row r="81" spans="2:13">
      <c r="B81" s="8" t="s">
        <v>574</v>
      </c>
      <c r="C81" s="15" t="s">
        <v>573</v>
      </c>
      <c r="D81" s="8" t="s">
        <v>424</v>
      </c>
      <c r="E81" s="18">
        <v>0</v>
      </c>
      <c r="F81" s="8" t="s">
        <v>505</v>
      </c>
      <c r="G81" s="8" t="s">
        <v>42</v>
      </c>
      <c r="H81" s="9">
        <v>7494.67</v>
      </c>
      <c r="I81" s="9">
        <v>392.3</v>
      </c>
      <c r="J81" s="9">
        <v>29.4</v>
      </c>
      <c r="K81" s="18">
        <v>0</v>
      </c>
      <c r="L81" s="33">
        <f t="shared" si="6"/>
        <v>2.6981866258598055E-5</v>
      </c>
      <c r="M81" s="33">
        <f>J81/'סיכום נכסי ההשקעה'!$C$48</f>
        <v>2.6582658089061348E-6</v>
      </c>
    </row>
    <row r="82" spans="2:13">
      <c r="B82" s="8" t="s">
        <v>575</v>
      </c>
      <c r="C82" s="15" t="s">
        <v>576</v>
      </c>
      <c r="D82" s="31" t="s">
        <v>424</v>
      </c>
      <c r="E82" s="18">
        <v>0</v>
      </c>
      <c r="F82" s="8" t="s">
        <v>505</v>
      </c>
      <c r="G82" s="8" t="s">
        <v>42</v>
      </c>
      <c r="H82" s="9">
        <v>52700</v>
      </c>
      <c r="I82" s="9">
        <v>10780.4</v>
      </c>
      <c r="J82" s="9">
        <v>5681.27</v>
      </c>
      <c r="K82" s="10">
        <v>2.3E-3</v>
      </c>
      <c r="L82" s="33">
        <f t="shared" si="6"/>
        <v>5.2139886843192308E-3</v>
      </c>
      <c r="M82" s="33">
        <f>J82/'סיכום נכסי ההשקעה'!$C$48</f>
        <v>5.1368455075388297E-4</v>
      </c>
    </row>
    <row r="83" spans="2:13">
      <c r="B83" s="8" t="s">
        <v>453</v>
      </c>
      <c r="C83" s="15" t="s">
        <v>577</v>
      </c>
      <c r="D83" s="8" t="s">
        <v>453</v>
      </c>
      <c r="E83" s="18">
        <v>0</v>
      </c>
      <c r="F83" s="8" t="s">
        <v>505</v>
      </c>
      <c r="G83" s="8" t="s">
        <v>42</v>
      </c>
      <c r="H83" s="9">
        <v>117213</v>
      </c>
      <c r="I83" s="9">
        <v>39920.449999999997</v>
      </c>
      <c r="J83" s="9">
        <v>46791.96</v>
      </c>
      <c r="K83" s="10">
        <v>2.9999999999999997E-4</v>
      </c>
      <c r="L83" s="33">
        <f t="shared" si="6"/>
        <v>4.294334716658741E-2</v>
      </c>
      <c r="M83" s="33">
        <f>J83/'סיכום נכסי ההשקעה'!$C$48</f>
        <v>4.2307982108742686E-3</v>
      </c>
    </row>
    <row r="84" spans="2:13">
      <c r="B84" s="8" t="s">
        <v>578</v>
      </c>
      <c r="C84" s="15" t="s">
        <v>579</v>
      </c>
      <c r="D84" s="8" t="s">
        <v>424</v>
      </c>
      <c r="E84" s="18">
        <v>0</v>
      </c>
      <c r="F84" s="8" t="s">
        <v>505</v>
      </c>
      <c r="G84" s="8" t="s">
        <v>42</v>
      </c>
      <c r="H84" s="9">
        <v>7000</v>
      </c>
      <c r="I84" s="9">
        <v>8057.84</v>
      </c>
      <c r="J84" s="9">
        <v>564.04999999999995</v>
      </c>
      <c r="K84" s="10">
        <v>1E-4</v>
      </c>
      <c r="L84" s="33">
        <f t="shared" si="6"/>
        <v>5.1765719942728679E-4</v>
      </c>
      <c r="M84" s="33">
        <f>J84/'סיכום נכסי ההשקעה'!$C$48</f>
        <v>5.0999824133112425E-5</v>
      </c>
    </row>
    <row r="85" spans="2:13">
      <c r="B85" s="8" t="s">
        <v>580</v>
      </c>
      <c r="C85" s="15" t="s">
        <v>581</v>
      </c>
      <c r="D85" s="8" t="s">
        <v>424</v>
      </c>
      <c r="E85" s="18">
        <v>0</v>
      </c>
      <c r="F85" s="8" t="s">
        <v>505</v>
      </c>
      <c r="G85" s="8" t="s">
        <v>42</v>
      </c>
      <c r="H85" s="9">
        <v>73257</v>
      </c>
      <c r="I85" s="9">
        <v>14107.11</v>
      </c>
      <c r="J85" s="9">
        <v>10334.450000000001</v>
      </c>
      <c r="K85" s="10">
        <v>1.0200000000000001E-2</v>
      </c>
      <c r="L85" s="33">
        <f t="shared" si="6"/>
        <v>9.4844472025907723E-3</v>
      </c>
      <c r="M85" s="33">
        <f>J85/'סיכום נכסי ההשקעה'!$C$48</f>
        <v>9.3441207785204114E-4</v>
      </c>
    </row>
    <row r="86" spans="2:13">
      <c r="B86" s="8" t="s">
        <v>582</v>
      </c>
      <c r="C86" s="15" t="s">
        <v>583</v>
      </c>
      <c r="D86" s="8" t="s">
        <v>424</v>
      </c>
      <c r="E86" s="18">
        <v>0</v>
      </c>
      <c r="F86" s="8" t="s">
        <v>505</v>
      </c>
      <c r="G86" s="8" t="s">
        <v>42</v>
      </c>
      <c r="H86" s="9">
        <v>7650</v>
      </c>
      <c r="I86" s="9">
        <v>12353.53</v>
      </c>
      <c r="J86" s="9">
        <v>945.05</v>
      </c>
      <c r="K86" s="10">
        <v>1.8E-3</v>
      </c>
      <c r="L86" s="33">
        <f t="shared" si="6"/>
        <v>8.6732016012544533E-4</v>
      </c>
      <c r="M86" s="33">
        <f>J86/'סיכום נכסי ההשקעה'!$C$48</f>
        <v>8.5448779003630698E-5</v>
      </c>
    </row>
    <row r="87" spans="2:13">
      <c r="B87" s="8" t="s">
        <v>584</v>
      </c>
      <c r="C87" s="15" t="s">
        <v>585</v>
      </c>
      <c r="D87" s="8" t="s">
        <v>424</v>
      </c>
      <c r="E87" s="18">
        <v>0</v>
      </c>
      <c r="F87" s="8" t="s">
        <v>505</v>
      </c>
      <c r="G87" s="8" t="s">
        <v>42</v>
      </c>
      <c r="H87" s="9">
        <v>86650</v>
      </c>
      <c r="I87" s="9">
        <v>42839.16</v>
      </c>
      <c r="J87" s="9">
        <v>37120.129999999997</v>
      </c>
      <c r="K87" s="10">
        <v>4.0000000000000002E-4</v>
      </c>
      <c r="L87" s="33">
        <f t="shared" si="6"/>
        <v>3.4067019835434469E-2</v>
      </c>
      <c r="M87" s="33">
        <f>J87/'סיכום נכסי ההשקעה'!$C$48</f>
        <v>3.3562983809915267E-3</v>
      </c>
    </row>
    <row r="88" spans="2:13">
      <c r="B88" s="8" t="s">
        <v>586</v>
      </c>
      <c r="C88" s="15" t="s">
        <v>585</v>
      </c>
      <c r="D88" s="8" t="s">
        <v>424</v>
      </c>
      <c r="E88" s="18">
        <v>0</v>
      </c>
      <c r="F88" s="8" t="s">
        <v>505</v>
      </c>
      <c r="G88" s="8" t="s">
        <v>42</v>
      </c>
      <c r="H88" s="9">
        <v>21070.83</v>
      </c>
      <c r="I88" s="9">
        <v>392.3</v>
      </c>
      <c r="J88" s="9">
        <v>82.66</v>
      </c>
      <c r="K88" s="18">
        <v>0</v>
      </c>
      <c r="L88" s="33">
        <f t="shared" si="6"/>
        <v>7.5861260712099151E-5</v>
      </c>
      <c r="M88" s="33">
        <f>J88/'סיכום נכסי ההשקעה'!$C$48</f>
        <v>7.4738861144279286E-6</v>
      </c>
    </row>
    <row r="89" spans="2:13">
      <c r="B89" s="8" t="s">
        <v>587</v>
      </c>
      <c r="C89" s="15" t="s">
        <v>588</v>
      </c>
      <c r="D89" s="8" t="s">
        <v>296</v>
      </c>
      <c r="E89" s="18">
        <v>0</v>
      </c>
      <c r="F89" s="8" t="s">
        <v>505</v>
      </c>
      <c r="G89" s="8" t="s">
        <v>47</v>
      </c>
      <c r="H89" s="9">
        <v>169311</v>
      </c>
      <c r="I89" s="9">
        <v>26070.5</v>
      </c>
      <c r="J89" s="9">
        <v>44140.22</v>
      </c>
      <c r="K89" s="10">
        <v>1.9699999999999999E-2</v>
      </c>
      <c r="L89" s="33">
        <f t="shared" si="6"/>
        <v>4.0509711315139287E-2</v>
      </c>
      <c r="M89" s="33">
        <f>J89/'סיכום נכסי ההשקעה'!$C$48</f>
        <v>3.9910352933195496E-3</v>
      </c>
    </row>
    <row r="90" spans="2:13">
      <c r="B90" s="8" t="s">
        <v>589</v>
      </c>
      <c r="C90" s="15" t="s">
        <v>590</v>
      </c>
      <c r="D90" s="8" t="s">
        <v>296</v>
      </c>
      <c r="E90" s="18">
        <v>0</v>
      </c>
      <c r="F90" s="8" t="s">
        <v>505</v>
      </c>
      <c r="G90" s="8" t="s">
        <v>90</v>
      </c>
      <c r="H90" s="9">
        <v>15750</v>
      </c>
      <c r="I90" s="9">
        <v>36322.54</v>
      </c>
      <c r="J90" s="9">
        <v>5720.8</v>
      </c>
      <c r="K90" s="10">
        <v>9.4000000000000004E-3</v>
      </c>
      <c r="L90" s="33">
        <f t="shared" si="6"/>
        <v>5.2502673636798556E-3</v>
      </c>
      <c r="M90" s="33">
        <f>J90/'סיכום נכסי ההשקעה'!$C$48</f>
        <v>5.1725874284320463E-4</v>
      </c>
    </row>
    <row r="91" spans="2:13">
      <c r="B91" s="8" t="s">
        <v>591</v>
      </c>
      <c r="C91" s="15" t="s">
        <v>592</v>
      </c>
      <c r="D91" s="8" t="s">
        <v>296</v>
      </c>
      <c r="E91" s="18">
        <v>0</v>
      </c>
      <c r="F91" s="8" t="s">
        <v>505</v>
      </c>
      <c r="G91" s="8" t="s">
        <v>47</v>
      </c>
      <c r="H91" s="9">
        <v>39277</v>
      </c>
      <c r="I91" s="9">
        <v>29175.17</v>
      </c>
      <c r="J91" s="9">
        <v>11459.13</v>
      </c>
      <c r="K91" s="10">
        <v>9.9000000000000008E-3</v>
      </c>
      <c r="L91" s="33">
        <f t="shared" si="6"/>
        <v>1.0516622894554038E-2</v>
      </c>
      <c r="M91" s="33">
        <f>J91/'סיכום נכסי ההשקעה'!$C$48</f>
        <v>1.0361024992792706E-3</v>
      </c>
    </row>
    <row r="92" spans="2:13">
      <c r="B92" s="8" t="s">
        <v>593</v>
      </c>
      <c r="C92" s="15" t="s">
        <v>594</v>
      </c>
      <c r="D92" s="8" t="s">
        <v>424</v>
      </c>
      <c r="E92" s="18">
        <v>0</v>
      </c>
      <c r="F92" s="8" t="s">
        <v>505</v>
      </c>
      <c r="G92" s="8" t="s">
        <v>42</v>
      </c>
      <c r="H92" s="9">
        <v>12820</v>
      </c>
      <c r="I92" s="9">
        <v>28308.37</v>
      </c>
      <c r="J92" s="9">
        <v>3629.13</v>
      </c>
      <c r="K92" s="10">
        <v>1E-4</v>
      </c>
      <c r="L92" s="33">
        <f t="shared" si="6"/>
        <v>3.3306360644580263E-3</v>
      </c>
      <c r="M92" s="33">
        <f>J92/'סיכום נכסי ההשקעה'!$C$48</f>
        <v>3.2813578894814701E-4</v>
      </c>
    </row>
    <row r="93" spans="2:13">
      <c r="B93" s="8" t="s">
        <v>595</v>
      </c>
      <c r="C93" s="15" t="s">
        <v>596</v>
      </c>
      <c r="D93" s="8" t="s">
        <v>424</v>
      </c>
      <c r="E93" s="18">
        <v>0</v>
      </c>
      <c r="F93" s="8" t="s">
        <v>505</v>
      </c>
      <c r="G93" s="8" t="s">
        <v>42</v>
      </c>
      <c r="H93" s="9">
        <v>8139</v>
      </c>
      <c r="I93" s="9">
        <v>97639.55</v>
      </c>
      <c r="J93" s="9">
        <v>7946.88</v>
      </c>
      <c r="K93" s="10">
        <v>1E-4</v>
      </c>
      <c r="L93" s="33">
        <f t="shared" si="6"/>
        <v>7.2932535147322355E-3</v>
      </c>
      <c r="M93" s="33">
        <f>J93/'סיכום נכסי ההשקעה'!$C$48</f>
        <v>7.1853467317959134E-4</v>
      </c>
    </row>
    <row r="94" spans="2:13">
      <c r="B94" s="8" t="s">
        <v>597</v>
      </c>
      <c r="C94" s="15" t="s">
        <v>596</v>
      </c>
      <c r="D94" s="8" t="s">
        <v>424</v>
      </c>
      <c r="E94" s="18">
        <v>0</v>
      </c>
      <c r="F94" s="8" t="s">
        <v>505</v>
      </c>
      <c r="G94" s="8" t="s">
        <v>42</v>
      </c>
      <c r="H94" s="9">
        <v>5499.99</v>
      </c>
      <c r="I94" s="9">
        <v>392.3</v>
      </c>
      <c r="J94" s="9">
        <v>21.58</v>
      </c>
      <c r="K94" s="18">
        <v>0</v>
      </c>
      <c r="L94" s="33">
        <f t="shared" si="6"/>
        <v>1.9805056934032176E-5</v>
      </c>
      <c r="M94" s="33">
        <f>J94/'סיכום נכסי ההשקעה'!$C$48</f>
        <v>1.9512032706188565E-6</v>
      </c>
    </row>
    <row r="95" spans="2:13">
      <c r="B95" s="8" t="s">
        <v>598</v>
      </c>
      <c r="C95" s="15" t="s">
        <v>599</v>
      </c>
      <c r="D95" s="8" t="s">
        <v>424</v>
      </c>
      <c r="E95" s="18">
        <v>0</v>
      </c>
      <c r="F95" s="8" t="s">
        <v>505</v>
      </c>
      <c r="G95" s="8" t="s">
        <v>42</v>
      </c>
      <c r="H95" s="9">
        <v>20240</v>
      </c>
      <c r="I95" s="9">
        <v>17425.97</v>
      </c>
      <c r="J95" s="9">
        <v>3527.02</v>
      </c>
      <c r="K95" s="10">
        <v>2E-3</v>
      </c>
      <c r="L95" s="33">
        <f t="shared" si="6"/>
        <v>3.2369245554898134E-3</v>
      </c>
      <c r="M95" s="33">
        <f>J95/'סיכום נכסי ההשקעה'!$C$48</f>
        <v>3.1890328820843931E-4</v>
      </c>
    </row>
    <row r="96" spans="2:13">
      <c r="B96" s="8" t="s">
        <v>600</v>
      </c>
      <c r="C96" s="15" t="s">
        <v>601</v>
      </c>
      <c r="D96" s="8" t="s">
        <v>424</v>
      </c>
      <c r="E96" s="18">
        <v>0</v>
      </c>
      <c r="F96" s="8" t="s">
        <v>505</v>
      </c>
      <c r="G96" s="8" t="s">
        <v>42</v>
      </c>
      <c r="H96" s="9">
        <v>157254</v>
      </c>
      <c r="I96" s="9">
        <v>75176.45</v>
      </c>
      <c r="J96" s="9">
        <v>118217.97</v>
      </c>
      <c r="K96" s="10">
        <v>2.0000000000000001E-4</v>
      </c>
      <c r="L96" s="33">
        <f t="shared" si="6"/>
        <v>0.108494607343638</v>
      </c>
      <c r="M96" s="33">
        <f>J96/'סיכום נכסי ההשקעה'!$C$48</f>
        <v>1.0688938355418068E-2</v>
      </c>
    </row>
    <row r="97" spans="2:13">
      <c r="B97" s="8" t="s">
        <v>602</v>
      </c>
      <c r="C97" s="15" t="s">
        <v>601</v>
      </c>
      <c r="D97" s="8" t="s">
        <v>424</v>
      </c>
      <c r="E97" s="18">
        <v>0</v>
      </c>
      <c r="F97" s="8" t="s">
        <v>505</v>
      </c>
      <c r="G97" s="8" t="s">
        <v>42</v>
      </c>
      <c r="H97" s="9">
        <v>121883.25</v>
      </c>
      <c r="I97" s="9">
        <v>392.3</v>
      </c>
      <c r="J97" s="9">
        <v>478.15</v>
      </c>
      <c r="K97" s="18">
        <v>0</v>
      </c>
      <c r="L97" s="33">
        <f t="shared" si="6"/>
        <v>4.3882242692342381E-4</v>
      </c>
      <c r="M97" s="33">
        <f>J97/'סיכום נכסי ההשקעה'!$C$48</f>
        <v>4.3232986276478512E-5</v>
      </c>
    </row>
    <row r="98" spans="2:13">
      <c r="B98" s="8" t="s">
        <v>603</v>
      </c>
      <c r="C98" s="15" t="s">
        <v>604</v>
      </c>
      <c r="D98" s="8" t="s">
        <v>424</v>
      </c>
      <c r="E98" s="18">
        <v>0</v>
      </c>
      <c r="F98" s="8" t="s">
        <v>505</v>
      </c>
      <c r="G98" s="8" t="s">
        <v>42</v>
      </c>
      <c r="H98" s="9">
        <v>177801</v>
      </c>
      <c r="I98" s="9">
        <v>18512.64</v>
      </c>
      <c r="J98" s="9">
        <v>32915.65</v>
      </c>
      <c r="K98" s="10">
        <v>1.6000000000000001E-3</v>
      </c>
      <c r="L98" s="33">
        <f t="shared" si="6"/>
        <v>3.0208355990300109E-2</v>
      </c>
      <c r="M98" s="33">
        <f>J98/'סיכום נכסי ההשקעה'!$C$48</f>
        <v>2.9761410535007219E-3</v>
      </c>
    </row>
    <row r="99" spans="2:13">
      <c r="B99" s="8" t="s">
        <v>605</v>
      </c>
      <c r="C99" s="15" t="s">
        <v>606</v>
      </c>
      <c r="D99" s="8" t="s">
        <v>424</v>
      </c>
      <c r="E99" s="18">
        <v>0</v>
      </c>
      <c r="F99" s="8" t="s">
        <v>505</v>
      </c>
      <c r="G99" s="8" t="s">
        <v>42</v>
      </c>
      <c r="H99" s="9">
        <v>46845</v>
      </c>
      <c r="I99" s="9">
        <v>15495.85</v>
      </c>
      <c r="J99" s="9">
        <v>7259.03</v>
      </c>
      <c r="K99" s="10">
        <v>2.0000000000000001E-4</v>
      </c>
      <c r="L99" s="33">
        <f t="shared" si="6"/>
        <v>6.6619787968418718E-3</v>
      </c>
      <c r="M99" s="33">
        <f>J99/'סיכום נכסי ההשקעה'!$C$48</f>
        <v>6.5634119914367004E-4</v>
      </c>
    </row>
    <row r="100" spans="2:13">
      <c r="B100" s="8" t="s">
        <v>607</v>
      </c>
      <c r="C100" s="15" t="s">
        <v>608</v>
      </c>
      <c r="D100" s="8" t="s">
        <v>424</v>
      </c>
      <c r="E100" s="18">
        <v>0</v>
      </c>
      <c r="F100" s="8" t="s">
        <v>505</v>
      </c>
      <c r="G100" s="8" t="s">
        <v>42</v>
      </c>
      <c r="H100" s="9">
        <v>70851</v>
      </c>
      <c r="I100" s="9">
        <v>19293.310000000001</v>
      </c>
      <c r="J100" s="9">
        <v>13669.51</v>
      </c>
      <c r="K100" s="10">
        <v>2.0000000000000001E-4</v>
      </c>
      <c r="L100" s="33">
        <f t="shared" si="6"/>
        <v>1.2545200361924106E-2</v>
      </c>
      <c r="M100" s="33">
        <f>J100/'סיכום נכסי ההשקעה'!$C$48</f>
        <v>1.2359588795068197E-3</v>
      </c>
    </row>
    <row r="101" spans="2:13">
      <c r="B101" s="8" t="s">
        <v>609</v>
      </c>
      <c r="C101" s="15" t="s">
        <v>608</v>
      </c>
      <c r="D101" s="8" t="s">
        <v>424</v>
      </c>
      <c r="E101" s="18">
        <v>0</v>
      </c>
      <c r="F101" s="8" t="s">
        <v>505</v>
      </c>
      <c r="G101" s="8" t="s">
        <v>42</v>
      </c>
      <c r="H101" s="9">
        <v>11956.11</v>
      </c>
      <c r="I101" s="9">
        <v>392.3</v>
      </c>
      <c r="J101" s="9">
        <v>46.9</v>
      </c>
      <c r="K101" s="18">
        <v>0</v>
      </c>
      <c r="L101" s="33">
        <f t="shared" si="6"/>
        <v>4.3042500936334994E-5</v>
      </c>
      <c r="M101" s="33">
        <f>J101/'סיכום נכסי ההשקעה'!$C$48</f>
        <v>4.2405668856359766E-6</v>
      </c>
    </row>
    <row r="102" spans="2:13">
      <c r="B102" s="8" t="s">
        <v>610</v>
      </c>
      <c r="C102" s="15" t="s">
        <v>611</v>
      </c>
      <c r="D102" s="8" t="s">
        <v>424</v>
      </c>
      <c r="E102" s="18">
        <v>0</v>
      </c>
      <c r="F102" s="8" t="s">
        <v>505</v>
      </c>
      <c r="G102" s="8" t="s">
        <v>42</v>
      </c>
      <c r="H102" s="9">
        <v>57515</v>
      </c>
      <c r="I102" s="9">
        <v>21439.19</v>
      </c>
      <c r="J102" s="9">
        <v>12330.75</v>
      </c>
      <c r="K102" s="10">
        <v>2.0000000000000001E-4</v>
      </c>
      <c r="L102" s="33">
        <f t="shared" si="6"/>
        <v>1.13165526315717E-2</v>
      </c>
      <c r="M102" s="33">
        <f>J102/'סיכום נכסי ההשקעה'!$C$48</f>
        <v>1.114911942964943E-3</v>
      </c>
    </row>
    <row r="103" spans="2:13" ht="13.5" thickBot="1">
      <c r="B103" s="13" t="s">
        <v>612</v>
      </c>
      <c r="C103" s="14"/>
      <c r="D103" s="13"/>
      <c r="E103" s="13"/>
      <c r="F103" s="13"/>
      <c r="G103" s="13"/>
      <c r="H103" s="19">
        <f>SUM(H58:H102)</f>
        <v>2686687.4899999998</v>
      </c>
      <c r="J103" s="19">
        <f>SUM(J58:J102)</f>
        <v>551193.1100000001</v>
      </c>
      <c r="L103" s="20">
        <f>SUM(L58:L102)</f>
        <v>0.50585778151975258</v>
      </c>
      <c r="M103" s="20">
        <f>SUM(M58:M102)</f>
        <v>4.9837340082232597E-2</v>
      </c>
    </row>
    <row r="104" spans="2:13" ht="13.5" thickTop="1"/>
    <row r="105" spans="2:13">
      <c r="B105" s="13" t="s">
        <v>613</v>
      </c>
      <c r="C105" s="18">
        <v>0</v>
      </c>
      <c r="D105" s="18">
        <v>0</v>
      </c>
      <c r="E105" s="18">
        <v>0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33">
        <f t="shared" ref="L105" si="7">J105/$J$13</f>
        <v>0</v>
      </c>
      <c r="M105" s="33">
        <f>J105/'סיכום נכסי ההשקעה'!$C$48</f>
        <v>0</v>
      </c>
    </row>
    <row r="106" spans="2:13" ht="13.5" thickBot="1">
      <c r="B106" s="13" t="s">
        <v>614</v>
      </c>
      <c r="C106" s="35"/>
      <c r="D106" s="34"/>
      <c r="E106" s="34"/>
      <c r="F106" s="34"/>
      <c r="G106" s="34"/>
      <c r="H106" s="19">
        <f>H105</f>
        <v>0</v>
      </c>
      <c r="I106" s="30"/>
      <c r="J106" s="19">
        <f>J105</f>
        <v>0</v>
      </c>
      <c r="K106" s="30"/>
      <c r="L106" s="20">
        <f>L105</f>
        <v>0</v>
      </c>
      <c r="M106" s="20">
        <f>M105</f>
        <v>0</v>
      </c>
    </row>
    <row r="107" spans="2:13" ht="13.5" thickTop="1"/>
    <row r="108" spans="2:13">
      <c r="B108" s="13" t="s">
        <v>525</v>
      </c>
      <c r="C108" s="18">
        <v>0</v>
      </c>
      <c r="D108" s="18">
        <v>0</v>
      </c>
      <c r="E108" s="18">
        <v>0</v>
      </c>
      <c r="F108" s="18">
        <v>0</v>
      </c>
      <c r="G108" s="18">
        <v>0</v>
      </c>
      <c r="H108" s="18">
        <v>0</v>
      </c>
      <c r="I108" s="18">
        <v>0</v>
      </c>
      <c r="J108" s="18">
        <v>0</v>
      </c>
      <c r="K108" s="18">
        <v>0</v>
      </c>
      <c r="L108" s="33">
        <f t="shared" ref="L108" si="8">J108/$J$13</f>
        <v>0</v>
      </c>
      <c r="M108" s="33">
        <f>J108/'סיכום נכסי ההשקעה'!$C$48</f>
        <v>0</v>
      </c>
    </row>
    <row r="109" spans="2:13" ht="13.5" thickBot="1">
      <c r="B109" s="13" t="s">
        <v>526</v>
      </c>
      <c r="C109" s="35"/>
      <c r="D109" s="34"/>
      <c r="E109" s="34"/>
      <c r="F109" s="34"/>
      <c r="G109" s="34"/>
      <c r="H109" s="19">
        <f>H108</f>
        <v>0</v>
      </c>
      <c r="I109" s="30"/>
      <c r="J109" s="19">
        <f>J108</f>
        <v>0</v>
      </c>
      <c r="K109" s="30"/>
      <c r="L109" s="20">
        <f>L108</f>
        <v>0</v>
      </c>
      <c r="M109" s="20">
        <f>M108</f>
        <v>0</v>
      </c>
    </row>
    <row r="110" spans="2:13" ht="13.5" thickTop="1"/>
    <row r="111" spans="2:13">
      <c r="B111" s="13" t="s">
        <v>527</v>
      </c>
      <c r="C111" s="18">
        <v>0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33">
        <f t="shared" ref="L111" si="9">J111/$J$13</f>
        <v>0</v>
      </c>
      <c r="M111" s="33">
        <f>J111/'סיכום נכסי ההשקעה'!$C$48</f>
        <v>0</v>
      </c>
    </row>
    <row r="112" spans="2:13" ht="13.5" thickBot="1">
      <c r="B112" s="13" t="s">
        <v>528</v>
      </c>
      <c r="C112" s="35"/>
      <c r="D112" s="34"/>
      <c r="E112" s="34"/>
      <c r="F112" s="34"/>
      <c r="G112" s="34"/>
      <c r="H112" s="19">
        <f>H111</f>
        <v>0</v>
      </c>
      <c r="I112" s="30"/>
      <c r="J112" s="19">
        <f>J111</f>
        <v>0</v>
      </c>
      <c r="K112" s="30"/>
      <c r="L112" s="20">
        <f>L111</f>
        <v>0</v>
      </c>
      <c r="M112" s="20">
        <f>M111</f>
        <v>0</v>
      </c>
    </row>
    <row r="113" spans="2:13" ht="13.5" thickTop="1"/>
    <row r="114" spans="2:13" ht="13.5" thickBot="1">
      <c r="B114" s="4" t="s">
        <v>615</v>
      </c>
      <c r="C114" s="12"/>
      <c r="D114" s="4"/>
      <c r="E114" s="4"/>
      <c r="F114" s="4"/>
      <c r="G114" s="4"/>
      <c r="H114" s="22">
        <f>H103+H106+H109+H112</f>
        <v>2686687.4899999998</v>
      </c>
      <c r="J114" s="22">
        <f>J103+J106+J109+J112</f>
        <v>551193.1100000001</v>
      </c>
      <c r="L114" s="23">
        <f>L103+L106+L109+L112</f>
        <v>0.50585778151975258</v>
      </c>
      <c r="M114" s="23">
        <f>M103+M106+M109+M112</f>
        <v>4.9837340082232597E-2</v>
      </c>
    </row>
    <row r="115" spans="2:13" ht="13.5" thickTop="1"/>
    <row r="118" spans="2:13">
      <c r="B118" s="8" t="s">
        <v>109</v>
      </c>
      <c r="C118" s="15"/>
      <c r="D118" s="8"/>
      <c r="E118" s="8"/>
      <c r="F118" s="8"/>
      <c r="G118" s="8"/>
    </row>
    <row r="122" spans="2:13">
      <c r="B122" s="2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3.7109375" customWidth="1"/>
    <col min="11" max="11" width="12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2" spans="2:15" ht="18">
      <c r="B2" s="1" t="s">
        <v>0</v>
      </c>
    </row>
    <row r="4" spans="2:15" ht="18">
      <c r="B4" s="1" t="s">
        <v>616</v>
      </c>
    </row>
    <row r="6" spans="2:15">
      <c r="B6" s="2" t="s">
        <v>2</v>
      </c>
    </row>
    <row r="9" spans="2:15">
      <c r="B9" s="4" t="s">
        <v>73</v>
      </c>
      <c r="C9" s="4" t="s">
        <v>74</v>
      </c>
      <c r="D9" s="4" t="s">
        <v>111</v>
      </c>
      <c r="E9" s="4" t="s">
        <v>75</v>
      </c>
      <c r="F9" s="4" t="s">
        <v>159</v>
      </c>
      <c r="G9" s="4" t="s">
        <v>76</v>
      </c>
      <c r="H9" s="4" t="s">
        <v>77</v>
      </c>
      <c r="I9" s="4" t="s">
        <v>78</v>
      </c>
      <c r="J9" s="4" t="s">
        <v>114</v>
      </c>
      <c r="K9" s="4" t="s">
        <v>41</v>
      </c>
      <c r="L9" s="4" t="s">
        <v>81</v>
      </c>
      <c r="M9" s="4" t="s">
        <v>115</v>
      </c>
      <c r="N9" s="4" t="s">
        <v>116</v>
      </c>
      <c r="O9" s="4" t="s">
        <v>83</v>
      </c>
    </row>
    <row r="10" spans="2:15">
      <c r="B10" s="5"/>
      <c r="C10" s="5"/>
      <c r="D10" s="5"/>
      <c r="E10" s="5"/>
      <c r="F10" s="5"/>
      <c r="G10" s="5"/>
      <c r="H10" s="5"/>
      <c r="I10" s="5"/>
      <c r="J10" s="5" t="s">
        <v>119</v>
      </c>
      <c r="K10" s="5" t="s">
        <v>120</v>
      </c>
      <c r="L10" s="5" t="s">
        <v>85</v>
      </c>
      <c r="M10" s="5" t="s">
        <v>84</v>
      </c>
      <c r="N10" s="5" t="s">
        <v>84</v>
      </c>
      <c r="O10" s="5" t="s">
        <v>84</v>
      </c>
    </row>
    <row r="13" spans="2:15" ht="13.5" thickBot="1">
      <c r="B13" s="4" t="s">
        <v>617</v>
      </c>
      <c r="C13" s="12"/>
      <c r="D13" s="4"/>
      <c r="E13" s="4"/>
      <c r="F13" s="4"/>
      <c r="G13" s="4"/>
      <c r="H13" s="4"/>
      <c r="I13" s="4"/>
      <c r="J13" s="22">
        <f>J20+J38</f>
        <v>396243.26</v>
      </c>
      <c r="L13" s="22">
        <f>L20+L38</f>
        <v>185615.72999999998</v>
      </c>
      <c r="N13" s="23">
        <f>N20+N38</f>
        <v>1</v>
      </c>
      <c r="O13" s="23">
        <f>O20+O38</f>
        <v>1.6782855396399753E-2</v>
      </c>
    </row>
    <row r="14" spans="2:15" ht="13.5" thickTop="1"/>
    <row r="16" spans="2:15">
      <c r="B16" s="4" t="s">
        <v>618</v>
      </c>
      <c r="C16" s="12"/>
      <c r="D16" s="4"/>
      <c r="E16" s="4"/>
      <c r="F16" s="4"/>
      <c r="G16" s="4"/>
      <c r="H16" s="4"/>
      <c r="I16" s="4"/>
    </row>
    <row r="17" spans="2:15">
      <c r="B17" s="13" t="s">
        <v>619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21">
        <f>L17/$L$13</f>
        <v>0</v>
      </c>
      <c r="O17" s="21">
        <f>L17/'סיכום נכסי ההשקעה'!$C$48</f>
        <v>0</v>
      </c>
    </row>
    <row r="18" spans="2:15" ht="13.5" thickBot="1">
      <c r="B18" s="13" t="s">
        <v>620</v>
      </c>
      <c r="C18" s="14"/>
      <c r="D18" s="13"/>
      <c r="E18" s="13"/>
      <c r="F18" s="13"/>
      <c r="G18" s="13"/>
      <c r="H18" s="13"/>
      <c r="I18" s="13"/>
      <c r="J18" s="19">
        <f>J17</f>
        <v>0</v>
      </c>
      <c r="L18" s="19">
        <f>L17</f>
        <v>0</v>
      </c>
      <c r="N18" s="20">
        <f>N17</f>
        <v>0</v>
      </c>
      <c r="O18" s="20">
        <f>O17</f>
        <v>0</v>
      </c>
    </row>
    <row r="19" spans="2:15" ht="13.5" thickTop="1"/>
    <row r="20" spans="2:15" ht="13.5" thickBot="1">
      <c r="B20" s="4" t="s">
        <v>621</v>
      </c>
      <c r="C20" s="12"/>
      <c r="D20" s="4"/>
      <c r="E20" s="4"/>
      <c r="F20" s="4"/>
      <c r="G20" s="4"/>
      <c r="H20" s="4"/>
      <c r="I20" s="4"/>
      <c r="J20" s="22">
        <f>J18</f>
        <v>0</v>
      </c>
      <c r="L20" s="22">
        <f>L18</f>
        <v>0</v>
      </c>
      <c r="N20" s="23">
        <f>N18</f>
        <v>0</v>
      </c>
      <c r="O20" s="23">
        <f>O18</f>
        <v>0</v>
      </c>
    </row>
    <row r="21" spans="2:15" ht="13.5" thickTop="1"/>
    <row r="23" spans="2:15">
      <c r="B23" s="4" t="s">
        <v>622</v>
      </c>
      <c r="C23" s="12"/>
      <c r="D23" s="4"/>
      <c r="E23" s="4"/>
      <c r="F23" s="4"/>
      <c r="G23" s="4"/>
      <c r="H23" s="4"/>
      <c r="I23" s="4"/>
    </row>
    <row r="24" spans="2:15">
      <c r="B24" s="13" t="s">
        <v>623</v>
      </c>
      <c r="C24" s="14"/>
      <c r="D24" s="13"/>
      <c r="E24" s="13"/>
      <c r="F24" s="13"/>
      <c r="G24" s="13"/>
      <c r="H24" s="13"/>
      <c r="I24" s="13"/>
    </row>
    <row r="25" spans="2:15">
      <c r="B25" s="8" t="s">
        <v>624</v>
      </c>
      <c r="C25" s="15" t="s">
        <v>625</v>
      </c>
      <c r="D25" s="8" t="s">
        <v>296</v>
      </c>
      <c r="E25" s="18">
        <v>0</v>
      </c>
      <c r="F25" s="8" t="s">
        <v>351</v>
      </c>
      <c r="G25" s="18">
        <v>0</v>
      </c>
      <c r="H25" s="18">
        <v>0</v>
      </c>
      <c r="I25" s="8" t="s">
        <v>42</v>
      </c>
      <c r="J25" s="9">
        <v>6910</v>
      </c>
      <c r="K25" s="9">
        <v>381794.21</v>
      </c>
      <c r="L25" s="9">
        <v>26381.98</v>
      </c>
      <c r="N25" s="21">
        <f t="shared" ref="N25:N35" si="0">L25/$L$13</f>
        <v>0.14213224277920844</v>
      </c>
      <c r="O25" s="21">
        <f>L25/'סיכום נכסי ההשקעה'!$C$48</f>
        <v>2.3853848777294377E-3</v>
      </c>
    </row>
    <row r="26" spans="2:15">
      <c r="B26" s="8" t="s">
        <v>626</v>
      </c>
      <c r="C26" s="15" t="s">
        <v>627</v>
      </c>
      <c r="D26" s="8" t="s">
        <v>296</v>
      </c>
      <c r="E26" s="18">
        <v>0</v>
      </c>
      <c r="F26" s="8" t="s">
        <v>351</v>
      </c>
      <c r="G26" s="18">
        <v>0</v>
      </c>
      <c r="H26" s="18">
        <v>0</v>
      </c>
      <c r="I26" s="8" t="s">
        <v>47</v>
      </c>
      <c r="J26" s="9">
        <v>14269</v>
      </c>
      <c r="K26" s="9">
        <v>21107.47</v>
      </c>
      <c r="L26" s="9">
        <v>13263.47</v>
      </c>
      <c r="M26" s="10">
        <v>1.49E-2</v>
      </c>
      <c r="N26" s="21">
        <f t="shared" si="0"/>
        <v>7.1456605536610499E-2</v>
      </c>
      <c r="O26" s="21">
        <f>L26/'סיכום נכסי ההשקעה'!$C$48</f>
        <v>1.199245877838512E-3</v>
      </c>
    </row>
    <row r="27" spans="2:15">
      <c r="B27" s="8" t="s">
        <v>628</v>
      </c>
      <c r="C27" s="15" t="s">
        <v>629</v>
      </c>
      <c r="D27" s="8" t="s">
        <v>296</v>
      </c>
      <c r="E27" s="18">
        <v>0</v>
      </c>
      <c r="F27" s="8" t="s">
        <v>177</v>
      </c>
      <c r="G27" s="18">
        <v>0</v>
      </c>
      <c r="H27" s="18">
        <v>0</v>
      </c>
      <c r="I27" s="8" t="s">
        <v>42</v>
      </c>
      <c r="J27" s="9">
        <v>1269.3800000000001</v>
      </c>
      <c r="K27" s="9">
        <v>432985.43</v>
      </c>
      <c r="L27" s="9">
        <v>5496.23</v>
      </c>
      <c r="M27" s="10">
        <v>1.1999999999999999E-3</v>
      </c>
      <c r="N27" s="21">
        <f t="shared" si="0"/>
        <v>2.9610798610656543E-2</v>
      </c>
      <c r="O27" s="21">
        <f>L27/'סיכום נכסי ההשקעה'!$C$48</f>
        <v>4.969537512545634E-4</v>
      </c>
    </row>
    <row r="28" spans="2:15">
      <c r="B28" s="8" t="s">
        <v>630</v>
      </c>
      <c r="C28" s="15" t="s">
        <v>631</v>
      </c>
      <c r="D28" s="31" t="s">
        <v>424</v>
      </c>
      <c r="E28" s="18">
        <v>0</v>
      </c>
      <c r="F28" s="8" t="s">
        <v>351</v>
      </c>
      <c r="G28" s="18">
        <v>0</v>
      </c>
      <c r="H28" s="18">
        <v>0</v>
      </c>
      <c r="I28" s="8" t="s">
        <v>90</v>
      </c>
      <c r="J28" s="9">
        <v>30431.31</v>
      </c>
      <c r="K28" s="9">
        <v>38077.97</v>
      </c>
      <c r="L28" s="9">
        <v>11587.63</v>
      </c>
      <c r="M28" s="10">
        <v>5.9999999999999995E-4</v>
      </c>
      <c r="N28" s="21">
        <f t="shared" si="0"/>
        <v>6.2428060380442976E-2</v>
      </c>
      <c r="O28" s="21">
        <f>L28/'סיכום נכסי ההשקעה'!$C$48</f>
        <v>1.0477211100426869E-3</v>
      </c>
    </row>
    <row r="29" spans="2:15">
      <c r="B29" s="8" t="s">
        <v>632</v>
      </c>
      <c r="C29" s="15" t="s">
        <v>633</v>
      </c>
      <c r="D29" s="31" t="s">
        <v>424</v>
      </c>
      <c r="E29" s="18">
        <v>0</v>
      </c>
      <c r="F29" s="8" t="s">
        <v>351</v>
      </c>
      <c r="G29" s="18">
        <v>0</v>
      </c>
      <c r="H29" s="18">
        <v>0</v>
      </c>
      <c r="I29" s="8" t="s">
        <v>42</v>
      </c>
      <c r="J29" s="9">
        <v>70080</v>
      </c>
      <c r="K29" s="9">
        <v>46683.7</v>
      </c>
      <c r="L29" s="9">
        <v>32715.94</v>
      </c>
      <c r="M29" s="10">
        <v>0</v>
      </c>
      <c r="N29" s="21">
        <f t="shared" si="0"/>
        <v>0.17625629034780621</v>
      </c>
      <c r="O29" s="21">
        <f>L29/'סיכום נכסי ההשקעה'!$C$48</f>
        <v>2.9580838336130807E-3</v>
      </c>
    </row>
    <row r="30" spans="2:15">
      <c r="B30" s="8" t="s">
        <v>634</v>
      </c>
      <c r="C30" s="15" t="s">
        <v>635</v>
      </c>
      <c r="D30" s="8" t="s">
        <v>296</v>
      </c>
      <c r="E30" s="18">
        <v>0</v>
      </c>
      <c r="F30" s="8" t="s">
        <v>351</v>
      </c>
      <c r="G30" s="18">
        <v>0</v>
      </c>
      <c r="H30" s="18">
        <v>0</v>
      </c>
      <c r="I30" s="8" t="s">
        <v>42</v>
      </c>
      <c r="J30" s="9">
        <v>115814.07</v>
      </c>
      <c r="K30" s="9">
        <v>1216</v>
      </c>
      <c r="L30" s="9">
        <v>5524.76</v>
      </c>
      <c r="M30" s="10">
        <v>3.7000000000000002E-3</v>
      </c>
      <c r="N30" s="21">
        <f t="shared" si="0"/>
        <v>2.9764503256270364E-2</v>
      </c>
      <c r="O30" s="21">
        <f>L30/'סיכום נכסי ההשקעה'!$C$48</f>
        <v>4.9953335409565506E-4</v>
      </c>
    </row>
    <row r="31" spans="2:15">
      <c r="B31" s="8" t="s">
        <v>636</v>
      </c>
      <c r="C31" s="15" t="s">
        <v>637</v>
      </c>
      <c r="D31" s="8" t="s">
        <v>296</v>
      </c>
      <c r="E31" s="18">
        <v>0</v>
      </c>
      <c r="F31" s="8" t="s">
        <v>351</v>
      </c>
      <c r="G31" s="18">
        <v>0</v>
      </c>
      <c r="H31" s="18">
        <v>0</v>
      </c>
      <c r="I31" s="8" t="s">
        <v>43</v>
      </c>
      <c r="J31" s="9">
        <v>24766</v>
      </c>
      <c r="K31" s="9">
        <v>877284</v>
      </c>
      <c r="L31" s="9">
        <v>7089.03</v>
      </c>
      <c r="M31" s="10">
        <v>8.9999999999999998E-4</v>
      </c>
      <c r="N31" s="21">
        <f t="shared" si="0"/>
        <v>3.8191967889790381E-2</v>
      </c>
      <c r="O31" s="21">
        <f>L31/'סיכום נכסי ההשקעה'!$C$48</f>
        <v>6.4097027439829449E-4</v>
      </c>
    </row>
    <row r="32" spans="2:15">
      <c r="B32" s="8" t="s">
        <v>638</v>
      </c>
      <c r="C32" s="15" t="s">
        <v>639</v>
      </c>
      <c r="D32" s="31" t="s">
        <v>424</v>
      </c>
      <c r="E32" s="18">
        <v>0</v>
      </c>
      <c r="F32" s="8" t="s">
        <v>351</v>
      </c>
      <c r="G32" s="18">
        <v>0</v>
      </c>
      <c r="H32" s="18">
        <v>0</v>
      </c>
      <c r="I32" s="8" t="s">
        <v>90</v>
      </c>
      <c r="J32" s="9">
        <v>36125.43</v>
      </c>
      <c r="K32" s="9">
        <v>54608.160000000003</v>
      </c>
      <c r="L32" s="9">
        <v>19727.43</v>
      </c>
      <c r="M32" s="10">
        <v>2.2200000000000001E-2</v>
      </c>
      <c r="N32" s="21">
        <f t="shared" si="0"/>
        <v>0.10628102478168204</v>
      </c>
      <c r="O32" s="21">
        <f>L32/'סיכום נכסי ההשקעה'!$C$48</f>
        <v>1.7836990702921481E-3</v>
      </c>
    </row>
    <row r="33" spans="2:15">
      <c r="B33" s="8" t="s">
        <v>640</v>
      </c>
      <c r="C33" s="15" t="s">
        <v>641</v>
      </c>
      <c r="D33" s="31" t="s">
        <v>424</v>
      </c>
      <c r="E33" s="18">
        <v>0</v>
      </c>
      <c r="F33" s="8" t="s">
        <v>177</v>
      </c>
      <c r="G33" s="18">
        <v>0</v>
      </c>
      <c r="H33" s="18">
        <v>0</v>
      </c>
      <c r="I33" s="8" t="s">
        <v>90</v>
      </c>
      <c r="J33" s="9">
        <v>42680</v>
      </c>
      <c r="K33" s="9">
        <v>84795.65</v>
      </c>
      <c r="L33" s="9">
        <v>36190.78</v>
      </c>
      <c r="M33" s="10">
        <v>0</v>
      </c>
      <c r="N33" s="21">
        <f t="shared" si="0"/>
        <v>0.19497690201148363</v>
      </c>
      <c r="O33" s="21">
        <f>L33/'סיכום נכסי ההשקעה'!$C$48</f>
        <v>3.2722691520967336E-3</v>
      </c>
    </row>
    <row r="34" spans="2:15">
      <c r="B34" s="8" t="s">
        <v>642</v>
      </c>
      <c r="C34" s="15" t="s">
        <v>643</v>
      </c>
      <c r="D34" s="31" t="s">
        <v>424</v>
      </c>
      <c r="E34" s="18">
        <v>0</v>
      </c>
      <c r="F34" s="8" t="s">
        <v>351</v>
      </c>
      <c r="G34" s="18">
        <v>0</v>
      </c>
      <c r="H34" s="18">
        <v>0</v>
      </c>
      <c r="I34" s="8" t="s">
        <v>90</v>
      </c>
      <c r="J34" s="9">
        <v>19285</v>
      </c>
      <c r="K34" s="9">
        <v>43360.92</v>
      </c>
      <c r="L34" s="9">
        <v>8362.15</v>
      </c>
      <c r="M34" s="10">
        <v>2.0000000000000001E-4</v>
      </c>
      <c r="N34" s="21">
        <f t="shared" si="0"/>
        <v>4.5050869341730901E-2</v>
      </c>
      <c r="O34" s="21">
        <f>L34/'סיכום נכסי ההשקעה'!$C$48</f>
        <v>7.5608222564436858E-4</v>
      </c>
    </row>
    <row r="35" spans="2:15">
      <c r="B35" s="8" t="s">
        <v>644</v>
      </c>
      <c r="C35" s="15" t="s">
        <v>645</v>
      </c>
      <c r="D35" s="8" t="s">
        <v>296</v>
      </c>
      <c r="E35" s="18">
        <v>0</v>
      </c>
      <c r="F35" s="8" t="s">
        <v>351</v>
      </c>
      <c r="G35" s="18">
        <v>0</v>
      </c>
      <c r="H35" s="18">
        <v>0</v>
      </c>
      <c r="I35" s="8" t="s">
        <v>42</v>
      </c>
      <c r="J35" s="9">
        <v>34613.07</v>
      </c>
      <c r="K35" s="9">
        <v>55690.91</v>
      </c>
      <c r="L35" s="9">
        <v>19276.330000000002</v>
      </c>
      <c r="M35" s="10">
        <v>0</v>
      </c>
      <c r="N35" s="21">
        <f t="shared" si="0"/>
        <v>0.10385073506431812</v>
      </c>
      <c r="O35" s="21">
        <f>L35/'סיכום נכסי ההשקעה'!$C$48</f>
        <v>1.7429118693942721E-3</v>
      </c>
    </row>
    <row r="36" spans="2:15" ht="13.5" thickBot="1">
      <c r="B36" s="13" t="s">
        <v>646</v>
      </c>
      <c r="C36" s="14"/>
      <c r="D36" s="13"/>
      <c r="E36" s="13"/>
      <c r="F36" s="13"/>
      <c r="G36" s="13"/>
      <c r="H36" s="13"/>
      <c r="I36" s="13"/>
      <c r="J36" s="19">
        <f>SUM(J25:J35)</f>
        <v>396243.26</v>
      </c>
      <c r="L36" s="19">
        <f>SUM(L25:L35)</f>
        <v>185615.72999999998</v>
      </c>
      <c r="N36" s="20">
        <f>SUM(N25:N35)</f>
        <v>1</v>
      </c>
      <c r="O36" s="20">
        <f>SUM(O25:O35)</f>
        <v>1.6782855396399753E-2</v>
      </c>
    </row>
    <row r="37" spans="2:15" ht="13.5" thickTop="1"/>
    <row r="38" spans="2:15" ht="13.5" thickBot="1">
      <c r="B38" s="4" t="s">
        <v>647</v>
      </c>
      <c r="C38" s="12"/>
      <c r="D38" s="4"/>
      <c r="E38" s="4"/>
      <c r="F38" s="4"/>
      <c r="G38" s="4"/>
      <c r="H38" s="4"/>
      <c r="I38" s="4"/>
      <c r="J38" s="22">
        <f>J36</f>
        <v>396243.26</v>
      </c>
      <c r="L38" s="22">
        <f>L36</f>
        <v>185615.72999999998</v>
      </c>
      <c r="N38" s="23">
        <f>N36</f>
        <v>1</v>
      </c>
      <c r="O38" s="23">
        <f>O36</f>
        <v>1.6782855396399753E-2</v>
      </c>
    </row>
    <row r="39" spans="2:15" ht="13.5" thickTop="1"/>
    <row r="42" spans="2:15">
      <c r="B42" s="8" t="s">
        <v>109</v>
      </c>
      <c r="C42" s="15"/>
      <c r="D42" s="8"/>
      <c r="E42" s="8"/>
      <c r="F42" s="8"/>
      <c r="G42" s="8"/>
      <c r="H42" s="8"/>
      <c r="I42" s="8"/>
    </row>
    <row r="46" spans="2:15">
      <c r="B46" s="2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6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2" spans="2:12" ht="18">
      <c r="B2" s="1" t="s">
        <v>0</v>
      </c>
    </row>
    <row r="4" spans="2:12" ht="18">
      <c r="B4" s="1" t="s">
        <v>648</v>
      </c>
    </row>
    <row r="6" spans="2:12">
      <c r="B6" s="2" t="s">
        <v>2</v>
      </c>
    </row>
    <row r="9" spans="2:12">
      <c r="B9" s="4" t="s">
        <v>73</v>
      </c>
      <c r="C9" s="4" t="s">
        <v>74</v>
      </c>
      <c r="D9" s="4" t="s">
        <v>111</v>
      </c>
      <c r="E9" s="4" t="s">
        <v>159</v>
      </c>
      <c r="F9" s="4" t="s">
        <v>78</v>
      </c>
      <c r="G9" s="4" t="s">
        <v>114</v>
      </c>
      <c r="H9" s="4" t="s">
        <v>41</v>
      </c>
      <c r="I9" s="4" t="s">
        <v>81</v>
      </c>
      <c r="J9" s="4" t="s">
        <v>115</v>
      </c>
      <c r="K9" s="4" t="s">
        <v>116</v>
      </c>
      <c r="L9" s="4" t="s">
        <v>83</v>
      </c>
    </row>
    <row r="10" spans="2:12">
      <c r="B10" s="5"/>
      <c r="C10" s="5"/>
      <c r="D10" s="5"/>
      <c r="E10" s="5"/>
      <c r="F10" s="5"/>
      <c r="G10" s="5" t="s">
        <v>119</v>
      </c>
      <c r="H10" s="5" t="s">
        <v>120</v>
      </c>
      <c r="I10" s="5" t="s">
        <v>85</v>
      </c>
      <c r="J10" s="5" t="s">
        <v>84</v>
      </c>
      <c r="K10" s="5" t="s">
        <v>84</v>
      </c>
      <c r="L10" s="5" t="s">
        <v>84</v>
      </c>
    </row>
    <row r="13" spans="2:12" ht="13.5" thickBot="1">
      <c r="B13" s="4" t="s">
        <v>649</v>
      </c>
      <c r="C13" s="12"/>
      <c r="D13" s="4"/>
      <c r="E13" s="4"/>
      <c r="F13" s="4"/>
      <c r="G13" s="22">
        <f>G21+G28</f>
        <v>0.03</v>
      </c>
      <c r="I13" s="22">
        <f>I21+I28</f>
        <v>0</v>
      </c>
      <c r="K13" s="23">
        <f>K21+K28</f>
        <v>1</v>
      </c>
      <c r="L13" s="23">
        <f>L21+L28</f>
        <v>0</v>
      </c>
    </row>
    <row r="14" spans="2:12" ht="13.5" thickTop="1"/>
    <row r="16" spans="2:12">
      <c r="B16" s="4" t="s">
        <v>650</v>
      </c>
      <c r="C16" s="12"/>
      <c r="D16" s="4"/>
      <c r="E16" s="4"/>
      <c r="F16" s="4"/>
    </row>
    <row r="17" spans="2:12">
      <c r="B17" s="13" t="s">
        <v>650</v>
      </c>
      <c r="C17" s="14"/>
      <c r="D17" s="13"/>
      <c r="E17" s="13"/>
      <c r="F17" s="13"/>
    </row>
    <row r="18" spans="2:12">
      <c r="B18" s="8" t="s">
        <v>651</v>
      </c>
      <c r="C18" s="15">
        <v>1120906</v>
      </c>
      <c r="D18" s="8" t="s">
        <v>125</v>
      </c>
      <c r="E18" s="8" t="s">
        <v>235</v>
      </c>
      <c r="F18" s="8" t="s">
        <v>90</v>
      </c>
      <c r="G18" s="9">
        <v>0.03</v>
      </c>
      <c r="H18" s="9">
        <v>18</v>
      </c>
      <c r="I18" s="9">
        <v>0</v>
      </c>
      <c r="J18" s="10">
        <v>0</v>
      </c>
      <c r="K18" s="37">
        <v>1</v>
      </c>
      <c r="L18" s="10">
        <f>I18/'סיכום נכסי ההשקעה'!$C$48</f>
        <v>0</v>
      </c>
    </row>
    <row r="19" spans="2:12" ht="13.5" thickBot="1">
      <c r="B19" s="13" t="s">
        <v>652</v>
      </c>
      <c r="C19" s="14"/>
      <c r="D19" s="13"/>
      <c r="E19" s="13"/>
      <c r="F19" s="13"/>
      <c r="G19" s="19">
        <f>G18</f>
        <v>0.03</v>
      </c>
      <c r="I19" s="19">
        <f>I18</f>
        <v>0</v>
      </c>
      <c r="K19" s="20">
        <f>K18</f>
        <v>1</v>
      </c>
      <c r="L19" s="20">
        <f>L18</f>
        <v>0</v>
      </c>
    </row>
    <row r="20" spans="2:12" ht="13.5" thickTop="1"/>
    <row r="21" spans="2:12" ht="13.5" thickBot="1">
      <c r="B21" s="4" t="s">
        <v>652</v>
      </c>
      <c r="C21" s="12"/>
      <c r="D21" s="4"/>
      <c r="E21" s="4"/>
      <c r="F21" s="4"/>
      <c r="G21" s="22">
        <f>G19</f>
        <v>0.03</v>
      </c>
      <c r="I21" s="22">
        <f>I19</f>
        <v>0</v>
      </c>
      <c r="K21" s="23">
        <f>K19</f>
        <v>1</v>
      </c>
      <c r="L21" s="23">
        <f>L19</f>
        <v>0</v>
      </c>
    </row>
    <row r="22" spans="2:12" ht="13.5" thickTop="1"/>
    <row r="24" spans="2:12">
      <c r="B24" s="4" t="s">
        <v>653</v>
      </c>
      <c r="C24" s="12"/>
      <c r="D24" s="4"/>
      <c r="E24" s="4"/>
      <c r="F24" s="4"/>
    </row>
    <row r="25" spans="2:12">
      <c r="B25" s="13" t="s">
        <v>653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21">
        <v>0</v>
      </c>
      <c r="L25" s="33">
        <f>I25/'סיכום נכסי ההשקעה'!$C$48</f>
        <v>0</v>
      </c>
    </row>
    <row r="26" spans="2:12" ht="13.5" thickBot="1">
      <c r="B26" s="13" t="s">
        <v>654</v>
      </c>
      <c r="C26" s="14"/>
      <c r="D26" s="13"/>
      <c r="E26" s="13"/>
      <c r="F26" s="13"/>
      <c r="G26" s="19">
        <f>G25</f>
        <v>0</v>
      </c>
      <c r="I26" s="19">
        <f>I25</f>
        <v>0</v>
      </c>
      <c r="K26" s="20">
        <f>K25</f>
        <v>0</v>
      </c>
      <c r="L26" s="20">
        <f>L25</f>
        <v>0</v>
      </c>
    </row>
    <row r="27" spans="2:12" ht="13.5" thickTop="1"/>
    <row r="28" spans="2:12" ht="13.5" thickBot="1">
      <c r="B28" s="4" t="s">
        <v>654</v>
      </c>
      <c r="C28" s="12"/>
      <c r="D28" s="4"/>
      <c r="E28" s="4"/>
      <c r="F28" s="4"/>
      <c r="G28" s="22">
        <f>G26</f>
        <v>0</v>
      </c>
      <c r="I28" s="22">
        <f>I26</f>
        <v>0</v>
      </c>
      <c r="K28" s="23">
        <f>K26</f>
        <v>0</v>
      </c>
      <c r="L28" s="23">
        <f>L26</f>
        <v>0</v>
      </c>
    </row>
    <row r="29" spans="2:12" ht="13.5" thickTop="1"/>
    <row r="32" spans="2:12">
      <c r="B32" s="8" t="s">
        <v>109</v>
      </c>
      <c r="C32" s="15"/>
      <c r="D32" s="8"/>
      <c r="E32" s="8"/>
      <c r="F32" s="8"/>
    </row>
    <row r="36" spans="2:2">
      <c r="B36" s="2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B9C6057-80FE-41B2-8958-2DB6353FCECA}"/>
</file>

<file path=customXml/itemProps2.xml><?xml version="1.0" encoding="utf-8"?>
<ds:datastoreItem xmlns:ds="http://schemas.openxmlformats.org/officeDocument/2006/customXml" ds:itemID="{6254555A-9213-4410-9EFA-BCCC142A5F07}"/>
</file>

<file path=customXml/itemProps3.xml><?xml version="1.0" encoding="utf-8"?>
<ds:datastoreItem xmlns:ds="http://schemas.openxmlformats.org/officeDocument/2006/customXml" ds:itemID="{A5F71B7C-EF8F-4191-9266-1B284514FE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31</vt:i4>
      </vt:variant>
    </vt:vector>
  </HeadingPairs>
  <TitlesOfParts>
    <vt:vector size="31" baseType="lpstr">
      <vt:lpstr>סיכום נכסי ההשקעה</vt:lpstr>
      <vt:lpstr>מזומנים</vt:lpstr>
      <vt:lpstr>התחייבות ממשלתיות</vt:lpstr>
      <vt:lpstr>תעודות חוב מסחריות</vt:lpstr>
      <vt:lpstr>אגח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השקעה בחברות מוחזקות</vt:lpstr>
      <vt:lpstr>השקעות אחרות</vt:lpstr>
      <vt:lpstr>התחייבויות להשקעה</vt:lpstr>
      <vt:lpstr>עלות מתואמת - אגח קונצרני סחיר</vt:lpstr>
      <vt:lpstr>עלות מתואמת - אגח קונצרני לס</vt:lpstr>
      <vt:lpstr>עלות מתואמת - מסגרות אשראי מנוצ</vt:lpstr>
      <vt:lpstr>גיליון1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 Ishach</dc:creator>
  <cp:lastModifiedBy>Arnon Ishach</cp:lastModifiedBy>
  <dcterms:created xsi:type="dcterms:W3CDTF">2015-10-15T10:48:49Z</dcterms:created>
  <dcterms:modified xsi:type="dcterms:W3CDTF">2015-10-19T10:40:09Z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