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Anx-I-Sem" sheetId="1" r:id="rId1"/>
  </sheets>
  <externalReferences>
    <externalReference r:id="rId2"/>
  </externalReferences>
  <definedNames>
    <definedName name="_xlnm.Print_Area" localSheetId="0">'Anx-I-Sem'!#REF!,'Anx-I-Sem'!#REF!,'Anx-I-Sem'!$A$2:$L$30,'Anx-I-Sem'!$A$33:$K$60,'Anx-I-Sem'!#REF!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C17" i="1" l="1"/>
  <c r="C15" i="1" l="1"/>
  <c r="E15" i="1"/>
  <c r="H15" i="1"/>
  <c r="H14" i="1"/>
  <c r="L52" i="1" l="1"/>
  <c r="I50" i="1"/>
  <c r="H50" i="1"/>
  <c r="G50" i="1"/>
  <c r="E50" i="1"/>
  <c r="C50" i="1"/>
  <c r="K49" i="1"/>
  <c r="L49" i="1" s="1"/>
  <c r="K48" i="1"/>
  <c r="L48" i="1" s="1"/>
  <c r="K47" i="1"/>
  <c r="L47" i="1" s="1"/>
  <c r="K46" i="1"/>
  <c r="L46" i="1" s="1"/>
  <c r="K45" i="1"/>
  <c r="L45" i="1" s="1"/>
  <c r="K44" i="1"/>
  <c r="K14" i="1" s="1"/>
  <c r="K43" i="1"/>
  <c r="L43" i="1" s="1"/>
  <c r="K42" i="1"/>
  <c r="F50" i="1"/>
  <c r="J50" i="1"/>
  <c r="K39" i="1"/>
  <c r="K9" i="1" s="1"/>
  <c r="G20" i="1"/>
  <c r="F20" i="1"/>
  <c r="E20" i="1"/>
  <c r="J18" i="1"/>
  <c r="I17" i="1"/>
  <c r="B16" i="1"/>
  <c r="J16" i="1" s="1"/>
  <c r="L16" i="1" s="1"/>
  <c r="J15" i="1"/>
  <c r="B14" i="1"/>
  <c r="J13" i="1"/>
  <c r="B12" i="1"/>
  <c r="J12" i="1" s="1"/>
  <c r="J11" i="1"/>
  <c r="B9" i="1"/>
  <c r="J8" i="1"/>
  <c r="J17" i="1" l="1"/>
  <c r="L17" i="1" s="1"/>
  <c r="J14" i="1"/>
  <c r="L14" i="1" s="1"/>
  <c r="K13" i="1"/>
  <c r="L13" i="1" s="1"/>
  <c r="H20" i="1"/>
  <c r="D20" i="1"/>
  <c r="L44" i="1"/>
  <c r="K41" i="1"/>
  <c r="K11" i="1" s="1"/>
  <c r="L11" i="1" s="1"/>
  <c r="C20" i="1"/>
  <c r="L8" i="1"/>
  <c r="L18" i="1"/>
  <c r="J19" i="1"/>
  <c r="L42" i="1"/>
  <c r="K12" i="1"/>
  <c r="L12" i="1" s="1"/>
  <c r="B20" i="1"/>
  <c r="J9" i="1"/>
  <c r="L15" i="1"/>
  <c r="I20" i="1"/>
  <c r="B50" i="1"/>
  <c r="K40" i="1"/>
  <c r="J10" i="1"/>
  <c r="L39" i="1"/>
  <c r="L41" i="1" l="1"/>
  <c r="L40" i="1"/>
  <c r="K10" i="1"/>
  <c r="K20" i="1" s="1"/>
  <c r="K50" i="1"/>
  <c r="L19" i="1"/>
  <c r="L9" i="1"/>
  <c r="J20" i="1"/>
  <c r="L10" i="1" l="1"/>
  <c r="L20" i="1" s="1"/>
  <c r="L50" i="1"/>
  <c r="L53" i="1"/>
  <c r="L51" i="1"/>
</calcChain>
</file>

<file path=xl/sharedStrings.xml><?xml version="1.0" encoding="utf-8"?>
<sst xmlns="http://schemas.openxmlformats.org/spreadsheetml/2006/main" count="73" uniqueCount="48">
  <si>
    <t>ENTIDAD:</t>
  </si>
  <si>
    <t>SI A JUNIO</t>
  </si>
  <si>
    <t xml:space="preserve">Contador General </t>
  </si>
  <si>
    <t>Gerente de Administración y Finanzas</t>
  </si>
  <si>
    <t xml:space="preserve">Mat. Nº </t>
  </si>
  <si>
    <t>o cargo equivalente</t>
  </si>
  <si>
    <t xml:space="preserve">Sello y Firma </t>
  </si>
  <si>
    <t>SALDOS INICIALES</t>
  </si>
  <si>
    <t>SALDOS FINALES</t>
  </si>
  <si>
    <t>VALOR NETO</t>
  </si>
  <si>
    <t>Debe ser actualizado por Patrimonio</t>
  </si>
  <si>
    <t>Anexo Nº 05</t>
  </si>
  <si>
    <t>PROPIEDADES, PLANTA Y EQUIPO / INMUEBLES, MOBILIARIO Y EQUIPO</t>
  </si>
  <si>
    <t>CLASE  DE  ACTIVOS</t>
  </si>
  <si>
    <t>ADICIONES AL COSTO</t>
  </si>
  <si>
    <t>TRANSFERENCIAS RECIBIDAS</t>
  </si>
  <si>
    <t>RETIROS O VENTAS</t>
  </si>
  <si>
    <t>REVALUACIÓN</t>
  </si>
  <si>
    <t>DESVALORIZACIÓN</t>
  </si>
  <si>
    <t>RECLASIFICACIÓN</t>
  </si>
  <si>
    <t>AJUSTES</t>
  </si>
  <si>
    <t>DEPRECIACIÓN ACUMULADA</t>
  </si>
  <si>
    <t>Terrenos</t>
  </si>
  <si>
    <t>Edificios y Otras Construcciones</t>
  </si>
  <si>
    <t>Maquinaria y Equipos de Explotación</t>
  </si>
  <si>
    <t>Unidades de Transporte</t>
  </si>
  <si>
    <t>Muebles y Enseres</t>
  </si>
  <si>
    <t>Equipos de Computo</t>
  </si>
  <si>
    <t>Equipos Diversos (excepto equipos de computo)</t>
  </si>
  <si>
    <t>Herramientas y Unidades de Reemplazo</t>
  </si>
  <si>
    <t>Unidades por Recibir</t>
  </si>
  <si>
    <t>Construcciones y Obras en Curso</t>
  </si>
  <si>
    <t>Deterioro de Activos</t>
  </si>
  <si>
    <t>Otros (Anticipos por Varizaciones de Obras)</t>
  </si>
  <si>
    <t>Otros</t>
  </si>
  <si>
    <t>TOTAL ACTIVO FIJO</t>
  </si>
  <si>
    <t>Anexo Nº 06</t>
  </si>
  <si>
    <t>DEPRECIACIÓN ACUMULADA DE PROPIEDADES, PLANTA Y EQUIPO</t>
  </si>
  <si>
    <t>CLASE  DE  ACTIVO FIJO</t>
  </si>
  <si>
    <t>DEPRECIACIÓN</t>
  </si>
  <si>
    <t>TRANSFERENC. RECIBIDAS</t>
  </si>
  <si>
    <t>CARGO A RESULTADOS</t>
  </si>
  <si>
    <t xml:space="preserve">CARGO AL COSTO </t>
  </si>
  <si>
    <t>Dif</t>
  </si>
  <si>
    <t>Edificaciones</t>
  </si>
  <si>
    <t>Maquinarias y Equipos de Explotación</t>
  </si>
  <si>
    <t xml:space="preserve">     TOTAL</t>
  </si>
  <si>
    <t>Al 30 de Junio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</si>
</sst>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[$€]\ * #,##0.00_);_([$€]\ * \(#,##0.00\);_([$€]\ * &quot;-&quot;??_);_(@_)"/>
    <numFmt numFmtId="165" formatCode="_(* #,##0.00_);_(* \(#,##0.00\);_(* &quot;-&quot;??_);_(@_)"/>
    <numFmt numFmtId="166" formatCode="_(* #,##0_);_(* \(#,##0\);_(* &quot;-&quot;??_);_(@_)"/>
  </numFmts>
  <fonts count="17" x14ac:knownFonts="1">
    <font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sz val="10"/>
      <color rgb="FFC00000"/>
      <name val="Arial"/>
      <family val="2"/>
    </font>
    <font>
      <sz val="10"/>
      <color rgb="FF0000FF"/>
      <name val="Arial"/>
      <family val="2"/>
    </font>
    <font>
      <sz val="10"/>
      <color rgb="FF00660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164" fontId="0" fillId="0" borderId="0"/>
    <xf numFmtId="165" fontId="2" fillId="0" borderId="0" applyFont="0" applyFill="0" applyBorder="0" applyAlignment="0" applyProtection="0"/>
  </cellStyleXfs>
  <cellXfs count="75">
    <xf numFmtId="164" fontId="0" fillId="0" borderId="0" xfId="0"/>
    <xf numFmtId="164" fontId="2" fillId="0" borderId="0" xfId="0" applyFont="1"/>
    <xf numFmtId="164" fontId="1" fillId="0" borderId="0" xfId="0" applyFont="1" applyAlignment="1">
      <alignment horizontal="right"/>
    </xf>
    <xf numFmtId="164" fontId="2" fillId="2" borderId="0" xfId="0" applyFont="1" applyFill="1"/>
    <xf numFmtId="164" fontId="5" fillId="0" borderId="1" xfId="0" applyFont="1" applyBorder="1" applyAlignment="1">
      <alignment horizontal="right"/>
    </xf>
    <xf numFmtId="164" fontId="2" fillId="0" borderId="0" xfId="0" applyFont="1" applyBorder="1"/>
    <xf numFmtId="166" fontId="2" fillId="0" borderId="2" xfId="0" applyNumberFormat="1" applyFont="1" applyBorder="1"/>
    <xf numFmtId="165" fontId="2" fillId="0" borderId="0" xfId="1" applyFont="1"/>
    <xf numFmtId="164" fontId="4" fillId="0" borderId="0" xfId="0" applyFont="1"/>
    <xf numFmtId="164" fontId="10" fillId="0" borderId="0" xfId="0" applyFont="1"/>
    <xf numFmtId="164" fontId="1" fillId="0" borderId="0" xfId="0" applyFont="1" applyAlignment="1">
      <alignment horizontal="center"/>
    </xf>
    <xf numFmtId="164" fontId="2" fillId="0" borderId="0" xfId="0" applyFont="1" applyAlignment="1">
      <alignment horizontal="left"/>
    </xf>
    <xf numFmtId="164" fontId="11" fillId="0" borderId="0" xfId="0" applyFont="1" applyBorder="1" applyAlignment="1">
      <alignment horizontal="left" vertical="center"/>
    </xf>
    <xf numFmtId="164" fontId="1" fillId="0" borderId="0" xfId="0" applyFont="1" applyBorder="1" applyAlignment="1">
      <alignment horizontal="left"/>
    </xf>
    <xf numFmtId="164" fontId="0" fillId="2" borderId="0" xfId="0" applyFill="1"/>
    <xf numFmtId="164" fontId="1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4" xfId="0" applyFont="1" applyBorder="1"/>
    <xf numFmtId="166" fontId="6" fillId="0" borderId="5" xfId="1" applyNumberFormat="1" applyFont="1" applyBorder="1"/>
    <xf numFmtId="166" fontId="2" fillId="0" borderId="5" xfId="0" applyNumberFormat="1" applyFont="1" applyFill="1" applyBorder="1"/>
    <xf numFmtId="166" fontId="2" fillId="0" borderId="5" xfId="0" applyNumberFormat="1" applyFont="1" applyBorder="1"/>
    <xf numFmtId="166" fontId="2" fillId="0" borderId="10" xfId="0" applyNumberFormat="1" applyFont="1" applyBorder="1"/>
    <xf numFmtId="164" fontId="2" fillId="0" borderId="11" xfId="0" applyFont="1" applyBorder="1"/>
    <xf numFmtId="166" fontId="6" fillId="0" borderId="2" xfId="1" applyNumberFormat="1" applyFont="1" applyBorder="1"/>
    <xf numFmtId="166" fontId="7" fillId="0" borderId="2" xfId="0" applyNumberFormat="1" applyFont="1" applyFill="1" applyBorder="1"/>
    <xf numFmtId="166" fontId="2" fillId="0" borderId="2" xfId="0" applyNumberFormat="1" applyFont="1" applyFill="1" applyBorder="1"/>
    <xf numFmtId="166" fontId="2" fillId="0" borderId="12" xfId="0" applyNumberFormat="1" applyFont="1" applyFill="1" applyBorder="1"/>
    <xf numFmtId="166" fontId="2" fillId="0" borderId="0" xfId="0" quotePrefix="1" applyNumberFormat="1" applyFont="1" applyFill="1" applyBorder="1"/>
    <xf numFmtId="166" fontId="2" fillId="0" borderId="2" xfId="0" quotePrefix="1" applyNumberFormat="1" applyFont="1" applyFill="1" applyBorder="1"/>
    <xf numFmtId="166" fontId="3" fillId="0" borderId="12" xfId="0" applyNumberFormat="1" applyFont="1" applyFill="1" applyBorder="1"/>
    <xf numFmtId="166" fontId="2" fillId="0" borderId="0" xfId="0" applyNumberFormat="1" applyFont="1" applyBorder="1"/>
    <xf numFmtId="166" fontId="2" fillId="0" borderId="12" xfId="1" applyNumberFormat="1" applyFont="1" applyFill="1" applyBorder="1"/>
    <xf numFmtId="166" fontId="2" fillId="0" borderId="13" xfId="0" applyNumberFormat="1" applyFont="1" applyBorder="1"/>
    <xf numFmtId="166" fontId="2" fillId="0" borderId="14" xfId="0" applyNumberFormat="1" applyFont="1" applyBorder="1"/>
    <xf numFmtId="164" fontId="1" fillId="3" borderId="15" xfId="0" applyFont="1" applyFill="1" applyBorder="1" applyAlignment="1">
      <alignment horizontal="center"/>
    </xf>
    <xf numFmtId="166" fontId="6" fillId="3" borderId="16" xfId="1" applyNumberFormat="1" applyFont="1" applyFill="1" applyBorder="1"/>
    <xf numFmtId="166" fontId="2" fillId="3" borderId="16" xfId="1" applyNumberFormat="1" applyFont="1" applyFill="1" applyBorder="1"/>
    <xf numFmtId="166" fontId="2" fillId="3" borderId="17" xfId="0" applyNumberFormat="1" applyFont="1" applyFill="1" applyBorder="1"/>
    <xf numFmtId="166" fontId="2" fillId="3" borderId="8" xfId="0" applyNumberFormat="1" applyFont="1" applyFill="1" applyBorder="1"/>
    <xf numFmtId="165" fontId="2" fillId="0" borderId="0" xfId="0" applyNumberFormat="1" applyFont="1" applyFill="1"/>
    <xf numFmtId="165" fontId="2" fillId="0" borderId="0" xfId="0" applyNumberFormat="1" applyFont="1"/>
    <xf numFmtId="164" fontId="2" fillId="0" borderId="0" xfId="0" applyFont="1" applyFill="1"/>
    <xf numFmtId="43" fontId="2" fillId="0" borderId="0" xfId="0" applyNumberFormat="1" applyFont="1"/>
    <xf numFmtId="164" fontId="15" fillId="0" borderId="0" xfId="0" applyFont="1" applyAlignment="1">
      <alignment horizontal="center"/>
    </xf>
    <xf numFmtId="166" fontId="2" fillId="0" borderId="0" xfId="0" applyNumberFormat="1" applyFont="1"/>
    <xf numFmtId="164" fontId="12" fillId="3" borderId="16" xfId="0" applyFont="1" applyFill="1" applyBorder="1" applyAlignment="1">
      <alignment horizontal="center" vertical="center" wrapText="1"/>
    </xf>
    <xf numFmtId="166" fontId="2" fillId="0" borderId="2" xfId="1" applyNumberFormat="1" applyFont="1" applyFill="1" applyBorder="1"/>
    <xf numFmtId="166" fontId="2" fillId="0" borderId="10" xfId="1" applyNumberFormat="1" applyFont="1" applyBorder="1"/>
    <xf numFmtId="166" fontId="15" fillId="0" borderId="0" xfId="0" applyNumberFormat="1" applyFont="1"/>
    <xf numFmtId="166" fontId="2" fillId="0" borderId="14" xfId="1" applyNumberFormat="1" applyFont="1" applyBorder="1"/>
    <xf numFmtId="166" fontId="8" fillId="3" borderId="16" xfId="1" applyNumberFormat="1" applyFont="1" applyFill="1" applyBorder="1"/>
    <xf numFmtId="166" fontId="1" fillId="3" borderId="16" xfId="1" applyNumberFormat="1" applyFont="1" applyFill="1" applyBorder="1"/>
    <xf numFmtId="166" fontId="1" fillId="3" borderId="19" xfId="1" applyNumberFormat="1" applyFont="1" applyFill="1" applyBorder="1"/>
    <xf numFmtId="164" fontId="2" fillId="0" borderId="20" xfId="0" applyFont="1" applyBorder="1"/>
    <xf numFmtId="166" fontId="2" fillId="0" borderId="20" xfId="0" applyNumberFormat="1" applyFont="1" applyBorder="1"/>
    <xf numFmtId="166" fontId="16" fillId="0" borderId="0" xfId="0" applyNumberFormat="1" applyFont="1"/>
    <xf numFmtId="166" fontId="2" fillId="0" borderId="0" xfId="1" applyNumberFormat="1" applyFont="1" applyBorder="1"/>
    <xf numFmtId="165" fontId="9" fillId="0" borderId="0" xfId="1" applyFont="1"/>
    <xf numFmtId="164" fontId="1" fillId="0" borderId="0" xfId="0" applyFont="1" applyBorder="1"/>
    <xf numFmtId="166" fontId="6" fillId="0" borderId="2" xfId="1" applyNumberFormat="1" applyFont="1" applyFill="1" applyBorder="1"/>
    <xf numFmtId="164" fontId="4" fillId="0" borderId="0" xfId="0" applyFont="1" applyAlignment="1">
      <alignment horizontal="center"/>
    </xf>
    <xf numFmtId="164" fontId="11" fillId="3" borderId="6" xfId="0" applyFont="1" applyFill="1" applyBorder="1" applyAlignment="1">
      <alignment horizontal="center" vertical="center" wrapText="1"/>
    </xf>
    <xf numFmtId="164" fontId="2" fillId="3" borderId="8" xfId="0" applyFont="1" applyFill="1" applyBorder="1" applyAlignment="1">
      <alignment horizontal="center" vertical="center" wrapText="1"/>
    </xf>
    <xf numFmtId="164" fontId="1" fillId="3" borderId="4" xfId="0" applyFont="1" applyFill="1" applyBorder="1" applyAlignment="1">
      <alignment horizontal="center" vertical="center" wrapText="1"/>
    </xf>
    <xf numFmtId="164" fontId="2" fillId="3" borderId="7" xfId="0" applyFont="1" applyFill="1" applyBorder="1" applyAlignment="1">
      <alignment horizontal="center" vertical="center" wrapText="1"/>
    </xf>
    <xf numFmtId="164" fontId="11" fillId="3" borderId="5" xfId="0" applyFont="1" applyFill="1" applyBorder="1" applyAlignment="1">
      <alignment horizontal="center" vertical="center" wrapText="1"/>
    </xf>
    <xf numFmtId="164" fontId="2" fillId="3" borderId="3" xfId="0" applyFont="1" applyFill="1" applyBorder="1" applyAlignment="1">
      <alignment horizontal="center" vertical="center" wrapText="1"/>
    </xf>
    <xf numFmtId="164" fontId="13" fillId="3" borderId="5" xfId="0" applyFont="1" applyFill="1" applyBorder="1" applyAlignment="1">
      <alignment horizontal="center" vertical="center" wrapText="1"/>
    </xf>
    <xf numFmtId="164" fontId="14" fillId="0" borderId="3" xfId="0" applyFont="1" applyBorder="1" applyAlignment="1">
      <alignment horizontal="center" vertical="center" wrapText="1"/>
    </xf>
    <xf numFmtId="164" fontId="14" fillId="3" borderId="3" xfId="0" applyFont="1" applyFill="1" applyBorder="1" applyAlignment="1">
      <alignment horizontal="center" vertical="center" wrapText="1"/>
    </xf>
    <xf numFmtId="164" fontId="2" fillId="0" borderId="3" xfId="0" applyFont="1" applyBorder="1" applyAlignment="1">
      <alignment horizontal="center" vertical="center" wrapText="1"/>
    </xf>
    <xf numFmtId="164" fontId="15" fillId="0" borderId="0" xfId="0" applyFont="1" applyAlignment="1">
      <alignment horizontal="center"/>
    </xf>
    <xf numFmtId="164" fontId="11" fillId="3" borderId="9" xfId="0" applyFont="1" applyFill="1" applyBorder="1" applyAlignment="1">
      <alignment horizontal="center" vertical="center" wrapText="1"/>
    </xf>
    <xf numFmtId="164" fontId="11" fillId="3" borderId="18" xfId="0" applyFont="1" applyFill="1" applyBorder="1" applyAlignment="1">
      <alignment horizontal="center" vertical="center" wrapText="1"/>
    </xf>
    <xf numFmtId="164" fontId="1" fillId="0" borderId="3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895349</xdr:colOff>
      <xdr:row>27</xdr:row>
      <xdr:rowOff>9524</xdr:rowOff>
    </xdr:from>
    <xdr:to>
      <xdr:col>0</xdr:col>
      <xdr:colOff>2669214</xdr:colOff>
      <xdr:row>27</xdr:row>
      <xdr:rowOff>11074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895349" y="18745199"/>
          <a:ext cx="1773865" cy="1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</xdr:colOff>
      <xdr:row>27</xdr:row>
      <xdr:rowOff>9525</xdr:rowOff>
    </xdr:from>
    <xdr:to>
      <xdr:col>10</xdr:col>
      <xdr:colOff>28575</xdr:colOff>
      <xdr:row>27</xdr:row>
      <xdr:rowOff>9525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9944100" y="18745200"/>
          <a:ext cx="3228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2957180</xdr:colOff>
      <xdr:row>57</xdr:row>
      <xdr:rowOff>9525</xdr:rowOff>
    </xdr:from>
    <xdr:to>
      <xdr:col>2</xdr:col>
      <xdr:colOff>612480</xdr:colOff>
      <xdr:row>57</xdr:row>
      <xdr:rowOff>22151</xdr:rowOff>
    </xdr:to>
    <xdr:sp macro="" textlink="">
      <xdr:nvSpPr>
        <xdr:cNvPr id="6" name="Line 1"/>
        <xdr:cNvSpPr>
          <a:spLocks noChangeShapeType="1"/>
        </xdr:cNvSpPr>
      </xdr:nvSpPr>
      <xdr:spPr bwMode="auto">
        <a:xfrm flipV="1">
          <a:off x="2957180" y="25469850"/>
          <a:ext cx="2179675" cy="12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895350</xdr:colOff>
      <xdr:row>57</xdr:row>
      <xdr:rowOff>9525</xdr:rowOff>
    </xdr:from>
    <xdr:to>
      <xdr:col>1</xdr:col>
      <xdr:colOff>714375</xdr:colOff>
      <xdr:row>57</xdr:row>
      <xdr:rowOff>9525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4333875" y="2546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519002</xdr:colOff>
      <xdr:row>56</xdr:row>
      <xdr:rowOff>164583</xdr:rowOff>
    </xdr:from>
    <xdr:to>
      <xdr:col>9</xdr:col>
      <xdr:colOff>349767</xdr:colOff>
      <xdr:row>56</xdr:row>
      <xdr:rowOff>164583</xdr:rowOff>
    </xdr:to>
    <xdr:sp macro="" textlink="">
      <xdr:nvSpPr>
        <xdr:cNvPr id="8" name="Line 3"/>
        <xdr:cNvSpPr>
          <a:spLocks noChangeShapeType="1"/>
        </xdr:cNvSpPr>
      </xdr:nvSpPr>
      <xdr:spPr bwMode="auto">
        <a:xfrm>
          <a:off x="9282002" y="25462983"/>
          <a:ext cx="319309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110756</xdr:colOff>
      <xdr:row>1</xdr:row>
      <xdr:rowOff>132908</xdr:rowOff>
    </xdr:from>
    <xdr:to>
      <xdr:col>5</xdr:col>
      <xdr:colOff>811176</xdr:colOff>
      <xdr:row>1</xdr:row>
      <xdr:rowOff>485333</xdr:rowOff>
    </xdr:to>
    <xdr:grpSp>
      <xdr:nvGrpSpPr>
        <xdr:cNvPr id="33" name="Group 11"/>
        <xdr:cNvGrpSpPr>
          <a:grpSpLocks/>
        </xdr:cNvGrpSpPr>
      </xdr:nvGrpSpPr>
      <xdr:grpSpPr bwMode="auto">
        <a:xfrm>
          <a:off x="6746506" y="291658"/>
          <a:ext cx="1779920" cy="352425"/>
          <a:chOff x="232" y="252"/>
          <a:chExt cx="2262" cy="680"/>
        </a:xfrm>
      </xdr:grpSpPr>
      <xdr:grpSp>
        <xdr:nvGrpSpPr>
          <xdr:cNvPr id="34" name="Group 12"/>
          <xdr:cNvGrpSpPr>
            <a:grpSpLocks/>
          </xdr:cNvGrpSpPr>
        </xdr:nvGrpSpPr>
        <xdr:grpSpPr bwMode="auto">
          <a:xfrm>
            <a:off x="232" y="252"/>
            <a:ext cx="348" cy="680"/>
            <a:chOff x="232" y="252"/>
            <a:chExt cx="348" cy="680"/>
          </a:xfrm>
        </xdr:grpSpPr>
        <xdr:sp macro="" textlink="">
          <xdr:nvSpPr>
            <xdr:cNvPr id="36" name="Freeform 13"/>
            <xdr:cNvSpPr>
              <a:spLocks noChangeArrowheads="1"/>
            </xdr:cNvSpPr>
          </xdr:nvSpPr>
          <xdr:spPr bwMode="auto">
            <a:xfrm>
              <a:off x="312" y="270"/>
              <a:ext cx="267" cy="220"/>
            </a:xfrm>
            <a:custGeom>
              <a:avLst/>
              <a:gdLst>
                <a:gd name="T0" fmla="*/ 0 w 473"/>
                <a:gd name="T1" fmla="*/ 1 h 389"/>
                <a:gd name="T2" fmla="*/ 1 w 473"/>
                <a:gd name="T3" fmla="*/ 0 h 389"/>
                <a:gd name="T4" fmla="*/ 1 w 473"/>
                <a:gd name="T5" fmla="*/ 0 h 389"/>
                <a:gd name="T6" fmla="*/ 1 w 473"/>
                <a:gd name="T7" fmla="*/ 1 h 389"/>
                <a:gd name="T8" fmla="*/ 0 w 473"/>
                <a:gd name="T9" fmla="*/ 1 h 389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73"/>
                <a:gd name="T16" fmla="*/ 0 h 389"/>
                <a:gd name="T17" fmla="*/ 473 w 473"/>
                <a:gd name="T18" fmla="*/ 389 h 389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73" h="389">
                  <a:moveTo>
                    <a:pt x="0" y="388"/>
                  </a:moveTo>
                  <a:lnTo>
                    <a:pt x="225" y="0"/>
                  </a:lnTo>
                  <a:lnTo>
                    <a:pt x="472" y="0"/>
                  </a:lnTo>
                  <a:lnTo>
                    <a:pt x="247" y="388"/>
                  </a:lnTo>
                  <a:lnTo>
                    <a:pt x="0" y="388"/>
                  </a:lnTo>
                </a:path>
              </a:pathLst>
            </a:custGeom>
            <a:solidFill>
              <a:srgbClr val="0099C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37" name="Freeform 14"/>
            <xdr:cNvSpPr>
              <a:spLocks noChangeArrowheads="1"/>
            </xdr:cNvSpPr>
          </xdr:nvSpPr>
          <xdr:spPr bwMode="auto">
            <a:xfrm>
              <a:off x="275" y="489"/>
              <a:ext cx="267" cy="221"/>
            </a:xfrm>
            <a:custGeom>
              <a:avLst/>
              <a:gdLst>
                <a:gd name="T0" fmla="*/ 0 w 473"/>
                <a:gd name="T1" fmla="*/ 1 h 392"/>
                <a:gd name="T2" fmla="*/ 1 w 473"/>
                <a:gd name="T3" fmla="*/ 0 h 392"/>
                <a:gd name="T4" fmla="*/ 1 w 473"/>
                <a:gd name="T5" fmla="*/ 0 h 392"/>
                <a:gd name="T6" fmla="*/ 1 w 473"/>
                <a:gd name="T7" fmla="*/ 1 h 392"/>
                <a:gd name="T8" fmla="*/ 0 w 473"/>
                <a:gd name="T9" fmla="*/ 1 h 39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73"/>
                <a:gd name="T16" fmla="*/ 0 h 392"/>
                <a:gd name="T17" fmla="*/ 473 w 473"/>
                <a:gd name="T18" fmla="*/ 392 h 39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73" h="392">
                  <a:moveTo>
                    <a:pt x="0" y="391"/>
                  </a:moveTo>
                  <a:lnTo>
                    <a:pt x="229" y="0"/>
                  </a:lnTo>
                  <a:lnTo>
                    <a:pt x="472" y="0"/>
                  </a:lnTo>
                  <a:lnTo>
                    <a:pt x="233" y="391"/>
                  </a:lnTo>
                  <a:lnTo>
                    <a:pt x="0" y="391"/>
                  </a:lnTo>
                </a:path>
              </a:pathLst>
            </a:custGeom>
            <a:solidFill>
              <a:srgbClr val="0099C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38" name="Freeform 15"/>
            <xdr:cNvSpPr>
              <a:spLocks noChangeArrowheads="1"/>
            </xdr:cNvSpPr>
          </xdr:nvSpPr>
          <xdr:spPr bwMode="auto">
            <a:xfrm>
              <a:off x="240" y="706"/>
              <a:ext cx="267" cy="226"/>
            </a:xfrm>
            <a:custGeom>
              <a:avLst/>
              <a:gdLst>
                <a:gd name="T0" fmla="*/ 0 w 472"/>
                <a:gd name="T1" fmla="*/ 1 h 400"/>
                <a:gd name="T2" fmla="*/ 1 w 472"/>
                <a:gd name="T3" fmla="*/ 0 h 400"/>
                <a:gd name="T4" fmla="*/ 1 w 472"/>
                <a:gd name="T5" fmla="*/ 0 h 400"/>
                <a:gd name="T6" fmla="*/ 1 w 472"/>
                <a:gd name="T7" fmla="*/ 1 h 400"/>
                <a:gd name="T8" fmla="*/ 0 w 472"/>
                <a:gd name="T9" fmla="*/ 1 h 400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72"/>
                <a:gd name="T16" fmla="*/ 0 h 400"/>
                <a:gd name="T17" fmla="*/ 472 w 472"/>
                <a:gd name="T18" fmla="*/ 400 h 400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72" h="400">
                  <a:moveTo>
                    <a:pt x="0" y="399"/>
                  </a:moveTo>
                  <a:lnTo>
                    <a:pt x="225" y="0"/>
                  </a:lnTo>
                  <a:lnTo>
                    <a:pt x="471" y="0"/>
                  </a:lnTo>
                  <a:lnTo>
                    <a:pt x="248" y="399"/>
                  </a:lnTo>
                  <a:lnTo>
                    <a:pt x="0" y="399"/>
                  </a:lnTo>
                </a:path>
              </a:pathLst>
            </a:custGeom>
            <a:solidFill>
              <a:srgbClr val="0099C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39" name="Freeform 16"/>
            <xdr:cNvSpPr>
              <a:spLocks noChangeArrowheads="1"/>
            </xdr:cNvSpPr>
          </xdr:nvSpPr>
          <xdr:spPr bwMode="auto">
            <a:xfrm>
              <a:off x="303" y="252"/>
              <a:ext cx="266" cy="216"/>
            </a:xfrm>
            <a:custGeom>
              <a:avLst/>
              <a:gdLst>
                <a:gd name="T0" fmla="*/ 0 w 471"/>
                <a:gd name="T1" fmla="*/ 1 h 382"/>
                <a:gd name="T2" fmla="*/ 1 w 471"/>
                <a:gd name="T3" fmla="*/ 0 h 382"/>
                <a:gd name="T4" fmla="*/ 1 w 471"/>
                <a:gd name="T5" fmla="*/ 0 h 382"/>
                <a:gd name="T6" fmla="*/ 1 w 471"/>
                <a:gd name="T7" fmla="*/ 1 h 382"/>
                <a:gd name="T8" fmla="*/ 0 w 471"/>
                <a:gd name="T9" fmla="*/ 1 h 38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71"/>
                <a:gd name="T16" fmla="*/ 0 h 382"/>
                <a:gd name="T17" fmla="*/ 471 w 471"/>
                <a:gd name="T18" fmla="*/ 382 h 38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71" h="382">
                  <a:moveTo>
                    <a:pt x="0" y="381"/>
                  </a:moveTo>
                  <a:lnTo>
                    <a:pt x="225" y="0"/>
                  </a:lnTo>
                  <a:lnTo>
                    <a:pt x="470" y="0"/>
                  </a:lnTo>
                  <a:lnTo>
                    <a:pt x="235" y="381"/>
                  </a:lnTo>
                  <a:lnTo>
                    <a:pt x="0" y="381"/>
                  </a:lnTo>
                </a:path>
              </a:pathLst>
            </a:custGeom>
            <a:solidFill>
              <a:srgbClr val="0099CC"/>
            </a:solidFill>
            <a:ln w="324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0" name="Freeform 17"/>
            <xdr:cNvSpPr>
              <a:spLocks noChangeArrowheads="1"/>
            </xdr:cNvSpPr>
          </xdr:nvSpPr>
          <xdr:spPr bwMode="auto">
            <a:xfrm>
              <a:off x="259" y="468"/>
              <a:ext cx="274" cy="226"/>
            </a:xfrm>
            <a:custGeom>
              <a:avLst/>
              <a:gdLst>
                <a:gd name="T0" fmla="*/ 0 w 485"/>
                <a:gd name="T1" fmla="*/ 1 h 401"/>
                <a:gd name="T2" fmla="*/ 1 w 485"/>
                <a:gd name="T3" fmla="*/ 0 h 401"/>
                <a:gd name="T4" fmla="*/ 1 w 485"/>
                <a:gd name="T5" fmla="*/ 0 h 401"/>
                <a:gd name="T6" fmla="*/ 1 w 485"/>
                <a:gd name="T7" fmla="*/ 1 h 401"/>
                <a:gd name="T8" fmla="*/ 0 w 485"/>
                <a:gd name="T9" fmla="*/ 1 h 401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85"/>
                <a:gd name="T16" fmla="*/ 0 h 401"/>
                <a:gd name="T17" fmla="*/ 485 w 485"/>
                <a:gd name="T18" fmla="*/ 401 h 401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85" h="401">
                  <a:moveTo>
                    <a:pt x="0" y="400"/>
                  </a:moveTo>
                  <a:lnTo>
                    <a:pt x="237" y="0"/>
                  </a:lnTo>
                  <a:lnTo>
                    <a:pt x="484" y="0"/>
                  </a:lnTo>
                  <a:lnTo>
                    <a:pt x="252" y="400"/>
                  </a:lnTo>
                  <a:lnTo>
                    <a:pt x="0" y="400"/>
                  </a:lnTo>
                </a:path>
              </a:pathLst>
            </a:custGeom>
            <a:solidFill>
              <a:srgbClr val="0099CC"/>
            </a:solidFill>
            <a:ln w="324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1" name="Freeform 18"/>
            <xdr:cNvSpPr>
              <a:spLocks noChangeArrowheads="1"/>
            </xdr:cNvSpPr>
          </xdr:nvSpPr>
          <xdr:spPr bwMode="auto">
            <a:xfrm>
              <a:off x="232" y="693"/>
              <a:ext cx="262" cy="216"/>
            </a:xfrm>
            <a:custGeom>
              <a:avLst/>
              <a:gdLst>
                <a:gd name="T0" fmla="*/ 0 w 464"/>
                <a:gd name="T1" fmla="*/ 1 h 382"/>
                <a:gd name="T2" fmla="*/ 1 w 464"/>
                <a:gd name="T3" fmla="*/ 0 h 382"/>
                <a:gd name="T4" fmla="*/ 1 w 464"/>
                <a:gd name="T5" fmla="*/ 0 h 382"/>
                <a:gd name="T6" fmla="*/ 1 w 464"/>
                <a:gd name="T7" fmla="*/ 1 h 382"/>
                <a:gd name="T8" fmla="*/ 0 w 464"/>
                <a:gd name="T9" fmla="*/ 1 h 38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64"/>
                <a:gd name="T16" fmla="*/ 0 h 382"/>
                <a:gd name="T17" fmla="*/ 464 w 464"/>
                <a:gd name="T18" fmla="*/ 382 h 38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64" h="382">
                  <a:moveTo>
                    <a:pt x="0" y="381"/>
                  </a:moveTo>
                  <a:lnTo>
                    <a:pt x="221" y="0"/>
                  </a:lnTo>
                  <a:lnTo>
                    <a:pt x="463" y="0"/>
                  </a:lnTo>
                  <a:lnTo>
                    <a:pt x="238" y="381"/>
                  </a:lnTo>
                  <a:lnTo>
                    <a:pt x="0" y="381"/>
                  </a:lnTo>
                </a:path>
              </a:pathLst>
            </a:custGeom>
            <a:solidFill>
              <a:srgbClr val="0099CC"/>
            </a:solidFill>
            <a:ln w="3240">
              <a:solidFill>
                <a:srgbClr val="000000"/>
              </a:solidFill>
              <a:round/>
              <a:headEnd/>
              <a:tailEnd/>
            </a:ln>
          </xdr:spPr>
        </xdr:sp>
      </xdr:grpSp>
      <xdr:pic>
        <xdr:nvPicPr>
          <xdr:cNvPr id="35" name="Picture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556" y="277"/>
            <a:ext cx="1937" cy="5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3</xdr:col>
      <xdr:colOff>874970</xdr:colOff>
      <xdr:row>32</xdr:row>
      <xdr:rowOff>221511</xdr:rowOff>
    </xdr:from>
    <xdr:to>
      <xdr:col>5</xdr:col>
      <xdr:colOff>501059</xdr:colOff>
      <xdr:row>33</xdr:row>
      <xdr:rowOff>42307</xdr:rowOff>
    </xdr:to>
    <xdr:grpSp>
      <xdr:nvGrpSpPr>
        <xdr:cNvPr id="42" name="Group 11"/>
        <xdr:cNvGrpSpPr>
          <a:grpSpLocks/>
        </xdr:cNvGrpSpPr>
      </xdr:nvGrpSpPr>
      <xdr:grpSpPr bwMode="auto">
        <a:xfrm>
          <a:off x="6399470" y="5841261"/>
          <a:ext cx="1816839" cy="349963"/>
          <a:chOff x="232" y="252"/>
          <a:chExt cx="2262" cy="680"/>
        </a:xfrm>
      </xdr:grpSpPr>
      <xdr:grpSp>
        <xdr:nvGrpSpPr>
          <xdr:cNvPr id="43" name="Group 12"/>
          <xdr:cNvGrpSpPr>
            <a:grpSpLocks/>
          </xdr:cNvGrpSpPr>
        </xdr:nvGrpSpPr>
        <xdr:grpSpPr bwMode="auto">
          <a:xfrm>
            <a:off x="232" y="252"/>
            <a:ext cx="348" cy="680"/>
            <a:chOff x="232" y="252"/>
            <a:chExt cx="348" cy="680"/>
          </a:xfrm>
        </xdr:grpSpPr>
        <xdr:sp macro="" textlink="">
          <xdr:nvSpPr>
            <xdr:cNvPr id="45" name="Freeform 13"/>
            <xdr:cNvSpPr>
              <a:spLocks noChangeArrowheads="1"/>
            </xdr:cNvSpPr>
          </xdr:nvSpPr>
          <xdr:spPr bwMode="auto">
            <a:xfrm>
              <a:off x="312" y="270"/>
              <a:ext cx="267" cy="220"/>
            </a:xfrm>
            <a:custGeom>
              <a:avLst/>
              <a:gdLst>
                <a:gd name="T0" fmla="*/ 0 w 473"/>
                <a:gd name="T1" fmla="*/ 1 h 389"/>
                <a:gd name="T2" fmla="*/ 1 w 473"/>
                <a:gd name="T3" fmla="*/ 0 h 389"/>
                <a:gd name="T4" fmla="*/ 1 w 473"/>
                <a:gd name="T5" fmla="*/ 0 h 389"/>
                <a:gd name="T6" fmla="*/ 1 w 473"/>
                <a:gd name="T7" fmla="*/ 1 h 389"/>
                <a:gd name="T8" fmla="*/ 0 w 473"/>
                <a:gd name="T9" fmla="*/ 1 h 389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73"/>
                <a:gd name="T16" fmla="*/ 0 h 389"/>
                <a:gd name="T17" fmla="*/ 473 w 473"/>
                <a:gd name="T18" fmla="*/ 389 h 389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73" h="389">
                  <a:moveTo>
                    <a:pt x="0" y="388"/>
                  </a:moveTo>
                  <a:lnTo>
                    <a:pt x="225" y="0"/>
                  </a:lnTo>
                  <a:lnTo>
                    <a:pt x="472" y="0"/>
                  </a:lnTo>
                  <a:lnTo>
                    <a:pt x="247" y="388"/>
                  </a:lnTo>
                  <a:lnTo>
                    <a:pt x="0" y="388"/>
                  </a:lnTo>
                </a:path>
              </a:pathLst>
            </a:custGeom>
            <a:solidFill>
              <a:srgbClr val="0099C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" name="Freeform 14"/>
            <xdr:cNvSpPr>
              <a:spLocks noChangeArrowheads="1"/>
            </xdr:cNvSpPr>
          </xdr:nvSpPr>
          <xdr:spPr bwMode="auto">
            <a:xfrm>
              <a:off x="275" y="489"/>
              <a:ext cx="267" cy="221"/>
            </a:xfrm>
            <a:custGeom>
              <a:avLst/>
              <a:gdLst>
                <a:gd name="T0" fmla="*/ 0 w 473"/>
                <a:gd name="T1" fmla="*/ 1 h 392"/>
                <a:gd name="T2" fmla="*/ 1 w 473"/>
                <a:gd name="T3" fmla="*/ 0 h 392"/>
                <a:gd name="T4" fmla="*/ 1 w 473"/>
                <a:gd name="T5" fmla="*/ 0 h 392"/>
                <a:gd name="T6" fmla="*/ 1 w 473"/>
                <a:gd name="T7" fmla="*/ 1 h 392"/>
                <a:gd name="T8" fmla="*/ 0 w 473"/>
                <a:gd name="T9" fmla="*/ 1 h 39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73"/>
                <a:gd name="T16" fmla="*/ 0 h 392"/>
                <a:gd name="T17" fmla="*/ 473 w 473"/>
                <a:gd name="T18" fmla="*/ 392 h 39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73" h="392">
                  <a:moveTo>
                    <a:pt x="0" y="391"/>
                  </a:moveTo>
                  <a:lnTo>
                    <a:pt x="229" y="0"/>
                  </a:lnTo>
                  <a:lnTo>
                    <a:pt x="472" y="0"/>
                  </a:lnTo>
                  <a:lnTo>
                    <a:pt x="233" y="391"/>
                  </a:lnTo>
                  <a:lnTo>
                    <a:pt x="0" y="391"/>
                  </a:lnTo>
                </a:path>
              </a:pathLst>
            </a:custGeom>
            <a:solidFill>
              <a:srgbClr val="0099C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" name="Freeform 15"/>
            <xdr:cNvSpPr>
              <a:spLocks noChangeArrowheads="1"/>
            </xdr:cNvSpPr>
          </xdr:nvSpPr>
          <xdr:spPr bwMode="auto">
            <a:xfrm>
              <a:off x="240" y="706"/>
              <a:ext cx="267" cy="226"/>
            </a:xfrm>
            <a:custGeom>
              <a:avLst/>
              <a:gdLst>
                <a:gd name="T0" fmla="*/ 0 w 472"/>
                <a:gd name="T1" fmla="*/ 1 h 400"/>
                <a:gd name="T2" fmla="*/ 1 w 472"/>
                <a:gd name="T3" fmla="*/ 0 h 400"/>
                <a:gd name="T4" fmla="*/ 1 w 472"/>
                <a:gd name="T5" fmla="*/ 0 h 400"/>
                <a:gd name="T6" fmla="*/ 1 w 472"/>
                <a:gd name="T7" fmla="*/ 1 h 400"/>
                <a:gd name="T8" fmla="*/ 0 w 472"/>
                <a:gd name="T9" fmla="*/ 1 h 400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72"/>
                <a:gd name="T16" fmla="*/ 0 h 400"/>
                <a:gd name="T17" fmla="*/ 472 w 472"/>
                <a:gd name="T18" fmla="*/ 400 h 400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72" h="400">
                  <a:moveTo>
                    <a:pt x="0" y="399"/>
                  </a:moveTo>
                  <a:lnTo>
                    <a:pt x="225" y="0"/>
                  </a:lnTo>
                  <a:lnTo>
                    <a:pt x="471" y="0"/>
                  </a:lnTo>
                  <a:lnTo>
                    <a:pt x="248" y="399"/>
                  </a:lnTo>
                  <a:lnTo>
                    <a:pt x="0" y="399"/>
                  </a:lnTo>
                </a:path>
              </a:pathLst>
            </a:custGeom>
            <a:solidFill>
              <a:srgbClr val="0099CC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" name="Freeform 16"/>
            <xdr:cNvSpPr>
              <a:spLocks noChangeArrowheads="1"/>
            </xdr:cNvSpPr>
          </xdr:nvSpPr>
          <xdr:spPr bwMode="auto">
            <a:xfrm>
              <a:off x="303" y="252"/>
              <a:ext cx="266" cy="216"/>
            </a:xfrm>
            <a:custGeom>
              <a:avLst/>
              <a:gdLst>
                <a:gd name="T0" fmla="*/ 0 w 471"/>
                <a:gd name="T1" fmla="*/ 1 h 382"/>
                <a:gd name="T2" fmla="*/ 1 w 471"/>
                <a:gd name="T3" fmla="*/ 0 h 382"/>
                <a:gd name="T4" fmla="*/ 1 w 471"/>
                <a:gd name="T5" fmla="*/ 0 h 382"/>
                <a:gd name="T6" fmla="*/ 1 w 471"/>
                <a:gd name="T7" fmla="*/ 1 h 382"/>
                <a:gd name="T8" fmla="*/ 0 w 471"/>
                <a:gd name="T9" fmla="*/ 1 h 38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71"/>
                <a:gd name="T16" fmla="*/ 0 h 382"/>
                <a:gd name="T17" fmla="*/ 471 w 471"/>
                <a:gd name="T18" fmla="*/ 382 h 38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71" h="382">
                  <a:moveTo>
                    <a:pt x="0" y="381"/>
                  </a:moveTo>
                  <a:lnTo>
                    <a:pt x="225" y="0"/>
                  </a:lnTo>
                  <a:lnTo>
                    <a:pt x="470" y="0"/>
                  </a:lnTo>
                  <a:lnTo>
                    <a:pt x="235" y="381"/>
                  </a:lnTo>
                  <a:lnTo>
                    <a:pt x="0" y="381"/>
                  </a:lnTo>
                </a:path>
              </a:pathLst>
            </a:custGeom>
            <a:solidFill>
              <a:srgbClr val="0099CC"/>
            </a:solidFill>
            <a:ln w="324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" name="Freeform 17"/>
            <xdr:cNvSpPr>
              <a:spLocks noChangeArrowheads="1"/>
            </xdr:cNvSpPr>
          </xdr:nvSpPr>
          <xdr:spPr bwMode="auto">
            <a:xfrm>
              <a:off x="259" y="468"/>
              <a:ext cx="274" cy="226"/>
            </a:xfrm>
            <a:custGeom>
              <a:avLst/>
              <a:gdLst>
                <a:gd name="T0" fmla="*/ 0 w 485"/>
                <a:gd name="T1" fmla="*/ 1 h 401"/>
                <a:gd name="T2" fmla="*/ 1 w 485"/>
                <a:gd name="T3" fmla="*/ 0 h 401"/>
                <a:gd name="T4" fmla="*/ 1 w 485"/>
                <a:gd name="T5" fmla="*/ 0 h 401"/>
                <a:gd name="T6" fmla="*/ 1 w 485"/>
                <a:gd name="T7" fmla="*/ 1 h 401"/>
                <a:gd name="T8" fmla="*/ 0 w 485"/>
                <a:gd name="T9" fmla="*/ 1 h 401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85"/>
                <a:gd name="T16" fmla="*/ 0 h 401"/>
                <a:gd name="T17" fmla="*/ 485 w 485"/>
                <a:gd name="T18" fmla="*/ 401 h 401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85" h="401">
                  <a:moveTo>
                    <a:pt x="0" y="400"/>
                  </a:moveTo>
                  <a:lnTo>
                    <a:pt x="237" y="0"/>
                  </a:lnTo>
                  <a:lnTo>
                    <a:pt x="484" y="0"/>
                  </a:lnTo>
                  <a:lnTo>
                    <a:pt x="252" y="400"/>
                  </a:lnTo>
                  <a:lnTo>
                    <a:pt x="0" y="400"/>
                  </a:lnTo>
                </a:path>
              </a:pathLst>
            </a:custGeom>
            <a:solidFill>
              <a:srgbClr val="0099CC"/>
            </a:solidFill>
            <a:ln w="324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0" name="Freeform 18"/>
            <xdr:cNvSpPr>
              <a:spLocks noChangeArrowheads="1"/>
            </xdr:cNvSpPr>
          </xdr:nvSpPr>
          <xdr:spPr bwMode="auto">
            <a:xfrm>
              <a:off x="232" y="693"/>
              <a:ext cx="262" cy="216"/>
            </a:xfrm>
            <a:custGeom>
              <a:avLst/>
              <a:gdLst>
                <a:gd name="T0" fmla="*/ 0 w 464"/>
                <a:gd name="T1" fmla="*/ 1 h 382"/>
                <a:gd name="T2" fmla="*/ 1 w 464"/>
                <a:gd name="T3" fmla="*/ 0 h 382"/>
                <a:gd name="T4" fmla="*/ 1 w 464"/>
                <a:gd name="T5" fmla="*/ 0 h 382"/>
                <a:gd name="T6" fmla="*/ 1 w 464"/>
                <a:gd name="T7" fmla="*/ 1 h 382"/>
                <a:gd name="T8" fmla="*/ 0 w 464"/>
                <a:gd name="T9" fmla="*/ 1 h 382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64"/>
                <a:gd name="T16" fmla="*/ 0 h 382"/>
                <a:gd name="T17" fmla="*/ 464 w 464"/>
                <a:gd name="T18" fmla="*/ 382 h 382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64" h="382">
                  <a:moveTo>
                    <a:pt x="0" y="381"/>
                  </a:moveTo>
                  <a:lnTo>
                    <a:pt x="221" y="0"/>
                  </a:lnTo>
                  <a:lnTo>
                    <a:pt x="463" y="0"/>
                  </a:lnTo>
                  <a:lnTo>
                    <a:pt x="238" y="381"/>
                  </a:lnTo>
                  <a:lnTo>
                    <a:pt x="0" y="381"/>
                  </a:lnTo>
                </a:path>
              </a:pathLst>
            </a:custGeom>
            <a:solidFill>
              <a:srgbClr val="0099CC"/>
            </a:solidFill>
            <a:ln w="3240">
              <a:solidFill>
                <a:srgbClr val="000000"/>
              </a:solidFill>
              <a:round/>
              <a:headEnd/>
              <a:tailEnd/>
            </a:ln>
          </xdr:spPr>
        </xdr:sp>
      </xdr:grpSp>
      <xdr:pic>
        <xdr:nvPicPr>
          <xdr:cNvPr id="44" name="Picture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556" y="277"/>
            <a:ext cx="1937" cy="5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2016%20EEFF\16-eeff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IR"/>
      <sheetName val="V"/>
      <sheetName val="Q"/>
      <sheetName val="Du"/>
      <sheetName val="Ed"/>
      <sheetName val="PPE"/>
      <sheetName val="Dpr"/>
      <sheetName val="Ot"/>
      <sheetName val="52"/>
      <sheetName val="BASE"/>
      <sheetName val="Not-DGCP"/>
      <sheetName val="BG"/>
      <sheetName val="EGP"/>
      <sheetName val="NOTAS"/>
      <sheetName val="ECP"/>
      <sheetName val="FLJO"/>
      <sheetName val="EFE"/>
      <sheetName val="kW-NS"/>
      <sheetName val="Clnts"/>
      <sheetName val="ESF"/>
      <sheetName val="ERI"/>
      <sheetName val="ESCP"/>
      <sheetName val="EFE-ms"/>
      <sheetName val="EFE-tr"/>
      <sheetName val="SF"/>
      <sheetName val="RF"/>
      <sheetName val="RI"/>
      <sheetName val="FE"/>
      <sheetName val="CP"/>
      <sheetName val="Val"/>
      <sheetName val="BG-FONAFE"/>
      <sheetName val="EGP-FONAFE"/>
      <sheetName val="2E"/>
      <sheetName val="3E"/>
      <sheetName val="FONAFE-3"/>
      <sheetName val="Eval-BG"/>
      <sheetName val="Eval-EGP"/>
      <sheetName val="Ev-Mes"/>
      <sheetName val="Ev-Trim"/>
      <sheetName val="BG-Proy"/>
      <sheetName val="EGP-Proy"/>
      <sheetName val="Rat-CGR"/>
      <sheetName val="TMI-Nvo"/>
      <sheetName val="EGP-T"/>
      <sheetName val="EGP-M"/>
      <sheetName val="EGP-I"/>
      <sheetName val="MESMES"/>
      <sheetName val="mes-T"/>
      <sheetName val="mes-M"/>
      <sheetName val="mes-I"/>
      <sheetName val="BG-Dir"/>
      <sheetName val="EGP-Dir"/>
      <sheetName val="Rat DNCP"/>
      <sheetName val="Ratios 1"/>
      <sheetName val="Ratios 2"/>
      <sheetName val="Rat Trans"/>
      <sheetName val="Dat-DEL"/>
      <sheetName val="Dat-AL"/>
      <sheetName val="ROE1"/>
      <sheetName val="MO1"/>
      <sheetName val="RA1"/>
      <sheetName val="Ebitda"/>
      <sheetName val="RIN1"/>
      <sheetName val="Hechos"/>
      <sheetName val="Ind-PO"/>
      <sheetName val="Anx-I-Sem"/>
      <sheetName val="Anx-II-Sem"/>
      <sheetName val="OA-1"/>
      <sheetName val="OA-2"/>
      <sheetName val="OA+2A"/>
      <sheetName val="OA3"/>
      <sheetName val="OA-4"/>
      <sheetName val="OA-5"/>
      <sheetName val="OA-6"/>
      <sheetName val="OA-7"/>
      <sheetName val="Perfil"/>
      <sheetName val="Otros"/>
      <sheetName val="Ut-JOA"/>
      <sheetName val="Deu-Trn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9">
          <cell r="B139">
            <v>-4377174</v>
          </cell>
        </row>
      </sheetData>
      <sheetData sheetId="14">
        <row r="96">
          <cell r="D96">
            <v>35706055</v>
          </cell>
        </row>
        <row r="125">
          <cell r="J125">
            <v>104278698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L61"/>
  <sheetViews>
    <sheetView tabSelected="1" zoomScale="90" zoomScaleNormal="90" workbookViewId="0">
      <selection activeCell="P33" sqref="P33"/>
    </sheetView>
  </sheetViews>
  <sheetFormatPr baseColWidth="10" defaultRowHeight="12.75" x14ac:dyDescent="0.2"/>
  <cols>
    <col min="1" max="1" width="40.109375" style="1" customWidth="1"/>
    <col min="2" max="2" width="12.6640625" style="1" bestFit="1" customWidth="1"/>
    <col min="3" max="3" width="11.5546875" style="1"/>
    <col min="4" max="4" width="13" style="1" customWidth="1"/>
    <col min="5" max="5" width="12.5546875" style="1" customWidth="1"/>
    <col min="6" max="6" width="12.33203125" style="1" customWidth="1"/>
    <col min="7" max="7" width="13.6640625" style="1" customWidth="1"/>
    <col min="8" max="8" width="13.109375" style="1" customWidth="1"/>
    <col min="9" max="9" width="12.44140625" style="1" customWidth="1"/>
    <col min="10" max="10" width="11.88671875" style="1" bestFit="1" customWidth="1"/>
    <col min="11" max="11" width="13.21875" style="1" bestFit="1" customWidth="1"/>
    <col min="12" max="12" width="12.5546875" style="1" customWidth="1"/>
    <col min="13" max="14" width="11.5546875" style="1"/>
    <col min="15" max="15" width="12.44140625" style="1" customWidth="1"/>
    <col min="16" max="16" width="13.88671875" style="1" bestFit="1" customWidth="1"/>
    <col min="17" max="16384" width="11.5546875" style="1"/>
  </cols>
  <sheetData>
    <row r="1" spans="1:12" x14ac:dyDescent="0.2">
      <c r="J1" s="3" t="s">
        <v>10</v>
      </c>
      <c r="K1" s="3"/>
    </row>
    <row r="2" spans="1:12" ht="48.75" customHeight="1" x14ac:dyDescent="0.25">
      <c r="A2" s="12" t="s">
        <v>0</v>
      </c>
      <c r="B2" s="13"/>
      <c r="E2" s="8"/>
      <c r="L2" s="10"/>
    </row>
    <row r="3" spans="1:12" x14ac:dyDescent="0.2">
      <c r="L3" s="10" t="s">
        <v>11</v>
      </c>
    </row>
    <row r="4" spans="1:12" ht="15.75" x14ac:dyDescent="0.25">
      <c r="A4" s="60" t="s">
        <v>12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2" ht="13.5" thickBot="1" x14ac:dyDescent="0.25">
      <c r="H5" s="11"/>
      <c r="I5" s="11"/>
      <c r="J5" s="11"/>
      <c r="K5" s="15"/>
      <c r="L5" s="4" t="s">
        <v>47</v>
      </c>
    </row>
    <row r="6" spans="1:12" x14ac:dyDescent="0.2">
      <c r="A6" s="63" t="s">
        <v>13</v>
      </c>
      <c r="B6" s="65" t="s">
        <v>7</v>
      </c>
      <c r="C6" s="65" t="s">
        <v>14</v>
      </c>
      <c r="D6" s="67" t="s">
        <v>15</v>
      </c>
      <c r="E6" s="65" t="s">
        <v>16</v>
      </c>
      <c r="F6" s="65" t="s">
        <v>17</v>
      </c>
      <c r="G6" s="67" t="s">
        <v>18</v>
      </c>
      <c r="H6" s="67" t="s">
        <v>19</v>
      </c>
      <c r="I6" s="65" t="s">
        <v>20</v>
      </c>
      <c r="J6" s="65" t="s">
        <v>8</v>
      </c>
      <c r="K6" s="67" t="s">
        <v>21</v>
      </c>
      <c r="L6" s="61" t="s">
        <v>9</v>
      </c>
    </row>
    <row r="7" spans="1:12" ht="13.5" thickBot="1" x14ac:dyDescent="0.25">
      <c r="A7" s="64"/>
      <c r="B7" s="66"/>
      <c r="C7" s="66"/>
      <c r="D7" s="68"/>
      <c r="E7" s="66"/>
      <c r="F7" s="66"/>
      <c r="G7" s="69"/>
      <c r="H7" s="69"/>
      <c r="I7" s="70"/>
      <c r="J7" s="66"/>
      <c r="K7" s="69"/>
      <c r="L7" s="62"/>
    </row>
    <row r="8" spans="1:12" x14ac:dyDescent="0.2">
      <c r="A8" s="17" t="s">
        <v>22</v>
      </c>
      <c r="B8" s="18">
        <v>35706055</v>
      </c>
      <c r="C8" s="19">
        <v>0</v>
      </c>
      <c r="D8" s="20">
        <v>0</v>
      </c>
      <c r="E8" s="20">
        <v>0</v>
      </c>
      <c r="F8" s="6">
        <v>0</v>
      </c>
      <c r="G8" s="6">
        <v>0</v>
      </c>
      <c r="H8" s="6">
        <v>0</v>
      </c>
      <c r="I8" s="6">
        <v>0</v>
      </c>
      <c r="J8" s="6">
        <f>SUM(B8:I8)</f>
        <v>35706055</v>
      </c>
      <c r="K8" s="6">
        <v>0</v>
      </c>
      <c r="L8" s="21">
        <f>SUM(J8:K8)</f>
        <v>35706055</v>
      </c>
    </row>
    <row r="9" spans="1:12" x14ac:dyDescent="0.2">
      <c r="A9" s="22" t="s">
        <v>23</v>
      </c>
      <c r="B9" s="23">
        <f>8054721+1976452+13117697</f>
        <v>23148870</v>
      </c>
      <c r="C9" s="24">
        <v>0</v>
      </c>
      <c r="D9" s="25">
        <v>0</v>
      </c>
      <c r="E9" s="25">
        <v>0</v>
      </c>
      <c r="F9" s="6">
        <v>0</v>
      </c>
      <c r="G9" s="6">
        <v>0</v>
      </c>
      <c r="H9" s="6">
        <v>0</v>
      </c>
      <c r="I9" s="6">
        <v>0</v>
      </c>
      <c r="J9" s="6">
        <f t="shared" ref="J9:J19" si="0">SUM(B9:I9)</f>
        <v>23148870</v>
      </c>
      <c r="K9" s="27">
        <f t="shared" ref="K9:K14" si="1">-K39</f>
        <v>-9622164</v>
      </c>
      <c r="L9" s="21">
        <f t="shared" ref="L9:L19" si="2">SUM(J9:K9)</f>
        <v>13526706</v>
      </c>
    </row>
    <row r="10" spans="1:12" x14ac:dyDescent="0.2">
      <c r="A10" s="22" t="s">
        <v>24</v>
      </c>
      <c r="B10" s="23">
        <v>207551387</v>
      </c>
      <c r="C10" s="25">
        <v>0</v>
      </c>
      <c r="D10" s="25">
        <v>0</v>
      </c>
      <c r="E10" s="28">
        <v>0</v>
      </c>
      <c r="F10" s="6">
        <v>0</v>
      </c>
      <c r="G10" s="6">
        <v>0</v>
      </c>
      <c r="H10" s="6">
        <v>195896</v>
      </c>
      <c r="I10" s="6">
        <v>0</v>
      </c>
      <c r="J10" s="6">
        <f t="shared" si="0"/>
        <v>207747283</v>
      </c>
      <c r="K10" s="27">
        <f t="shared" si="1"/>
        <v>-82790507</v>
      </c>
      <c r="L10" s="21">
        <f t="shared" si="2"/>
        <v>124956776</v>
      </c>
    </row>
    <row r="11" spans="1:12" x14ac:dyDescent="0.2">
      <c r="A11" s="22" t="s">
        <v>25</v>
      </c>
      <c r="B11" s="23">
        <v>4879538</v>
      </c>
      <c r="C11" s="25">
        <v>0</v>
      </c>
      <c r="D11" s="25">
        <v>0</v>
      </c>
      <c r="E11" s="28">
        <v>0</v>
      </c>
      <c r="F11" s="6">
        <v>0</v>
      </c>
      <c r="G11" s="6">
        <v>0</v>
      </c>
      <c r="H11" s="6">
        <v>0</v>
      </c>
      <c r="I11" s="6">
        <v>0</v>
      </c>
      <c r="J11" s="6">
        <f t="shared" si="0"/>
        <v>4879538</v>
      </c>
      <c r="K11" s="27">
        <f t="shared" si="1"/>
        <v>-3203331</v>
      </c>
      <c r="L11" s="21">
        <f t="shared" si="2"/>
        <v>1676207</v>
      </c>
    </row>
    <row r="12" spans="1:12" x14ac:dyDescent="0.2">
      <c r="A12" s="22" t="s">
        <v>26</v>
      </c>
      <c r="B12" s="23">
        <f>768768+37355</f>
        <v>806123</v>
      </c>
      <c r="C12" s="25">
        <v>0</v>
      </c>
      <c r="D12" s="25">
        <v>0</v>
      </c>
      <c r="E12" s="28">
        <v>0</v>
      </c>
      <c r="F12" s="6">
        <v>0</v>
      </c>
      <c r="G12" s="6">
        <v>0</v>
      </c>
      <c r="H12" s="6">
        <v>2222</v>
      </c>
      <c r="I12" s="6">
        <v>0</v>
      </c>
      <c r="J12" s="6">
        <f>SUM(B12:I12)</f>
        <v>808345</v>
      </c>
      <c r="K12" s="27">
        <f t="shared" si="1"/>
        <v>-391967</v>
      </c>
      <c r="L12" s="21">
        <f>SUM(J12:K12)</f>
        <v>416378</v>
      </c>
    </row>
    <row r="13" spans="1:12" x14ac:dyDescent="0.2">
      <c r="A13" s="22" t="s">
        <v>27</v>
      </c>
      <c r="B13" s="23">
        <v>3205342</v>
      </c>
      <c r="C13" s="25">
        <v>0</v>
      </c>
      <c r="D13" s="25">
        <v>0</v>
      </c>
      <c r="E13" s="28">
        <v>0</v>
      </c>
      <c r="F13" s="6">
        <v>0</v>
      </c>
      <c r="G13" s="6">
        <v>0</v>
      </c>
      <c r="H13" s="6">
        <v>27657</v>
      </c>
      <c r="I13" s="6">
        <v>0</v>
      </c>
      <c r="J13" s="6">
        <f>SUM(B13:I13)</f>
        <v>3232999</v>
      </c>
      <c r="K13" s="27">
        <f t="shared" si="1"/>
        <v>-2897074</v>
      </c>
      <c r="L13" s="21">
        <f>SUM(J13:K13)</f>
        <v>335925</v>
      </c>
    </row>
    <row r="14" spans="1:12" x14ac:dyDescent="0.2">
      <c r="A14" s="22" t="s">
        <v>28</v>
      </c>
      <c r="B14" s="23">
        <f>3544547+1078469+6247807</f>
        <v>10870823</v>
      </c>
      <c r="C14" s="25">
        <v>0</v>
      </c>
      <c r="D14" s="25">
        <v>0</v>
      </c>
      <c r="E14" s="28">
        <v>0</v>
      </c>
      <c r="F14" s="6">
        <v>0</v>
      </c>
      <c r="G14" s="6">
        <v>0</v>
      </c>
      <c r="H14" s="6">
        <f>253240-1</f>
        <v>253239</v>
      </c>
      <c r="I14" s="6">
        <v>0</v>
      </c>
      <c r="J14" s="6">
        <f t="shared" si="0"/>
        <v>11124062</v>
      </c>
      <c r="K14" s="27">
        <f t="shared" si="1"/>
        <v>-5373655</v>
      </c>
      <c r="L14" s="21">
        <f t="shared" si="2"/>
        <v>5750407</v>
      </c>
    </row>
    <row r="15" spans="1:12" x14ac:dyDescent="0.2">
      <c r="A15" s="22" t="s">
        <v>29</v>
      </c>
      <c r="B15" s="23">
        <v>1654503</v>
      </c>
      <c r="C15" s="25">
        <f>1523565-1</f>
        <v>1523564</v>
      </c>
      <c r="D15" s="25">
        <v>0</v>
      </c>
      <c r="E15" s="25">
        <f>-135743-1</f>
        <v>-135744</v>
      </c>
      <c r="F15" s="6">
        <v>0</v>
      </c>
      <c r="G15" s="6">
        <v>0</v>
      </c>
      <c r="H15" s="6">
        <f>-479015+1</f>
        <v>-479014</v>
      </c>
      <c r="I15" s="29">
        <v>0</v>
      </c>
      <c r="J15" s="6">
        <f t="shared" si="0"/>
        <v>2563309</v>
      </c>
      <c r="K15" s="6">
        <v>0</v>
      </c>
      <c r="L15" s="21">
        <f t="shared" si="2"/>
        <v>2563309</v>
      </c>
    </row>
    <row r="16" spans="1:12" x14ac:dyDescent="0.2">
      <c r="A16" s="22" t="s">
        <v>30</v>
      </c>
      <c r="B16" s="23">
        <f>5375*0</f>
        <v>0</v>
      </c>
      <c r="C16" s="25">
        <v>0</v>
      </c>
      <c r="D16" s="25">
        <v>0</v>
      </c>
      <c r="E16" s="25">
        <v>0</v>
      </c>
      <c r="F16" s="6">
        <v>0</v>
      </c>
      <c r="G16" s="6">
        <v>0</v>
      </c>
      <c r="H16" s="6">
        <v>0</v>
      </c>
      <c r="I16" s="6">
        <v>0</v>
      </c>
      <c r="J16" s="6">
        <f t="shared" si="0"/>
        <v>0</v>
      </c>
      <c r="K16" s="6">
        <v>0</v>
      </c>
      <c r="L16" s="21">
        <f t="shared" si="2"/>
        <v>0</v>
      </c>
    </row>
    <row r="17" spans="1:12" x14ac:dyDescent="0.2">
      <c r="A17" s="22" t="s">
        <v>31</v>
      </c>
      <c r="B17" s="23">
        <v>10952064</v>
      </c>
      <c r="C17" s="25">
        <f>9240834-H17</f>
        <v>6421335</v>
      </c>
      <c r="D17" s="25">
        <v>0</v>
      </c>
      <c r="E17" s="25">
        <v>0</v>
      </c>
      <c r="F17" s="6">
        <v>0</v>
      </c>
      <c r="G17" s="6">
        <v>0</v>
      </c>
      <c r="H17" s="6">
        <v>2819499</v>
      </c>
      <c r="I17" s="26">
        <f>(15442426-10952064)*0</f>
        <v>0</v>
      </c>
      <c r="J17" s="6">
        <f t="shared" si="0"/>
        <v>20192898</v>
      </c>
      <c r="K17" s="6">
        <v>0</v>
      </c>
      <c r="L17" s="21">
        <f t="shared" si="2"/>
        <v>20192898</v>
      </c>
    </row>
    <row r="18" spans="1:12" x14ac:dyDescent="0.2">
      <c r="A18" s="22" t="s">
        <v>32</v>
      </c>
      <c r="B18" s="23">
        <v>0</v>
      </c>
      <c r="C18" s="25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f t="shared" si="0"/>
        <v>0</v>
      </c>
      <c r="K18" s="6">
        <v>0</v>
      </c>
      <c r="L18" s="21">
        <f t="shared" si="2"/>
        <v>0</v>
      </c>
    </row>
    <row r="19" spans="1:12" x14ac:dyDescent="0.2">
      <c r="A19" s="22" t="s">
        <v>33</v>
      </c>
      <c r="B19" s="23">
        <v>2599041</v>
      </c>
      <c r="C19" s="25">
        <v>1081935</v>
      </c>
      <c r="D19" s="6">
        <v>0</v>
      </c>
      <c r="E19" s="6">
        <v>0</v>
      </c>
      <c r="F19" s="6">
        <v>0</v>
      </c>
      <c r="G19" s="6">
        <v>0</v>
      </c>
      <c r="H19" s="6">
        <v>-2819499</v>
      </c>
      <c r="I19" s="31">
        <v>0</v>
      </c>
      <c r="J19" s="32">
        <f t="shared" si="0"/>
        <v>861477</v>
      </c>
      <c r="K19" s="6">
        <v>0</v>
      </c>
      <c r="L19" s="33">
        <f t="shared" si="2"/>
        <v>861477</v>
      </c>
    </row>
    <row r="20" spans="1:12" ht="13.5" thickBot="1" x14ac:dyDescent="0.25">
      <c r="A20" s="34" t="s">
        <v>35</v>
      </c>
      <c r="B20" s="35">
        <f t="shared" ref="B20:L20" si="3">SUM(B8:B19)</f>
        <v>301373746</v>
      </c>
      <c r="C20" s="36">
        <f t="shared" si="3"/>
        <v>9026834</v>
      </c>
      <c r="D20" s="36">
        <f t="shared" si="3"/>
        <v>0</v>
      </c>
      <c r="E20" s="36">
        <f t="shared" si="3"/>
        <v>-135744</v>
      </c>
      <c r="F20" s="36">
        <f t="shared" si="3"/>
        <v>0</v>
      </c>
      <c r="G20" s="36">
        <f t="shared" si="3"/>
        <v>0</v>
      </c>
      <c r="H20" s="36">
        <f t="shared" si="3"/>
        <v>0</v>
      </c>
      <c r="I20" s="36">
        <f t="shared" si="3"/>
        <v>0</v>
      </c>
      <c r="J20" s="36">
        <f t="shared" si="3"/>
        <v>310264836</v>
      </c>
      <c r="K20" s="37">
        <f t="shared" si="3"/>
        <v>-104278698</v>
      </c>
      <c r="L20" s="38">
        <f t="shared" si="3"/>
        <v>205986138</v>
      </c>
    </row>
    <row r="21" spans="1:12" x14ac:dyDescent="0.2"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0"/>
    </row>
    <row r="22" spans="1:12" x14ac:dyDescent="0.2">
      <c r="B22" s="41"/>
      <c r="D22" s="42"/>
      <c r="H22" s="42"/>
    </row>
    <row r="23" spans="1:12" x14ac:dyDescent="0.2">
      <c r="B23" s="41"/>
      <c r="H23" s="9"/>
    </row>
    <row r="24" spans="1:12" x14ac:dyDescent="0.2">
      <c r="B24" s="41"/>
      <c r="H24" s="9"/>
    </row>
    <row r="25" spans="1:12" x14ac:dyDescent="0.2">
      <c r="B25" s="41"/>
    </row>
    <row r="26" spans="1:12" x14ac:dyDescent="0.2">
      <c r="B26" s="41"/>
    </row>
    <row r="27" spans="1:12" x14ac:dyDescent="0.2">
      <c r="B27" s="41"/>
    </row>
    <row r="28" spans="1:12" x14ac:dyDescent="0.2">
      <c r="A28" s="43" t="s">
        <v>2</v>
      </c>
      <c r="B28" s="41"/>
      <c r="H28" s="71" t="s">
        <v>3</v>
      </c>
      <c r="I28" s="71"/>
      <c r="J28" s="71"/>
    </row>
    <row r="29" spans="1:12" x14ac:dyDescent="0.2">
      <c r="A29" s="43" t="s">
        <v>4</v>
      </c>
      <c r="B29" s="41"/>
      <c r="H29" s="71" t="s">
        <v>5</v>
      </c>
      <c r="I29" s="71"/>
      <c r="J29" s="71"/>
    </row>
    <row r="30" spans="1:12" x14ac:dyDescent="0.2">
      <c r="A30" s="43" t="s">
        <v>6</v>
      </c>
      <c r="B30" s="41"/>
      <c r="H30" s="71" t="s">
        <v>6</v>
      </c>
      <c r="I30" s="71"/>
      <c r="J30" s="71"/>
    </row>
    <row r="31" spans="1:12" x14ac:dyDescent="0.2">
      <c r="A31" s="43"/>
      <c r="B31" s="41"/>
      <c r="E31" s="9"/>
      <c r="H31" s="43"/>
      <c r="I31" s="43"/>
      <c r="J31" s="43"/>
    </row>
    <row r="32" spans="1:12" x14ac:dyDescent="0.2">
      <c r="J32" s="3" t="s">
        <v>10</v>
      </c>
      <c r="K32" s="3"/>
    </row>
    <row r="33" spans="1:12" ht="42" customHeight="1" x14ac:dyDescent="0.25">
      <c r="A33" s="12" t="s">
        <v>0</v>
      </c>
      <c r="B33" s="9"/>
      <c r="E33" s="8"/>
      <c r="K33" s="10"/>
    </row>
    <row r="34" spans="1:12" x14ac:dyDescent="0.2">
      <c r="K34" s="10" t="s">
        <v>36</v>
      </c>
    </row>
    <row r="35" spans="1:12" ht="15.75" x14ac:dyDescent="0.25">
      <c r="A35" s="60" t="s">
        <v>37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14" t="s">
        <v>1</v>
      </c>
    </row>
    <row r="36" spans="1:12" ht="13.5" thickBot="1" x14ac:dyDescent="0.25">
      <c r="I36" s="15"/>
      <c r="J36" s="15"/>
      <c r="K36" s="2" t="s">
        <v>47</v>
      </c>
    </row>
    <row r="37" spans="1:12" x14ac:dyDescent="0.2">
      <c r="A37" s="63" t="s">
        <v>38</v>
      </c>
      <c r="B37" s="65" t="s">
        <v>7</v>
      </c>
      <c r="C37" s="72" t="s">
        <v>39</v>
      </c>
      <c r="D37" s="73"/>
      <c r="E37" s="67" t="s">
        <v>40</v>
      </c>
      <c r="F37" s="65" t="s">
        <v>16</v>
      </c>
      <c r="G37" s="65" t="s">
        <v>17</v>
      </c>
      <c r="H37" s="67" t="s">
        <v>18</v>
      </c>
      <c r="I37" s="67" t="s">
        <v>19</v>
      </c>
      <c r="J37" s="65" t="s">
        <v>20</v>
      </c>
      <c r="K37" s="61" t="s">
        <v>8</v>
      </c>
    </row>
    <row r="38" spans="1:12" ht="23.25" thickBot="1" x14ac:dyDescent="0.25">
      <c r="A38" s="64"/>
      <c r="B38" s="66"/>
      <c r="C38" s="45" t="s">
        <v>41</v>
      </c>
      <c r="D38" s="45" t="s">
        <v>42</v>
      </c>
      <c r="E38" s="69"/>
      <c r="F38" s="66"/>
      <c r="G38" s="66"/>
      <c r="H38" s="69"/>
      <c r="I38" s="69"/>
      <c r="J38" s="74"/>
      <c r="K38" s="62"/>
      <c r="L38" s="16" t="s">
        <v>43</v>
      </c>
    </row>
    <row r="39" spans="1:12" x14ac:dyDescent="0.2">
      <c r="A39" s="22" t="s">
        <v>44</v>
      </c>
      <c r="B39" s="59">
        <v>9440437</v>
      </c>
      <c r="C39" s="46">
        <v>181727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47">
        <f t="shared" ref="K39:K49" si="4">SUM(B39:J39)</f>
        <v>9622164</v>
      </c>
      <c r="L39" s="48" t="e">
        <f>+K39-#REF!</f>
        <v>#REF!</v>
      </c>
    </row>
    <row r="40" spans="1:12" x14ac:dyDescent="0.2">
      <c r="A40" s="22" t="s">
        <v>45</v>
      </c>
      <c r="B40" s="59">
        <v>79305898</v>
      </c>
      <c r="C40" s="46">
        <v>3484609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47">
        <f t="shared" si="4"/>
        <v>82790507</v>
      </c>
      <c r="L40" s="48" t="e">
        <f>+K40-#REF!</f>
        <v>#REF!</v>
      </c>
    </row>
    <row r="41" spans="1:12" x14ac:dyDescent="0.2">
      <c r="A41" s="22" t="s">
        <v>25</v>
      </c>
      <c r="B41" s="59">
        <v>2979338</v>
      </c>
      <c r="C41" s="46">
        <v>223993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47">
        <f t="shared" si="4"/>
        <v>3203331</v>
      </c>
      <c r="L41" s="48" t="e">
        <f>+K41-#REF!</f>
        <v>#REF!</v>
      </c>
    </row>
    <row r="42" spans="1:12" x14ac:dyDescent="0.2">
      <c r="A42" s="22" t="s">
        <v>26</v>
      </c>
      <c r="B42" s="59">
        <v>373873</v>
      </c>
      <c r="C42" s="46">
        <v>18094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47">
        <f>SUM(B42:J42)</f>
        <v>391967</v>
      </c>
      <c r="L42" s="48" t="e">
        <f>+K42-#REF!</f>
        <v>#REF!</v>
      </c>
    </row>
    <row r="43" spans="1:12" x14ac:dyDescent="0.2">
      <c r="A43" s="22" t="s">
        <v>27</v>
      </c>
      <c r="B43" s="59">
        <v>2800145</v>
      </c>
      <c r="C43" s="46">
        <v>96929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47">
        <f>SUM(B43:J43)</f>
        <v>2897074</v>
      </c>
      <c r="L43" s="48" t="e">
        <f>+K43-#REF!</f>
        <v>#REF!</v>
      </c>
    </row>
    <row r="44" spans="1:12" x14ac:dyDescent="0.2">
      <c r="A44" s="22" t="s">
        <v>28</v>
      </c>
      <c r="B44" s="59">
        <v>5001833</v>
      </c>
      <c r="C44" s="46">
        <v>371822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47">
        <f t="shared" si="4"/>
        <v>5373655</v>
      </c>
      <c r="L44" s="48" t="e">
        <f>+K44-#REF!</f>
        <v>#REF!</v>
      </c>
    </row>
    <row r="45" spans="1:12" x14ac:dyDescent="0.2">
      <c r="A45" s="22" t="s">
        <v>29</v>
      </c>
      <c r="B45" s="59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47">
        <f t="shared" si="4"/>
        <v>0</v>
      </c>
      <c r="L45" s="48" t="e">
        <f>+K45-#REF!</f>
        <v>#REF!</v>
      </c>
    </row>
    <row r="46" spans="1:12" x14ac:dyDescent="0.2">
      <c r="A46" s="22" t="s">
        <v>30</v>
      </c>
      <c r="B46" s="59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47">
        <f t="shared" si="4"/>
        <v>0</v>
      </c>
      <c r="L46" s="48" t="e">
        <f>+K46-#REF!</f>
        <v>#REF!</v>
      </c>
    </row>
    <row r="47" spans="1:12" x14ac:dyDescent="0.2">
      <c r="A47" s="22" t="s">
        <v>31</v>
      </c>
      <c r="B47" s="59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47">
        <f t="shared" si="4"/>
        <v>0</v>
      </c>
      <c r="L47" s="48" t="e">
        <f>+K47-#REF!</f>
        <v>#REF!</v>
      </c>
    </row>
    <row r="48" spans="1:12" x14ac:dyDescent="0.2">
      <c r="A48" s="22" t="s">
        <v>32</v>
      </c>
      <c r="B48" s="59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47">
        <f t="shared" si="4"/>
        <v>0</v>
      </c>
      <c r="L48" s="48" t="e">
        <f>+K48-#REF!</f>
        <v>#REF!</v>
      </c>
    </row>
    <row r="49" spans="1:12" x14ac:dyDescent="0.2">
      <c r="A49" s="22" t="s">
        <v>34</v>
      </c>
      <c r="B49" s="59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49">
        <f t="shared" si="4"/>
        <v>0</v>
      </c>
      <c r="L49" s="48" t="e">
        <f>+K49-#REF!</f>
        <v>#REF!</v>
      </c>
    </row>
    <row r="50" spans="1:12" ht="13.5" thickBot="1" x14ac:dyDescent="0.25">
      <c r="A50" s="34" t="s">
        <v>46</v>
      </c>
      <c r="B50" s="50">
        <f>SUM(B39:B49)</f>
        <v>99901524</v>
      </c>
      <c r="C50" s="51">
        <f t="shared" ref="C50:K50" si="5">SUM(C39:C49)</f>
        <v>4377174</v>
      </c>
      <c r="D50" s="51">
        <f t="shared" si="5"/>
        <v>0</v>
      </c>
      <c r="E50" s="51">
        <f t="shared" si="5"/>
        <v>0</v>
      </c>
      <c r="F50" s="51">
        <f t="shared" si="5"/>
        <v>0</v>
      </c>
      <c r="G50" s="51">
        <f t="shared" si="5"/>
        <v>0</v>
      </c>
      <c r="H50" s="51">
        <f t="shared" si="5"/>
        <v>0</v>
      </c>
      <c r="I50" s="51">
        <f t="shared" si="5"/>
        <v>0</v>
      </c>
      <c r="J50" s="51">
        <f t="shared" si="5"/>
        <v>0</v>
      </c>
      <c r="K50" s="52">
        <f t="shared" si="5"/>
        <v>104278698</v>
      </c>
      <c r="L50" s="48" t="e">
        <f>+K50-#REF!</f>
        <v>#REF!</v>
      </c>
    </row>
    <row r="51" spans="1:12" x14ac:dyDescent="0.2">
      <c r="A51" s="53"/>
      <c r="B51" s="54"/>
      <c r="C51" s="30"/>
      <c r="D51" s="44"/>
      <c r="E51" s="44"/>
      <c r="F51" s="44"/>
      <c r="G51" s="44"/>
      <c r="H51" s="44"/>
      <c r="I51" s="44"/>
      <c r="J51" s="44"/>
      <c r="K51" s="44"/>
      <c r="L51" s="55">
        <f>+K50-[1]NOTAS!J125</f>
        <v>0</v>
      </c>
    </row>
    <row r="52" spans="1:12" x14ac:dyDescent="0.2">
      <c r="A52" s="5"/>
      <c r="B52" s="5"/>
      <c r="C52" s="5"/>
      <c r="L52" s="7">
        <f>+[1]NOTAS!J125</f>
        <v>104278698</v>
      </c>
    </row>
    <row r="53" spans="1:12" x14ac:dyDescent="0.2">
      <c r="A53" s="5"/>
      <c r="B53" s="5"/>
      <c r="C53" s="56"/>
      <c r="L53" s="57">
        <f>+K50-L52</f>
        <v>0</v>
      </c>
    </row>
    <row r="54" spans="1:12" x14ac:dyDescent="0.2">
      <c r="A54" s="58"/>
      <c r="B54" s="5"/>
      <c r="C54" s="5"/>
    </row>
    <row r="58" spans="1:12" x14ac:dyDescent="0.2">
      <c r="A58" s="43"/>
      <c r="B58" s="43" t="s">
        <v>2</v>
      </c>
      <c r="H58" s="71" t="s">
        <v>3</v>
      </c>
      <c r="I58" s="71"/>
      <c r="J58" s="43"/>
    </row>
    <row r="59" spans="1:12" x14ac:dyDescent="0.2">
      <c r="A59" s="43"/>
      <c r="B59" s="43" t="s">
        <v>4</v>
      </c>
      <c r="C59" s="9"/>
      <c r="D59" s="9"/>
      <c r="E59" s="9"/>
      <c r="F59" s="9"/>
      <c r="G59" s="9"/>
      <c r="H59" s="71" t="s">
        <v>5</v>
      </c>
      <c r="I59" s="71"/>
      <c r="J59" s="43"/>
      <c r="K59" s="9"/>
      <c r="L59" s="9"/>
    </row>
    <row r="60" spans="1:12" x14ac:dyDescent="0.2">
      <c r="A60" s="43"/>
      <c r="B60" s="43" t="s">
        <v>6</v>
      </c>
      <c r="C60" s="9"/>
      <c r="D60" s="9"/>
      <c r="E60" s="9"/>
      <c r="F60" s="9"/>
      <c r="G60" s="9"/>
      <c r="H60" s="71" t="s">
        <v>6</v>
      </c>
      <c r="I60" s="71"/>
      <c r="J60" s="43"/>
      <c r="K60" s="9"/>
      <c r="L60" s="9"/>
    </row>
    <row r="61" spans="1:12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</sheetData>
  <mergeCells count="30">
    <mergeCell ref="H60:I60"/>
    <mergeCell ref="H37:H38"/>
    <mergeCell ref="I37:I38"/>
    <mergeCell ref="J37:J38"/>
    <mergeCell ref="K37:K38"/>
    <mergeCell ref="H58:I58"/>
    <mergeCell ref="H59:I59"/>
    <mergeCell ref="H28:J28"/>
    <mergeCell ref="H29:J29"/>
    <mergeCell ref="H30:J30"/>
    <mergeCell ref="A35:K35"/>
    <mergeCell ref="A37:A38"/>
    <mergeCell ref="B37:B38"/>
    <mergeCell ref="C37:D37"/>
    <mergeCell ref="E37:E38"/>
    <mergeCell ref="F37:F38"/>
    <mergeCell ref="G37:G38"/>
    <mergeCell ref="A4:L4"/>
    <mergeCell ref="L6:L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printOptions horizontalCentered="1"/>
  <pageMargins left="0" right="0" top="1.3385826771653544" bottom="0.55118110236220474" header="0.31496062992125984" footer="0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Anx-I-Sem</vt:lpstr>
    </vt:vector>
  </TitlesOfParts>
  <Company>ELECTROSUR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Yudie Jaquelin Luque Cohaila</dc:creator>
  <cp:lastModifiedBy>Samir Saul ticona Villalba</cp:lastModifiedBy>
  <dcterms:created xsi:type="dcterms:W3CDTF">2016-07-22T20:09:06Z</dcterms:created>
  <dcterms:modified xsi:type="dcterms:W3CDTF">2016-12-06T16:18:47Z</dcterms:modified>
</cp:coreProperties>
</file>