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7755" activeTab="1"/>
  </bookViews>
  <sheets>
    <sheet name="tasa" sheetId="1" r:id="rId1"/>
    <sheet name="tasa2" sheetId="2" r:id="rId2"/>
  </sheets>
  <externalReferences>
    <externalReference r:id="rId3"/>
  </externalReferences>
  <definedNames>
    <definedName name="_xlnm._FilterDatabase" localSheetId="0" hidden="1">tasa!$A$1:$S$45</definedName>
  </definedNames>
  <calcPr calcId="124519" calcOnSave="0"/>
</workbook>
</file>

<file path=xl/calcChain.xml><?xml version="1.0" encoding="utf-8"?>
<calcChain xmlns="http://schemas.openxmlformats.org/spreadsheetml/2006/main">
  <c r="F43" i="1"/>
  <c r="L42" l="1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6"/>
  <c r="L5"/>
  <c r="L4"/>
  <c r="L3"/>
  <c r="L2"/>
  <c r="M43" l="1"/>
  <c r="J43"/>
  <c r="G43"/>
  <c r="M7"/>
  <c r="I42"/>
  <c r="T42" s="1"/>
  <c r="I40"/>
  <c r="T40" s="1"/>
  <c r="I39"/>
  <c r="T39" s="1"/>
  <c r="I38"/>
  <c r="T38" s="1"/>
  <c r="I37"/>
  <c r="T37" s="1"/>
  <c r="I36"/>
  <c r="T36" s="1"/>
  <c r="I35"/>
  <c r="T35" s="1"/>
  <c r="I34"/>
  <c r="T34" s="1"/>
  <c r="I33"/>
  <c r="T33" s="1"/>
  <c r="I32"/>
  <c r="T32" s="1"/>
  <c r="I31"/>
  <c r="T31" s="1"/>
  <c r="I30"/>
  <c r="T30" s="1"/>
  <c r="I29"/>
  <c r="T29" s="1"/>
  <c r="I28"/>
  <c r="T28" s="1"/>
  <c r="I27"/>
  <c r="T27" s="1"/>
  <c r="I26"/>
  <c r="T26" s="1"/>
  <c r="I25"/>
  <c r="T25" s="1"/>
  <c r="I24"/>
  <c r="T24" s="1"/>
  <c r="I23"/>
  <c r="T23" s="1"/>
  <c r="I22"/>
  <c r="T22" s="1"/>
  <c r="I21"/>
  <c r="T21" s="1"/>
  <c r="I20"/>
  <c r="T20" s="1"/>
  <c r="I19"/>
  <c r="T19" s="1"/>
  <c r="I18"/>
  <c r="T18" s="1"/>
  <c r="I41"/>
  <c r="T41" s="1"/>
  <c r="I17"/>
  <c r="T17" s="1"/>
  <c r="I16"/>
  <c r="T16" s="1"/>
  <c r="I15"/>
  <c r="T15" s="1"/>
  <c r="I14"/>
  <c r="T14" s="1"/>
  <c r="I13"/>
  <c r="T13" s="1"/>
  <c r="I12"/>
  <c r="T12" s="1"/>
  <c r="I11"/>
  <c r="T11" s="1"/>
  <c r="I10"/>
  <c r="T10" s="1"/>
  <c r="I9"/>
  <c r="T9" s="1"/>
  <c r="I8"/>
  <c r="T8" s="1"/>
  <c r="I7"/>
  <c r="T7" s="1"/>
  <c r="I6"/>
  <c r="T6" s="1"/>
  <c r="I5"/>
  <c r="T5" s="1"/>
  <c r="I4"/>
  <c r="T4" s="1"/>
  <c r="I3"/>
  <c r="T3" s="1"/>
  <c r="I2"/>
  <c r="T2" s="1"/>
  <c r="H3"/>
  <c r="H4"/>
  <c r="H5"/>
  <c r="H6"/>
  <c r="H7"/>
  <c r="H8"/>
  <c r="H9"/>
  <c r="H10"/>
  <c r="H11"/>
  <c r="H12"/>
  <c r="H13"/>
  <c r="H14"/>
  <c r="H15"/>
  <c r="H16"/>
  <c r="H17"/>
  <c r="H41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2"/>
  <c r="H2"/>
  <c r="AA41" l="1"/>
  <c r="AD41" s="1"/>
  <c r="Z41"/>
  <c r="AC41" s="1"/>
  <c r="L7"/>
  <c r="AA5"/>
  <c r="AD5" s="1"/>
  <c r="Z5"/>
  <c r="AC5" s="1"/>
  <c r="AA36"/>
  <c r="AD36" s="1"/>
  <c r="Z36"/>
  <c r="AC36" s="1"/>
  <c r="AA21"/>
  <c r="AD21" s="1"/>
  <c r="Z21"/>
  <c r="AC21" s="1"/>
  <c r="AA7"/>
  <c r="AD7" s="1"/>
  <c r="Z7"/>
  <c r="AC7" s="1"/>
  <c r="AA15"/>
  <c r="AD15" s="1"/>
  <c r="Z15"/>
  <c r="AC15" s="1"/>
  <c r="AA2"/>
  <c r="Z2"/>
  <c r="AA3"/>
  <c r="AD3" s="1"/>
  <c r="Z3"/>
  <c r="AC3" s="1"/>
  <c r="AA11"/>
  <c r="AD11" s="1"/>
  <c r="Z11"/>
  <c r="AC11" s="1"/>
  <c r="Z18"/>
  <c r="AC18" s="1"/>
  <c r="AA18"/>
  <c r="AD18" s="1"/>
  <c r="AA26"/>
  <c r="AD26" s="1"/>
  <c r="Z26"/>
  <c r="AC26" s="1"/>
  <c r="AA34"/>
  <c r="AD34" s="1"/>
  <c r="Z34"/>
  <c r="AC34" s="1"/>
  <c r="AA4"/>
  <c r="AD4" s="1"/>
  <c r="Z4"/>
  <c r="AC4" s="1"/>
  <c r="AA12"/>
  <c r="AD12" s="1"/>
  <c r="Z12"/>
  <c r="AC12" s="1"/>
  <c r="AA19"/>
  <c r="AD19" s="1"/>
  <c r="Z19"/>
  <c r="AC19" s="1"/>
  <c r="AA27"/>
  <c r="AD27" s="1"/>
  <c r="Z27"/>
  <c r="AC27" s="1"/>
  <c r="AA35"/>
  <c r="AD35" s="1"/>
  <c r="Z35"/>
  <c r="AC35" s="1"/>
  <c r="AA13"/>
  <c r="AD13" s="1"/>
  <c r="Z13"/>
  <c r="AC13" s="1"/>
  <c r="Z14"/>
  <c r="AC14" s="1"/>
  <c r="AA14"/>
  <c r="AD14" s="1"/>
  <c r="AA22"/>
  <c r="AD22" s="1"/>
  <c r="Z22"/>
  <c r="AC22" s="1"/>
  <c r="AA8"/>
  <c r="AD8" s="1"/>
  <c r="Z8"/>
  <c r="AC8" s="1"/>
  <c r="AA16"/>
  <c r="AD16" s="1"/>
  <c r="Z16"/>
  <c r="AC16" s="1"/>
  <c r="AA23"/>
  <c r="AD23" s="1"/>
  <c r="Z23"/>
  <c r="AC23" s="1"/>
  <c r="AA31"/>
  <c r="AD31" s="1"/>
  <c r="Z31"/>
  <c r="AC31" s="1"/>
  <c r="AA39"/>
  <c r="AD39" s="1"/>
  <c r="Z39"/>
  <c r="AC39" s="1"/>
  <c r="Z20"/>
  <c r="AC20" s="1"/>
  <c r="AA20"/>
  <c r="AD20" s="1"/>
  <c r="AA37"/>
  <c r="AD37" s="1"/>
  <c r="Z37"/>
  <c r="AC37" s="1"/>
  <c r="Z30"/>
  <c r="AC30" s="1"/>
  <c r="AA30"/>
  <c r="AD30" s="1"/>
  <c r="Z9"/>
  <c r="AC9" s="1"/>
  <c r="AA9"/>
  <c r="AD9" s="1"/>
  <c r="Z17"/>
  <c r="AC17" s="1"/>
  <c r="AA17"/>
  <c r="AD17" s="1"/>
  <c r="AA24"/>
  <c r="AD24" s="1"/>
  <c r="Z24"/>
  <c r="AC24" s="1"/>
  <c r="AA32"/>
  <c r="AD32" s="1"/>
  <c r="Z32"/>
  <c r="AC32" s="1"/>
  <c r="Z40"/>
  <c r="AC40" s="1"/>
  <c r="AA40"/>
  <c r="AD40" s="1"/>
  <c r="AA28"/>
  <c r="AD28" s="1"/>
  <c r="Z28"/>
  <c r="AC28" s="1"/>
  <c r="AA6"/>
  <c r="AD6" s="1"/>
  <c r="Z6"/>
  <c r="AC6" s="1"/>
  <c r="AA29"/>
  <c r="AD29" s="1"/>
  <c r="Z29"/>
  <c r="AC29" s="1"/>
  <c r="Z38"/>
  <c r="AC38" s="1"/>
  <c r="AA38"/>
  <c r="AD38" s="1"/>
  <c r="AA10"/>
  <c r="AD10" s="1"/>
  <c r="Z10"/>
  <c r="AC10" s="1"/>
  <c r="Z25"/>
  <c r="AC25" s="1"/>
  <c r="AA25"/>
  <c r="AD25" s="1"/>
  <c r="AA33"/>
  <c r="AD33" s="1"/>
  <c r="Z33"/>
  <c r="AC33" s="1"/>
  <c r="AA42"/>
  <c r="AD42" s="1"/>
  <c r="Z42"/>
  <c r="AC42" s="1"/>
  <c r="U3"/>
  <c r="X3" s="1"/>
  <c r="V3"/>
  <c r="Y3" s="1"/>
  <c r="V5"/>
  <c r="Y5" s="1"/>
  <c r="U5"/>
  <c r="X5" s="1"/>
  <c r="U7"/>
  <c r="X7" s="1"/>
  <c r="V7"/>
  <c r="Y7" s="1"/>
  <c r="V9"/>
  <c r="Y9" s="1"/>
  <c r="U9"/>
  <c r="X9" s="1"/>
  <c r="U11"/>
  <c r="X11" s="1"/>
  <c r="V11"/>
  <c r="Y11" s="1"/>
  <c r="V13"/>
  <c r="Y13" s="1"/>
  <c r="U13"/>
  <c r="X13" s="1"/>
  <c r="U15"/>
  <c r="X15" s="1"/>
  <c r="V15"/>
  <c r="Y15" s="1"/>
  <c r="V17"/>
  <c r="Y17" s="1"/>
  <c r="U17"/>
  <c r="X17" s="1"/>
  <c r="U18"/>
  <c r="X18" s="1"/>
  <c r="V18"/>
  <c r="Y18" s="1"/>
  <c r="V20"/>
  <c r="Y20" s="1"/>
  <c r="U20"/>
  <c r="X20" s="1"/>
  <c r="V24"/>
  <c r="Y24" s="1"/>
  <c r="U24"/>
  <c r="X24" s="1"/>
  <c r="U26"/>
  <c r="X26" s="1"/>
  <c r="V26"/>
  <c r="Y26" s="1"/>
  <c r="V32"/>
  <c r="Y32" s="1"/>
  <c r="U32"/>
  <c r="X32" s="1"/>
  <c r="U34"/>
  <c r="X34" s="1"/>
  <c r="V34"/>
  <c r="Y34" s="1"/>
  <c r="U40"/>
  <c r="X40" s="1"/>
  <c r="V40"/>
  <c r="Y40" s="1"/>
  <c r="H43"/>
  <c r="V2"/>
  <c r="Y2" s="1"/>
  <c r="U2"/>
  <c r="X2" s="1"/>
  <c r="V4"/>
  <c r="Y4" s="1"/>
  <c r="U4"/>
  <c r="X4" s="1"/>
  <c r="U6"/>
  <c r="X6" s="1"/>
  <c r="V6"/>
  <c r="Y6" s="1"/>
  <c r="V8"/>
  <c r="Y8" s="1"/>
  <c r="U8"/>
  <c r="X8" s="1"/>
  <c r="U10"/>
  <c r="X10" s="1"/>
  <c r="V10"/>
  <c r="Y10" s="1"/>
  <c r="U14"/>
  <c r="X14" s="1"/>
  <c r="V14"/>
  <c r="Y14" s="1"/>
  <c r="V16"/>
  <c r="Y16" s="1"/>
  <c r="U16"/>
  <c r="X16" s="1"/>
  <c r="V41"/>
  <c r="Y41" s="1"/>
  <c r="U41"/>
  <c r="X41" s="1"/>
  <c r="U19"/>
  <c r="X19" s="1"/>
  <c r="V19"/>
  <c r="Y19" s="1"/>
  <c r="V21"/>
  <c r="Y21" s="1"/>
  <c r="U21"/>
  <c r="X21" s="1"/>
  <c r="U23"/>
  <c r="X23" s="1"/>
  <c r="V23"/>
  <c r="Y23" s="1"/>
  <c r="V25"/>
  <c r="Y25" s="1"/>
  <c r="U25"/>
  <c r="X25" s="1"/>
  <c r="U31"/>
  <c r="X31" s="1"/>
  <c r="V31"/>
  <c r="Y31" s="1"/>
  <c r="V33"/>
  <c r="Y33" s="1"/>
  <c r="U33"/>
  <c r="X33" s="1"/>
  <c r="V42"/>
  <c r="Y42" s="1"/>
  <c r="U42"/>
  <c r="X42" s="1"/>
  <c r="U37"/>
  <c r="X37" s="1"/>
  <c r="V37"/>
  <c r="Y37" s="1"/>
  <c r="V12"/>
  <c r="Y12" s="1"/>
  <c r="U12"/>
  <c r="X12" s="1"/>
  <c r="V29"/>
  <c r="Y29" s="1"/>
  <c r="U29"/>
  <c r="X29" s="1"/>
  <c r="U28"/>
  <c r="X28" s="1"/>
  <c r="V28"/>
  <c r="Y28" s="1"/>
  <c r="V30"/>
  <c r="Y30" s="1"/>
  <c r="U30"/>
  <c r="X30" s="1"/>
  <c r="I43"/>
  <c r="V39"/>
  <c r="U39"/>
  <c r="T43"/>
  <c r="V27"/>
  <c r="Y27" s="1"/>
  <c r="U27"/>
  <c r="X27" s="1"/>
  <c r="U35"/>
  <c r="X35" s="1"/>
  <c r="V35"/>
  <c r="Y35" s="1"/>
  <c r="U22"/>
  <c r="X22" s="1"/>
  <c r="V22"/>
  <c r="Y22" s="1"/>
  <c r="U38"/>
  <c r="X38" s="1"/>
  <c r="V38"/>
  <c r="Y38" s="1"/>
  <c r="U36"/>
  <c r="V36"/>
  <c r="AA43" l="1"/>
  <c r="AD43" s="1"/>
  <c r="Z43"/>
  <c r="AC43" s="1"/>
  <c r="AD2"/>
  <c r="AC2"/>
  <c r="U43"/>
  <c r="X39"/>
  <c r="X43" s="1"/>
  <c r="V43"/>
  <c r="Y39"/>
  <c r="Y43" s="1"/>
  <c r="Y36"/>
  <c r="X36"/>
  <c r="N38" l="1"/>
  <c r="N37"/>
  <c r="N36"/>
  <c r="N35"/>
  <c r="N34"/>
  <c r="N33"/>
  <c r="N32"/>
  <c r="N31"/>
  <c r="N30"/>
  <c r="N29"/>
  <c r="N28"/>
  <c r="N27"/>
  <c r="N26"/>
  <c r="N25"/>
  <c r="N24"/>
  <c r="N23"/>
  <c r="N22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<sst xmlns="http://schemas.openxmlformats.org/spreadsheetml/2006/main" count="495" uniqueCount="179">
  <si>
    <t>ITEM</t>
  </si>
  <si>
    <t>ZONA</t>
  </si>
  <si>
    <t>UBICACIÓN</t>
  </si>
  <si>
    <t>AREA M2</t>
  </si>
  <si>
    <t>VALOR DE TASACIÓN DEL TERRENO</t>
  </si>
  <si>
    <t>DIFERENCIA</t>
  </si>
  <si>
    <t>TACNA</t>
  </si>
  <si>
    <t>SUBESTACION DE PARA Av. EJERCITO</t>
  </si>
  <si>
    <t>ZONA AUXILIAR PARQUE INDUSTRIAL DE TACNA</t>
  </si>
  <si>
    <t>SUBESTACION LA YARADA, DISTRITO LA YARADA</t>
  </si>
  <si>
    <t>SUBESTACION TOMASIRI</t>
  </si>
  <si>
    <t>SUBESTACION DE LOCUMBA</t>
  </si>
  <si>
    <t>SUBESTACION  SECTOR CHOJA, PROV. DE TARATA</t>
  </si>
  <si>
    <t>SUBESTACION AYRO, SECTOR ALTO PERU</t>
  </si>
  <si>
    <t>BALNEARIO BOCA DEL RIO</t>
  </si>
  <si>
    <t>EX-CENTRAL HIDRO CHOJA, DISTRITO TARATA</t>
  </si>
  <si>
    <t>CALLE 28 DE JULIO N° 263 TACNA</t>
  </si>
  <si>
    <t>MORRO SAMA</t>
  </si>
  <si>
    <t>CALLE 28 DE JULIO S/N, DISTRITO DE TARATA</t>
  </si>
  <si>
    <t>SUB ESTACION ALTO TOQUELA, DISTRITO DE PACHIA</t>
  </si>
  <si>
    <t>CASETA REPETIDORA YARADA, KM. 8,50 VIA COSTANERA, TACNA</t>
  </si>
  <si>
    <t>ILO</t>
  </si>
  <si>
    <t>S.E. ALTO ILO PAMPA INALAMBRICA</t>
  </si>
  <si>
    <t>PUEBLO NUEVO M. F' LOTE COM 2 SECTOR II, DISTRITO DE PACOCHA</t>
  </si>
  <si>
    <t>CALLE JUNIN 614 ILO</t>
  </si>
  <si>
    <t>MOQUEGUA</t>
  </si>
  <si>
    <t>CENTRAL TORATA</t>
  </si>
  <si>
    <t>CENTRAL ELECTRICA CARUMAS</t>
  </si>
  <si>
    <t>CENTRAL ELECTRICA OMATE</t>
  </si>
  <si>
    <t>CENTRAL ELECTRICA PUQUINA</t>
  </si>
  <si>
    <t>CENTRAL ELECTRICA CALACOA</t>
  </si>
  <si>
    <t>CENTRAL CAPILLA ANTIGUA</t>
  </si>
  <si>
    <t>CENTRAL QUINISTAQUILLAS</t>
  </si>
  <si>
    <t>CENTRAL UBINAS</t>
  </si>
  <si>
    <t>CENTRAL ICHUÑA</t>
  </si>
  <si>
    <t>CENTRAL GUATAGUITO</t>
  </si>
  <si>
    <t>CENTRAL YACANGO</t>
  </si>
  <si>
    <t>S.E. ALTO ZAPATA</t>
  </si>
  <si>
    <t>PAMPA SAN ANTONIO</t>
  </si>
  <si>
    <t>CASETA REPETIDORA CERRO LOS ANGELES</t>
  </si>
  <si>
    <t>SUB ESTACION OMATE</t>
  </si>
  <si>
    <t>SUB ESTACION PUQUINA</t>
  </si>
  <si>
    <t>AF</t>
  </si>
  <si>
    <t>3128</t>
  </si>
  <si>
    <t>3369</t>
  </si>
  <si>
    <t>3261</t>
  </si>
  <si>
    <t>4289</t>
  </si>
  <si>
    <t>4290</t>
  </si>
  <si>
    <t>2978</t>
  </si>
  <si>
    <t>3383</t>
  </si>
  <si>
    <t>3384</t>
  </si>
  <si>
    <t>4914</t>
  </si>
  <si>
    <t>2689</t>
  </si>
  <si>
    <t>2979</t>
  </si>
  <si>
    <t>2980</t>
  </si>
  <si>
    <t>1</t>
  </si>
  <si>
    <t>4967</t>
  </si>
  <si>
    <t>2977</t>
  </si>
  <si>
    <t>30001</t>
  </si>
  <si>
    <t>38134</t>
  </si>
  <si>
    <t>30000</t>
  </si>
  <si>
    <t>20802</t>
  </si>
  <si>
    <t>20821</t>
  </si>
  <si>
    <t>20876</t>
  </si>
  <si>
    <t>20923</t>
  </si>
  <si>
    <t>20860</t>
  </si>
  <si>
    <t>20956</t>
  </si>
  <si>
    <t>20989</t>
  </si>
  <si>
    <t>21001</t>
  </si>
  <si>
    <t>21014</t>
  </si>
  <si>
    <t>21024</t>
  </si>
  <si>
    <t>21336</t>
  </si>
  <si>
    <t>20795</t>
  </si>
  <si>
    <t>20000</t>
  </si>
  <si>
    <t>20957</t>
  </si>
  <si>
    <t>21634</t>
  </si>
  <si>
    <t>TERRENO S.E. TACNA FICHA N║ 5635</t>
  </si>
  <si>
    <t>TERRENO S.E.PARQ.IND. M-G L-4-5 FICHA N║ 20565</t>
  </si>
  <si>
    <t>TERRENO S.E. LA YARADA FICHA: 5959A</t>
  </si>
  <si>
    <t>TERRENO SUBESTACION DE TOMASIRI FICHA N║ 5499</t>
  </si>
  <si>
    <t>TERRENO S.E. LOCUMBA FICHA N║  5577</t>
  </si>
  <si>
    <t>TERRENO S.E. P.LLAVES TARATA FICHA N║ 20489A</t>
  </si>
  <si>
    <t>TERRENO S.E. CHALLAGUAYA FICHA: 20440</t>
  </si>
  <si>
    <t>TERRENO S.E. C.ARICOTA FICHA: 20496</t>
  </si>
  <si>
    <t>TERRENO SUB-ESTACION ELECTRICA EL AYRO FICHA 20441</t>
  </si>
  <si>
    <t>TERRENO BALNEARIO BOCA DEL RIO FICHA N║ 20490</t>
  </si>
  <si>
    <t>TERRENO CALLES 28 DE JULIO Y PUNO FICHA N║ 20509</t>
  </si>
  <si>
    <t>TERRENO EX CENTRAL HIDRA.FICHA: 8584 ANTES FICHA:20446</t>
  </si>
  <si>
    <t>TERRENO CALLE 28 JULIO N║ 263 FICHA N║ 24924</t>
  </si>
  <si>
    <t>TERRENO DEL MORRO DE SAMA</t>
  </si>
  <si>
    <t>TERRENO PROLONG 28 JULIO S/N TARATA FICHA N║ 20445</t>
  </si>
  <si>
    <t>TERRENO S.E.ALTO ILO P.INALAMB. F.5132</t>
  </si>
  <si>
    <t>TERRENO MZ F LOTE COM2 PUEBLO NUEVO SECTOR II FICHA. 447</t>
  </si>
  <si>
    <t>TERRENO CERCADO JUNIN 606  FICHA:  449</t>
  </si>
  <si>
    <t>TERRENO CENTRAL TORATA FICHA: 3180</t>
  </si>
  <si>
    <t>TERRENO CENTRAL ELECT. CARUMAS FICHA: 2839</t>
  </si>
  <si>
    <t>TERRENO CENTRAL ELECT. OMATE FICHA: 2991</t>
  </si>
  <si>
    <t>TERRENO CENTRAL ELECT.PUQUINA FICHA: 2990</t>
  </si>
  <si>
    <t>TERRENO C. ELECT. CUCHUMBAYA FICHA: 2842</t>
  </si>
  <si>
    <t>TERRENO LA CAPILLA ANTIGUA  FICHA: 2838</t>
  </si>
  <si>
    <t>TERRENO CENTRAL QUINISTAQUILLAS FICHA: 2837</t>
  </si>
  <si>
    <t>TERRENO CENTRAL MATALAQUE FICHA: 2847</t>
  </si>
  <si>
    <t>TERRENO CENTRAL UBINAS  FICHA: 2843</t>
  </si>
  <si>
    <t>TERRENO CENTRAL ICHUÐA  FICHA: 2845</t>
  </si>
  <si>
    <t>TERRENO C.T.SECTOR GUATAGUITO FICHA N║ 3290</t>
  </si>
  <si>
    <t>TERRENO CENTRAL YACANGO FICHA: 2840</t>
  </si>
  <si>
    <t>TERRENO S.E. ALTO ZAPATA FICHA: 2821</t>
  </si>
  <si>
    <t>TERRENO CENTRAL LA CAPILLA FICHA: 2846</t>
  </si>
  <si>
    <t>TERRENO PAMPA SAN ANTONIO SECTOR A MZ F-4B LOTE 14</t>
  </si>
  <si>
    <t>TERRENO CENTRAL COALAQUE FICHA: 2841</t>
  </si>
  <si>
    <t>TERRENO CENTRAL ELECT. CALACOA FICHA: 2844</t>
  </si>
  <si>
    <t>SUB ESTACION EGESUR - SUB LOTE 2</t>
  </si>
  <si>
    <t>TERRENO S.E.T. ALTO TOQUELA</t>
  </si>
  <si>
    <t>TERRENO DE CENTRAL TERMICA MOQUEGUA</t>
  </si>
  <si>
    <t>SUBESTACION CHAYAGUALLA DISTRITO DE TICACO PROV. TARATA</t>
  </si>
  <si>
    <t>SUBESTACION ARICOTA, DIST. DE QUILLAHUANI</t>
  </si>
  <si>
    <t>SUBESTACION DE COALAQUE</t>
  </si>
  <si>
    <t>CENTRAL ELECTRICA CUCHUMBAYA</t>
  </si>
  <si>
    <t>CENTRAL MATALAQUE</t>
  </si>
  <si>
    <t>CENTRAL LA CAPILLA II</t>
  </si>
  <si>
    <t>TASACION ($)</t>
  </si>
  <si>
    <t>TASACION (S/.)</t>
  </si>
  <si>
    <t>DIFERENCIAS</t>
  </si>
  <si>
    <t>DIFERENCIA TEMPORAL DEDUCUBLE</t>
  </si>
  <si>
    <t>DIFERENCIA TEMPORAL GRAVABLE</t>
  </si>
  <si>
    <t>TASA I.R</t>
  </si>
  <si>
    <t>SALDO DE IMPUESTO DIF. ACTIVO</t>
  </si>
  <si>
    <t>SALDO DE IMPUESTO DIF. PASIVO</t>
  </si>
  <si>
    <t>TOTAL 2013</t>
  </si>
  <si>
    <t>TIPO DE CAMBIO</t>
  </si>
  <si>
    <t>urbana</t>
  </si>
  <si>
    <t>rural</t>
  </si>
  <si>
    <t>PROLONG. CALLE 28 DE JULIO/CALLE PUNO, cochera</t>
  </si>
  <si>
    <t>P/M2 SEGÚN ELECTROSUR SOLES</t>
  </si>
  <si>
    <t>P/M2 $</t>
  </si>
  <si>
    <t>NETO PCGA HISTORICO</t>
  </si>
  <si>
    <t>TERRENO AF -204905</t>
  </si>
  <si>
    <t>TERRENO AF -205286</t>
  </si>
  <si>
    <t>TERRENO AF -204906</t>
  </si>
  <si>
    <t>TERRENO AF -205287</t>
  </si>
  <si>
    <t>TERRENO AF -205288</t>
  </si>
  <si>
    <t>TERRENO AF -204875</t>
  </si>
  <si>
    <t>TERRENO AF -204907</t>
  </si>
  <si>
    <t>TERRENO AF -204908</t>
  </si>
  <si>
    <t>TERRENO AF -205346</t>
  </si>
  <si>
    <t>TERRENO AF -205349</t>
  </si>
  <si>
    <t>TERRENO AF -204876</t>
  </si>
  <si>
    <t>TERRENO AF -204877</t>
  </si>
  <si>
    <t>TERRENO AF -204874</t>
  </si>
  <si>
    <t>TERRENO AF -205376</t>
  </si>
  <si>
    <t>TERRENO AF -205185</t>
  </si>
  <si>
    <t>TERRENO AF -245597</t>
  </si>
  <si>
    <t>TERRENO AF -206577</t>
  </si>
  <si>
    <t>TERRENO AF -206782</t>
  </si>
  <si>
    <t>TERRENO AF -206575</t>
  </si>
  <si>
    <t>TERRENO AF -246697</t>
  </si>
  <si>
    <t>TERRENO AF -206312</t>
  </si>
  <si>
    <t>TERRENO AF -206313</t>
  </si>
  <si>
    <t>TERRENO AF -206321</t>
  </si>
  <si>
    <t>TERRENO AF -206316</t>
  </si>
  <si>
    <t>TERRENO AF -206315</t>
  </si>
  <si>
    <t>TERRENO AF -206318</t>
  </si>
  <si>
    <t>TERRENO AF -206319</t>
  </si>
  <si>
    <t>TERRENO AF -206314</t>
  </si>
  <si>
    <t>TERRENO AF -206317</t>
  </si>
  <si>
    <t>TERRENO AF -206327</t>
  </si>
  <si>
    <t>TERRENO AF -206328</t>
  </si>
  <si>
    <t>TERRENO AF -206329</t>
  </si>
  <si>
    <t>TERRENO AF -206414</t>
  </si>
  <si>
    <t>TERRENO AF -206311</t>
  </si>
  <si>
    <t>TERRENO AF -206330</t>
  </si>
  <si>
    <t>TERRENO AF -206538</t>
  </si>
  <si>
    <t>DESCRIPCIÓN</t>
  </si>
  <si>
    <t>VIDA ÚTIL</t>
  </si>
  <si>
    <t>TERRENO AF -265158</t>
  </si>
  <si>
    <t>TERRENO AF -265157</t>
  </si>
  <si>
    <t>TERRENO AF -265159</t>
  </si>
  <si>
    <t>TERRENO AF -265156</t>
  </si>
  <si>
    <t>TERRENO AF -206412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</si>
</sst>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</font>
    <font>
      <b/>
      <sz val="8"/>
      <color rgb="FFFF0000"/>
      <name val="Arial"/>
      <family val="2"/>
    </font>
    <font>
      <b/>
      <sz val="8"/>
      <color rgb="FFFFFF00"/>
      <name val="Arial"/>
      <family val="2"/>
    </font>
    <font>
      <sz val="8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164" fontId="3" fillId="0" borderId="0" xfId="1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1" xfId="0" applyFont="1" applyFill="1" applyBorder="1"/>
    <xf numFmtId="0" fontId="2" fillId="0" borderId="1" xfId="0" applyFont="1" applyFill="1" applyBorder="1"/>
    <xf numFmtId="4" fontId="6" fillId="0" borderId="1" xfId="0" applyNumberFormat="1" applyFont="1" applyFill="1" applyBorder="1"/>
    <xf numFmtId="4" fontId="3" fillId="0" borderId="1" xfId="0" applyNumberFormat="1" applyFont="1" applyFill="1" applyBorder="1"/>
    <xf numFmtId="14" fontId="3" fillId="0" borderId="1" xfId="0" applyNumberFormat="1" applyFont="1" applyFill="1" applyBorder="1"/>
    <xf numFmtId="4" fontId="2" fillId="0" borderId="1" xfId="0" applyNumberFormat="1" applyFont="1" applyFill="1" applyBorder="1"/>
    <xf numFmtId="4" fontId="4" fillId="0" borderId="1" xfId="0" applyNumberFormat="1" applyFont="1" applyFill="1" applyBorder="1"/>
    <xf numFmtId="4" fontId="3" fillId="0" borderId="0" xfId="0" applyNumberFormat="1" applyFont="1" applyFill="1"/>
    <xf numFmtId="4" fontId="3" fillId="0" borderId="0" xfId="0" applyNumberFormat="1" applyFont="1" applyFill="1" applyBorder="1"/>
    <xf numFmtId="4" fontId="6" fillId="0" borderId="0" xfId="0" applyNumberFormat="1" applyFont="1" applyFill="1" applyBorder="1"/>
    <xf numFmtId="4" fontId="4" fillId="2" borderId="1" xfId="0" applyNumberFormat="1" applyFont="1" applyFill="1" applyBorder="1"/>
    <xf numFmtId="3" fontId="3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4" fontId="7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4" fontId="9" fillId="0" borderId="1" xfId="0" applyNumberFormat="1" applyFont="1" applyFill="1" applyBorder="1"/>
    <xf numFmtId="164" fontId="10" fillId="2" borderId="0" xfId="1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ORCIO%20PACIFICO/DATA%202011/2011%20SEGUNDA%20ENTREGA/NIIF%20MODIFICADO_12_07_2014/331_332/331_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31_2011"/>
    </sheetNames>
    <sheetDataSet>
      <sheetData sheetId="0">
        <row r="1">
          <cell r="BE1" t="str">
            <v>ACFVALOR_B</v>
          </cell>
        </row>
        <row r="2">
          <cell r="BE2">
            <v>711898.75</v>
          </cell>
        </row>
        <row r="3">
          <cell r="BE3">
            <v>2478.25</v>
          </cell>
        </row>
        <row r="4">
          <cell r="BE4">
            <v>148.22</v>
          </cell>
        </row>
        <row r="5">
          <cell r="BE5">
            <v>5075</v>
          </cell>
        </row>
        <row r="6">
          <cell r="BE6">
            <v>12460.5</v>
          </cell>
        </row>
        <row r="7">
          <cell r="BE7">
            <v>2.2999999999999998</v>
          </cell>
        </row>
        <row r="8">
          <cell r="BE8">
            <v>2000</v>
          </cell>
        </row>
        <row r="9">
          <cell r="BE9">
            <v>132.15</v>
          </cell>
        </row>
        <row r="10">
          <cell r="BE10">
            <v>608935.86</v>
          </cell>
        </row>
        <row r="11">
          <cell r="BE11">
            <v>4984</v>
          </cell>
        </row>
        <row r="12">
          <cell r="BE12">
            <v>319.54000000000002</v>
          </cell>
        </row>
        <row r="13">
          <cell r="BE13">
            <v>7920.94</v>
          </cell>
        </row>
        <row r="14">
          <cell r="BE14">
            <v>139963.09</v>
          </cell>
        </row>
        <row r="15">
          <cell r="BE15">
            <v>183200</v>
          </cell>
        </row>
        <row r="16">
          <cell r="BE16">
            <v>53.36</v>
          </cell>
        </row>
        <row r="17">
          <cell r="BE17">
            <v>8.23</v>
          </cell>
        </row>
        <row r="18">
          <cell r="BE18">
            <v>6972.28</v>
          </cell>
        </row>
        <row r="19">
          <cell r="BE19">
            <v>813.38</v>
          </cell>
        </row>
        <row r="20">
          <cell r="BE20">
            <v>23149.66</v>
          </cell>
        </row>
        <row r="21">
          <cell r="BE21">
            <v>6128</v>
          </cell>
        </row>
        <row r="22">
          <cell r="BE22">
            <v>338</v>
          </cell>
        </row>
        <row r="23">
          <cell r="BE23">
            <v>233</v>
          </cell>
        </row>
        <row r="24">
          <cell r="BE24">
            <v>4548.32</v>
          </cell>
        </row>
        <row r="25">
          <cell r="BE25">
            <v>4000</v>
          </cell>
        </row>
        <row r="26">
          <cell r="BE26">
            <v>463.9</v>
          </cell>
        </row>
        <row r="27">
          <cell r="BE27">
            <v>1748</v>
          </cell>
        </row>
        <row r="28">
          <cell r="BE28">
            <v>10583</v>
          </cell>
        </row>
        <row r="29">
          <cell r="BE29">
            <v>2839.09</v>
          </cell>
        </row>
        <row r="30">
          <cell r="BE30">
            <v>1357.92</v>
          </cell>
        </row>
        <row r="31">
          <cell r="BE31">
            <v>6972.28</v>
          </cell>
        </row>
        <row r="32">
          <cell r="BE32">
            <v>5342</v>
          </cell>
        </row>
        <row r="33">
          <cell r="BE33">
            <v>8013.25</v>
          </cell>
        </row>
        <row r="34">
          <cell r="BE34">
            <v>336705.19</v>
          </cell>
        </row>
        <row r="35">
          <cell r="BE35">
            <v>314455</v>
          </cell>
        </row>
        <row r="36">
          <cell r="BE36">
            <v>4106.2</v>
          </cell>
        </row>
        <row r="37">
          <cell r="BE37">
            <v>113280</v>
          </cell>
        </row>
        <row r="38">
          <cell r="BE38">
            <v>13268.42</v>
          </cell>
        </row>
        <row r="39">
          <cell r="BE39">
            <v>80000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2"/>
  <sheetViews>
    <sheetView topLeftCell="M1" zoomScale="115" zoomScaleNormal="115" workbookViewId="0">
      <pane ySplit="1" topLeftCell="A12" activePane="bottomLeft" state="frozen"/>
      <selection pane="bottomLeft" activeCell="B1" sqref="A1:XFD42"/>
    </sheetView>
  </sheetViews>
  <sheetFormatPr baseColWidth="10" defaultColWidth="11.42578125" defaultRowHeight="11.25"/>
  <cols>
    <col min="1" max="1" width="5" style="5" customWidth="1"/>
    <col min="2" max="2" width="15.5703125" style="5" customWidth="1"/>
    <col min="3" max="4" width="9.28515625" style="5" customWidth="1"/>
    <col min="5" max="5" width="31.85546875" style="5" customWidth="1"/>
    <col min="6" max="6" width="9.5703125" style="5" customWidth="1"/>
    <col min="7" max="7" width="7.42578125" style="5" customWidth="1"/>
    <col min="8" max="8" width="11.42578125" style="5" customWidth="1"/>
    <col min="9" max="9" width="11.7109375" style="5" customWidth="1"/>
    <col min="10" max="10" width="14.140625" style="5" customWidth="1"/>
    <col min="11" max="11" width="7" style="5" customWidth="1"/>
    <col min="12" max="12" width="12.42578125" style="5" customWidth="1"/>
    <col min="13" max="13" width="11.42578125" style="5"/>
    <col min="14" max="14" width="11.42578125" style="5" customWidth="1"/>
    <col min="15" max="15" width="9.42578125" style="5" customWidth="1"/>
    <col min="16" max="16" width="9.5703125" style="5" customWidth="1"/>
    <col min="17" max="17" width="5.85546875" style="5" customWidth="1"/>
    <col min="18" max="18" width="37.28515625" style="5" customWidth="1"/>
    <col min="19" max="19" width="11.42578125" style="5" customWidth="1"/>
    <col min="20" max="20" width="16.28515625" style="5" customWidth="1"/>
    <col min="21" max="21" width="13" style="5" customWidth="1"/>
    <col min="22" max="22" width="17.85546875" style="5" customWidth="1"/>
    <col min="23" max="24" width="11.42578125" style="5" customWidth="1"/>
    <col min="25" max="25" width="13.28515625" style="5" customWidth="1"/>
    <col min="26" max="16384" width="11.42578125" style="5"/>
  </cols>
  <sheetData>
    <row r="1" spans="1:30" ht="33.75">
      <c r="A1" s="2" t="s">
        <v>0</v>
      </c>
      <c r="B1" s="3" t="s">
        <v>172</v>
      </c>
      <c r="C1" s="3" t="s">
        <v>1</v>
      </c>
      <c r="D1" s="3"/>
      <c r="E1" s="3" t="s">
        <v>2</v>
      </c>
      <c r="F1" s="3" t="s">
        <v>3</v>
      </c>
      <c r="G1" s="19" t="s">
        <v>134</v>
      </c>
      <c r="H1" s="18" t="s">
        <v>120</v>
      </c>
      <c r="I1" s="18" t="s">
        <v>121</v>
      </c>
      <c r="J1" s="22" t="s">
        <v>4</v>
      </c>
      <c r="K1" s="4" t="s">
        <v>173</v>
      </c>
      <c r="L1" s="4" t="s">
        <v>133</v>
      </c>
      <c r="M1" s="20" t="s">
        <v>135</v>
      </c>
      <c r="N1" s="4"/>
      <c r="O1" s="4" t="s">
        <v>5</v>
      </c>
      <c r="P1" s="4"/>
      <c r="Q1" s="2"/>
      <c r="R1" s="2"/>
      <c r="S1" s="25" t="s">
        <v>42</v>
      </c>
      <c r="T1" s="20" t="s">
        <v>122</v>
      </c>
      <c r="U1" s="24" t="s">
        <v>123</v>
      </c>
      <c r="V1" s="24" t="s">
        <v>124</v>
      </c>
      <c r="W1" s="24" t="s">
        <v>125</v>
      </c>
      <c r="X1" s="24" t="s">
        <v>126</v>
      </c>
      <c r="Y1" s="24" t="s">
        <v>127</v>
      </c>
      <c r="Z1" s="24" t="s">
        <v>123</v>
      </c>
      <c r="AA1" s="24" t="s">
        <v>124</v>
      </c>
      <c r="AB1" s="24" t="s">
        <v>125</v>
      </c>
      <c r="AC1" s="24" t="s">
        <v>126</v>
      </c>
      <c r="AD1" s="24" t="s">
        <v>127</v>
      </c>
    </row>
    <row r="2" spans="1:30">
      <c r="A2" s="6">
        <v>1</v>
      </c>
      <c r="B2" s="6" t="s">
        <v>136</v>
      </c>
      <c r="C2" s="7" t="s">
        <v>6</v>
      </c>
      <c r="D2" s="7" t="s">
        <v>130</v>
      </c>
      <c r="E2" s="7" t="s">
        <v>7</v>
      </c>
      <c r="F2" s="8">
        <v>7806.87</v>
      </c>
      <c r="G2" s="8">
        <v>400</v>
      </c>
      <c r="H2" s="8">
        <f>F2*G2</f>
        <v>3122748</v>
      </c>
      <c r="I2" s="8">
        <f t="shared" ref="I2:I38" si="0">F2*G2*$J$45</f>
        <v>8406125.3411999997</v>
      </c>
      <c r="J2" s="9">
        <v>4215709.8</v>
      </c>
      <c r="K2" s="17">
        <v>80</v>
      </c>
      <c r="L2" s="9">
        <f>+M2/F2</f>
        <v>78</v>
      </c>
      <c r="M2" s="9">
        <v>608935.86</v>
      </c>
      <c r="N2" s="9">
        <f>VLOOKUP(M2,'[1]331_2011'!$BE:$BE,1,0)</f>
        <v>608935.86</v>
      </c>
      <c r="O2" s="6"/>
      <c r="P2" s="10">
        <v>34335</v>
      </c>
      <c r="Q2" s="6" t="s">
        <v>43</v>
      </c>
      <c r="R2" s="6" t="s">
        <v>76</v>
      </c>
      <c r="S2" s="6">
        <v>204905</v>
      </c>
      <c r="T2" s="9">
        <f>I2-M2</f>
        <v>7797189.4811999993</v>
      </c>
      <c r="U2" s="1">
        <f>IF(T2&lt;0,T2,0)</f>
        <v>0</v>
      </c>
      <c r="V2" s="1">
        <f>IF(T2&gt;0,T2,0)</f>
        <v>7797189.4811999993</v>
      </c>
      <c r="W2" s="1">
        <v>0.3</v>
      </c>
      <c r="X2" s="1">
        <f>U2*W2</f>
        <v>0</v>
      </c>
      <c r="Y2" s="1">
        <f>V2*W2</f>
        <v>2339156.8443599995</v>
      </c>
      <c r="Z2" s="1">
        <f>IF(T2&lt;0,T2,0)</f>
        <v>0</v>
      </c>
      <c r="AA2" s="1">
        <f>IF(T2&gt;0,T2,0)</f>
        <v>7797189.4811999993</v>
      </c>
      <c r="AB2" s="1">
        <v>0.3</v>
      </c>
      <c r="AC2" s="1">
        <f>Z2*AB2</f>
        <v>0</v>
      </c>
      <c r="AD2" s="1">
        <f>AA2*AB2</f>
        <v>2339156.8443599995</v>
      </c>
    </row>
    <row r="3" spans="1:30">
      <c r="A3" s="6">
        <v>2</v>
      </c>
      <c r="B3" s="6" t="s">
        <v>137</v>
      </c>
      <c r="C3" s="7" t="s">
        <v>6</v>
      </c>
      <c r="D3" s="7" t="s">
        <v>130</v>
      </c>
      <c r="E3" s="7" t="s">
        <v>8</v>
      </c>
      <c r="F3" s="9">
        <v>4870</v>
      </c>
      <c r="G3" s="9">
        <v>400</v>
      </c>
      <c r="H3" s="8">
        <f t="shared" ref="H3:H42" si="1">F3*G3</f>
        <v>1948000</v>
      </c>
      <c r="I3" s="8">
        <f t="shared" si="0"/>
        <v>5243821.2</v>
      </c>
      <c r="J3" s="9">
        <v>2629800</v>
      </c>
      <c r="K3" s="17">
        <v>80</v>
      </c>
      <c r="L3" s="9">
        <f t="shared" ref="L3:L42" si="2">+M3/F3</f>
        <v>28.739854209445586</v>
      </c>
      <c r="M3" s="9">
        <v>139963.09</v>
      </c>
      <c r="N3" s="9">
        <f>VLOOKUP(M3,'[1]331_2011'!$BE:$BE,1,0)</f>
        <v>139963.09</v>
      </c>
      <c r="O3" s="6"/>
      <c r="P3" s="10">
        <v>35704</v>
      </c>
      <c r="Q3" s="6" t="s">
        <v>44</v>
      </c>
      <c r="R3" s="6" t="s">
        <v>77</v>
      </c>
      <c r="S3" s="6">
        <v>205286</v>
      </c>
      <c r="T3" s="23">
        <f t="shared" ref="T3:T42" si="3">I3-M3</f>
        <v>5103858.1100000003</v>
      </c>
      <c r="U3" s="1">
        <f t="shared" ref="U3:U42" si="4">IF(T3&lt;0,T3,0)</f>
        <v>0</v>
      </c>
      <c r="V3" s="1">
        <f t="shared" ref="V3:V42" si="5">IF(T3&gt;0,T3,0)</f>
        <v>5103858.1100000003</v>
      </c>
      <c r="W3" s="1">
        <v>0.3</v>
      </c>
      <c r="X3" s="1">
        <f t="shared" ref="X3:X42" si="6">U3*W3</f>
        <v>0</v>
      </c>
      <c r="Y3" s="1">
        <f t="shared" ref="Y3:Y42" si="7">V3*W3</f>
        <v>1531157.433</v>
      </c>
      <c r="Z3" s="1">
        <f t="shared" ref="Z3:Z38" si="8">IF(T3&lt;0,T3,0)</f>
        <v>0</v>
      </c>
      <c r="AA3" s="1">
        <f t="shared" ref="AA3:AA38" si="9">IF(T3&gt;0,T3,0)</f>
        <v>5103858.1100000003</v>
      </c>
      <c r="AB3" s="1">
        <v>0.3</v>
      </c>
      <c r="AC3" s="1">
        <f t="shared" ref="AC3:AC38" si="10">Z3*AB3</f>
        <v>0</v>
      </c>
      <c r="AD3" s="1">
        <f t="shared" ref="AD3:AD38" si="11">AA3*AB3</f>
        <v>1531157.433</v>
      </c>
    </row>
    <row r="4" spans="1:30">
      <c r="A4" s="6">
        <v>3</v>
      </c>
      <c r="B4" s="6" t="s">
        <v>138</v>
      </c>
      <c r="C4" s="7" t="s">
        <v>6</v>
      </c>
      <c r="D4" s="7" t="s">
        <v>131</v>
      </c>
      <c r="E4" s="7" t="s">
        <v>9</v>
      </c>
      <c r="F4" s="9">
        <v>10000</v>
      </c>
      <c r="G4" s="9">
        <v>40</v>
      </c>
      <c r="H4" s="8">
        <f t="shared" si="1"/>
        <v>400000</v>
      </c>
      <c r="I4" s="8">
        <f t="shared" si="0"/>
        <v>1076760</v>
      </c>
      <c r="J4" s="9">
        <v>800000</v>
      </c>
      <c r="K4" s="17">
        <v>80</v>
      </c>
      <c r="L4" s="9">
        <f t="shared" si="2"/>
        <v>0.49840000000000001</v>
      </c>
      <c r="M4" s="9">
        <v>4984</v>
      </c>
      <c r="N4" s="9">
        <f>VLOOKUP(M4,'[1]331_2011'!$BE:$BE,1,0)</f>
        <v>4984</v>
      </c>
      <c r="O4" s="6"/>
      <c r="P4" s="10">
        <v>34335</v>
      </c>
      <c r="Q4" s="6" t="s">
        <v>45</v>
      </c>
      <c r="R4" s="6" t="s">
        <v>78</v>
      </c>
      <c r="S4" s="6">
        <v>204906</v>
      </c>
      <c r="T4" s="9">
        <f t="shared" si="3"/>
        <v>1071776</v>
      </c>
      <c r="U4" s="1">
        <f t="shared" si="4"/>
        <v>0</v>
      </c>
      <c r="V4" s="1">
        <f t="shared" si="5"/>
        <v>1071776</v>
      </c>
      <c r="W4" s="1">
        <v>0.3</v>
      </c>
      <c r="X4" s="1">
        <f t="shared" si="6"/>
        <v>0</v>
      </c>
      <c r="Y4" s="1">
        <f t="shared" si="7"/>
        <v>321532.79999999999</v>
      </c>
      <c r="Z4" s="1">
        <f t="shared" si="8"/>
        <v>0</v>
      </c>
      <c r="AA4" s="1">
        <f t="shared" si="9"/>
        <v>1071776</v>
      </c>
      <c r="AB4" s="1">
        <v>0.3</v>
      </c>
      <c r="AC4" s="1">
        <f t="shared" si="10"/>
        <v>0</v>
      </c>
      <c r="AD4" s="1">
        <f t="shared" si="11"/>
        <v>321532.79999999999</v>
      </c>
    </row>
    <row r="5" spans="1:30">
      <c r="A5" s="6">
        <v>4</v>
      </c>
      <c r="B5" s="6" t="s">
        <v>139</v>
      </c>
      <c r="C5" s="7" t="s">
        <v>6</v>
      </c>
      <c r="D5" s="7" t="s">
        <v>131</v>
      </c>
      <c r="E5" s="7" t="s">
        <v>10</v>
      </c>
      <c r="F5" s="9">
        <v>10000</v>
      </c>
      <c r="G5" s="9">
        <v>30</v>
      </c>
      <c r="H5" s="8">
        <f t="shared" si="1"/>
        <v>300000</v>
      </c>
      <c r="I5" s="8">
        <f t="shared" si="0"/>
        <v>807570</v>
      </c>
      <c r="J5" s="9">
        <v>300000</v>
      </c>
      <c r="K5" s="17">
        <v>80</v>
      </c>
      <c r="L5" s="9">
        <f t="shared" si="2"/>
        <v>18.32</v>
      </c>
      <c r="M5" s="9">
        <v>183200</v>
      </c>
      <c r="N5" s="9">
        <f>VLOOKUP(M5,'[1]331_2011'!$BE:$BE,1,0)</f>
        <v>183200</v>
      </c>
      <c r="O5" s="6"/>
      <c r="P5" s="10">
        <v>35704</v>
      </c>
      <c r="Q5" s="6" t="s">
        <v>46</v>
      </c>
      <c r="R5" s="6" t="s">
        <v>79</v>
      </c>
      <c r="S5" s="6">
        <v>205287</v>
      </c>
      <c r="T5" s="9">
        <f t="shared" si="3"/>
        <v>624370</v>
      </c>
      <c r="U5" s="1">
        <f t="shared" si="4"/>
        <v>0</v>
      </c>
      <c r="V5" s="1">
        <f t="shared" si="5"/>
        <v>624370</v>
      </c>
      <c r="W5" s="1">
        <v>0.3</v>
      </c>
      <c r="X5" s="1">
        <f t="shared" si="6"/>
        <v>0</v>
      </c>
      <c r="Y5" s="1">
        <f t="shared" si="7"/>
        <v>187311</v>
      </c>
      <c r="Z5" s="1">
        <f t="shared" si="8"/>
        <v>0</v>
      </c>
      <c r="AA5" s="1">
        <f t="shared" si="9"/>
        <v>624370</v>
      </c>
      <c r="AB5" s="1">
        <v>0.3</v>
      </c>
      <c r="AC5" s="1">
        <f t="shared" si="10"/>
        <v>0</v>
      </c>
      <c r="AD5" s="1">
        <f t="shared" si="11"/>
        <v>187311</v>
      </c>
    </row>
    <row r="6" spans="1:30">
      <c r="A6" s="6">
        <v>5</v>
      </c>
      <c r="B6" s="6" t="s">
        <v>140</v>
      </c>
      <c r="C6" s="7" t="s">
        <v>6</v>
      </c>
      <c r="D6" s="7" t="s">
        <v>131</v>
      </c>
      <c r="E6" s="7" t="s">
        <v>11</v>
      </c>
      <c r="F6" s="9">
        <v>10000</v>
      </c>
      <c r="G6" s="9">
        <v>30</v>
      </c>
      <c r="H6" s="8">
        <f t="shared" si="1"/>
        <v>300000</v>
      </c>
      <c r="I6" s="8">
        <f t="shared" si="0"/>
        <v>807570</v>
      </c>
      <c r="J6" s="9">
        <v>700000</v>
      </c>
      <c r="K6" s="17">
        <v>80</v>
      </c>
      <c r="L6" s="9">
        <f t="shared" si="2"/>
        <v>5.3359999999999996E-3</v>
      </c>
      <c r="M6" s="9">
        <v>53.36</v>
      </c>
      <c r="N6" s="9">
        <f>VLOOKUP(M6,'[1]331_2011'!$BE:$BE,1,0)</f>
        <v>53.36</v>
      </c>
      <c r="O6" s="6"/>
      <c r="P6" s="10">
        <v>35704</v>
      </c>
      <c r="Q6" s="6" t="s">
        <v>47</v>
      </c>
      <c r="R6" s="6" t="s">
        <v>80</v>
      </c>
      <c r="S6" s="6">
        <v>205288</v>
      </c>
      <c r="T6" s="9">
        <f t="shared" si="3"/>
        <v>807516.64</v>
      </c>
      <c r="U6" s="1">
        <f t="shared" si="4"/>
        <v>0</v>
      </c>
      <c r="V6" s="1">
        <f t="shared" si="5"/>
        <v>807516.64</v>
      </c>
      <c r="W6" s="1">
        <v>0.3</v>
      </c>
      <c r="X6" s="1">
        <f t="shared" si="6"/>
        <v>0</v>
      </c>
      <c r="Y6" s="1">
        <f t="shared" si="7"/>
        <v>242254.992</v>
      </c>
      <c r="Z6" s="1">
        <f t="shared" si="8"/>
        <v>0</v>
      </c>
      <c r="AA6" s="1">
        <f t="shared" si="9"/>
        <v>807516.64</v>
      </c>
      <c r="AB6" s="1">
        <v>0.3</v>
      </c>
      <c r="AC6" s="1">
        <f t="shared" si="10"/>
        <v>0</v>
      </c>
      <c r="AD6" s="1">
        <f t="shared" si="11"/>
        <v>242254.992</v>
      </c>
    </row>
    <row r="7" spans="1:30">
      <c r="A7" s="6">
        <v>6</v>
      </c>
      <c r="B7" s="6" t="s">
        <v>141</v>
      </c>
      <c r="C7" s="7" t="s">
        <v>6</v>
      </c>
      <c r="D7" s="7" t="s">
        <v>131</v>
      </c>
      <c r="E7" s="7" t="s">
        <v>12</v>
      </c>
      <c r="F7" s="9">
        <v>530.20000000000005</v>
      </c>
      <c r="G7" s="9">
        <v>30</v>
      </c>
      <c r="H7" s="8">
        <f t="shared" si="1"/>
        <v>15906.000000000002</v>
      </c>
      <c r="I7" s="8">
        <f t="shared" si="0"/>
        <v>42817.361400000002</v>
      </c>
      <c r="J7" s="9">
        <v>31812.000000000004</v>
      </c>
      <c r="K7" s="17">
        <v>80</v>
      </c>
      <c r="L7" s="9">
        <f t="shared" si="2"/>
        <v>0.2647680120709166</v>
      </c>
      <c r="M7" s="9">
        <f>132.15+8.23</f>
        <v>140.38</v>
      </c>
      <c r="N7" s="9" t="e">
        <f>VLOOKUP(M7,'[1]331_2011'!$BE:$BE,1,0)</f>
        <v>#N/A</v>
      </c>
      <c r="O7" s="6"/>
      <c r="P7" s="10">
        <v>31413</v>
      </c>
      <c r="Q7" s="6" t="s">
        <v>48</v>
      </c>
      <c r="R7" s="6" t="s">
        <v>81</v>
      </c>
      <c r="S7" s="6">
        <v>204875</v>
      </c>
      <c r="T7" s="9">
        <f t="shared" si="3"/>
        <v>42676.981400000004</v>
      </c>
      <c r="U7" s="1">
        <f t="shared" si="4"/>
        <v>0</v>
      </c>
      <c r="V7" s="1">
        <f t="shared" si="5"/>
        <v>42676.981400000004</v>
      </c>
      <c r="W7" s="1">
        <v>0.3</v>
      </c>
      <c r="X7" s="1">
        <f t="shared" si="6"/>
        <v>0</v>
      </c>
      <c r="Y7" s="1">
        <f t="shared" si="7"/>
        <v>12803.094420000001</v>
      </c>
      <c r="Z7" s="1">
        <f t="shared" si="8"/>
        <v>0</v>
      </c>
      <c r="AA7" s="1">
        <f t="shared" si="9"/>
        <v>42676.981400000004</v>
      </c>
      <c r="AB7" s="1">
        <v>0.3</v>
      </c>
      <c r="AC7" s="1">
        <f t="shared" si="10"/>
        <v>0</v>
      </c>
      <c r="AD7" s="1">
        <f t="shared" si="11"/>
        <v>12803.094420000001</v>
      </c>
    </row>
    <row r="8" spans="1:30">
      <c r="A8" s="6">
        <v>7</v>
      </c>
      <c r="B8" s="6" t="s">
        <v>142</v>
      </c>
      <c r="C8" s="7" t="s">
        <v>6</v>
      </c>
      <c r="D8" s="7" t="s">
        <v>131</v>
      </c>
      <c r="E8" s="7" t="s">
        <v>114</v>
      </c>
      <c r="F8" s="9">
        <v>800.12</v>
      </c>
      <c r="G8" s="9">
        <v>10</v>
      </c>
      <c r="H8" s="8">
        <f t="shared" si="1"/>
        <v>8001.2</v>
      </c>
      <c r="I8" s="8">
        <f t="shared" si="0"/>
        <v>21538.43028</v>
      </c>
      <c r="J8" s="9">
        <v>16002.4</v>
      </c>
      <c r="K8" s="17">
        <v>80</v>
      </c>
      <c r="L8" s="9">
        <f t="shared" si="2"/>
        <v>0.39936509523571467</v>
      </c>
      <c r="M8" s="9">
        <v>319.54000000000002</v>
      </c>
      <c r="N8" s="9">
        <f>VLOOKUP(M8,'[1]331_2011'!$BE:$BE,1,0)</f>
        <v>319.54000000000002</v>
      </c>
      <c r="O8" s="6"/>
      <c r="P8" s="10">
        <v>34700</v>
      </c>
      <c r="Q8" s="6" t="s">
        <v>49</v>
      </c>
      <c r="R8" s="6" t="s">
        <v>82</v>
      </c>
      <c r="S8" s="6">
        <v>204907</v>
      </c>
      <c r="T8" s="9">
        <f t="shared" si="3"/>
        <v>21218.89028</v>
      </c>
      <c r="U8" s="1">
        <f t="shared" si="4"/>
        <v>0</v>
      </c>
      <c r="V8" s="1">
        <f t="shared" si="5"/>
        <v>21218.89028</v>
      </c>
      <c r="W8" s="1">
        <v>0.3</v>
      </c>
      <c r="X8" s="1">
        <f t="shared" si="6"/>
        <v>0</v>
      </c>
      <c r="Y8" s="1">
        <f t="shared" si="7"/>
        <v>6365.6670839999997</v>
      </c>
      <c r="Z8" s="1">
        <f t="shared" si="8"/>
        <v>0</v>
      </c>
      <c r="AA8" s="1">
        <f t="shared" si="9"/>
        <v>21218.89028</v>
      </c>
      <c r="AB8" s="1">
        <v>0.3</v>
      </c>
      <c r="AC8" s="1">
        <f t="shared" si="10"/>
        <v>0</v>
      </c>
      <c r="AD8" s="1">
        <f t="shared" si="11"/>
        <v>6365.6670839999997</v>
      </c>
    </row>
    <row r="9" spans="1:30">
      <c r="A9" s="6">
        <v>8</v>
      </c>
      <c r="B9" s="6" t="s">
        <v>143</v>
      </c>
      <c r="C9" s="7" t="s">
        <v>6</v>
      </c>
      <c r="D9" s="7" t="s">
        <v>131</v>
      </c>
      <c r="E9" s="7" t="s">
        <v>115</v>
      </c>
      <c r="F9" s="9">
        <v>903.07</v>
      </c>
      <c r="G9" s="9">
        <v>10</v>
      </c>
      <c r="H9" s="8">
        <f t="shared" si="1"/>
        <v>9030.7000000000007</v>
      </c>
      <c r="I9" s="8">
        <f t="shared" si="0"/>
        <v>24309.741330000001</v>
      </c>
      <c r="J9" s="9">
        <v>18061.400000000001</v>
      </c>
      <c r="K9" s="17">
        <v>80</v>
      </c>
      <c r="L9" s="9">
        <f t="shared" si="2"/>
        <v>8.7711251619475785</v>
      </c>
      <c r="M9" s="9">
        <v>7920.94</v>
      </c>
      <c r="N9" s="9">
        <f>VLOOKUP(M9,'[1]331_2011'!$BE:$BE,1,0)</f>
        <v>7920.94</v>
      </c>
      <c r="O9" s="6"/>
      <c r="P9" s="10">
        <v>34700</v>
      </c>
      <c r="Q9" s="6" t="s">
        <v>50</v>
      </c>
      <c r="R9" s="6" t="s">
        <v>83</v>
      </c>
      <c r="S9" s="6">
        <v>204908</v>
      </c>
      <c r="T9" s="9">
        <f t="shared" si="3"/>
        <v>16388.801330000002</v>
      </c>
      <c r="U9" s="1">
        <f t="shared" si="4"/>
        <v>0</v>
      </c>
      <c r="V9" s="1">
        <f t="shared" si="5"/>
        <v>16388.801330000002</v>
      </c>
      <c r="W9" s="1">
        <v>0.3</v>
      </c>
      <c r="X9" s="1">
        <f t="shared" si="6"/>
        <v>0</v>
      </c>
      <c r="Y9" s="1">
        <f t="shared" si="7"/>
        <v>4916.6403990000008</v>
      </c>
      <c r="Z9" s="1">
        <f t="shared" si="8"/>
        <v>0</v>
      </c>
      <c r="AA9" s="1">
        <f t="shared" si="9"/>
        <v>16388.801330000002</v>
      </c>
      <c r="AB9" s="1">
        <v>0.3</v>
      </c>
      <c r="AC9" s="1">
        <f t="shared" si="10"/>
        <v>0</v>
      </c>
      <c r="AD9" s="1">
        <f t="shared" si="11"/>
        <v>4916.6403990000008</v>
      </c>
    </row>
    <row r="10" spans="1:30">
      <c r="A10" s="6">
        <v>9</v>
      </c>
      <c r="B10" s="6" t="s">
        <v>144</v>
      </c>
      <c r="C10" s="7" t="s">
        <v>6</v>
      </c>
      <c r="D10" s="7" t="s">
        <v>131</v>
      </c>
      <c r="E10" s="7" t="s">
        <v>13</v>
      </c>
      <c r="F10" s="9">
        <v>531.55999999999995</v>
      </c>
      <c r="G10" s="9">
        <v>15</v>
      </c>
      <c r="H10" s="8">
        <f t="shared" si="1"/>
        <v>7973.4</v>
      </c>
      <c r="I10" s="8">
        <f t="shared" si="0"/>
        <v>21463.59546</v>
      </c>
      <c r="J10" s="9">
        <v>10631.199999999999</v>
      </c>
      <c r="K10" s="17">
        <v>80</v>
      </c>
      <c r="L10" s="9">
        <f t="shared" si="2"/>
        <v>13.116637820754008</v>
      </c>
      <c r="M10" s="9">
        <v>6972.28</v>
      </c>
      <c r="N10" s="9">
        <f>VLOOKUP(M10,'[1]331_2011'!$BE:$BE,1,0)</f>
        <v>6972.28</v>
      </c>
      <c r="O10" s="6"/>
      <c r="P10" s="10">
        <v>36100</v>
      </c>
      <c r="Q10" s="6" t="s">
        <v>51</v>
      </c>
      <c r="R10" s="6" t="s">
        <v>84</v>
      </c>
      <c r="S10" s="6">
        <v>205346</v>
      </c>
      <c r="T10" s="9">
        <f t="shared" si="3"/>
        <v>14491.315460000002</v>
      </c>
      <c r="U10" s="1">
        <f t="shared" si="4"/>
        <v>0</v>
      </c>
      <c r="V10" s="1">
        <f t="shared" si="5"/>
        <v>14491.315460000002</v>
      </c>
      <c r="W10" s="1">
        <v>0.3</v>
      </c>
      <c r="X10" s="1">
        <f t="shared" si="6"/>
        <v>0</v>
      </c>
      <c r="Y10" s="1">
        <f t="shared" si="7"/>
        <v>4347.3946380000007</v>
      </c>
      <c r="Z10" s="1">
        <f t="shared" si="8"/>
        <v>0</v>
      </c>
      <c r="AA10" s="1">
        <f t="shared" si="9"/>
        <v>14491.315460000002</v>
      </c>
      <c r="AB10" s="1">
        <v>0.3</v>
      </c>
      <c r="AC10" s="1">
        <f t="shared" si="10"/>
        <v>0</v>
      </c>
      <c r="AD10" s="1">
        <f t="shared" si="11"/>
        <v>4347.3946380000007</v>
      </c>
    </row>
    <row r="11" spans="1:30">
      <c r="A11" s="6">
        <v>10</v>
      </c>
      <c r="B11" s="6" t="s">
        <v>145</v>
      </c>
      <c r="C11" s="7" t="s">
        <v>6</v>
      </c>
      <c r="D11" s="7" t="s">
        <v>130</v>
      </c>
      <c r="E11" s="7" t="s">
        <v>14</v>
      </c>
      <c r="F11" s="9">
        <v>281.2</v>
      </c>
      <c r="G11" s="9">
        <v>100</v>
      </c>
      <c r="H11" s="8">
        <f t="shared" si="1"/>
        <v>28120</v>
      </c>
      <c r="I11" s="8">
        <f t="shared" si="0"/>
        <v>75696.228000000003</v>
      </c>
      <c r="J11" s="9">
        <v>42180</v>
      </c>
      <c r="K11" s="17">
        <v>80</v>
      </c>
      <c r="L11" s="9">
        <f t="shared" si="2"/>
        <v>44.311877667140827</v>
      </c>
      <c r="M11" s="9">
        <v>12460.5</v>
      </c>
      <c r="N11" s="9">
        <f>VLOOKUP(M11,'[1]331_2011'!$BE:$BE,1,0)</f>
        <v>12460.5</v>
      </c>
      <c r="O11" s="6"/>
      <c r="P11" s="10">
        <v>33939</v>
      </c>
      <c r="Q11" s="6" t="s">
        <v>52</v>
      </c>
      <c r="R11" s="6" t="s">
        <v>85</v>
      </c>
      <c r="S11" s="6">
        <v>205349</v>
      </c>
      <c r="T11" s="9">
        <f t="shared" si="3"/>
        <v>63235.728000000003</v>
      </c>
      <c r="U11" s="1">
        <f t="shared" si="4"/>
        <v>0</v>
      </c>
      <c r="V11" s="1">
        <f t="shared" si="5"/>
        <v>63235.728000000003</v>
      </c>
      <c r="W11" s="1">
        <v>0.3</v>
      </c>
      <c r="X11" s="1">
        <f t="shared" si="6"/>
        <v>0</v>
      </c>
      <c r="Y11" s="1">
        <f t="shared" si="7"/>
        <v>18970.718400000002</v>
      </c>
      <c r="Z11" s="1">
        <f t="shared" si="8"/>
        <v>0</v>
      </c>
      <c r="AA11" s="1">
        <f t="shared" si="9"/>
        <v>63235.728000000003</v>
      </c>
      <c r="AB11" s="1">
        <v>0.3</v>
      </c>
      <c r="AC11" s="1">
        <f t="shared" si="10"/>
        <v>0</v>
      </c>
      <c r="AD11" s="1">
        <f t="shared" si="11"/>
        <v>18970.718400000002</v>
      </c>
    </row>
    <row r="12" spans="1:30">
      <c r="A12" s="6">
        <v>11</v>
      </c>
      <c r="B12" s="6" t="s">
        <v>146</v>
      </c>
      <c r="C12" s="7" t="s">
        <v>6</v>
      </c>
      <c r="D12" s="7" t="s">
        <v>130</v>
      </c>
      <c r="E12" s="7" t="s">
        <v>132</v>
      </c>
      <c r="F12" s="9">
        <v>107.75</v>
      </c>
      <c r="G12" s="9">
        <v>60</v>
      </c>
      <c r="H12" s="8">
        <f t="shared" si="1"/>
        <v>6465</v>
      </c>
      <c r="I12" s="8">
        <f t="shared" si="0"/>
        <v>17403.1335</v>
      </c>
      <c r="J12" s="9">
        <v>6465</v>
      </c>
      <c r="K12" s="17">
        <v>80</v>
      </c>
      <c r="L12" s="9">
        <f t="shared" si="2"/>
        <v>23</v>
      </c>
      <c r="M12" s="9">
        <v>2478.25</v>
      </c>
      <c r="N12" s="9">
        <f>VLOOKUP(M12,'[1]331_2011'!$BE:$BE,1,0)</f>
        <v>2478.25</v>
      </c>
      <c r="O12" s="6"/>
      <c r="P12" s="10">
        <v>31413</v>
      </c>
      <c r="Q12" s="6" t="s">
        <v>53</v>
      </c>
      <c r="R12" s="6" t="s">
        <v>86</v>
      </c>
      <c r="S12" s="6">
        <v>204876</v>
      </c>
      <c r="T12" s="9">
        <f t="shared" si="3"/>
        <v>14924.8835</v>
      </c>
      <c r="U12" s="1">
        <f t="shared" si="4"/>
        <v>0</v>
      </c>
      <c r="V12" s="1">
        <f t="shared" si="5"/>
        <v>14924.8835</v>
      </c>
      <c r="W12" s="1">
        <v>0.3</v>
      </c>
      <c r="X12" s="1">
        <f t="shared" si="6"/>
        <v>0</v>
      </c>
      <c r="Y12" s="1">
        <f t="shared" si="7"/>
        <v>4477.4650499999998</v>
      </c>
      <c r="Z12" s="1">
        <f t="shared" si="8"/>
        <v>0</v>
      </c>
      <c r="AA12" s="1">
        <f t="shared" si="9"/>
        <v>14924.8835</v>
      </c>
      <c r="AB12" s="1">
        <v>0.3</v>
      </c>
      <c r="AC12" s="1">
        <f t="shared" si="10"/>
        <v>0</v>
      </c>
      <c r="AD12" s="1">
        <f t="shared" si="11"/>
        <v>4477.4650499999998</v>
      </c>
    </row>
    <row r="13" spans="1:30">
      <c r="A13" s="6">
        <v>12</v>
      </c>
      <c r="B13" s="6" t="s">
        <v>147</v>
      </c>
      <c r="C13" s="7" t="s">
        <v>6</v>
      </c>
      <c r="D13" s="7" t="s">
        <v>131</v>
      </c>
      <c r="E13" s="7" t="s">
        <v>15</v>
      </c>
      <c r="F13" s="9">
        <v>559.79999999999995</v>
      </c>
      <c r="G13" s="9">
        <v>10</v>
      </c>
      <c r="H13" s="8">
        <f t="shared" si="1"/>
        <v>5598</v>
      </c>
      <c r="I13" s="8">
        <f t="shared" si="0"/>
        <v>15069.2562</v>
      </c>
      <c r="J13" s="9">
        <v>16794</v>
      </c>
      <c r="K13" s="17">
        <v>80</v>
      </c>
      <c r="L13" s="9">
        <f t="shared" si="2"/>
        <v>0.26477313326187923</v>
      </c>
      <c r="M13" s="9">
        <v>148.22</v>
      </c>
      <c r="N13" s="9">
        <f>VLOOKUP(M13,'[1]331_2011'!$BE:$BE,1,0)</f>
        <v>148.22</v>
      </c>
      <c r="O13" s="6"/>
      <c r="P13" s="10">
        <v>31413</v>
      </c>
      <c r="Q13" s="6" t="s">
        <v>54</v>
      </c>
      <c r="R13" s="6" t="s">
        <v>87</v>
      </c>
      <c r="S13" s="6">
        <v>204877</v>
      </c>
      <c r="T13" s="9">
        <f t="shared" si="3"/>
        <v>14921.0362</v>
      </c>
      <c r="U13" s="1">
        <f t="shared" si="4"/>
        <v>0</v>
      </c>
      <c r="V13" s="1">
        <f t="shared" si="5"/>
        <v>14921.0362</v>
      </c>
      <c r="W13" s="1">
        <v>0.3</v>
      </c>
      <c r="X13" s="1">
        <f t="shared" si="6"/>
        <v>0</v>
      </c>
      <c r="Y13" s="1">
        <f t="shared" si="7"/>
        <v>4476.3108599999996</v>
      </c>
      <c r="Z13" s="1">
        <f t="shared" si="8"/>
        <v>0</v>
      </c>
      <c r="AA13" s="1">
        <f t="shared" si="9"/>
        <v>14921.0362</v>
      </c>
      <c r="AB13" s="1">
        <v>0.3</v>
      </c>
      <c r="AC13" s="1">
        <f t="shared" si="10"/>
        <v>0</v>
      </c>
      <c r="AD13" s="1">
        <f t="shared" si="11"/>
        <v>4476.3108599999996</v>
      </c>
    </row>
    <row r="14" spans="1:30">
      <c r="A14" s="6">
        <v>13</v>
      </c>
      <c r="B14" s="6" t="s">
        <v>148</v>
      </c>
      <c r="C14" s="7" t="s">
        <v>6</v>
      </c>
      <c r="D14" s="7" t="s">
        <v>130</v>
      </c>
      <c r="E14" s="7" t="s">
        <v>16</v>
      </c>
      <c r="F14" s="9">
        <v>2836.25</v>
      </c>
      <c r="G14" s="9">
        <v>1200</v>
      </c>
      <c r="H14" s="8">
        <f t="shared" si="1"/>
        <v>3403500</v>
      </c>
      <c r="I14" s="8">
        <f t="shared" si="0"/>
        <v>9161881.6500000004</v>
      </c>
      <c r="J14" s="9">
        <v>4679812.5</v>
      </c>
      <c r="K14" s="17">
        <v>80</v>
      </c>
      <c r="L14" s="9">
        <f t="shared" si="2"/>
        <v>251</v>
      </c>
      <c r="M14" s="9">
        <v>711898.75</v>
      </c>
      <c r="N14" s="9">
        <f>VLOOKUP(M14,'[1]331_2011'!$BE:$BE,1,0)</f>
        <v>711898.75</v>
      </c>
      <c r="O14" s="6"/>
      <c r="P14" s="10">
        <v>31413</v>
      </c>
      <c r="Q14" s="6" t="s">
        <v>55</v>
      </c>
      <c r="R14" s="6" t="s">
        <v>88</v>
      </c>
      <c r="S14" s="6">
        <v>204874</v>
      </c>
      <c r="T14" s="9">
        <f t="shared" si="3"/>
        <v>8449982.9000000004</v>
      </c>
      <c r="U14" s="1">
        <f t="shared" si="4"/>
        <v>0</v>
      </c>
      <c r="V14" s="1">
        <f t="shared" si="5"/>
        <v>8449982.9000000004</v>
      </c>
      <c r="W14" s="1">
        <v>0.3</v>
      </c>
      <c r="X14" s="1">
        <f t="shared" si="6"/>
        <v>0</v>
      </c>
      <c r="Y14" s="1">
        <f t="shared" si="7"/>
        <v>2534994.87</v>
      </c>
      <c r="Z14" s="1">
        <f t="shared" si="8"/>
        <v>0</v>
      </c>
      <c r="AA14" s="1">
        <f t="shared" si="9"/>
        <v>8449982.9000000004</v>
      </c>
      <c r="AB14" s="1">
        <v>0.3</v>
      </c>
      <c r="AC14" s="1">
        <f t="shared" si="10"/>
        <v>0</v>
      </c>
      <c r="AD14" s="1">
        <f t="shared" si="11"/>
        <v>2534994.87</v>
      </c>
    </row>
    <row r="15" spans="1:30">
      <c r="A15" s="6">
        <v>14</v>
      </c>
      <c r="B15" s="6" t="s">
        <v>149</v>
      </c>
      <c r="C15" s="7" t="s">
        <v>6</v>
      </c>
      <c r="D15" s="7" t="s">
        <v>131</v>
      </c>
      <c r="E15" s="7" t="s">
        <v>17</v>
      </c>
      <c r="F15" s="9">
        <v>400</v>
      </c>
      <c r="G15" s="9">
        <v>15</v>
      </c>
      <c r="H15" s="8">
        <f t="shared" si="1"/>
        <v>6000</v>
      </c>
      <c r="I15" s="8">
        <f t="shared" si="0"/>
        <v>16151.4</v>
      </c>
      <c r="J15" s="9">
        <v>12000</v>
      </c>
      <c r="K15" s="17">
        <v>80</v>
      </c>
      <c r="L15" s="9">
        <f t="shared" si="2"/>
        <v>5.7499999999999999E-3</v>
      </c>
      <c r="M15" s="9">
        <v>2.2999999999999998</v>
      </c>
      <c r="N15" s="9">
        <f>VLOOKUP(M15,'[1]331_2011'!$BE:$BE,1,0)</f>
        <v>2.2999999999999998</v>
      </c>
      <c r="O15" s="6"/>
      <c r="P15" s="10">
        <v>36130</v>
      </c>
      <c r="Q15" s="6" t="s">
        <v>56</v>
      </c>
      <c r="R15" s="6" t="s">
        <v>89</v>
      </c>
      <c r="S15" s="6">
        <v>205376</v>
      </c>
      <c r="T15" s="9">
        <f t="shared" si="3"/>
        <v>16149.1</v>
      </c>
      <c r="U15" s="1">
        <f t="shared" si="4"/>
        <v>0</v>
      </c>
      <c r="V15" s="1">
        <f t="shared" si="5"/>
        <v>16149.1</v>
      </c>
      <c r="W15" s="1">
        <v>0.3</v>
      </c>
      <c r="X15" s="1">
        <f t="shared" si="6"/>
        <v>0</v>
      </c>
      <c r="Y15" s="1">
        <f t="shared" si="7"/>
        <v>4844.7299999999996</v>
      </c>
      <c r="Z15" s="1">
        <f t="shared" si="8"/>
        <v>0</v>
      </c>
      <c r="AA15" s="1">
        <f t="shared" si="9"/>
        <v>16149.1</v>
      </c>
      <c r="AB15" s="1">
        <v>0.3</v>
      </c>
      <c r="AC15" s="1">
        <f t="shared" si="10"/>
        <v>0</v>
      </c>
      <c r="AD15" s="1">
        <f t="shared" si="11"/>
        <v>4844.7299999999996</v>
      </c>
    </row>
    <row r="16" spans="1:30">
      <c r="A16" s="6">
        <v>15</v>
      </c>
      <c r="B16" s="6" t="s">
        <v>150</v>
      </c>
      <c r="C16" s="7" t="s">
        <v>6</v>
      </c>
      <c r="D16" s="7" t="s">
        <v>131</v>
      </c>
      <c r="E16" s="7" t="s">
        <v>18</v>
      </c>
      <c r="F16" s="9">
        <v>196.92</v>
      </c>
      <c r="G16" s="9">
        <v>15</v>
      </c>
      <c r="H16" s="8">
        <f t="shared" si="1"/>
        <v>2953.7999999999997</v>
      </c>
      <c r="I16" s="8">
        <f t="shared" si="0"/>
        <v>7951.3342199999988</v>
      </c>
      <c r="J16" s="11">
        <v>5907.5999999999995</v>
      </c>
      <c r="K16" s="17">
        <v>80</v>
      </c>
      <c r="L16" s="9">
        <f t="shared" si="2"/>
        <v>25.771887060735324</v>
      </c>
      <c r="M16" s="9">
        <v>5075</v>
      </c>
      <c r="N16" s="9">
        <f>VLOOKUP(M16,'[1]331_2011'!$BE:$BE,1,0)</f>
        <v>5075</v>
      </c>
      <c r="O16" s="6"/>
      <c r="P16" s="10">
        <v>30560</v>
      </c>
      <c r="Q16" s="6" t="s">
        <v>57</v>
      </c>
      <c r="R16" s="6" t="s">
        <v>90</v>
      </c>
      <c r="S16" s="6">
        <v>205185</v>
      </c>
      <c r="T16" s="9">
        <f t="shared" si="3"/>
        <v>2876.3342199999988</v>
      </c>
      <c r="U16" s="1">
        <f t="shared" si="4"/>
        <v>0</v>
      </c>
      <c r="V16" s="1">
        <f t="shared" si="5"/>
        <v>2876.3342199999988</v>
      </c>
      <c r="W16" s="1">
        <v>0.3</v>
      </c>
      <c r="X16" s="1">
        <f t="shared" si="6"/>
        <v>0</v>
      </c>
      <c r="Y16" s="1">
        <f t="shared" si="7"/>
        <v>862.90026599999965</v>
      </c>
      <c r="Z16" s="1">
        <f t="shared" si="8"/>
        <v>0</v>
      </c>
      <c r="AA16" s="1">
        <f t="shared" si="9"/>
        <v>2876.3342199999988</v>
      </c>
      <c r="AB16" s="1">
        <v>0.3</v>
      </c>
      <c r="AC16" s="1">
        <f t="shared" si="10"/>
        <v>0</v>
      </c>
      <c r="AD16" s="1">
        <f t="shared" si="11"/>
        <v>862.90026599999965</v>
      </c>
    </row>
    <row r="17" spans="1:30">
      <c r="A17" s="6">
        <v>16</v>
      </c>
      <c r="B17" s="6" t="s">
        <v>151</v>
      </c>
      <c r="C17" s="7" t="s">
        <v>6</v>
      </c>
      <c r="D17" s="6" t="s">
        <v>131</v>
      </c>
      <c r="E17" s="7" t="s">
        <v>19</v>
      </c>
      <c r="F17" s="9">
        <v>400</v>
      </c>
      <c r="G17" s="9">
        <v>10</v>
      </c>
      <c r="H17" s="8">
        <f t="shared" si="1"/>
        <v>4000</v>
      </c>
      <c r="I17" s="8">
        <f t="shared" si="0"/>
        <v>10767.6</v>
      </c>
      <c r="J17" s="9">
        <v>12000</v>
      </c>
      <c r="K17" s="17">
        <v>80</v>
      </c>
      <c r="L17" s="9">
        <f t="shared" si="2"/>
        <v>5</v>
      </c>
      <c r="M17" s="9">
        <v>2000</v>
      </c>
      <c r="N17" s="9">
        <f>VLOOKUP(M17,'[1]331_2011'!$BE:$BE,1,0)</f>
        <v>2000</v>
      </c>
      <c r="O17" s="6"/>
      <c r="P17" s="10">
        <v>40634</v>
      </c>
      <c r="Q17" s="6"/>
      <c r="R17" s="6" t="s">
        <v>112</v>
      </c>
      <c r="S17" s="6">
        <v>245597</v>
      </c>
      <c r="T17" s="9">
        <f t="shared" si="3"/>
        <v>8767.6</v>
      </c>
      <c r="U17" s="1">
        <f t="shared" si="4"/>
        <v>0</v>
      </c>
      <c r="V17" s="1">
        <f t="shared" si="5"/>
        <v>8767.6</v>
      </c>
      <c r="W17" s="1">
        <v>0.3</v>
      </c>
      <c r="X17" s="1">
        <f t="shared" si="6"/>
        <v>0</v>
      </c>
      <c r="Y17" s="1">
        <f t="shared" si="7"/>
        <v>2630.28</v>
      </c>
      <c r="Z17" s="1">
        <f t="shared" si="8"/>
        <v>0</v>
      </c>
      <c r="AA17" s="1">
        <f t="shared" si="9"/>
        <v>8767.6</v>
      </c>
      <c r="AB17" s="1">
        <v>0.3</v>
      </c>
      <c r="AC17" s="1">
        <f t="shared" si="10"/>
        <v>0</v>
      </c>
      <c r="AD17" s="1">
        <f t="shared" si="11"/>
        <v>2630.28</v>
      </c>
    </row>
    <row r="18" spans="1:30">
      <c r="A18" s="6">
        <v>17</v>
      </c>
      <c r="B18" s="6" t="s">
        <v>152</v>
      </c>
      <c r="C18" s="7" t="s">
        <v>21</v>
      </c>
      <c r="D18" s="7" t="s">
        <v>130</v>
      </c>
      <c r="E18" s="7" t="s">
        <v>22</v>
      </c>
      <c r="F18" s="9">
        <v>10000</v>
      </c>
      <c r="G18" s="9">
        <v>250</v>
      </c>
      <c r="H18" s="8">
        <f t="shared" si="1"/>
        <v>2500000</v>
      </c>
      <c r="I18" s="8">
        <f t="shared" si="0"/>
        <v>6729750</v>
      </c>
      <c r="J18" s="6">
        <v>3500000</v>
      </c>
      <c r="K18" s="17">
        <v>80</v>
      </c>
      <c r="L18" s="9">
        <f t="shared" si="2"/>
        <v>8</v>
      </c>
      <c r="M18" s="9">
        <v>80000</v>
      </c>
      <c r="N18" s="9">
        <f>VLOOKUP(M18,'[1]331_2011'!$BE:$BE,1,0)</f>
        <v>80000</v>
      </c>
      <c r="O18" s="6"/>
      <c r="P18" s="10">
        <v>31413</v>
      </c>
      <c r="Q18" s="6" t="s">
        <v>58</v>
      </c>
      <c r="R18" s="6" t="s">
        <v>91</v>
      </c>
      <c r="S18" s="6">
        <v>206577</v>
      </c>
      <c r="T18" s="9">
        <f t="shared" si="3"/>
        <v>6649750</v>
      </c>
      <c r="U18" s="1">
        <f t="shared" si="4"/>
        <v>0</v>
      </c>
      <c r="V18" s="1">
        <f t="shared" si="5"/>
        <v>6649750</v>
      </c>
      <c r="W18" s="1">
        <v>0.3</v>
      </c>
      <c r="X18" s="1">
        <f t="shared" si="6"/>
        <v>0</v>
      </c>
      <c r="Y18" s="1">
        <f t="shared" si="7"/>
        <v>1994925</v>
      </c>
      <c r="Z18" s="1">
        <f t="shared" si="8"/>
        <v>0</v>
      </c>
      <c r="AA18" s="1">
        <f t="shared" si="9"/>
        <v>6649750</v>
      </c>
      <c r="AB18" s="1">
        <v>0.3</v>
      </c>
      <c r="AC18" s="1">
        <f t="shared" si="10"/>
        <v>0</v>
      </c>
      <c r="AD18" s="1">
        <f t="shared" si="11"/>
        <v>1994925</v>
      </c>
    </row>
    <row r="19" spans="1:30">
      <c r="A19" s="6">
        <v>18</v>
      </c>
      <c r="B19" s="6" t="s">
        <v>153</v>
      </c>
      <c r="C19" s="7" t="s">
        <v>21</v>
      </c>
      <c r="D19" s="7" t="s">
        <v>130</v>
      </c>
      <c r="E19" s="7" t="s">
        <v>23</v>
      </c>
      <c r="F19" s="9">
        <v>323.62</v>
      </c>
      <c r="G19" s="9">
        <v>300</v>
      </c>
      <c r="H19" s="8">
        <f t="shared" si="1"/>
        <v>97086</v>
      </c>
      <c r="I19" s="8">
        <f t="shared" si="0"/>
        <v>261345.8034</v>
      </c>
      <c r="J19" s="6">
        <v>161810</v>
      </c>
      <c r="K19" s="17">
        <v>80</v>
      </c>
      <c r="L19" s="9">
        <f t="shared" si="2"/>
        <v>41</v>
      </c>
      <c r="M19" s="9">
        <v>13268.42</v>
      </c>
      <c r="N19" s="9">
        <f>VLOOKUP(M19,'[1]331_2011'!$BE:$BE,1,0)</f>
        <v>13268.42</v>
      </c>
      <c r="O19" s="6"/>
      <c r="P19" s="10">
        <v>36191</v>
      </c>
      <c r="Q19" s="6" t="s">
        <v>59</v>
      </c>
      <c r="R19" s="6" t="s">
        <v>92</v>
      </c>
      <c r="S19" s="6">
        <v>206782</v>
      </c>
      <c r="T19" s="9">
        <f t="shared" si="3"/>
        <v>248077.38339999999</v>
      </c>
      <c r="U19" s="1">
        <f t="shared" si="4"/>
        <v>0</v>
      </c>
      <c r="V19" s="1">
        <f t="shared" si="5"/>
        <v>248077.38339999999</v>
      </c>
      <c r="W19" s="1">
        <v>0.3</v>
      </c>
      <c r="X19" s="1">
        <f t="shared" si="6"/>
        <v>0</v>
      </c>
      <c r="Y19" s="1">
        <f t="shared" si="7"/>
        <v>74423.215019999989</v>
      </c>
      <c r="Z19" s="1">
        <f t="shared" si="8"/>
        <v>0</v>
      </c>
      <c r="AA19" s="1">
        <f t="shared" si="9"/>
        <v>248077.38339999999</v>
      </c>
      <c r="AB19" s="1">
        <v>0.3</v>
      </c>
      <c r="AC19" s="1">
        <f t="shared" si="10"/>
        <v>0</v>
      </c>
      <c r="AD19" s="1">
        <f t="shared" si="11"/>
        <v>74423.215019999989</v>
      </c>
    </row>
    <row r="20" spans="1:30">
      <c r="A20" s="6">
        <v>19</v>
      </c>
      <c r="B20" s="6" t="s">
        <v>154</v>
      </c>
      <c r="C20" s="7" t="s">
        <v>21</v>
      </c>
      <c r="D20" s="7" t="s">
        <v>130</v>
      </c>
      <c r="E20" s="7" t="s">
        <v>24</v>
      </c>
      <c r="F20" s="9">
        <v>1416</v>
      </c>
      <c r="G20" s="9">
        <v>500</v>
      </c>
      <c r="H20" s="8">
        <f t="shared" si="1"/>
        <v>708000</v>
      </c>
      <c r="I20" s="8">
        <f t="shared" si="0"/>
        <v>1905865.2</v>
      </c>
      <c r="J20" s="6">
        <v>1146960</v>
      </c>
      <c r="K20" s="17">
        <v>80</v>
      </c>
      <c r="L20" s="9">
        <f t="shared" si="2"/>
        <v>80</v>
      </c>
      <c r="M20" s="9">
        <v>113280</v>
      </c>
      <c r="N20" s="9">
        <f>VLOOKUP(M20,'[1]331_2011'!$BE:$BE,1,0)</f>
        <v>113280</v>
      </c>
      <c r="O20" s="6"/>
      <c r="P20" s="10">
        <v>24108</v>
      </c>
      <c r="Q20" s="6" t="s">
        <v>60</v>
      </c>
      <c r="R20" s="6" t="s">
        <v>93</v>
      </c>
      <c r="S20" s="6">
        <v>206575</v>
      </c>
      <c r="T20" s="9">
        <f t="shared" si="3"/>
        <v>1792585.2</v>
      </c>
      <c r="U20" s="1">
        <f t="shared" si="4"/>
        <v>0</v>
      </c>
      <c r="V20" s="1">
        <f t="shared" si="5"/>
        <v>1792585.2</v>
      </c>
      <c r="W20" s="1">
        <v>0.3</v>
      </c>
      <c r="X20" s="1">
        <f t="shared" si="6"/>
        <v>0</v>
      </c>
      <c r="Y20" s="1">
        <f t="shared" si="7"/>
        <v>537775.55999999994</v>
      </c>
      <c r="Z20" s="1">
        <f t="shared" si="8"/>
        <v>0</v>
      </c>
      <c r="AA20" s="1">
        <f t="shared" si="9"/>
        <v>1792585.2</v>
      </c>
      <c r="AB20" s="1">
        <v>0.3</v>
      </c>
      <c r="AC20" s="1">
        <f t="shared" si="10"/>
        <v>0</v>
      </c>
      <c r="AD20" s="1">
        <f t="shared" si="11"/>
        <v>537775.55999999994</v>
      </c>
    </row>
    <row r="21" spans="1:30">
      <c r="A21" s="6">
        <v>20</v>
      </c>
      <c r="B21" s="6" t="s">
        <v>155</v>
      </c>
      <c r="C21" s="6" t="s">
        <v>25</v>
      </c>
      <c r="D21" s="7" t="s">
        <v>130</v>
      </c>
      <c r="E21" s="7" t="s">
        <v>111</v>
      </c>
      <c r="F21" s="9">
        <v>1813.9</v>
      </c>
      <c r="G21" s="9">
        <v>50</v>
      </c>
      <c r="H21" s="8">
        <f t="shared" si="1"/>
        <v>90695</v>
      </c>
      <c r="I21" s="8">
        <f t="shared" si="0"/>
        <v>244141.87049999999</v>
      </c>
      <c r="J21" s="21">
        <v>90695</v>
      </c>
      <c r="K21" s="17">
        <v>80</v>
      </c>
      <c r="L21" s="9">
        <f t="shared" si="2"/>
        <v>185.62500137824577</v>
      </c>
      <c r="M21" s="9">
        <v>336705.19</v>
      </c>
      <c r="N21" s="9"/>
      <c r="O21" s="6"/>
      <c r="P21" s="10"/>
      <c r="Q21" s="6"/>
      <c r="R21" s="6" t="s">
        <v>113</v>
      </c>
      <c r="S21" s="6">
        <v>246697</v>
      </c>
      <c r="T21" s="9">
        <f t="shared" si="3"/>
        <v>-92563.319500000012</v>
      </c>
      <c r="U21" s="1">
        <f t="shared" si="4"/>
        <v>-92563.319500000012</v>
      </c>
      <c r="V21" s="1">
        <f t="shared" si="5"/>
        <v>0</v>
      </c>
      <c r="W21" s="1">
        <v>0.3</v>
      </c>
      <c r="X21" s="1">
        <f t="shared" si="6"/>
        <v>-27768.995850000003</v>
      </c>
      <c r="Y21" s="1">
        <f t="shared" si="7"/>
        <v>0</v>
      </c>
      <c r="Z21" s="1">
        <f t="shared" si="8"/>
        <v>-92563.319500000012</v>
      </c>
      <c r="AA21" s="1">
        <f t="shared" si="9"/>
        <v>0</v>
      </c>
      <c r="AB21" s="1">
        <v>0.3</v>
      </c>
      <c r="AC21" s="1">
        <f t="shared" si="10"/>
        <v>-27768.995850000003</v>
      </c>
      <c r="AD21" s="1">
        <f t="shared" si="11"/>
        <v>0</v>
      </c>
    </row>
    <row r="22" spans="1:30">
      <c r="A22" s="6">
        <v>21</v>
      </c>
      <c r="B22" s="6" t="s">
        <v>156</v>
      </c>
      <c r="C22" s="6" t="s">
        <v>25</v>
      </c>
      <c r="D22" s="7" t="s">
        <v>130</v>
      </c>
      <c r="E22" s="7" t="s">
        <v>26</v>
      </c>
      <c r="F22" s="9">
        <v>1290</v>
      </c>
      <c r="G22" s="9">
        <v>15</v>
      </c>
      <c r="H22" s="8">
        <f t="shared" si="1"/>
        <v>19350</v>
      </c>
      <c r="I22" s="8">
        <f t="shared" si="0"/>
        <v>52088.264999999999</v>
      </c>
      <c r="J22" s="6">
        <v>193500</v>
      </c>
      <c r="K22" s="17">
        <v>80</v>
      </c>
      <c r="L22" s="9">
        <f t="shared" si="2"/>
        <v>17.945472868217053</v>
      </c>
      <c r="M22" s="9">
        <v>23149.66</v>
      </c>
      <c r="N22" s="9">
        <f>VLOOKUP(M22,'[1]331_2011'!$BE:$BE,1,0)</f>
        <v>23149.66</v>
      </c>
      <c r="O22" s="6"/>
      <c r="P22" s="10">
        <v>24108</v>
      </c>
      <c r="Q22" s="6" t="s">
        <v>61</v>
      </c>
      <c r="R22" s="6" t="s">
        <v>94</v>
      </c>
      <c r="S22" s="6">
        <v>206312</v>
      </c>
      <c r="T22" s="9">
        <f t="shared" si="3"/>
        <v>28938.605</v>
      </c>
      <c r="U22" s="1">
        <f t="shared" si="4"/>
        <v>0</v>
      </c>
      <c r="V22" s="1">
        <f t="shared" si="5"/>
        <v>28938.605</v>
      </c>
      <c r="W22" s="1">
        <v>0.3</v>
      </c>
      <c r="X22" s="1">
        <f t="shared" si="6"/>
        <v>0</v>
      </c>
      <c r="Y22" s="1">
        <f t="shared" si="7"/>
        <v>8681.5815000000002</v>
      </c>
      <c r="Z22" s="1">
        <f t="shared" si="8"/>
        <v>0</v>
      </c>
      <c r="AA22" s="1">
        <f t="shared" si="9"/>
        <v>28938.605</v>
      </c>
      <c r="AB22" s="1">
        <v>0.3</v>
      </c>
      <c r="AC22" s="1">
        <f t="shared" si="10"/>
        <v>0</v>
      </c>
      <c r="AD22" s="1">
        <f t="shared" si="11"/>
        <v>8681.5815000000002</v>
      </c>
    </row>
    <row r="23" spans="1:30">
      <c r="A23" s="6">
        <v>22</v>
      </c>
      <c r="B23" s="6" t="s">
        <v>157</v>
      </c>
      <c r="C23" s="6" t="s">
        <v>25</v>
      </c>
      <c r="D23" s="6" t="s">
        <v>131</v>
      </c>
      <c r="E23" s="7" t="s">
        <v>27</v>
      </c>
      <c r="F23" s="9">
        <v>383</v>
      </c>
      <c r="G23" s="9">
        <v>30</v>
      </c>
      <c r="H23" s="8">
        <f t="shared" si="1"/>
        <v>11490</v>
      </c>
      <c r="I23" s="8">
        <f t="shared" si="0"/>
        <v>30929.931</v>
      </c>
      <c r="J23" s="6">
        <v>26810</v>
      </c>
      <c r="K23" s="17">
        <v>80</v>
      </c>
      <c r="L23" s="9">
        <f t="shared" si="2"/>
        <v>16</v>
      </c>
      <c r="M23" s="9">
        <v>6128</v>
      </c>
      <c r="N23" s="9">
        <f>VLOOKUP(M23,'[1]331_2011'!$BE:$BE,1,0)</f>
        <v>6128</v>
      </c>
      <c r="O23" s="6"/>
      <c r="P23" s="10">
        <v>24108</v>
      </c>
      <c r="Q23" s="6" t="s">
        <v>62</v>
      </c>
      <c r="R23" s="6" t="s">
        <v>95</v>
      </c>
      <c r="S23" s="6">
        <v>206313</v>
      </c>
      <c r="T23" s="9">
        <f t="shared" si="3"/>
        <v>24801.931</v>
      </c>
      <c r="U23" s="1">
        <f t="shared" si="4"/>
        <v>0</v>
      </c>
      <c r="V23" s="1">
        <f t="shared" si="5"/>
        <v>24801.931</v>
      </c>
      <c r="W23" s="1">
        <v>0.3</v>
      </c>
      <c r="X23" s="1">
        <f t="shared" si="6"/>
        <v>0</v>
      </c>
      <c r="Y23" s="1">
        <f t="shared" si="7"/>
        <v>7440.5792999999994</v>
      </c>
      <c r="Z23" s="1">
        <f t="shared" si="8"/>
        <v>0</v>
      </c>
      <c r="AA23" s="1">
        <f t="shared" si="9"/>
        <v>24801.931</v>
      </c>
      <c r="AB23" s="1">
        <v>0.3</v>
      </c>
      <c r="AC23" s="1">
        <f t="shared" si="10"/>
        <v>0</v>
      </c>
      <c r="AD23" s="1">
        <f t="shared" si="11"/>
        <v>7440.5792999999994</v>
      </c>
    </row>
    <row r="24" spans="1:30">
      <c r="A24" s="6">
        <v>23</v>
      </c>
      <c r="B24" s="6" t="s">
        <v>158</v>
      </c>
      <c r="C24" s="6" t="s">
        <v>25</v>
      </c>
      <c r="D24" s="6" t="s">
        <v>131</v>
      </c>
      <c r="E24" s="7" t="s">
        <v>28</v>
      </c>
      <c r="F24" s="9">
        <v>557</v>
      </c>
      <c r="G24" s="9">
        <v>60</v>
      </c>
      <c r="H24" s="8">
        <f t="shared" si="1"/>
        <v>33420</v>
      </c>
      <c r="I24" s="8">
        <f t="shared" si="0"/>
        <v>89963.297999999995</v>
      </c>
      <c r="J24" s="6">
        <v>66840</v>
      </c>
      <c r="K24" s="17">
        <v>80</v>
      </c>
      <c r="L24" s="9">
        <f t="shared" si="2"/>
        <v>19</v>
      </c>
      <c r="M24" s="9">
        <v>10583</v>
      </c>
      <c r="N24" s="9">
        <f>VLOOKUP(M24,'[1]331_2011'!$BE:$BE,1,0)</f>
        <v>10583</v>
      </c>
      <c r="O24" s="6"/>
      <c r="P24" s="10">
        <v>27395</v>
      </c>
      <c r="Q24" s="6" t="s">
        <v>63</v>
      </c>
      <c r="R24" s="6" t="s">
        <v>96</v>
      </c>
      <c r="S24" s="6">
        <v>206321</v>
      </c>
      <c r="T24" s="9">
        <f t="shared" si="3"/>
        <v>79380.297999999995</v>
      </c>
      <c r="U24" s="1">
        <f t="shared" si="4"/>
        <v>0</v>
      </c>
      <c r="V24" s="1">
        <f t="shared" si="5"/>
        <v>79380.297999999995</v>
      </c>
      <c r="W24" s="1">
        <v>0.3</v>
      </c>
      <c r="X24" s="1">
        <f t="shared" si="6"/>
        <v>0</v>
      </c>
      <c r="Y24" s="1">
        <f t="shared" si="7"/>
        <v>23814.089399999997</v>
      </c>
      <c r="Z24" s="1">
        <f t="shared" si="8"/>
        <v>0</v>
      </c>
      <c r="AA24" s="1">
        <f t="shared" si="9"/>
        <v>79380.297999999995</v>
      </c>
      <c r="AB24" s="1">
        <v>0.3</v>
      </c>
      <c r="AC24" s="1">
        <f t="shared" si="10"/>
        <v>0</v>
      </c>
      <c r="AD24" s="1">
        <f t="shared" si="11"/>
        <v>23814.089399999997</v>
      </c>
    </row>
    <row r="25" spans="1:30">
      <c r="A25" s="6">
        <v>24</v>
      </c>
      <c r="B25" s="6" t="s">
        <v>159</v>
      </c>
      <c r="C25" s="6" t="s">
        <v>25</v>
      </c>
      <c r="D25" s="6" t="s">
        <v>131</v>
      </c>
      <c r="E25" s="7" t="s">
        <v>29</v>
      </c>
      <c r="F25" s="9">
        <v>917</v>
      </c>
      <c r="G25" s="9">
        <v>10</v>
      </c>
      <c r="H25" s="8">
        <f t="shared" si="1"/>
        <v>9170</v>
      </c>
      <c r="I25" s="8">
        <f t="shared" si="0"/>
        <v>24684.722999999998</v>
      </c>
      <c r="J25" s="6">
        <v>36680</v>
      </c>
      <c r="K25" s="17">
        <v>80</v>
      </c>
      <c r="L25" s="9">
        <f t="shared" si="2"/>
        <v>4.96</v>
      </c>
      <c r="M25" s="9">
        <v>4548.32</v>
      </c>
      <c r="N25" s="9">
        <f>VLOOKUP(M25,'[1]331_2011'!$BE:$BE,1,0)</f>
        <v>4548.32</v>
      </c>
      <c r="O25" s="6"/>
      <c r="P25" s="10">
        <v>24473</v>
      </c>
      <c r="Q25" s="6" t="s">
        <v>64</v>
      </c>
      <c r="R25" s="6" t="s">
        <v>97</v>
      </c>
      <c r="S25" s="6">
        <v>206316</v>
      </c>
      <c r="T25" s="9">
        <f t="shared" si="3"/>
        <v>20136.402999999998</v>
      </c>
      <c r="U25" s="1">
        <f t="shared" si="4"/>
        <v>0</v>
      </c>
      <c r="V25" s="1">
        <f t="shared" si="5"/>
        <v>20136.402999999998</v>
      </c>
      <c r="W25" s="1">
        <v>0.3</v>
      </c>
      <c r="X25" s="1">
        <f t="shared" si="6"/>
        <v>0</v>
      </c>
      <c r="Y25" s="1">
        <f t="shared" si="7"/>
        <v>6040.9208999999992</v>
      </c>
      <c r="Z25" s="1">
        <f t="shared" si="8"/>
        <v>0</v>
      </c>
      <c r="AA25" s="1">
        <f t="shared" si="9"/>
        <v>20136.402999999998</v>
      </c>
      <c r="AB25" s="1">
        <v>0.3</v>
      </c>
      <c r="AC25" s="1">
        <f t="shared" si="10"/>
        <v>0</v>
      </c>
      <c r="AD25" s="1">
        <f t="shared" si="11"/>
        <v>6040.9208999999992</v>
      </c>
    </row>
    <row r="26" spans="1:30">
      <c r="A26" s="6">
        <v>25</v>
      </c>
      <c r="B26" s="6" t="s">
        <v>160</v>
      </c>
      <c r="C26" s="6" t="s">
        <v>25</v>
      </c>
      <c r="D26" s="6" t="s">
        <v>131</v>
      </c>
      <c r="E26" s="7" t="s">
        <v>116</v>
      </c>
      <c r="F26" s="9">
        <v>398.01</v>
      </c>
      <c r="G26" s="9">
        <v>10</v>
      </c>
      <c r="H26" s="8">
        <f t="shared" si="1"/>
        <v>3980.1</v>
      </c>
      <c r="I26" s="8">
        <f t="shared" si="0"/>
        <v>10714.03119</v>
      </c>
      <c r="J26" s="6">
        <v>11940.3</v>
      </c>
      <c r="K26" s="17">
        <v>80</v>
      </c>
      <c r="L26" s="9">
        <f t="shared" si="2"/>
        <v>0.58541242682344663</v>
      </c>
      <c r="M26" s="9">
        <v>233</v>
      </c>
      <c r="N26" s="9">
        <f>VLOOKUP(M26,'[1]331_2011'!$BE:$BE,1,0)</f>
        <v>233</v>
      </c>
      <c r="O26" s="6"/>
      <c r="P26" s="10">
        <v>24108</v>
      </c>
      <c r="Q26" s="6"/>
      <c r="R26" s="6" t="s">
        <v>109</v>
      </c>
      <c r="S26" s="6">
        <v>206315</v>
      </c>
      <c r="T26" s="9">
        <f t="shared" si="3"/>
        <v>10481.03119</v>
      </c>
      <c r="U26" s="1">
        <f t="shared" si="4"/>
        <v>0</v>
      </c>
      <c r="V26" s="1">
        <f t="shared" si="5"/>
        <v>10481.03119</v>
      </c>
      <c r="W26" s="1">
        <v>0.3</v>
      </c>
      <c r="X26" s="1">
        <f t="shared" si="6"/>
        <v>0</v>
      </c>
      <c r="Y26" s="1">
        <f t="shared" si="7"/>
        <v>3144.3093569999996</v>
      </c>
      <c r="Z26" s="1">
        <f t="shared" si="8"/>
        <v>0</v>
      </c>
      <c r="AA26" s="1">
        <f t="shared" si="9"/>
        <v>10481.03119</v>
      </c>
      <c r="AB26" s="1">
        <v>0.3</v>
      </c>
      <c r="AC26" s="1">
        <f t="shared" si="10"/>
        <v>0</v>
      </c>
      <c r="AD26" s="1">
        <f t="shared" si="11"/>
        <v>3144.3093569999996</v>
      </c>
    </row>
    <row r="27" spans="1:30">
      <c r="A27" s="6">
        <v>26</v>
      </c>
      <c r="B27" s="6" t="s">
        <v>161</v>
      </c>
      <c r="C27" s="6" t="s">
        <v>25</v>
      </c>
      <c r="D27" s="6" t="s">
        <v>131</v>
      </c>
      <c r="E27" s="7" t="s">
        <v>30</v>
      </c>
      <c r="F27" s="9">
        <v>66.400000000000006</v>
      </c>
      <c r="G27" s="9">
        <v>10</v>
      </c>
      <c r="H27" s="8">
        <f t="shared" si="1"/>
        <v>664</v>
      </c>
      <c r="I27" s="8">
        <f t="shared" si="0"/>
        <v>1787.4215999999999</v>
      </c>
      <c r="J27" s="6">
        <v>1992.0000000000002</v>
      </c>
      <c r="K27" s="17">
        <v>80</v>
      </c>
      <c r="L27" s="9">
        <f t="shared" si="2"/>
        <v>6.9864457831325293</v>
      </c>
      <c r="M27" s="9">
        <v>463.9</v>
      </c>
      <c r="N27" s="9">
        <f>VLOOKUP(M27,'[1]331_2011'!$BE:$BE,1,0)</f>
        <v>463.9</v>
      </c>
      <c r="O27" s="6"/>
      <c r="P27" s="10">
        <v>25569</v>
      </c>
      <c r="Q27" s="6"/>
      <c r="R27" s="6" t="s">
        <v>110</v>
      </c>
      <c r="S27" s="6">
        <v>206318</v>
      </c>
      <c r="T27" s="9">
        <f t="shared" si="3"/>
        <v>1323.5216</v>
      </c>
      <c r="U27" s="1">
        <f t="shared" si="4"/>
        <v>0</v>
      </c>
      <c r="V27" s="1">
        <f t="shared" si="5"/>
        <v>1323.5216</v>
      </c>
      <c r="W27" s="1">
        <v>0.3</v>
      </c>
      <c r="X27" s="1">
        <f t="shared" si="6"/>
        <v>0</v>
      </c>
      <c r="Y27" s="1">
        <f t="shared" si="7"/>
        <v>397.05648000000002</v>
      </c>
      <c r="Z27" s="1">
        <f t="shared" si="8"/>
        <v>0</v>
      </c>
      <c r="AA27" s="1">
        <f t="shared" si="9"/>
        <v>1323.5216</v>
      </c>
      <c r="AB27" s="1">
        <v>0.3</v>
      </c>
      <c r="AC27" s="1">
        <f t="shared" si="10"/>
        <v>0</v>
      </c>
      <c r="AD27" s="1">
        <f t="shared" si="11"/>
        <v>397.05648000000002</v>
      </c>
    </row>
    <row r="28" spans="1:30">
      <c r="A28" s="6">
        <v>27</v>
      </c>
      <c r="B28" s="6" t="s">
        <v>162</v>
      </c>
      <c r="C28" s="6" t="s">
        <v>25</v>
      </c>
      <c r="D28" s="6" t="s">
        <v>131</v>
      </c>
      <c r="E28" s="7" t="s">
        <v>117</v>
      </c>
      <c r="F28" s="9">
        <v>97.29</v>
      </c>
      <c r="G28" s="9">
        <v>15</v>
      </c>
      <c r="H28" s="8">
        <f t="shared" si="1"/>
        <v>1459.3500000000001</v>
      </c>
      <c r="I28" s="8">
        <f t="shared" si="0"/>
        <v>3928.4242650000001</v>
      </c>
      <c r="J28" s="6">
        <v>3502.44</v>
      </c>
      <c r="K28" s="17">
        <v>80</v>
      </c>
      <c r="L28" s="9">
        <f t="shared" si="2"/>
        <v>17.966903073286051</v>
      </c>
      <c r="M28" s="9">
        <v>1748</v>
      </c>
      <c r="N28" s="9">
        <f>VLOOKUP(M28,'[1]331_2011'!$BE:$BE,1,0)</f>
        <v>1748</v>
      </c>
      <c r="O28" s="6"/>
      <c r="P28" s="10">
        <v>25569</v>
      </c>
      <c r="Q28" s="6" t="s">
        <v>65</v>
      </c>
      <c r="R28" s="6" t="s">
        <v>98</v>
      </c>
      <c r="S28" s="6">
        <v>206319</v>
      </c>
      <c r="T28" s="9">
        <f t="shared" si="3"/>
        <v>2180.4242650000001</v>
      </c>
      <c r="U28" s="1">
        <f t="shared" si="4"/>
        <v>0</v>
      </c>
      <c r="V28" s="1">
        <f t="shared" si="5"/>
        <v>2180.4242650000001</v>
      </c>
      <c r="W28" s="1">
        <v>0.3</v>
      </c>
      <c r="X28" s="1">
        <f t="shared" si="6"/>
        <v>0</v>
      </c>
      <c r="Y28" s="1">
        <f t="shared" si="7"/>
        <v>654.12727949999999</v>
      </c>
      <c r="Z28" s="1">
        <f t="shared" si="8"/>
        <v>0</v>
      </c>
      <c r="AA28" s="1">
        <f t="shared" si="9"/>
        <v>2180.4242650000001</v>
      </c>
      <c r="AB28" s="1">
        <v>0.3</v>
      </c>
      <c r="AC28" s="1">
        <f t="shared" si="10"/>
        <v>0</v>
      </c>
      <c r="AD28" s="1">
        <f t="shared" si="11"/>
        <v>654.12727949999999</v>
      </c>
    </row>
    <row r="29" spans="1:30">
      <c r="A29" s="6">
        <v>28</v>
      </c>
      <c r="B29" s="6" t="s">
        <v>163</v>
      </c>
      <c r="C29" s="6" t="s">
        <v>25</v>
      </c>
      <c r="D29" s="6" t="s">
        <v>131</v>
      </c>
      <c r="E29" s="7" t="s">
        <v>31</v>
      </c>
      <c r="F29" s="9">
        <v>25</v>
      </c>
      <c r="G29" s="9">
        <v>15</v>
      </c>
      <c r="H29" s="8">
        <f t="shared" si="1"/>
        <v>375</v>
      </c>
      <c r="I29" s="8">
        <f t="shared" si="0"/>
        <v>1009.4625</v>
      </c>
      <c r="J29" s="6">
        <v>750</v>
      </c>
      <c r="K29" s="17">
        <v>80</v>
      </c>
      <c r="L29" s="9">
        <f t="shared" si="2"/>
        <v>13.52</v>
      </c>
      <c r="M29" s="9">
        <v>338</v>
      </c>
      <c r="N29" s="9">
        <f>VLOOKUP(M29,'[1]331_2011'!$BE:$BE,1,0)</f>
        <v>338</v>
      </c>
      <c r="O29" s="6"/>
      <c r="P29" s="10">
        <v>24108</v>
      </c>
      <c r="Q29" s="6" t="s">
        <v>66</v>
      </c>
      <c r="R29" s="6" t="s">
        <v>99</v>
      </c>
      <c r="S29" s="6">
        <v>206314</v>
      </c>
      <c r="T29" s="9">
        <f t="shared" si="3"/>
        <v>671.46249999999998</v>
      </c>
      <c r="U29" s="1">
        <f t="shared" si="4"/>
        <v>0</v>
      </c>
      <c r="V29" s="1">
        <f t="shared" si="5"/>
        <v>671.46249999999998</v>
      </c>
      <c r="W29" s="1">
        <v>0.3</v>
      </c>
      <c r="X29" s="1">
        <f t="shared" si="6"/>
        <v>0</v>
      </c>
      <c r="Y29" s="1">
        <f t="shared" si="7"/>
        <v>201.43875</v>
      </c>
      <c r="Z29" s="1">
        <f t="shared" si="8"/>
        <v>0</v>
      </c>
      <c r="AA29" s="1">
        <f t="shared" si="9"/>
        <v>671.46249999999998</v>
      </c>
      <c r="AB29" s="1">
        <v>0.3</v>
      </c>
      <c r="AC29" s="1">
        <f t="shared" si="10"/>
        <v>0</v>
      </c>
      <c r="AD29" s="1">
        <f t="shared" si="11"/>
        <v>201.43875</v>
      </c>
    </row>
    <row r="30" spans="1:30">
      <c r="A30" s="6">
        <v>29</v>
      </c>
      <c r="B30" s="6" t="s">
        <v>164</v>
      </c>
      <c r="C30" s="6" t="s">
        <v>25</v>
      </c>
      <c r="D30" s="7" t="s">
        <v>130</v>
      </c>
      <c r="E30" s="7" t="s">
        <v>32</v>
      </c>
      <c r="F30" s="9">
        <v>400</v>
      </c>
      <c r="G30" s="9">
        <v>10</v>
      </c>
      <c r="H30" s="8">
        <f t="shared" si="1"/>
        <v>4000</v>
      </c>
      <c r="I30" s="8">
        <f t="shared" si="0"/>
        <v>10767.6</v>
      </c>
      <c r="J30" s="6">
        <v>8000</v>
      </c>
      <c r="K30" s="17">
        <v>80</v>
      </c>
      <c r="L30" s="9">
        <f t="shared" si="2"/>
        <v>10</v>
      </c>
      <c r="M30" s="9">
        <v>4000</v>
      </c>
      <c r="N30" s="9">
        <f>VLOOKUP(M30,'[1]331_2011'!$BE:$BE,1,0)</f>
        <v>4000</v>
      </c>
      <c r="O30" s="6"/>
      <c r="P30" s="10">
        <v>24473</v>
      </c>
      <c r="Q30" s="6" t="s">
        <v>67</v>
      </c>
      <c r="R30" s="6" t="s">
        <v>100</v>
      </c>
      <c r="S30" s="6">
        <v>206317</v>
      </c>
      <c r="T30" s="9">
        <f t="shared" si="3"/>
        <v>6767.6</v>
      </c>
      <c r="U30" s="1">
        <f t="shared" si="4"/>
        <v>0</v>
      </c>
      <c r="V30" s="1">
        <f t="shared" si="5"/>
        <v>6767.6</v>
      </c>
      <c r="W30" s="1">
        <v>0.3</v>
      </c>
      <c r="X30" s="1">
        <f t="shared" si="6"/>
        <v>0</v>
      </c>
      <c r="Y30" s="1">
        <f t="shared" si="7"/>
        <v>2030.28</v>
      </c>
      <c r="Z30" s="1">
        <f t="shared" si="8"/>
        <v>0</v>
      </c>
      <c r="AA30" s="1">
        <f t="shared" si="9"/>
        <v>6767.6</v>
      </c>
      <c r="AB30" s="1">
        <v>0.3</v>
      </c>
      <c r="AC30" s="1">
        <f t="shared" si="10"/>
        <v>0</v>
      </c>
      <c r="AD30" s="1">
        <f t="shared" si="11"/>
        <v>2030.28</v>
      </c>
    </row>
    <row r="31" spans="1:30">
      <c r="A31" s="6">
        <v>30</v>
      </c>
      <c r="B31" s="6" t="s">
        <v>165</v>
      </c>
      <c r="C31" s="6" t="s">
        <v>25</v>
      </c>
      <c r="D31" s="6" t="s">
        <v>131</v>
      </c>
      <c r="E31" s="7" t="s">
        <v>118</v>
      </c>
      <c r="F31" s="9">
        <v>152.22999999999999</v>
      </c>
      <c r="G31" s="9">
        <v>10</v>
      </c>
      <c r="H31" s="8">
        <f t="shared" si="1"/>
        <v>1522.3</v>
      </c>
      <c r="I31" s="8">
        <f t="shared" si="0"/>
        <v>4097.8793699999997</v>
      </c>
      <c r="J31" s="6">
        <v>4566.8999999999996</v>
      </c>
      <c r="K31" s="17">
        <v>80</v>
      </c>
      <c r="L31" s="9">
        <f t="shared" si="2"/>
        <v>18.650003284503715</v>
      </c>
      <c r="M31" s="9">
        <v>2839.09</v>
      </c>
      <c r="N31" s="9">
        <f>VLOOKUP(M31,'[1]331_2011'!$BE:$BE,1,0)</f>
        <v>2839.09</v>
      </c>
      <c r="O31" s="6"/>
      <c r="P31" s="10">
        <v>29587</v>
      </c>
      <c r="Q31" s="6" t="s">
        <v>68</v>
      </c>
      <c r="R31" s="6" t="s">
        <v>101</v>
      </c>
      <c r="S31" s="6">
        <v>206327</v>
      </c>
      <c r="T31" s="9">
        <f t="shared" si="3"/>
        <v>1258.7893699999995</v>
      </c>
      <c r="U31" s="1">
        <f t="shared" si="4"/>
        <v>0</v>
      </c>
      <c r="V31" s="1">
        <f t="shared" si="5"/>
        <v>1258.7893699999995</v>
      </c>
      <c r="W31" s="1">
        <v>0.3</v>
      </c>
      <c r="X31" s="1">
        <f t="shared" si="6"/>
        <v>0</v>
      </c>
      <c r="Y31" s="1">
        <f t="shared" si="7"/>
        <v>377.63681099999985</v>
      </c>
      <c r="Z31" s="1">
        <f t="shared" si="8"/>
        <v>0</v>
      </c>
      <c r="AA31" s="1">
        <f t="shared" si="9"/>
        <v>1258.7893699999995</v>
      </c>
      <c r="AB31" s="1">
        <v>0.3</v>
      </c>
      <c r="AC31" s="1">
        <f t="shared" si="10"/>
        <v>0</v>
      </c>
      <c r="AD31" s="1">
        <f t="shared" si="11"/>
        <v>377.63681099999985</v>
      </c>
    </row>
    <row r="32" spans="1:30">
      <c r="A32" s="6">
        <v>31</v>
      </c>
      <c r="B32" s="6" t="s">
        <v>166</v>
      </c>
      <c r="C32" s="6" t="s">
        <v>25</v>
      </c>
      <c r="D32" s="7" t="s">
        <v>130</v>
      </c>
      <c r="E32" s="7" t="s">
        <v>33</v>
      </c>
      <c r="F32" s="9">
        <v>98.4</v>
      </c>
      <c r="G32" s="9">
        <v>10</v>
      </c>
      <c r="H32" s="8">
        <f t="shared" si="1"/>
        <v>984</v>
      </c>
      <c r="I32" s="8">
        <f t="shared" si="0"/>
        <v>2648.8296</v>
      </c>
      <c r="J32" s="6">
        <v>2952</v>
      </c>
      <c r="K32" s="17">
        <v>80</v>
      </c>
      <c r="L32" s="9">
        <f t="shared" si="2"/>
        <v>13.8</v>
      </c>
      <c r="M32" s="9">
        <v>1357.92</v>
      </c>
      <c r="N32" s="9">
        <f>VLOOKUP(M32,'[1]331_2011'!$BE:$BE,1,0)</f>
        <v>1357.92</v>
      </c>
      <c r="O32" s="6"/>
      <c r="P32" s="10">
        <v>29587</v>
      </c>
      <c r="Q32" s="6" t="s">
        <v>69</v>
      </c>
      <c r="R32" s="6" t="s">
        <v>102</v>
      </c>
      <c r="S32" s="6">
        <v>206328</v>
      </c>
      <c r="T32" s="9">
        <f t="shared" si="3"/>
        <v>1290.9096</v>
      </c>
      <c r="U32" s="1">
        <f t="shared" si="4"/>
        <v>0</v>
      </c>
      <c r="V32" s="1">
        <f t="shared" si="5"/>
        <v>1290.9096</v>
      </c>
      <c r="W32" s="1">
        <v>0.3</v>
      </c>
      <c r="X32" s="1">
        <f t="shared" si="6"/>
        <v>0</v>
      </c>
      <c r="Y32" s="1">
        <f t="shared" si="7"/>
        <v>387.27287999999999</v>
      </c>
      <c r="Z32" s="1">
        <f t="shared" si="8"/>
        <v>0</v>
      </c>
      <c r="AA32" s="1">
        <f t="shared" si="9"/>
        <v>1290.9096</v>
      </c>
      <c r="AB32" s="1">
        <v>0.3</v>
      </c>
      <c r="AC32" s="1">
        <f t="shared" si="10"/>
        <v>0</v>
      </c>
      <c r="AD32" s="1">
        <f t="shared" si="11"/>
        <v>387.27287999999999</v>
      </c>
    </row>
    <row r="33" spans="1:30">
      <c r="A33" s="6">
        <v>32</v>
      </c>
      <c r="B33" s="6" t="s">
        <v>167</v>
      </c>
      <c r="C33" s="6" t="s">
        <v>25</v>
      </c>
      <c r="D33" s="7" t="s">
        <v>130</v>
      </c>
      <c r="E33" s="7" t="s">
        <v>34</v>
      </c>
      <c r="F33" s="9">
        <v>192</v>
      </c>
      <c r="G33" s="9">
        <v>15</v>
      </c>
      <c r="H33" s="8">
        <f t="shared" si="1"/>
        <v>2880</v>
      </c>
      <c r="I33" s="8">
        <f t="shared" si="0"/>
        <v>7752.6719999999996</v>
      </c>
      <c r="J33" s="6">
        <v>5760</v>
      </c>
      <c r="K33" s="17">
        <v>80</v>
      </c>
      <c r="L33" s="9">
        <f t="shared" si="2"/>
        <v>36.313958333333332</v>
      </c>
      <c r="M33" s="9">
        <v>6972.28</v>
      </c>
      <c r="N33" s="9">
        <f>VLOOKUP(M33,'[1]331_2011'!$BE:$BE,1,0)</f>
        <v>6972.28</v>
      </c>
      <c r="O33" s="6"/>
      <c r="P33" s="10">
        <v>30682</v>
      </c>
      <c r="Q33" s="6" t="s">
        <v>70</v>
      </c>
      <c r="R33" s="6" t="s">
        <v>103</v>
      </c>
      <c r="S33" s="6">
        <v>206329</v>
      </c>
      <c r="T33" s="9">
        <f t="shared" si="3"/>
        <v>780.39199999999983</v>
      </c>
      <c r="U33" s="1">
        <f t="shared" si="4"/>
        <v>0</v>
      </c>
      <c r="V33" s="1">
        <f t="shared" si="5"/>
        <v>780.39199999999983</v>
      </c>
      <c r="W33" s="1">
        <v>0.3</v>
      </c>
      <c r="X33" s="1">
        <f t="shared" si="6"/>
        <v>0</v>
      </c>
      <c r="Y33" s="1">
        <f t="shared" si="7"/>
        <v>234.11759999999992</v>
      </c>
      <c r="Z33" s="1">
        <f t="shared" si="8"/>
        <v>0</v>
      </c>
      <c r="AA33" s="1">
        <f t="shared" si="9"/>
        <v>780.39199999999983</v>
      </c>
      <c r="AB33" s="1">
        <v>0.3</v>
      </c>
      <c r="AC33" s="1">
        <f t="shared" si="10"/>
        <v>0</v>
      </c>
      <c r="AD33" s="1">
        <f t="shared" si="11"/>
        <v>234.11759999999992</v>
      </c>
    </row>
    <row r="34" spans="1:30">
      <c r="A34" s="6">
        <v>33</v>
      </c>
      <c r="B34" s="6" t="s">
        <v>168</v>
      </c>
      <c r="C34" s="6" t="s">
        <v>25</v>
      </c>
      <c r="D34" s="6" t="s">
        <v>131</v>
      </c>
      <c r="E34" s="7" t="s">
        <v>35</v>
      </c>
      <c r="F34" s="9">
        <v>560.64</v>
      </c>
      <c r="G34" s="9">
        <v>10</v>
      </c>
      <c r="H34" s="8">
        <f t="shared" si="1"/>
        <v>5606.4</v>
      </c>
      <c r="I34" s="8">
        <f t="shared" si="0"/>
        <v>15091.868159999998</v>
      </c>
      <c r="J34" s="6">
        <v>14016</v>
      </c>
      <c r="K34" s="17">
        <v>80</v>
      </c>
      <c r="L34" s="9">
        <f t="shared" si="2"/>
        <v>14.293040097031964</v>
      </c>
      <c r="M34" s="9">
        <v>8013.25</v>
      </c>
      <c r="N34" s="9">
        <f>VLOOKUP(M34,'[1]331_2011'!$BE:$BE,1,0)</f>
        <v>8013.25</v>
      </c>
      <c r="O34" s="6"/>
      <c r="P34" s="10">
        <v>36100</v>
      </c>
      <c r="Q34" s="6" t="s">
        <v>71</v>
      </c>
      <c r="R34" s="6" t="s">
        <v>104</v>
      </c>
      <c r="S34" s="6">
        <v>206414</v>
      </c>
      <c r="T34" s="9">
        <f t="shared" si="3"/>
        <v>7078.6181599999982</v>
      </c>
      <c r="U34" s="1">
        <f t="shared" si="4"/>
        <v>0</v>
      </c>
      <c r="V34" s="1">
        <f t="shared" si="5"/>
        <v>7078.6181599999982</v>
      </c>
      <c r="W34" s="1">
        <v>0.3</v>
      </c>
      <c r="X34" s="1">
        <f t="shared" si="6"/>
        <v>0</v>
      </c>
      <c r="Y34" s="1">
        <f t="shared" si="7"/>
        <v>2123.5854479999994</v>
      </c>
      <c r="Z34" s="1">
        <f t="shared" si="8"/>
        <v>0</v>
      </c>
      <c r="AA34" s="1">
        <f t="shared" si="9"/>
        <v>7078.6181599999982</v>
      </c>
      <c r="AB34" s="1">
        <v>0.3</v>
      </c>
      <c r="AC34" s="1">
        <f t="shared" si="10"/>
        <v>0</v>
      </c>
      <c r="AD34" s="1">
        <f t="shared" si="11"/>
        <v>2123.5854479999994</v>
      </c>
    </row>
    <row r="35" spans="1:30">
      <c r="A35" s="6">
        <v>34</v>
      </c>
      <c r="B35" s="6" t="s">
        <v>169</v>
      </c>
      <c r="C35" s="6" t="s">
        <v>25</v>
      </c>
      <c r="D35" s="6" t="s">
        <v>131</v>
      </c>
      <c r="E35" s="7" t="s">
        <v>36</v>
      </c>
      <c r="F35" s="9">
        <v>39.950000000000003</v>
      </c>
      <c r="G35" s="9">
        <v>10</v>
      </c>
      <c r="H35" s="8">
        <f t="shared" si="1"/>
        <v>399.5</v>
      </c>
      <c r="I35" s="8">
        <f t="shared" si="0"/>
        <v>1075.4140500000001</v>
      </c>
      <c r="J35" s="6">
        <v>599.25</v>
      </c>
      <c r="K35" s="17">
        <v>80</v>
      </c>
      <c r="L35" s="9">
        <f t="shared" si="2"/>
        <v>20.359949937421774</v>
      </c>
      <c r="M35" s="9">
        <v>813.38</v>
      </c>
      <c r="N35" s="9">
        <f>VLOOKUP(M35,'[1]331_2011'!$BE:$BE,1,0)</f>
        <v>813.38</v>
      </c>
      <c r="O35" s="6"/>
      <c r="P35" s="10">
        <v>24108</v>
      </c>
      <c r="Q35" s="6" t="s">
        <v>72</v>
      </c>
      <c r="R35" s="6" t="s">
        <v>105</v>
      </c>
      <c r="S35" s="6">
        <v>206311</v>
      </c>
      <c r="T35" s="9">
        <f t="shared" si="3"/>
        <v>262.03405000000009</v>
      </c>
      <c r="U35" s="1">
        <f t="shared" si="4"/>
        <v>0</v>
      </c>
      <c r="V35" s="1">
        <f t="shared" si="5"/>
        <v>262.03405000000009</v>
      </c>
      <c r="W35" s="1">
        <v>0.3</v>
      </c>
      <c r="X35" s="1">
        <f t="shared" si="6"/>
        <v>0</v>
      </c>
      <c r="Y35" s="1">
        <f t="shared" si="7"/>
        <v>78.610215000000025</v>
      </c>
      <c r="Z35" s="1">
        <f t="shared" si="8"/>
        <v>0</v>
      </c>
      <c r="AA35" s="1">
        <f t="shared" si="9"/>
        <v>262.03405000000009</v>
      </c>
      <c r="AB35" s="1">
        <v>0.3</v>
      </c>
      <c r="AC35" s="1">
        <f t="shared" si="10"/>
        <v>0</v>
      </c>
      <c r="AD35" s="1">
        <f t="shared" si="11"/>
        <v>78.610215000000025</v>
      </c>
    </row>
    <row r="36" spans="1:30">
      <c r="A36" s="6">
        <v>35</v>
      </c>
      <c r="B36" s="6" t="s">
        <v>178</v>
      </c>
      <c r="C36" s="6" t="s">
        <v>25</v>
      </c>
      <c r="D36" s="7" t="s">
        <v>130</v>
      </c>
      <c r="E36" s="7" t="s">
        <v>37</v>
      </c>
      <c r="F36" s="9">
        <v>6289.1</v>
      </c>
      <c r="G36" s="9">
        <v>25</v>
      </c>
      <c r="H36" s="8">
        <f t="shared" si="1"/>
        <v>157227.5</v>
      </c>
      <c r="I36" s="8">
        <f t="shared" si="0"/>
        <v>423240.70724999998</v>
      </c>
      <c r="J36" s="6">
        <v>314455</v>
      </c>
      <c r="K36" s="17">
        <v>80</v>
      </c>
      <c r="L36" s="9">
        <f t="shared" si="2"/>
        <v>50</v>
      </c>
      <c r="M36" s="9">
        <v>314455</v>
      </c>
      <c r="N36" s="9">
        <f>VLOOKUP(M36,'[1]331_2011'!$BE:$BE,1,0)</f>
        <v>314455</v>
      </c>
      <c r="O36" s="6"/>
      <c r="P36" s="10">
        <v>35735</v>
      </c>
      <c r="Q36" s="6" t="s">
        <v>73</v>
      </c>
      <c r="R36" s="6" t="s">
        <v>106</v>
      </c>
      <c r="S36" s="6">
        <v>206412</v>
      </c>
      <c r="T36" s="9">
        <f t="shared" si="3"/>
        <v>108785.70724999998</v>
      </c>
      <c r="U36" s="1">
        <f t="shared" si="4"/>
        <v>0</v>
      </c>
      <c r="V36" s="1">
        <f t="shared" si="5"/>
        <v>108785.70724999998</v>
      </c>
      <c r="W36" s="1">
        <v>0.3</v>
      </c>
      <c r="X36" s="1">
        <f t="shared" si="6"/>
        <v>0</v>
      </c>
      <c r="Y36" s="1">
        <f t="shared" si="7"/>
        <v>32635.712174999993</v>
      </c>
      <c r="Z36" s="1">
        <f t="shared" si="8"/>
        <v>0</v>
      </c>
      <c r="AA36" s="1">
        <f t="shared" si="9"/>
        <v>108785.70724999998</v>
      </c>
      <c r="AB36" s="1">
        <v>0.3</v>
      </c>
      <c r="AC36" s="1">
        <f t="shared" si="10"/>
        <v>0</v>
      </c>
      <c r="AD36" s="1">
        <f t="shared" si="11"/>
        <v>32635.712174999993</v>
      </c>
    </row>
    <row r="37" spans="1:30">
      <c r="A37" s="6">
        <v>36</v>
      </c>
      <c r="B37" s="6" t="s">
        <v>170</v>
      </c>
      <c r="C37" s="6" t="s">
        <v>25</v>
      </c>
      <c r="D37" s="6" t="s">
        <v>131</v>
      </c>
      <c r="E37" s="7" t="s">
        <v>119</v>
      </c>
      <c r="F37" s="9">
        <v>396.08</v>
      </c>
      <c r="G37" s="9">
        <v>10</v>
      </c>
      <c r="H37" s="8">
        <f t="shared" si="1"/>
        <v>3960.7999999999997</v>
      </c>
      <c r="I37" s="8">
        <f t="shared" si="0"/>
        <v>10662.077519999999</v>
      </c>
      <c r="J37" s="6">
        <v>11871.6</v>
      </c>
      <c r="K37" s="17">
        <v>80</v>
      </c>
      <c r="L37" s="9">
        <f t="shared" si="2"/>
        <v>13.487174308220562</v>
      </c>
      <c r="M37" s="9">
        <v>5342</v>
      </c>
      <c r="N37" s="9">
        <f>VLOOKUP(M37,'[1]331_2011'!$BE:$BE,1,0)</f>
        <v>5342</v>
      </c>
      <c r="O37" s="6"/>
      <c r="P37" s="10">
        <v>31413</v>
      </c>
      <c r="Q37" s="6" t="s">
        <v>74</v>
      </c>
      <c r="R37" s="6" t="s">
        <v>107</v>
      </c>
      <c r="S37" s="6">
        <v>206330</v>
      </c>
      <c r="T37" s="9">
        <f t="shared" si="3"/>
        <v>5320.0775199999989</v>
      </c>
      <c r="U37" s="1">
        <f t="shared" si="4"/>
        <v>0</v>
      </c>
      <c r="V37" s="1">
        <f t="shared" si="5"/>
        <v>5320.0775199999989</v>
      </c>
      <c r="W37" s="1">
        <v>0.3</v>
      </c>
      <c r="X37" s="1">
        <f t="shared" si="6"/>
        <v>0</v>
      </c>
      <c r="Y37" s="1">
        <f t="shared" si="7"/>
        <v>1596.0232559999997</v>
      </c>
      <c r="Z37" s="1">
        <f t="shared" si="8"/>
        <v>0</v>
      </c>
      <c r="AA37" s="1">
        <f t="shared" si="9"/>
        <v>5320.0775199999989</v>
      </c>
      <c r="AB37" s="1">
        <v>0.3</v>
      </c>
      <c r="AC37" s="1">
        <f t="shared" si="10"/>
        <v>0</v>
      </c>
      <c r="AD37" s="1">
        <f t="shared" si="11"/>
        <v>1596.0232559999997</v>
      </c>
    </row>
    <row r="38" spans="1:30">
      <c r="A38" s="6">
        <v>37</v>
      </c>
      <c r="B38" s="6" t="s">
        <v>171</v>
      </c>
      <c r="C38" s="6" t="s">
        <v>25</v>
      </c>
      <c r="D38" s="7" t="s">
        <v>130</v>
      </c>
      <c r="E38" s="7" t="s">
        <v>38</v>
      </c>
      <c r="F38" s="9">
        <v>205.31</v>
      </c>
      <c r="G38" s="9">
        <v>70</v>
      </c>
      <c r="H38" s="8">
        <f t="shared" si="1"/>
        <v>14371.7</v>
      </c>
      <c r="I38" s="8">
        <f t="shared" si="0"/>
        <v>38687.179230000002</v>
      </c>
      <c r="J38" s="6">
        <v>90336.4</v>
      </c>
      <c r="K38" s="17">
        <v>80</v>
      </c>
      <c r="L38" s="9">
        <f t="shared" si="2"/>
        <v>20</v>
      </c>
      <c r="M38" s="9">
        <v>4106.2</v>
      </c>
      <c r="N38" s="9">
        <f>VLOOKUP(M38,'[1]331_2011'!$BE:$BE,1,0)</f>
        <v>4106.2</v>
      </c>
      <c r="O38" s="6"/>
      <c r="P38" s="10">
        <v>37740</v>
      </c>
      <c r="Q38" s="6" t="s">
        <v>75</v>
      </c>
      <c r="R38" s="6" t="s">
        <v>108</v>
      </c>
      <c r="S38" s="6">
        <v>206538</v>
      </c>
      <c r="T38" s="9">
        <f t="shared" si="3"/>
        <v>34580.979230000004</v>
      </c>
      <c r="U38" s="1">
        <f t="shared" si="4"/>
        <v>0</v>
      </c>
      <c r="V38" s="1">
        <f t="shared" si="5"/>
        <v>34580.979230000004</v>
      </c>
      <c r="W38" s="1">
        <v>0.3</v>
      </c>
      <c r="X38" s="1">
        <f t="shared" si="6"/>
        <v>0</v>
      </c>
      <c r="Y38" s="1">
        <f t="shared" si="7"/>
        <v>10374.293769000002</v>
      </c>
      <c r="Z38" s="1">
        <f t="shared" si="8"/>
        <v>0</v>
      </c>
      <c r="AA38" s="1">
        <f t="shared" si="9"/>
        <v>34580.979230000004</v>
      </c>
      <c r="AB38" s="1">
        <v>0.3</v>
      </c>
      <c r="AC38" s="1">
        <f t="shared" si="10"/>
        <v>0</v>
      </c>
      <c r="AD38" s="1">
        <f t="shared" si="11"/>
        <v>10374.293769000002</v>
      </c>
    </row>
    <row r="39" spans="1:30">
      <c r="A39" s="6">
        <v>38</v>
      </c>
      <c r="B39" s="6" t="s">
        <v>174</v>
      </c>
      <c r="C39" s="6" t="s">
        <v>25</v>
      </c>
      <c r="D39" s="6" t="s">
        <v>131</v>
      </c>
      <c r="E39" s="7" t="s">
        <v>39</v>
      </c>
      <c r="F39" s="9">
        <v>36</v>
      </c>
      <c r="G39" s="9">
        <v>15</v>
      </c>
      <c r="H39" s="8">
        <f t="shared" si="1"/>
        <v>540</v>
      </c>
      <c r="I39" s="8">
        <f>F39*G39*$J$45</f>
        <v>1453.626</v>
      </c>
      <c r="J39" s="6">
        <v>900</v>
      </c>
      <c r="K39" s="17">
        <v>80</v>
      </c>
      <c r="L39" s="9">
        <f t="shared" si="2"/>
        <v>1.0255555555555556</v>
      </c>
      <c r="M39" s="9">
        <v>36.92</v>
      </c>
      <c r="N39" s="9"/>
      <c r="O39" s="6"/>
      <c r="P39" s="10">
        <v>41639</v>
      </c>
      <c r="Q39" s="6"/>
      <c r="R39" s="6"/>
      <c r="S39" s="6">
        <v>265158</v>
      </c>
      <c r="T39" s="9">
        <f t="shared" si="3"/>
        <v>1416.7059999999999</v>
      </c>
      <c r="U39" s="1">
        <f t="shared" si="4"/>
        <v>0</v>
      </c>
      <c r="V39" s="1">
        <f t="shared" si="5"/>
        <v>1416.7059999999999</v>
      </c>
      <c r="W39" s="1">
        <v>0.3</v>
      </c>
      <c r="X39" s="1">
        <f t="shared" si="6"/>
        <v>0</v>
      </c>
      <c r="Y39" s="1">
        <f t="shared" si="7"/>
        <v>425.01179999999994</v>
      </c>
      <c r="Z39" s="1">
        <f t="shared" ref="Z39:Z43" si="12">IF(T39&lt;0,T39,0)</f>
        <v>0</v>
      </c>
      <c r="AA39" s="1">
        <f t="shared" ref="AA39:AA43" si="13">IF(T39&gt;0,T39,0)</f>
        <v>1416.7059999999999</v>
      </c>
      <c r="AB39" s="1">
        <v>0.3</v>
      </c>
      <c r="AC39" s="1">
        <f t="shared" ref="AC39:AC43" si="14">Z39*AB39</f>
        <v>0</v>
      </c>
      <c r="AD39" s="1">
        <f t="shared" ref="AD39:AD43" si="15">AA39*AB39</f>
        <v>425.01179999999994</v>
      </c>
    </row>
    <row r="40" spans="1:30">
      <c r="A40" s="6">
        <v>39</v>
      </c>
      <c r="B40" s="6" t="s">
        <v>175</v>
      </c>
      <c r="C40" s="6" t="s">
        <v>25</v>
      </c>
      <c r="D40" s="6" t="s">
        <v>131</v>
      </c>
      <c r="E40" s="7" t="s">
        <v>40</v>
      </c>
      <c r="F40" s="9">
        <v>500</v>
      </c>
      <c r="G40" s="9">
        <v>20</v>
      </c>
      <c r="H40" s="8">
        <f t="shared" si="1"/>
        <v>10000</v>
      </c>
      <c r="I40" s="8">
        <f>F40*G40*$J$45</f>
        <v>26919</v>
      </c>
      <c r="J40" s="6">
        <v>15000</v>
      </c>
      <c r="K40" s="17">
        <v>80</v>
      </c>
      <c r="L40" s="9">
        <f t="shared" si="2"/>
        <v>0.83651999999999993</v>
      </c>
      <c r="M40" s="9">
        <v>418.26</v>
      </c>
      <c r="N40" s="9"/>
      <c r="O40" s="6"/>
      <c r="P40" s="10">
        <v>41639</v>
      </c>
      <c r="Q40" s="6"/>
      <c r="R40" s="6"/>
      <c r="S40" s="6">
        <v>265157</v>
      </c>
      <c r="T40" s="9">
        <f t="shared" si="3"/>
        <v>26500.74</v>
      </c>
      <c r="U40" s="1">
        <f t="shared" si="4"/>
        <v>0</v>
      </c>
      <c r="V40" s="1">
        <f t="shared" si="5"/>
        <v>26500.74</v>
      </c>
      <c r="W40" s="1">
        <v>0.3</v>
      </c>
      <c r="X40" s="1">
        <f t="shared" si="6"/>
        <v>0</v>
      </c>
      <c r="Y40" s="1">
        <f t="shared" si="7"/>
        <v>7950.2219999999998</v>
      </c>
      <c r="Z40" s="1">
        <f t="shared" si="12"/>
        <v>0</v>
      </c>
      <c r="AA40" s="1">
        <f t="shared" si="13"/>
        <v>26500.74</v>
      </c>
      <c r="AB40" s="1">
        <v>0.3</v>
      </c>
      <c r="AC40" s="1">
        <f t="shared" si="14"/>
        <v>0</v>
      </c>
      <c r="AD40" s="1">
        <f t="shared" si="15"/>
        <v>7950.2219999999998</v>
      </c>
    </row>
    <row r="41" spans="1:30">
      <c r="A41" s="6">
        <v>40</v>
      </c>
      <c r="B41" s="6" t="s">
        <v>176</v>
      </c>
      <c r="C41" s="7" t="s">
        <v>6</v>
      </c>
      <c r="D41" s="6" t="s">
        <v>131</v>
      </c>
      <c r="E41" s="7" t="s">
        <v>20</v>
      </c>
      <c r="F41" s="9">
        <v>564</v>
      </c>
      <c r="G41" s="9">
        <v>20</v>
      </c>
      <c r="H41" s="8">
        <f>F41*G41</f>
        <v>11280</v>
      </c>
      <c r="I41" s="8">
        <f>F41*G41*$J$45</f>
        <v>30364.631999999998</v>
      </c>
      <c r="J41" s="9">
        <v>11280</v>
      </c>
      <c r="K41" s="17">
        <v>80</v>
      </c>
      <c r="L41" s="9">
        <f t="shared" si="2"/>
        <v>1.2895921985815604</v>
      </c>
      <c r="M41" s="9">
        <v>727.33</v>
      </c>
      <c r="N41" s="9"/>
      <c r="O41" s="6"/>
      <c r="P41" s="10">
        <v>41639</v>
      </c>
      <c r="Q41" s="6"/>
      <c r="R41" s="6"/>
      <c r="S41" s="6">
        <v>265159</v>
      </c>
      <c r="T41" s="9">
        <f>I41-M41</f>
        <v>29637.301999999996</v>
      </c>
      <c r="U41" s="1">
        <f t="shared" si="4"/>
        <v>0</v>
      </c>
      <c r="V41" s="1">
        <f t="shared" si="5"/>
        <v>29637.301999999996</v>
      </c>
      <c r="W41" s="1">
        <v>0.3</v>
      </c>
      <c r="X41" s="1">
        <f t="shared" si="6"/>
        <v>0</v>
      </c>
      <c r="Y41" s="1">
        <f t="shared" si="7"/>
        <v>8891.1905999999981</v>
      </c>
      <c r="Z41" s="1">
        <f t="shared" si="12"/>
        <v>0</v>
      </c>
      <c r="AA41" s="1">
        <f t="shared" si="13"/>
        <v>29637.301999999996</v>
      </c>
      <c r="AB41" s="1">
        <v>0.3</v>
      </c>
      <c r="AC41" s="1">
        <f t="shared" si="14"/>
        <v>0</v>
      </c>
      <c r="AD41" s="1">
        <f t="shared" si="15"/>
        <v>8891.1905999999981</v>
      </c>
    </row>
    <row r="42" spans="1:30">
      <c r="A42" s="6">
        <v>41</v>
      </c>
      <c r="B42" s="6" t="s">
        <v>177</v>
      </c>
      <c r="C42" s="6" t="s">
        <v>25</v>
      </c>
      <c r="D42" s="6" t="s">
        <v>131</v>
      </c>
      <c r="E42" s="7" t="s">
        <v>41</v>
      </c>
      <c r="F42" s="9">
        <v>500</v>
      </c>
      <c r="G42" s="9">
        <v>15</v>
      </c>
      <c r="H42" s="8">
        <f t="shared" si="1"/>
        <v>7500</v>
      </c>
      <c r="I42" s="8">
        <f>F42*G42*$J$45</f>
        <v>20189.25</v>
      </c>
      <c r="J42" s="6">
        <v>15000</v>
      </c>
      <c r="K42" s="17">
        <v>80</v>
      </c>
      <c r="L42" s="9">
        <f t="shared" si="2"/>
        <v>0.96511999999999998</v>
      </c>
      <c r="M42" s="9">
        <v>482.56</v>
      </c>
      <c r="N42" s="9"/>
      <c r="O42" s="6"/>
      <c r="P42" s="10">
        <v>41639</v>
      </c>
      <c r="Q42" s="6"/>
      <c r="R42" s="6"/>
      <c r="S42" s="6">
        <v>265156</v>
      </c>
      <c r="T42" s="9">
        <f t="shared" si="3"/>
        <v>19706.689999999999</v>
      </c>
      <c r="U42" s="1">
        <f t="shared" si="4"/>
        <v>0</v>
      </c>
      <c r="V42" s="1">
        <f t="shared" si="5"/>
        <v>19706.689999999999</v>
      </c>
      <c r="W42" s="1">
        <v>0.3</v>
      </c>
      <c r="X42" s="1">
        <f t="shared" si="6"/>
        <v>0</v>
      </c>
      <c r="Y42" s="1">
        <f t="shared" si="7"/>
        <v>5912.0069999999996</v>
      </c>
      <c r="Z42" s="1">
        <f t="shared" si="12"/>
        <v>0</v>
      </c>
      <c r="AA42" s="1">
        <f t="shared" si="13"/>
        <v>19706.689999999999</v>
      </c>
      <c r="AB42" s="1">
        <v>0.3</v>
      </c>
      <c r="AC42" s="1">
        <f t="shared" si="14"/>
        <v>0</v>
      </c>
      <c r="AD42" s="1">
        <f t="shared" si="15"/>
        <v>5912.0069999999996</v>
      </c>
    </row>
    <row r="43" spans="1:30">
      <c r="A43" s="26" t="s">
        <v>128</v>
      </c>
      <c r="B43" s="26"/>
      <c r="C43" s="26"/>
      <c r="D43" s="26"/>
      <c r="E43" s="26"/>
      <c r="F43" s="16">
        <f>SUM(F39:F42)</f>
        <v>1600</v>
      </c>
      <c r="G43" s="16">
        <f t="shared" ref="G43:M43" si="16">SUM(G39:G42)</f>
        <v>70</v>
      </c>
      <c r="H43" s="16">
        <f t="shared" si="16"/>
        <v>29320</v>
      </c>
      <c r="I43" s="16">
        <f t="shared" si="16"/>
        <v>78926.508000000002</v>
      </c>
      <c r="J43" s="16">
        <f t="shared" si="16"/>
        <v>42180</v>
      </c>
      <c r="K43" s="9"/>
      <c r="L43" s="9"/>
      <c r="M43" s="9">
        <f t="shared" si="16"/>
        <v>1665.07</v>
      </c>
      <c r="N43" s="9"/>
      <c r="O43" s="6"/>
      <c r="P43" s="10"/>
      <c r="Q43" s="6"/>
      <c r="R43" s="6"/>
      <c r="S43" s="6"/>
      <c r="T43" s="9">
        <f t="shared" ref="T43" si="17">SUM(T39:T42)</f>
        <v>77261.437999999995</v>
      </c>
      <c r="U43" s="14">
        <f t="shared" ref="U43" si="18">SUM(U39:U42)</f>
        <v>0</v>
      </c>
      <c r="V43" s="14">
        <f t="shared" ref="V43" si="19">SUM(V39:V42)</f>
        <v>77261.437999999995</v>
      </c>
      <c r="W43" s="12">
        <v>0.3</v>
      </c>
      <c r="X43" s="14">
        <f t="shared" ref="X43" si="20">SUM(X39:X42)</f>
        <v>0</v>
      </c>
      <c r="Y43" s="14">
        <f t="shared" ref="Y43" si="21">SUM(Y39:Y42)</f>
        <v>23178.431399999994</v>
      </c>
      <c r="Z43" s="1">
        <f t="shared" si="12"/>
        <v>0</v>
      </c>
      <c r="AA43" s="1">
        <f t="shared" si="13"/>
        <v>77261.437999999995</v>
      </c>
      <c r="AB43" s="1">
        <v>0.3</v>
      </c>
      <c r="AC43" s="1">
        <f t="shared" si="14"/>
        <v>0</v>
      </c>
      <c r="AD43" s="1">
        <f t="shared" si="15"/>
        <v>23178.431399999998</v>
      </c>
    </row>
    <row r="44" spans="1:30">
      <c r="H44" s="8"/>
      <c r="I44" s="15"/>
      <c r="T44" s="13"/>
      <c r="U44" s="1"/>
      <c r="V44" s="1"/>
      <c r="W44" s="1"/>
      <c r="X44" s="1"/>
      <c r="Y44" s="1"/>
    </row>
    <row r="45" spans="1:30">
      <c r="H45" s="8"/>
      <c r="I45" s="15" t="s">
        <v>129</v>
      </c>
      <c r="J45" s="5">
        <v>2.6919</v>
      </c>
      <c r="M45" s="13"/>
      <c r="N45" s="13"/>
      <c r="T45" s="13"/>
      <c r="U45" s="1"/>
      <c r="V45" s="1"/>
      <c r="W45" s="1"/>
      <c r="X45" s="1"/>
      <c r="Y45" s="1"/>
    </row>
    <row r="46" spans="1:30" ht="12" customHeight="1">
      <c r="J46" s="13"/>
      <c r="K46" s="13"/>
      <c r="L46" s="13"/>
      <c r="T46" s="13"/>
      <c r="U46" s="1"/>
      <c r="V46" s="1"/>
      <c r="W46" s="1"/>
      <c r="X46" s="1"/>
      <c r="Y46" s="1"/>
    </row>
    <row r="47" spans="1:30">
      <c r="I47" s="13"/>
      <c r="T47" s="13"/>
      <c r="U47" s="1"/>
      <c r="V47" s="1"/>
      <c r="W47" s="1"/>
      <c r="X47" s="1"/>
      <c r="Y47" s="1"/>
      <c r="AD47" s="13"/>
    </row>
    <row r="48" spans="1:30">
      <c r="T48" s="13"/>
      <c r="U48" s="1"/>
      <c r="V48" s="1"/>
      <c r="W48" s="1"/>
      <c r="X48" s="1"/>
      <c r="Y48" s="1"/>
    </row>
    <row r="49" spans="10:14">
      <c r="N49" s="13"/>
    </row>
    <row r="52" spans="10:14">
      <c r="J52" s="13"/>
      <c r="K52" s="13"/>
      <c r="L52" s="13"/>
    </row>
  </sheetData>
  <autoFilter ref="A1:S45"/>
  <mergeCells count="1">
    <mergeCell ref="A43:E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1"/>
  <sheetViews>
    <sheetView tabSelected="1" workbookViewId="0">
      <selection activeCell="E1" sqref="E1"/>
    </sheetView>
  </sheetViews>
  <sheetFormatPr baseColWidth="10" defaultRowHeight="15"/>
  <cols>
    <col min="5" max="5" width="10.5703125" customWidth="1"/>
  </cols>
  <sheetData>
    <row r="1" spans="1:30">
      <c r="A1">
        <v>1</v>
      </c>
      <c r="B1" t="s">
        <v>136</v>
      </c>
      <c r="C1" t="s">
        <v>6</v>
      </c>
      <c r="D1" t="s">
        <v>130</v>
      </c>
      <c r="E1" t="s">
        <v>7</v>
      </c>
      <c r="F1">
        <v>7806.87</v>
      </c>
      <c r="G1">
        <v>400</v>
      </c>
      <c r="H1">
        <v>3122748</v>
      </c>
      <c r="I1">
        <v>8406125.3411999997</v>
      </c>
      <c r="J1">
        <v>4215709.8</v>
      </c>
      <c r="K1">
        <v>80</v>
      </c>
      <c r="L1">
        <v>78</v>
      </c>
      <c r="M1">
        <v>608935.86</v>
      </c>
      <c r="N1">
        <v>608935.86</v>
      </c>
      <c r="P1">
        <v>34335</v>
      </c>
      <c r="Q1" t="s">
        <v>43</v>
      </c>
      <c r="R1" t="s">
        <v>76</v>
      </c>
      <c r="S1">
        <v>204905</v>
      </c>
      <c r="T1">
        <v>7797189.4811999993</v>
      </c>
      <c r="U1">
        <v>0</v>
      </c>
      <c r="V1">
        <v>7797189.4811999993</v>
      </c>
      <c r="W1">
        <v>0.3</v>
      </c>
      <c r="X1">
        <v>0</v>
      </c>
      <c r="Y1">
        <v>2339156.8443599995</v>
      </c>
      <c r="Z1">
        <v>0</v>
      </c>
      <c r="AA1">
        <v>7797189.4811999993</v>
      </c>
      <c r="AB1">
        <v>0.3</v>
      </c>
      <c r="AC1">
        <v>0</v>
      </c>
      <c r="AD1">
        <v>2339156.8443599995</v>
      </c>
    </row>
    <row r="2" spans="1:30">
      <c r="A2">
        <v>2</v>
      </c>
      <c r="B2" t="s">
        <v>137</v>
      </c>
      <c r="C2" t="s">
        <v>6</v>
      </c>
      <c r="D2" t="s">
        <v>130</v>
      </c>
      <c r="E2" t="s">
        <v>8</v>
      </c>
      <c r="F2">
        <v>4870</v>
      </c>
      <c r="G2">
        <v>400</v>
      </c>
      <c r="H2">
        <v>1948000</v>
      </c>
      <c r="I2">
        <v>5243821.2</v>
      </c>
      <c r="J2">
        <v>2629800</v>
      </c>
      <c r="K2">
        <v>80</v>
      </c>
      <c r="L2">
        <v>28.739854209445586</v>
      </c>
      <c r="M2">
        <v>139963.09</v>
      </c>
      <c r="N2">
        <v>139963.09</v>
      </c>
      <c r="P2">
        <v>35704</v>
      </c>
      <c r="Q2" t="s">
        <v>44</v>
      </c>
      <c r="R2" t="s">
        <v>77</v>
      </c>
      <c r="S2">
        <v>205286</v>
      </c>
      <c r="T2">
        <v>5103858.1100000003</v>
      </c>
      <c r="U2">
        <v>0</v>
      </c>
      <c r="V2">
        <v>5103858.1100000003</v>
      </c>
      <c r="W2">
        <v>0.3</v>
      </c>
      <c r="X2">
        <v>0</v>
      </c>
      <c r="Y2">
        <v>1531157.433</v>
      </c>
      <c r="Z2">
        <v>0</v>
      </c>
      <c r="AA2">
        <v>5103858.1100000003</v>
      </c>
      <c r="AB2">
        <v>0.3</v>
      </c>
      <c r="AC2">
        <v>0</v>
      </c>
      <c r="AD2">
        <v>1531157.433</v>
      </c>
    </row>
    <row r="3" spans="1:30">
      <c r="A3">
        <v>3</v>
      </c>
      <c r="B3" t="s">
        <v>138</v>
      </c>
      <c r="C3" t="s">
        <v>6</v>
      </c>
      <c r="D3" t="s">
        <v>131</v>
      </c>
      <c r="E3" t="s">
        <v>9</v>
      </c>
      <c r="F3">
        <v>10000</v>
      </c>
      <c r="G3">
        <v>40</v>
      </c>
      <c r="H3">
        <v>400000</v>
      </c>
      <c r="I3">
        <v>1076760</v>
      </c>
      <c r="J3">
        <v>800000</v>
      </c>
      <c r="K3">
        <v>80</v>
      </c>
      <c r="L3">
        <v>0.49840000000000001</v>
      </c>
      <c r="M3">
        <v>4984</v>
      </c>
      <c r="N3">
        <v>4984</v>
      </c>
      <c r="P3">
        <v>34335</v>
      </c>
      <c r="Q3" t="s">
        <v>45</v>
      </c>
      <c r="R3" t="s">
        <v>78</v>
      </c>
      <c r="S3">
        <v>204906</v>
      </c>
      <c r="T3">
        <v>1071776</v>
      </c>
      <c r="U3">
        <v>0</v>
      </c>
      <c r="V3">
        <v>1071776</v>
      </c>
      <c r="W3">
        <v>0.3</v>
      </c>
      <c r="X3">
        <v>0</v>
      </c>
      <c r="Y3">
        <v>321532.79999999999</v>
      </c>
      <c r="Z3">
        <v>0</v>
      </c>
      <c r="AA3">
        <v>1071776</v>
      </c>
      <c r="AB3">
        <v>0.3</v>
      </c>
      <c r="AC3">
        <v>0</v>
      </c>
      <c r="AD3">
        <v>321532.79999999999</v>
      </c>
    </row>
    <row r="4" spans="1:30">
      <c r="A4">
        <v>4</v>
      </c>
      <c r="B4" t="s">
        <v>139</v>
      </c>
      <c r="C4" t="s">
        <v>6</v>
      </c>
      <c r="D4" t="s">
        <v>131</v>
      </c>
      <c r="E4" t="s">
        <v>10</v>
      </c>
      <c r="F4">
        <v>10000</v>
      </c>
      <c r="G4">
        <v>30</v>
      </c>
      <c r="H4">
        <v>300000</v>
      </c>
      <c r="I4">
        <v>807570</v>
      </c>
      <c r="J4">
        <v>300000</v>
      </c>
      <c r="K4">
        <v>80</v>
      </c>
      <c r="L4">
        <v>18.32</v>
      </c>
      <c r="M4">
        <v>183200</v>
      </c>
      <c r="N4">
        <v>183200</v>
      </c>
      <c r="P4">
        <v>35704</v>
      </c>
      <c r="Q4" t="s">
        <v>46</v>
      </c>
      <c r="R4" t="s">
        <v>79</v>
      </c>
      <c r="S4">
        <v>205287</v>
      </c>
      <c r="T4">
        <v>624370</v>
      </c>
      <c r="U4">
        <v>0</v>
      </c>
      <c r="V4">
        <v>624370</v>
      </c>
      <c r="W4">
        <v>0.3</v>
      </c>
      <c r="X4">
        <v>0</v>
      </c>
      <c r="Y4">
        <v>187311</v>
      </c>
      <c r="Z4">
        <v>0</v>
      </c>
      <c r="AA4">
        <v>624370</v>
      </c>
      <c r="AB4">
        <v>0.3</v>
      </c>
      <c r="AC4">
        <v>0</v>
      </c>
      <c r="AD4">
        <v>187311</v>
      </c>
    </row>
    <row r="5" spans="1:30">
      <c r="A5">
        <v>5</v>
      </c>
      <c r="B5" t="s">
        <v>140</v>
      </c>
      <c r="C5" t="s">
        <v>6</v>
      </c>
      <c r="D5" t="s">
        <v>131</v>
      </c>
      <c r="E5" t="s">
        <v>11</v>
      </c>
      <c r="F5">
        <v>10000</v>
      </c>
      <c r="G5">
        <v>30</v>
      </c>
      <c r="H5">
        <v>300000</v>
      </c>
      <c r="I5">
        <v>807570</v>
      </c>
      <c r="J5">
        <v>700000</v>
      </c>
      <c r="K5">
        <v>80</v>
      </c>
      <c r="L5">
        <v>5.3359999999999996E-3</v>
      </c>
      <c r="M5">
        <v>53.36</v>
      </c>
      <c r="N5">
        <v>53.36</v>
      </c>
      <c r="P5">
        <v>35704</v>
      </c>
      <c r="Q5" t="s">
        <v>47</v>
      </c>
      <c r="R5" t="s">
        <v>80</v>
      </c>
      <c r="S5">
        <v>205288</v>
      </c>
      <c r="T5">
        <v>807516.64</v>
      </c>
      <c r="U5">
        <v>0</v>
      </c>
      <c r="V5">
        <v>807516.64</v>
      </c>
      <c r="W5">
        <v>0.3</v>
      </c>
      <c r="X5">
        <v>0</v>
      </c>
      <c r="Y5">
        <v>242254.992</v>
      </c>
      <c r="Z5">
        <v>0</v>
      </c>
      <c r="AA5">
        <v>807516.64</v>
      </c>
      <c r="AB5">
        <v>0.3</v>
      </c>
      <c r="AC5">
        <v>0</v>
      </c>
      <c r="AD5">
        <v>242254.992</v>
      </c>
    </row>
    <row r="6" spans="1:30">
      <c r="A6">
        <v>6</v>
      </c>
      <c r="B6" t="s">
        <v>141</v>
      </c>
      <c r="C6" t="s">
        <v>6</v>
      </c>
      <c r="D6" t="s">
        <v>131</v>
      </c>
      <c r="E6" t="s">
        <v>12</v>
      </c>
      <c r="F6">
        <v>530.20000000000005</v>
      </c>
      <c r="G6">
        <v>30</v>
      </c>
      <c r="H6">
        <v>15906.000000000002</v>
      </c>
      <c r="I6">
        <v>42817.361400000002</v>
      </c>
      <c r="J6">
        <v>31812.000000000004</v>
      </c>
      <c r="K6">
        <v>80</v>
      </c>
      <c r="L6">
        <v>0.2647680120709166</v>
      </c>
      <c r="M6">
        <v>140.38</v>
      </c>
      <c r="N6" t="e">
        <v>#N/A</v>
      </c>
      <c r="P6">
        <v>31413</v>
      </c>
      <c r="Q6" t="s">
        <v>48</v>
      </c>
      <c r="R6" t="s">
        <v>81</v>
      </c>
      <c r="S6">
        <v>204875</v>
      </c>
      <c r="T6">
        <v>42676.981400000004</v>
      </c>
      <c r="U6">
        <v>0</v>
      </c>
      <c r="V6">
        <v>42676.981400000004</v>
      </c>
      <c r="W6">
        <v>0.3</v>
      </c>
      <c r="X6">
        <v>0</v>
      </c>
      <c r="Y6">
        <v>12803.094420000001</v>
      </c>
      <c r="Z6">
        <v>0</v>
      </c>
      <c r="AA6">
        <v>42676.981400000004</v>
      </c>
      <c r="AB6">
        <v>0.3</v>
      </c>
      <c r="AC6">
        <v>0</v>
      </c>
      <c r="AD6">
        <v>12803.094420000001</v>
      </c>
    </row>
    <row r="7" spans="1:30">
      <c r="A7">
        <v>7</v>
      </c>
      <c r="B7" t="s">
        <v>142</v>
      </c>
      <c r="C7" t="s">
        <v>6</v>
      </c>
      <c r="D7" t="s">
        <v>131</v>
      </c>
      <c r="E7" t="s">
        <v>114</v>
      </c>
      <c r="F7">
        <v>800.12</v>
      </c>
      <c r="G7">
        <v>10</v>
      </c>
      <c r="H7">
        <v>8001.2</v>
      </c>
      <c r="I7">
        <v>21538.43028</v>
      </c>
      <c r="J7">
        <v>16002.4</v>
      </c>
      <c r="K7">
        <v>80</v>
      </c>
      <c r="L7">
        <v>0.39936509523571467</v>
      </c>
      <c r="M7">
        <v>319.54000000000002</v>
      </c>
      <c r="N7">
        <v>319.54000000000002</v>
      </c>
      <c r="P7">
        <v>34700</v>
      </c>
      <c r="Q7" t="s">
        <v>49</v>
      </c>
      <c r="R7" t="s">
        <v>82</v>
      </c>
      <c r="S7">
        <v>204907</v>
      </c>
      <c r="T7">
        <v>21218.89028</v>
      </c>
      <c r="U7">
        <v>0</v>
      </c>
      <c r="V7">
        <v>21218.89028</v>
      </c>
      <c r="W7">
        <v>0.3</v>
      </c>
      <c r="X7">
        <v>0</v>
      </c>
      <c r="Y7">
        <v>6365.6670839999997</v>
      </c>
      <c r="Z7">
        <v>0</v>
      </c>
      <c r="AA7">
        <v>21218.89028</v>
      </c>
      <c r="AB7">
        <v>0.3</v>
      </c>
      <c r="AC7">
        <v>0</v>
      </c>
      <c r="AD7">
        <v>6365.6670839999997</v>
      </c>
    </row>
    <row r="8" spans="1:30">
      <c r="A8">
        <v>8</v>
      </c>
      <c r="B8" t="s">
        <v>143</v>
      </c>
      <c r="C8" t="s">
        <v>6</v>
      </c>
      <c r="D8" t="s">
        <v>131</v>
      </c>
      <c r="E8" t="s">
        <v>115</v>
      </c>
      <c r="F8">
        <v>903.07</v>
      </c>
      <c r="G8">
        <v>10</v>
      </c>
      <c r="H8">
        <v>9030.7000000000007</v>
      </c>
      <c r="I8">
        <v>24309.741330000001</v>
      </c>
      <c r="J8">
        <v>18061.400000000001</v>
      </c>
      <c r="K8">
        <v>80</v>
      </c>
      <c r="L8">
        <v>8.7711251619475785</v>
      </c>
      <c r="M8">
        <v>7920.94</v>
      </c>
      <c r="N8">
        <v>7920.94</v>
      </c>
      <c r="P8">
        <v>34700</v>
      </c>
      <c r="Q8" t="s">
        <v>50</v>
      </c>
      <c r="R8" t="s">
        <v>83</v>
      </c>
      <c r="S8">
        <v>204908</v>
      </c>
      <c r="T8">
        <v>16388.801330000002</v>
      </c>
      <c r="U8">
        <v>0</v>
      </c>
      <c r="V8">
        <v>16388.801330000002</v>
      </c>
      <c r="W8">
        <v>0.3</v>
      </c>
      <c r="X8">
        <v>0</v>
      </c>
      <c r="Y8">
        <v>4916.6403990000008</v>
      </c>
      <c r="Z8">
        <v>0</v>
      </c>
      <c r="AA8">
        <v>16388.801330000002</v>
      </c>
      <c r="AB8">
        <v>0.3</v>
      </c>
      <c r="AC8">
        <v>0</v>
      </c>
      <c r="AD8">
        <v>4916.6403990000008</v>
      </c>
    </row>
    <row r="9" spans="1:30">
      <c r="A9">
        <v>9</v>
      </c>
      <c r="B9" t="s">
        <v>144</v>
      </c>
      <c r="C9" t="s">
        <v>6</v>
      </c>
      <c r="D9" t="s">
        <v>131</v>
      </c>
      <c r="E9" t="s">
        <v>13</v>
      </c>
      <c r="F9">
        <v>531.55999999999995</v>
      </c>
      <c r="G9">
        <v>15</v>
      </c>
      <c r="H9">
        <v>7973.4</v>
      </c>
      <c r="I9">
        <v>21463.59546</v>
      </c>
      <c r="J9">
        <v>10631.199999999999</v>
      </c>
      <c r="K9">
        <v>80</v>
      </c>
      <c r="L9">
        <v>13.116637820754008</v>
      </c>
      <c r="M9">
        <v>6972.28</v>
      </c>
      <c r="N9">
        <v>6972.28</v>
      </c>
      <c r="P9">
        <v>36100</v>
      </c>
      <c r="Q9" t="s">
        <v>51</v>
      </c>
      <c r="R9" t="s">
        <v>84</v>
      </c>
      <c r="S9">
        <v>205346</v>
      </c>
      <c r="T9">
        <v>14491.315460000002</v>
      </c>
      <c r="U9">
        <v>0</v>
      </c>
      <c r="V9">
        <v>14491.315460000002</v>
      </c>
      <c r="W9">
        <v>0.3</v>
      </c>
      <c r="X9">
        <v>0</v>
      </c>
      <c r="Y9">
        <v>4347.3946380000007</v>
      </c>
      <c r="Z9">
        <v>0</v>
      </c>
      <c r="AA9">
        <v>14491.315460000002</v>
      </c>
      <c r="AB9">
        <v>0.3</v>
      </c>
      <c r="AC9">
        <v>0</v>
      </c>
      <c r="AD9">
        <v>4347.3946380000007</v>
      </c>
    </row>
    <row r="10" spans="1:30">
      <c r="A10">
        <v>10</v>
      </c>
      <c r="B10" t="s">
        <v>145</v>
      </c>
      <c r="C10" t="s">
        <v>6</v>
      </c>
      <c r="D10" t="s">
        <v>130</v>
      </c>
      <c r="E10" t="s">
        <v>14</v>
      </c>
      <c r="F10">
        <v>281.2</v>
      </c>
      <c r="G10">
        <v>100</v>
      </c>
      <c r="H10">
        <v>28120</v>
      </c>
      <c r="I10">
        <v>75696.228000000003</v>
      </c>
      <c r="J10">
        <v>42180</v>
      </c>
      <c r="K10">
        <v>80</v>
      </c>
      <c r="L10">
        <v>44.311877667140827</v>
      </c>
      <c r="M10">
        <v>12460.5</v>
      </c>
      <c r="N10">
        <v>12460.5</v>
      </c>
      <c r="P10">
        <v>33939</v>
      </c>
      <c r="Q10" t="s">
        <v>52</v>
      </c>
      <c r="R10" t="s">
        <v>85</v>
      </c>
      <c r="S10">
        <v>205349</v>
      </c>
      <c r="T10">
        <v>63235.728000000003</v>
      </c>
      <c r="U10">
        <v>0</v>
      </c>
      <c r="V10">
        <v>63235.728000000003</v>
      </c>
      <c r="W10">
        <v>0.3</v>
      </c>
      <c r="X10">
        <v>0</v>
      </c>
      <c r="Y10">
        <v>18970.718400000002</v>
      </c>
      <c r="Z10">
        <v>0</v>
      </c>
      <c r="AA10">
        <v>63235.728000000003</v>
      </c>
      <c r="AB10">
        <v>0.3</v>
      </c>
      <c r="AC10">
        <v>0</v>
      </c>
      <c r="AD10">
        <v>18970.718400000002</v>
      </c>
    </row>
    <row r="11" spans="1:30">
      <c r="A11">
        <v>11</v>
      </c>
      <c r="B11" t="s">
        <v>146</v>
      </c>
      <c r="C11" t="s">
        <v>6</v>
      </c>
      <c r="D11" t="s">
        <v>130</v>
      </c>
      <c r="E11" t="s">
        <v>132</v>
      </c>
      <c r="F11">
        <v>107.75</v>
      </c>
      <c r="G11">
        <v>60</v>
      </c>
      <c r="H11">
        <v>6465</v>
      </c>
      <c r="I11">
        <v>17403.1335</v>
      </c>
      <c r="J11">
        <v>6465</v>
      </c>
      <c r="K11">
        <v>80</v>
      </c>
      <c r="L11">
        <v>23</v>
      </c>
      <c r="M11">
        <v>2478.25</v>
      </c>
      <c r="N11">
        <v>2478.25</v>
      </c>
      <c r="P11">
        <v>31413</v>
      </c>
      <c r="Q11" t="s">
        <v>53</v>
      </c>
      <c r="R11" t="s">
        <v>86</v>
      </c>
      <c r="S11">
        <v>204876</v>
      </c>
      <c r="T11">
        <v>14924.8835</v>
      </c>
      <c r="U11">
        <v>0</v>
      </c>
      <c r="V11">
        <v>14924.8835</v>
      </c>
      <c r="W11">
        <v>0.3</v>
      </c>
      <c r="X11">
        <v>0</v>
      </c>
      <c r="Y11">
        <v>4477.4650499999998</v>
      </c>
      <c r="Z11">
        <v>0</v>
      </c>
      <c r="AA11">
        <v>14924.8835</v>
      </c>
      <c r="AB11">
        <v>0.3</v>
      </c>
      <c r="AC11">
        <v>0</v>
      </c>
      <c r="AD11">
        <v>4477.4650499999998</v>
      </c>
    </row>
    <row r="12" spans="1:30">
      <c r="A12">
        <v>12</v>
      </c>
      <c r="B12" t="s">
        <v>147</v>
      </c>
      <c r="C12" t="s">
        <v>6</v>
      </c>
      <c r="D12" t="s">
        <v>131</v>
      </c>
      <c r="E12" t="s">
        <v>15</v>
      </c>
      <c r="F12">
        <v>559.79999999999995</v>
      </c>
      <c r="G12">
        <v>10</v>
      </c>
      <c r="H12">
        <v>5598</v>
      </c>
      <c r="I12">
        <v>15069.2562</v>
      </c>
      <c r="J12">
        <v>16794</v>
      </c>
      <c r="K12">
        <v>80</v>
      </c>
      <c r="L12">
        <v>0.26477313326187923</v>
      </c>
      <c r="M12">
        <v>148.22</v>
      </c>
      <c r="N12">
        <v>148.22</v>
      </c>
      <c r="P12">
        <v>31413</v>
      </c>
      <c r="Q12" t="s">
        <v>54</v>
      </c>
      <c r="R12" t="s">
        <v>87</v>
      </c>
      <c r="S12">
        <v>204877</v>
      </c>
      <c r="T12">
        <v>14921.0362</v>
      </c>
      <c r="U12">
        <v>0</v>
      </c>
      <c r="V12">
        <v>14921.0362</v>
      </c>
      <c r="W12">
        <v>0.3</v>
      </c>
      <c r="X12">
        <v>0</v>
      </c>
      <c r="Y12">
        <v>4476.3108599999996</v>
      </c>
      <c r="Z12">
        <v>0</v>
      </c>
      <c r="AA12">
        <v>14921.0362</v>
      </c>
      <c r="AB12">
        <v>0.3</v>
      </c>
      <c r="AC12">
        <v>0</v>
      </c>
      <c r="AD12">
        <v>4476.3108599999996</v>
      </c>
    </row>
    <row r="13" spans="1:30">
      <c r="A13">
        <v>13</v>
      </c>
      <c r="B13" t="s">
        <v>148</v>
      </c>
      <c r="C13" t="s">
        <v>6</v>
      </c>
      <c r="D13" t="s">
        <v>130</v>
      </c>
      <c r="E13" t="s">
        <v>16</v>
      </c>
      <c r="F13">
        <v>2836.25</v>
      </c>
      <c r="G13">
        <v>1200</v>
      </c>
      <c r="H13">
        <v>3403500</v>
      </c>
      <c r="I13">
        <v>9161881.6500000004</v>
      </c>
      <c r="J13">
        <v>4679812.5</v>
      </c>
      <c r="K13">
        <v>80</v>
      </c>
      <c r="L13">
        <v>251</v>
      </c>
      <c r="M13">
        <v>711898.75</v>
      </c>
      <c r="N13">
        <v>711898.75</v>
      </c>
      <c r="P13">
        <v>31413</v>
      </c>
      <c r="Q13" t="s">
        <v>55</v>
      </c>
      <c r="R13" t="s">
        <v>88</v>
      </c>
      <c r="S13">
        <v>204874</v>
      </c>
      <c r="T13">
        <v>8449982.9000000004</v>
      </c>
      <c r="U13">
        <v>0</v>
      </c>
      <c r="V13">
        <v>8449982.9000000004</v>
      </c>
      <c r="W13">
        <v>0.3</v>
      </c>
      <c r="X13">
        <v>0</v>
      </c>
      <c r="Y13">
        <v>2534994.87</v>
      </c>
      <c r="Z13">
        <v>0</v>
      </c>
      <c r="AA13">
        <v>8449982.9000000004</v>
      </c>
      <c r="AB13">
        <v>0.3</v>
      </c>
      <c r="AC13">
        <v>0</v>
      </c>
      <c r="AD13">
        <v>2534994.87</v>
      </c>
    </row>
    <row r="14" spans="1:30">
      <c r="A14">
        <v>14</v>
      </c>
      <c r="B14" t="s">
        <v>149</v>
      </c>
      <c r="C14" t="s">
        <v>6</v>
      </c>
      <c r="D14" t="s">
        <v>131</v>
      </c>
      <c r="E14" t="s">
        <v>17</v>
      </c>
      <c r="F14">
        <v>400</v>
      </c>
      <c r="G14">
        <v>15</v>
      </c>
      <c r="H14">
        <v>6000</v>
      </c>
      <c r="I14">
        <v>16151.4</v>
      </c>
      <c r="J14">
        <v>12000</v>
      </c>
      <c r="K14">
        <v>80</v>
      </c>
      <c r="L14">
        <v>5.7499999999999999E-3</v>
      </c>
      <c r="M14">
        <v>2.2999999999999998</v>
      </c>
      <c r="N14">
        <v>2.2999999999999998</v>
      </c>
      <c r="P14">
        <v>36130</v>
      </c>
      <c r="Q14" t="s">
        <v>56</v>
      </c>
      <c r="R14" t="s">
        <v>89</v>
      </c>
      <c r="S14">
        <v>205376</v>
      </c>
      <c r="T14">
        <v>16149.1</v>
      </c>
      <c r="U14">
        <v>0</v>
      </c>
      <c r="V14">
        <v>16149.1</v>
      </c>
      <c r="W14">
        <v>0.3</v>
      </c>
      <c r="X14">
        <v>0</v>
      </c>
      <c r="Y14">
        <v>4844.7299999999996</v>
      </c>
      <c r="Z14">
        <v>0</v>
      </c>
      <c r="AA14">
        <v>16149.1</v>
      </c>
      <c r="AB14">
        <v>0.3</v>
      </c>
      <c r="AC14">
        <v>0</v>
      </c>
      <c r="AD14">
        <v>4844.7299999999996</v>
      </c>
    </row>
    <row r="15" spans="1:30">
      <c r="A15">
        <v>15</v>
      </c>
      <c r="B15" t="s">
        <v>150</v>
      </c>
      <c r="C15" t="s">
        <v>6</v>
      </c>
      <c r="D15" t="s">
        <v>131</v>
      </c>
      <c r="E15" t="s">
        <v>18</v>
      </c>
      <c r="F15">
        <v>196.92</v>
      </c>
      <c r="G15">
        <v>15</v>
      </c>
      <c r="H15">
        <v>2953.7999999999997</v>
      </c>
      <c r="I15">
        <v>7951.3342199999988</v>
      </c>
      <c r="J15">
        <v>5907.5999999999995</v>
      </c>
      <c r="K15">
        <v>80</v>
      </c>
      <c r="L15">
        <v>25.771887060735324</v>
      </c>
      <c r="M15">
        <v>5075</v>
      </c>
      <c r="N15">
        <v>5075</v>
      </c>
      <c r="P15">
        <v>30560</v>
      </c>
      <c r="Q15" t="s">
        <v>57</v>
      </c>
      <c r="R15" t="s">
        <v>90</v>
      </c>
      <c r="S15">
        <v>205185</v>
      </c>
      <c r="T15">
        <v>2876.3342199999988</v>
      </c>
      <c r="U15">
        <v>0</v>
      </c>
      <c r="V15">
        <v>2876.3342199999988</v>
      </c>
      <c r="W15">
        <v>0.3</v>
      </c>
      <c r="X15">
        <v>0</v>
      </c>
      <c r="Y15">
        <v>862.90026599999965</v>
      </c>
      <c r="Z15">
        <v>0</v>
      </c>
      <c r="AA15">
        <v>2876.3342199999988</v>
      </c>
      <c r="AB15">
        <v>0.3</v>
      </c>
      <c r="AC15">
        <v>0</v>
      </c>
      <c r="AD15">
        <v>862.90026599999965</v>
      </c>
    </row>
    <row r="16" spans="1:30">
      <c r="A16">
        <v>16</v>
      </c>
      <c r="B16" t="s">
        <v>151</v>
      </c>
      <c r="C16" t="s">
        <v>6</v>
      </c>
      <c r="D16" t="s">
        <v>131</v>
      </c>
      <c r="E16" t="s">
        <v>19</v>
      </c>
      <c r="F16">
        <v>400</v>
      </c>
      <c r="G16">
        <v>10</v>
      </c>
      <c r="H16">
        <v>4000</v>
      </c>
      <c r="I16">
        <v>10767.6</v>
      </c>
      <c r="J16">
        <v>12000</v>
      </c>
      <c r="K16">
        <v>80</v>
      </c>
      <c r="L16">
        <v>5</v>
      </c>
      <c r="M16">
        <v>2000</v>
      </c>
      <c r="N16">
        <v>2000</v>
      </c>
      <c r="P16">
        <v>40634</v>
      </c>
      <c r="R16" t="s">
        <v>112</v>
      </c>
      <c r="S16">
        <v>245597</v>
      </c>
      <c r="T16">
        <v>8767.6</v>
      </c>
      <c r="U16">
        <v>0</v>
      </c>
      <c r="V16">
        <v>8767.6</v>
      </c>
      <c r="W16">
        <v>0.3</v>
      </c>
      <c r="X16">
        <v>0</v>
      </c>
      <c r="Y16">
        <v>2630.28</v>
      </c>
      <c r="Z16">
        <v>0</v>
      </c>
      <c r="AA16">
        <v>8767.6</v>
      </c>
      <c r="AB16">
        <v>0.3</v>
      </c>
      <c r="AC16">
        <v>0</v>
      </c>
      <c r="AD16">
        <v>2630.28</v>
      </c>
    </row>
    <row r="17" spans="1:30">
      <c r="A17">
        <v>17</v>
      </c>
      <c r="B17" t="s">
        <v>152</v>
      </c>
      <c r="C17" t="s">
        <v>21</v>
      </c>
      <c r="D17" t="s">
        <v>130</v>
      </c>
      <c r="E17" t="s">
        <v>22</v>
      </c>
      <c r="F17">
        <v>10000</v>
      </c>
      <c r="G17">
        <v>250</v>
      </c>
      <c r="H17">
        <v>2500000</v>
      </c>
      <c r="I17">
        <v>6729750</v>
      </c>
      <c r="J17">
        <v>3500000</v>
      </c>
      <c r="K17">
        <v>80</v>
      </c>
      <c r="L17">
        <v>8</v>
      </c>
      <c r="M17">
        <v>80000</v>
      </c>
      <c r="N17">
        <v>80000</v>
      </c>
      <c r="P17">
        <v>31413</v>
      </c>
      <c r="Q17" t="s">
        <v>58</v>
      </c>
      <c r="R17" t="s">
        <v>91</v>
      </c>
      <c r="S17">
        <v>206577</v>
      </c>
      <c r="T17">
        <v>6649750</v>
      </c>
      <c r="U17">
        <v>0</v>
      </c>
      <c r="V17">
        <v>6649750</v>
      </c>
      <c r="W17">
        <v>0.3</v>
      </c>
      <c r="X17">
        <v>0</v>
      </c>
      <c r="Y17">
        <v>1994925</v>
      </c>
      <c r="Z17">
        <v>0</v>
      </c>
      <c r="AA17">
        <v>6649750</v>
      </c>
      <c r="AB17">
        <v>0.3</v>
      </c>
      <c r="AC17">
        <v>0</v>
      </c>
      <c r="AD17">
        <v>1994925</v>
      </c>
    </row>
    <row r="18" spans="1:30">
      <c r="A18">
        <v>18</v>
      </c>
      <c r="B18" t="s">
        <v>153</v>
      </c>
      <c r="C18" t="s">
        <v>21</v>
      </c>
      <c r="D18" t="s">
        <v>130</v>
      </c>
      <c r="E18" t="s">
        <v>23</v>
      </c>
      <c r="F18">
        <v>323.62</v>
      </c>
      <c r="G18">
        <v>300</v>
      </c>
      <c r="H18">
        <v>97086</v>
      </c>
      <c r="I18">
        <v>261345.8034</v>
      </c>
      <c r="J18">
        <v>161810</v>
      </c>
      <c r="K18">
        <v>80</v>
      </c>
      <c r="L18">
        <v>41</v>
      </c>
      <c r="M18">
        <v>13268.42</v>
      </c>
      <c r="N18">
        <v>13268.42</v>
      </c>
      <c r="P18">
        <v>36191</v>
      </c>
      <c r="Q18" t="s">
        <v>59</v>
      </c>
      <c r="R18" t="s">
        <v>92</v>
      </c>
      <c r="S18">
        <v>206782</v>
      </c>
      <c r="T18">
        <v>248077.38339999999</v>
      </c>
      <c r="U18">
        <v>0</v>
      </c>
      <c r="V18">
        <v>248077.38339999999</v>
      </c>
      <c r="W18">
        <v>0.3</v>
      </c>
      <c r="X18">
        <v>0</v>
      </c>
      <c r="Y18">
        <v>74423.215019999989</v>
      </c>
      <c r="Z18">
        <v>0</v>
      </c>
      <c r="AA18">
        <v>248077.38339999999</v>
      </c>
      <c r="AB18">
        <v>0.3</v>
      </c>
      <c r="AC18">
        <v>0</v>
      </c>
      <c r="AD18">
        <v>74423.215019999989</v>
      </c>
    </row>
    <row r="19" spans="1:30">
      <c r="A19">
        <v>19</v>
      </c>
      <c r="B19" t="s">
        <v>154</v>
      </c>
      <c r="C19" t="s">
        <v>21</v>
      </c>
      <c r="D19" t="s">
        <v>130</v>
      </c>
      <c r="E19" t="s">
        <v>24</v>
      </c>
      <c r="F19">
        <v>1416</v>
      </c>
      <c r="G19">
        <v>500</v>
      </c>
      <c r="H19">
        <v>708000</v>
      </c>
      <c r="I19">
        <v>1905865.2</v>
      </c>
      <c r="J19">
        <v>1146960</v>
      </c>
      <c r="K19">
        <v>80</v>
      </c>
      <c r="L19">
        <v>80</v>
      </c>
      <c r="M19">
        <v>113280</v>
      </c>
      <c r="N19">
        <v>113280</v>
      </c>
      <c r="P19">
        <v>24108</v>
      </c>
      <c r="Q19" t="s">
        <v>60</v>
      </c>
      <c r="R19" t="s">
        <v>93</v>
      </c>
      <c r="S19">
        <v>206575</v>
      </c>
      <c r="T19">
        <v>1792585.2</v>
      </c>
      <c r="U19">
        <v>0</v>
      </c>
      <c r="V19">
        <v>1792585.2</v>
      </c>
      <c r="W19">
        <v>0.3</v>
      </c>
      <c r="X19">
        <v>0</v>
      </c>
      <c r="Y19">
        <v>537775.55999999994</v>
      </c>
      <c r="Z19">
        <v>0</v>
      </c>
      <c r="AA19">
        <v>1792585.2</v>
      </c>
      <c r="AB19">
        <v>0.3</v>
      </c>
      <c r="AC19">
        <v>0</v>
      </c>
      <c r="AD19">
        <v>537775.55999999994</v>
      </c>
    </row>
    <row r="20" spans="1:30">
      <c r="A20">
        <v>20</v>
      </c>
      <c r="B20" t="s">
        <v>155</v>
      </c>
      <c r="C20" t="s">
        <v>25</v>
      </c>
      <c r="D20" t="s">
        <v>130</v>
      </c>
      <c r="E20" t="s">
        <v>111</v>
      </c>
      <c r="F20">
        <v>1813.9</v>
      </c>
      <c r="G20">
        <v>50</v>
      </c>
      <c r="H20">
        <v>90695</v>
      </c>
      <c r="I20">
        <v>244141.87049999999</v>
      </c>
      <c r="J20">
        <v>90695</v>
      </c>
      <c r="K20">
        <v>80</v>
      </c>
      <c r="L20">
        <v>185.62500137824577</v>
      </c>
      <c r="M20">
        <v>336705.19</v>
      </c>
      <c r="R20" t="s">
        <v>113</v>
      </c>
      <c r="S20">
        <v>246697</v>
      </c>
      <c r="T20">
        <v>-92563.319500000012</v>
      </c>
      <c r="U20">
        <v>-92563.319500000012</v>
      </c>
      <c r="V20">
        <v>0</v>
      </c>
      <c r="W20">
        <v>0.3</v>
      </c>
      <c r="X20">
        <v>-27768.995850000003</v>
      </c>
      <c r="Y20">
        <v>0</v>
      </c>
      <c r="Z20">
        <v>-92563.319500000012</v>
      </c>
      <c r="AA20">
        <v>0</v>
      </c>
      <c r="AB20">
        <v>0.3</v>
      </c>
      <c r="AC20">
        <v>-27768.995850000003</v>
      </c>
      <c r="AD20">
        <v>0</v>
      </c>
    </row>
    <row r="21" spans="1:30">
      <c r="A21">
        <v>21</v>
      </c>
      <c r="B21" t="s">
        <v>156</v>
      </c>
      <c r="C21" t="s">
        <v>25</v>
      </c>
      <c r="D21" t="s">
        <v>130</v>
      </c>
      <c r="E21" t="s">
        <v>26</v>
      </c>
      <c r="F21">
        <v>1290</v>
      </c>
      <c r="G21">
        <v>15</v>
      </c>
      <c r="H21">
        <v>19350</v>
      </c>
      <c r="I21">
        <v>52088.264999999999</v>
      </c>
      <c r="J21">
        <v>193500</v>
      </c>
      <c r="K21">
        <v>80</v>
      </c>
      <c r="L21">
        <v>17.945472868217053</v>
      </c>
      <c r="M21">
        <v>23149.66</v>
      </c>
      <c r="N21">
        <v>23149.66</v>
      </c>
      <c r="P21">
        <v>24108</v>
      </c>
      <c r="Q21" t="s">
        <v>61</v>
      </c>
      <c r="R21" t="s">
        <v>94</v>
      </c>
      <c r="S21">
        <v>206312</v>
      </c>
      <c r="T21">
        <v>28938.605</v>
      </c>
      <c r="U21">
        <v>0</v>
      </c>
      <c r="V21">
        <v>28938.605</v>
      </c>
      <c r="W21">
        <v>0.3</v>
      </c>
      <c r="X21">
        <v>0</v>
      </c>
      <c r="Y21">
        <v>8681.5815000000002</v>
      </c>
      <c r="Z21">
        <v>0</v>
      </c>
      <c r="AA21">
        <v>28938.605</v>
      </c>
      <c r="AB21">
        <v>0.3</v>
      </c>
      <c r="AC21">
        <v>0</v>
      </c>
      <c r="AD21">
        <v>8681.5815000000002</v>
      </c>
    </row>
    <row r="22" spans="1:30">
      <c r="A22">
        <v>22</v>
      </c>
      <c r="B22" t="s">
        <v>157</v>
      </c>
      <c r="C22" t="s">
        <v>25</v>
      </c>
      <c r="D22" t="s">
        <v>131</v>
      </c>
      <c r="E22" t="s">
        <v>27</v>
      </c>
      <c r="F22">
        <v>383</v>
      </c>
      <c r="G22">
        <v>30</v>
      </c>
      <c r="H22">
        <v>11490</v>
      </c>
      <c r="I22">
        <v>30929.931</v>
      </c>
      <c r="J22">
        <v>26810</v>
      </c>
      <c r="K22">
        <v>80</v>
      </c>
      <c r="L22">
        <v>16</v>
      </c>
      <c r="M22">
        <v>6128</v>
      </c>
      <c r="N22">
        <v>6128</v>
      </c>
      <c r="P22">
        <v>24108</v>
      </c>
      <c r="Q22" t="s">
        <v>62</v>
      </c>
      <c r="R22" t="s">
        <v>95</v>
      </c>
      <c r="S22">
        <v>206313</v>
      </c>
      <c r="T22">
        <v>24801.931</v>
      </c>
      <c r="U22">
        <v>0</v>
      </c>
      <c r="V22">
        <v>24801.931</v>
      </c>
      <c r="W22">
        <v>0.3</v>
      </c>
      <c r="X22">
        <v>0</v>
      </c>
      <c r="Y22">
        <v>7440.5792999999994</v>
      </c>
      <c r="Z22">
        <v>0</v>
      </c>
      <c r="AA22">
        <v>24801.931</v>
      </c>
      <c r="AB22">
        <v>0.3</v>
      </c>
      <c r="AC22">
        <v>0</v>
      </c>
      <c r="AD22">
        <v>7440.5792999999994</v>
      </c>
    </row>
    <row r="23" spans="1:30">
      <c r="A23">
        <v>23</v>
      </c>
      <c r="B23" t="s">
        <v>158</v>
      </c>
      <c r="C23" t="s">
        <v>25</v>
      </c>
      <c r="D23" t="s">
        <v>131</v>
      </c>
      <c r="E23" t="s">
        <v>28</v>
      </c>
      <c r="F23">
        <v>557</v>
      </c>
      <c r="G23">
        <v>60</v>
      </c>
      <c r="H23">
        <v>33420</v>
      </c>
      <c r="I23">
        <v>89963.297999999995</v>
      </c>
      <c r="J23">
        <v>66840</v>
      </c>
      <c r="K23">
        <v>80</v>
      </c>
      <c r="L23">
        <v>19</v>
      </c>
      <c r="M23">
        <v>10583</v>
      </c>
      <c r="N23">
        <v>10583</v>
      </c>
      <c r="P23">
        <v>27395</v>
      </c>
      <c r="Q23" t="s">
        <v>63</v>
      </c>
      <c r="R23" t="s">
        <v>96</v>
      </c>
      <c r="S23">
        <v>206321</v>
      </c>
      <c r="T23">
        <v>79380.297999999995</v>
      </c>
      <c r="U23">
        <v>0</v>
      </c>
      <c r="V23">
        <v>79380.297999999995</v>
      </c>
      <c r="W23">
        <v>0.3</v>
      </c>
      <c r="X23">
        <v>0</v>
      </c>
      <c r="Y23">
        <v>23814.089399999997</v>
      </c>
      <c r="Z23">
        <v>0</v>
      </c>
      <c r="AA23">
        <v>79380.297999999995</v>
      </c>
      <c r="AB23">
        <v>0.3</v>
      </c>
      <c r="AC23">
        <v>0</v>
      </c>
      <c r="AD23">
        <v>23814.089399999997</v>
      </c>
    </row>
    <row r="24" spans="1:30">
      <c r="A24">
        <v>24</v>
      </c>
      <c r="B24" t="s">
        <v>159</v>
      </c>
      <c r="C24" t="s">
        <v>25</v>
      </c>
      <c r="D24" t="s">
        <v>131</v>
      </c>
      <c r="E24" t="s">
        <v>29</v>
      </c>
      <c r="F24">
        <v>917</v>
      </c>
      <c r="G24">
        <v>10</v>
      </c>
      <c r="H24">
        <v>9170</v>
      </c>
      <c r="I24">
        <v>24684.722999999998</v>
      </c>
      <c r="J24">
        <v>36680</v>
      </c>
      <c r="K24">
        <v>80</v>
      </c>
      <c r="L24">
        <v>4.96</v>
      </c>
      <c r="M24">
        <v>4548.32</v>
      </c>
      <c r="N24">
        <v>4548.32</v>
      </c>
      <c r="P24">
        <v>24473</v>
      </c>
      <c r="Q24" t="s">
        <v>64</v>
      </c>
      <c r="R24" t="s">
        <v>97</v>
      </c>
      <c r="S24">
        <v>206316</v>
      </c>
      <c r="T24">
        <v>20136.402999999998</v>
      </c>
      <c r="U24">
        <v>0</v>
      </c>
      <c r="V24">
        <v>20136.402999999998</v>
      </c>
      <c r="W24">
        <v>0.3</v>
      </c>
      <c r="X24">
        <v>0</v>
      </c>
      <c r="Y24">
        <v>6040.9208999999992</v>
      </c>
      <c r="Z24">
        <v>0</v>
      </c>
      <c r="AA24">
        <v>20136.402999999998</v>
      </c>
      <c r="AB24">
        <v>0.3</v>
      </c>
      <c r="AC24">
        <v>0</v>
      </c>
      <c r="AD24">
        <v>6040.9208999999992</v>
      </c>
    </row>
    <row r="25" spans="1:30">
      <c r="A25">
        <v>25</v>
      </c>
      <c r="B25" t="s">
        <v>160</v>
      </c>
      <c r="C25" t="s">
        <v>25</v>
      </c>
      <c r="D25" t="s">
        <v>131</v>
      </c>
      <c r="E25" t="s">
        <v>116</v>
      </c>
      <c r="F25">
        <v>398.01</v>
      </c>
      <c r="G25">
        <v>10</v>
      </c>
      <c r="H25">
        <v>3980.1</v>
      </c>
      <c r="I25">
        <v>10714.03119</v>
      </c>
      <c r="J25">
        <v>11940.3</v>
      </c>
      <c r="K25">
        <v>80</v>
      </c>
      <c r="L25">
        <v>0.58541242682344663</v>
      </c>
      <c r="M25">
        <v>233</v>
      </c>
      <c r="N25">
        <v>233</v>
      </c>
      <c r="P25">
        <v>24108</v>
      </c>
      <c r="R25" t="s">
        <v>109</v>
      </c>
      <c r="S25">
        <v>206315</v>
      </c>
      <c r="T25">
        <v>10481.03119</v>
      </c>
      <c r="U25">
        <v>0</v>
      </c>
      <c r="V25">
        <v>10481.03119</v>
      </c>
      <c r="W25">
        <v>0.3</v>
      </c>
      <c r="X25">
        <v>0</v>
      </c>
      <c r="Y25">
        <v>3144.3093569999996</v>
      </c>
      <c r="Z25">
        <v>0</v>
      </c>
      <c r="AA25">
        <v>10481.03119</v>
      </c>
      <c r="AB25">
        <v>0.3</v>
      </c>
      <c r="AC25">
        <v>0</v>
      </c>
      <c r="AD25">
        <v>3144.3093569999996</v>
      </c>
    </row>
    <row r="26" spans="1:30">
      <c r="A26">
        <v>26</v>
      </c>
      <c r="B26" t="s">
        <v>161</v>
      </c>
      <c r="C26" t="s">
        <v>25</v>
      </c>
      <c r="D26" t="s">
        <v>131</v>
      </c>
      <c r="E26" t="s">
        <v>30</v>
      </c>
      <c r="F26">
        <v>66.400000000000006</v>
      </c>
      <c r="G26">
        <v>10</v>
      </c>
      <c r="H26">
        <v>664</v>
      </c>
      <c r="I26">
        <v>1787.4215999999999</v>
      </c>
      <c r="J26">
        <v>1992.0000000000002</v>
      </c>
      <c r="K26">
        <v>80</v>
      </c>
      <c r="L26">
        <v>6.9864457831325293</v>
      </c>
      <c r="M26">
        <v>463.9</v>
      </c>
      <c r="N26">
        <v>463.9</v>
      </c>
      <c r="P26">
        <v>25569</v>
      </c>
      <c r="R26" t="s">
        <v>110</v>
      </c>
      <c r="S26">
        <v>206318</v>
      </c>
      <c r="T26">
        <v>1323.5216</v>
      </c>
      <c r="U26">
        <v>0</v>
      </c>
      <c r="V26">
        <v>1323.5216</v>
      </c>
      <c r="W26">
        <v>0.3</v>
      </c>
      <c r="X26">
        <v>0</v>
      </c>
      <c r="Y26">
        <v>397.05648000000002</v>
      </c>
      <c r="Z26">
        <v>0</v>
      </c>
      <c r="AA26">
        <v>1323.5216</v>
      </c>
      <c r="AB26">
        <v>0.3</v>
      </c>
      <c r="AC26">
        <v>0</v>
      </c>
      <c r="AD26">
        <v>397.05648000000002</v>
      </c>
    </row>
    <row r="27" spans="1:30">
      <c r="A27">
        <v>27</v>
      </c>
      <c r="B27" t="s">
        <v>162</v>
      </c>
      <c r="C27" t="s">
        <v>25</v>
      </c>
      <c r="D27" t="s">
        <v>131</v>
      </c>
      <c r="E27" t="s">
        <v>117</v>
      </c>
      <c r="F27">
        <v>97.29</v>
      </c>
      <c r="G27">
        <v>15</v>
      </c>
      <c r="H27">
        <v>1459.3500000000001</v>
      </c>
      <c r="I27">
        <v>3928.4242650000001</v>
      </c>
      <c r="J27">
        <v>3502.44</v>
      </c>
      <c r="K27">
        <v>80</v>
      </c>
      <c r="L27">
        <v>17.966903073286051</v>
      </c>
      <c r="M27">
        <v>1748</v>
      </c>
      <c r="N27">
        <v>1748</v>
      </c>
      <c r="P27">
        <v>25569</v>
      </c>
      <c r="Q27" t="s">
        <v>65</v>
      </c>
      <c r="R27" t="s">
        <v>98</v>
      </c>
      <c r="S27">
        <v>206319</v>
      </c>
      <c r="T27">
        <v>2180.4242650000001</v>
      </c>
      <c r="U27">
        <v>0</v>
      </c>
      <c r="V27">
        <v>2180.4242650000001</v>
      </c>
      <c r="W27">
        <v>0.3</v>
      </c>
      <c r="X27">
        <v>0</v>
      </c>
      <c r="Y27">
        <v>654.12727949999999</v>
      </c>
      <c r="Z27">
        <v>0</v>
      </c>
      <c r="AA27">
        <v>2180.4242650000001</v>
      </c>
      <c r="AB27">
        <v>0.3</v>
      </c>
      <c r="AC27">
        <v>0</v>
      </c>
      <c r="AD27">
        <v>654.12727949999999</v>
      </c>
    </row>
    <row r="28" spans="1:30">
      <c r="A28">
        <v>28</v>
      </c>
      <c r="B28" t="s">
        <v>163</v>
      </c>
      <c r="C28" t="s">
        <v>25</v>
      </c>
      <c r="D28" t="s">
        <v>131</v>
      </c>
      <c r="E28" t="s">
        <v>31</v>
      </c>
      <c r="F28">
        <v>25</v>
      </c>
      <c r="G28">
        <v>15</v>
      </c>
      <c r="H28">
        <v>375</v>
      </c>
      <c r="I28">
        <v>1009.4625</v>
      </c>
      <c r="J28">
        <v>750</v>
      </c>
      <c r="K28">
        <v>80</v>
      </c>
      <c r="L28">
        <v>13.52</v>
      </c>
      <c r="M28">
        <v>338</v>
      </c>
      <c r="N28">
        <v>338</v>
      </c>
      <c r="P28">
        <v>24108</v>
      </c>
      <c r="Q28" t="s">
        <v>66</v>
      </c>
      <c r="R28" t="s">
        <v>99</v>
      </c>
      <c r="S28">
        <v>206314</v>
      </c>
      <c r="T28">
        <v>671.46249999999998</v>
      </c>
      <c r="U28">
        <v>0</v>
      </c>
      <c r="V28">
        <v>671.46249999999998</v>
      </c>
      <c r="W28">
        <v>0.3</v>
      </c>
      <c r="X28">
        <v>0</v>
      </c>
      <c r="Y28">
        <v>201.43875</v>
      </c>
      <c r="Z28">
        <v>0</v>
      </c>
      <c r="AA28">
        <v>671.46249999999998</v>
      </c>
      <c r="AB28">
        <v>0.3</v>
      </c>
      <c r="AC28">
        <v>0</v>
      </c>
      <c r="AD28">
        <v>201.43875</v>
      </c>
    </row>
    <row r="29" spans="1:30">
      <c r="A29">
        <v>29</v>
      </c>
      <c r="B29" t="s">
        <v>164</v>
      </c>
      <c r="C29" t="s">
        <v>25</v>
      </c>
      <c r="D29" t="s">
        <v>130</v>
      </c>
      <c r="E29" t="s">
        <v>32</v>
      </c>
      <c r="F29">
        <v>400</v>
      </c>
      <c r="G29">
        <v>10</v>
      </c>
      <c r="H29">
        <v>4000</v>
      </c>
      <c r="I29">
        <v>10767.6</v>
      </c>
      <c r="J29">
        <v>8000</v>
      </c>
      <c r="K29">
        <v>80</v>
      </c>
      <c r="L29">
        <v>10</v>
      </c>
      <c r="M29">
        <v>4000</v>
      </c>
      <c r="N29">
        <v>4000</v>
      </c>
      <c r="P29">
        <v>24473</v>
      </c>
      <c r="Q29" t="s">
        <v>67</v>
      </c>
      <c r="R29" t="s">
        <v>100</v>
      </c>
      <c r="S29">
        <v>206317</v>
      </c>
      <c r="T29">
        <v>6767.6</v>
      </c>
      <c r="U29">
        <v>0</v>
      </c>
      <c r="V29">
        <v>6767.6</v>
      </c>
      <c r="W29">
        <v>0.3</v>
      </c>
      <c r="X29">
        <v>0</v>
      </c>
      <c r="Y29">
        <v>2030.28</v>
      </c>
      <c r="Z29">
        <v>0</v>
      </c>
      <c r="AA29">
        <v>6767.6</v>
      </c>
      <c r="AB29">
        <v>0.3</v>
      </c>
      <c r="AC29">
        <v>0</v>
      </c>
      <c r="AD29">
        <v>2030.28</v>
      </c>
    </row>
    <row r="30" spans="1:30">
      <c r="A30">
        <v>30</v>
      </c>
      <c r="B30" t="s">
        <v>165</v>
      </c>
      <c r="C30" t="s">
        <v>25</v>
      </c>
      <c r="D30" t="s">
        <v>131</v>
      </c>
      <c r="E30" t="s">
        <v>118</v>
      </c>
      <c r="F30">
        <v>152.22999999999999</v>
      </c>
      <c r="G30">
        <v>10</v>
      </c>
      <c r="H30">
        <v>1522.3</v>
      </c>
      <c r="I30">
        <v>4097.8793699999997</v>
      </c>
      <c r="J30">
        <v>4566.8999999999996</v>
      </c>
      <c r="K30">
        <v>80</v>
      </c>
      <c r="L30">
        <v>18.650003284503715</v>
      </c>
      <c r="M30">
        <v>2839.09</v>
      </c>
      <c r="N30">
        <v>2839.09</v>
      </c>
      <c r="P30">
        <v>29587</v>
      </c>
      <c r="Q30" t="s">
        <v>68</v>
      </c>
      <c r="R30" t="s">
        <v>101</v>
      </c>
      <c r="S30">
        <v>206327</v>
      </c>
      <c r="T30">
        <v>1258.7893699999995</v>
      </c>
      <c r="U30">
        <v>0</v>
      </c>
      <c r="V30">
        <v>1258.7893699999995</v>
      </c>
      <c r="W30">
        <v>0.3</v>
      </c>
      <c r="X30">
        <v>0</v>
      </c>
      <c r="Y30">
        <v>377.63681099999985</v>
      </c>
      <c r="Z30">
        <v>0</v>
      </c>
      <c r="AA30">
        <v>1258.7893699999995</v>
      </c>
      <c r="AB30">
        <v>0.3</v>
      </c>
      <c r="AC30">
        <v>0</v>
      </c>
      <c r="AD30">
        <v>377.63681099999985</v>
      </c>
    </row>
    <row r="31" spans="1:30">
      <c r="A31">
        <v>31</v>
      </c>
      <c r="B31" t="s">
        <v>166</v>
      </c>
      <c r="C31" t="s">
        <v>25</v>
      </c>
      <c r="D31" t="s">
        <v>130</v>
      </c>
      <c r="E31" t="s">
        <v>33</v>
      </c>
      <c r="F31">
        <v>98.4</v>
      </c>
      <c r="G31">
        <v>10</v>
      </c>
      <c r="H31">
        <v>984</v>
      </c>
      <c r="I31">
        <v>2648.8296</v>
      </c>
      <c r="J31">
        <v>2952</v>
      </c>
      <c r="K31">
        <v>80</v>
      </c>
      <c r="L31">
        <v>13.8</v>
      </c>
      <c r="M31">
        <v>1357.92</v>
      </c>
      <c r="N31">
        <v>1357.92</v>
      </c>
      <c r="P31">
        <v>29587</v>
      </c>
      <c r="Q31" t="s">
        <v>69</v>
      </c>
      <c r="R31" t="s">
        <v>102</v>
      </c>
      <c r="S31">
        <v>206328</v>
      </c>
      <c r="T31">
        <v>1290.9096</v>
      </c>
      <c r="U31">
        <v>0</v>
      </c>
      <c r="V31">
        <v>1290.9096</v>
      </c>
      <c r="W31">
        <v>0.3</v>
      </c>
      <c r="X31">
        <v>0</v>
      </c>
      <c r="Y31">
        <v>387.27287999999999</v>
      </c>
      <c r="Z31">
        <v>0</v>
      </c>
      <c r="AA31">
        <v>1290.9096</v>
      </c>
      <c r="AB31">
        <v>0.3</v>
      </c>
      <c r="AC31">
        <v>0</v>
      </c>
      <c r="AD31">
        <v>387.27287999999999</v>
      </c>
    </row>
    <row r="32" spans="1:30">
      <c r="A32">
        <v>32</v>
      </c>
      <c r="B32" t="s">
        <v>167</v>
      </c>
      <c r="C32" t="s">
        <v>25</v>
      </c>
      <c r="D32" t="s">
        <v>130</v>
      </c>
      <c r="E32" t="s">
        <v>34</v>
      </c>
      <c r="F32">
        <v>192</v>
      </c>
      <c r="G32">
        <v>15</v>
      </c>
      <c r="H32">
        <v>2880</v>
      </c>
      <c r="I32">
        <v>7752.6719999999996</v>
      </c>
      <c r="J32">
        <v>5760</v>
      </c>
      <c r="K32">
        <v>80</v>
      </c>
      <c r="L32">
        <v>36.313958333333332</v>
      </c>
      <c r="M32">
        <v>6972.28</v>
      </c>
      <c r="N32">
        <v>6972.28</v>
      </c>
      <c r="P32">
        <v>30682</v>
      </c>
      <c r="Q32" t="s">
        <v>70</v>
      </c>
      <c r="R32" t="s">
        <v>103</v>
      </c>
      <c r="S32">
        <v>206329</v>
      </c>
      <c r="T32">
        <v>780.39199999999983</v>
      </c>
      <c r="U32">
        <v>0</v>
      </c>
      <c r="V32">
        <v>780.39199999999983</v>
      </c>
      <c r="W32">
        <v>0.3</v>
      </c>
      <c r="X32">
        <v>0</v>
      </c>
      <c r="Y32">
        <v>234.11759999999992</v>
      </c>
      <c r="Z32">
        <v>0</v>
      </c>
      <c r="AA32">
        <v>780.39199999999983</v>
      </c>
      <c r="AB32">
        <v>0.3</v>
      </c>
      <c r="AC32">
        <v>0</v>
      </c>
      <c r="AD32">
        <v>234.11759999999992</v>
      </c>
    </row>
    <row r="33" spans="1:30">
      <c r="A33">
        <v>33</v>
      </c>
      <c r="B33" t="s">
        <v>168</v>
      </c>
      <c r="C33" t="s">
        <v>25</v>
      </c>
      <c r="D33" t="s">
        <v>131</v>
      </c>
      <c r="E33" t="s">
        <v>35</v>
      </c>
      <c r="F33">
        <v>560.64</v>
      </c>
      <c r="G33">
        <v>10</v>
      </c>
      <c r="H33">
        <v>5606.4</v>
      </c>
      <c r="I33">
        <v>15091.868159999998</v>
      </c>
      <c r="J33">
        <v>14016</v>
      </c>
      <c r="K33">
        <v>80</v>
      </c>
      <c r="L33">
        <v>14.293040097031964</v>
      </c>
      <c r="M33">
        <v>8013.25</v>
      </c>
      <c r="N33">
        <v>8013.25</v>
      </c>
      <c r="P33">
        <v>36100</v>
      </c>
      <c r="Q33" t="s">
        <v>71</v>
      </c>
      <c r="R33" t="s">
        <v>104</v>
      </c>
      <c r="S33">
        <v>206414</v>
      </c>
      <c r="T33">
        <v>7078.6181599999982</v>
      </c>
      <c r="U33">
        <v>0</v>
      </c>
      <c r="V33">
        <v>7078.6181599999982</v>
      </c>
      <c r="W33">
        <v>0.3</v>
      </c>
      <c r="X33">
        <v>0</v>
      </c>
      <c r="Y33">
        <v>2123.5854479999994</v>
      </c>
      <c r="Z33">
        <v>0</v>
      </c>
      <c r="AA33">
        <v>7078.6181599999982</v>
      </c>
      <c r="AB33">
        <v>0.3</v>
      </c>
      <c r="AC33">
        <v>0</v>
      </c>
      <c r="AD33">
        <v>2123.5854479999994</v>
      </c>
    </row>
    <row r="34" spans="1:30">
      <c r="A34">
        <v>34</v>
      </c>
      <c r="B34" t="s">
        <v>169</v>
      </c>
      <c r="C34" t="s">
        <v>25</v>
      </c>
      <c r="D34" t="s">
        <v>131</v>
      </c>
      <c r="E34" t="s">
        <v>36</v>
      </c>
      <c r="F34">
        <v>39.950000000000003</v>
      </c>
      <c r="G34">
        <v>10</v>
      </c>
      <c r="H34">
        <v>399.5</v>
      </c>
      <c r="I34">
        <v>1075.4140500000001</v>
      </c>
      <c r="J34">
        <v>599.25</v>
      </c>
      <c r="K34">
        <v>80</v>
      </c>
      <c r="L34">
        <v>20.359949937421774</v>
      </c>
      <c r="M34">
        <v>813.38</v>
      </c>
      <c r="N34">
        <v>813.38</v>
      </c>
      <c r="P34">
        <v>24108</v>
      </c>
      <c r="Q34" t="s">
        <v>72</v>
      </c>
      <c r="R34" t="s">
        <v>105</v>
      </c>
      <c r="S34">
        <v>206311</v>
      </c>
      <c r="T34">
        <v>262.03405000000009</v>
      </c>
      <c r="U34">
        <v>0</v>
      </c>
      <c r="V34">
        <v>262.03405000000009</v>
      </c>
      <c r="W34">
        <v>0.3</v>
      </c>
      <c r="X34">
        <v>0</v>
      </c>
      <c r="Y34">
        <v>78.610215000000025</v>
      </c>
      <c r="Z34">
        <v>0</v>
      </c>
      <c r="AA34">
        <v>262.03405000000009</v>
      </c>
      <c r="AB34">
        <v>0.3</v>
      </c>
      <c r="AC34">
        <v>0</v>
      </c>
      <c r="AD34">
        <v>78.610215000000025</v>
      </c>
    </row>
    <row r="35" spans="1:30">
      <c r="A35">
        <v>35</v>
      </c>
      <c r="B35" t="s">
        <v>178</v>
      </c>
      <c r="C35" t="s">
        <v>25</v>
      </c>
      <c r="D35" t="s">
        <v>130</v>
      </c>
      <c r="E35" t="s">
        <v>37</v>
      </c>
      <c r="F35">
        <v>6289.1</v>
      </c>
      <c r="G35">
        <v>25</v>
      </c>
      <c r="H35">
        <v>157227.5</v>
      </c>
      <c r="I35">
        <v>423240.70724999998</v>
      </c>
      <c r="J35">
        <v>314455</v>
      </c>
      <c r="K35">
        <v>80</v>
      </c>
      <c r="L35">
        <v>50</v>
      </c>
      <c r="M35">
        <v>314455</v>
      </c>
      <c r="N35">
        <v>314455</v>
      </c>
      <c r="P35">
        <v>35735</v>
      </c>
      <c r="Q35" t="s">
        <v>73</v>
      </c>
      <c r="R35" t="s">
        <v>106</v>
      </c>
      <c r="S35">
        <v>206412</v>
      </c>
      <c r="T35">
        <v>108785.70724999998</v>
      </c>
      <c r="U35">
        <v>0</v>
      </c>
      <c r="V35">
        <v>108785.70724999998</v>
      </c>
      <c r="W35">
        <v>0.3</v>
      </c>
      <c r="X35">
        <v>0</v>
      </c>
      <c r="Y35">
        <v>32635.712174999993</v>
      </c>
      <c r="Z35">
        <v>0</v>
      </c>
      <c r="AA35">
        <v>108785.70724999998</v>
      </c>
      <c r="AB35">
        <v>0.3</v>
      </c>
      <c r="AC35">
        <v>0</v>
      </c>
      <c r="AD35">
        <v>32635.712174999993</v>
      </c>
    </row>
    <row r="36" spans="1:30">
      <c r="A36">
        <v>36</v>
      </c>
      <c r="B36" t="s">
        <v>170</v>
      </c>
      <c r="C36" t="s">
        <v>25</v>
      </c>
      <c r="D36" t="s">
        <v>131</v>
      </c>
      <c r="E36" t="s">
        <v>119</v>
      </c>
      <c r="F36">
        <v>396.08</v>
      </c>
      <c r="G36">
        <v>10</v>
      </c>
      <c r="H36">
        <v>3960.7999999999997</v>
      </c>
      <c r="I36">
        <v>10662.077519999999</v>
      </c>
      <c r="J36">
        <v>11871.6</v>
      </c>
      <c r="K36">
        <v>80</v>
      </c>
      <c r="L36">
        <v>13.487174308220562</v>
      </c>
      <c r="M36">
        <v>5342</v>
      </c>
      <c r="N36">
        <v>5342</v>
      </c>
      <c r="P36">
        <v>31413</v>
      </c>
      <c r="Q36" t="s">
        <v>74</v>
      </c>
      <c r="R36" t="s">
        <v>107</v>
      </c>
      <c r="S36">
        <v>206330</v>
      </c>
      <c r="T36">
        <v>5320.0775199999989</v>
      </c>
      <c r="U36">
        <v>0</v>
      </c>
      <c r="V36">
        <v>5320.0775199999989</v>
      </c>
      <c r="W36">
        <v>0.3</v>
      </c>
      <c r="X36">
        <v>0</v>
      </c>
      <c r="Y36">
        <v>1596.0232559999997</v>
      </c>
      <c r="Z36">
        <v>0</v>
      </c>
      <c r="AA36">
        <v>5320.0775199999989</v>
      </c>
      <c r="AB36">
        <v>0.3</v>
      </c>
      <c r="AC36">
        <v>0</v>
      </c>
      <c r="AD36">
        <v>1596.0232559999997</v>
      </c>
    </row>
    <row r="37" spans="1:30">
      <c r="A37">
        <v>37</v>
      </c>
      <c r="B37" t="s">
        <v>171</v>
      </c>
      <c r="C37" t="s">
        <v>25</v>
      </c>
      <c r="D37" t="s">
        <v>130</v>
      </c>
      <c r="E37" t="s">
        <v>38</v>
      </c>
      <c r="F37">
        <v>205.31</v>
      </c>
      <c r="G37">
        <v>70</v>
      </c>
      <c r="H37">
        <v>14371.7</v>
      </c>
      <c r="I37">
        <v>38687.179230000002</v>
      </c>
      <c r="J37">
        <v>90336.4</v>
      </c>
      <c r="K37">
        <v>80</v>
      </c>
      <c r="L37">
        <v>20</v>
      </c>
      <c r="M37">
        <v>4106.2</v>
      </c>
      <c r="N37">
        <v>4106.2</v>
      </c>
      <c r="P37">
        <v>37740</v>
      </c>
      <c r="Q37" t="s">
        <v>75</v>
      </c>
      <c r="R37" t="s">
        <v>108</v>
      </c>
      <c r="S37">
        <v>206538</v>
      </c>
      <c r="T37">
        <v>34580.979230000004</v>
      </c>
      <c r="U37">
        <v>0</v>
      </c>
      <c r="V37">
        <v>34580.979230000004</v>
      </c>
      <c r="W37">
        <v>0.3</v>
      </c>
      <c r="X37">
        <v>0</v>
      </c>
      <c r="Y37">
        <v>10374.293769000002</v>
      </c>
      <c r="Z37">
        <v>0</v>
      </c>
      <c r="AA37">
        <v>34580.979230000004</v>
      </c>
      <c r="AB37">
        <v>0.3</v>
      </c>
      <c r="AC37">
        <v>0</v>
      </c>
      <c r="AD37">
        <v>10374.293769000002</v>
      </c>
    </row>
    <row r="38" spans="1:30">
      <c r="A38">
        <v>38</v>
      </c>
      <c r="B38" t="s">
        <v>174</v>
      </c>
      <c r="C38" t="s">
        <v>25</v>
      </c>
      <c r="D38" t="s">
        <v>131</v>
      </c>
      <c r="E38" t="s">
        <v>39</v>
      </c>
      <c r="F38">
        <v>36</v>
      </c>
      <c r="G38">
        <v>15</v>
      </c>
      <c r="H38">
        <v>540</v>
      </c>
      <c r="I38">
        <v>1453.626</v>
      </c>
      <c r="J38">
        <v>900</v>
      </c>
      <c r="K38">
        <v>80</v>
      </c>
      <c r="L38">
        <v>1.0255555555555556</v>
      </c>
      <c r="M38">
        <v>36.92</v>
      </c>
      <c r="P38">
        <v>41639</v>
      </c>
      <c r="S38">
        <v>265158</v>
      </c>
      <c r="T38">
        <v>1416.7059999999999</v>
      </c>
      <c r="U38">
        <v>0</v>
      </c>
      <c r="V38">
        <v>1416.7059999999999</v>
      </c>
      <c r="W38">
        <v>0.3</v>
      </c>
      <c r="X38">
        <v>0</v>
      </c>
      <c r="Y38">
        <v>425.01179999999994</v>
      </c>
      <c r="Z38">
        <v>0</v>
      </c>
      <c r="AA38">
        <v>1416.7059999999999</v>
      </c>
      <c r="AB38">
        <v>0.3</v>
      </c>
      <c r="AC38">
        <v>0</v>
      </c>
      <c r="AD38">
        <v>425.01179999999994</v>
      </c>
    </row>
    <row r="39" spans="1:30">
      <c r="A39">
        <v>39</v>
      </c>
      <c r="B39" t="s">
        <v>175</v>
      </c>
      <c r="C39" t="s">
        <v>25</v>
      </c>
      <c r="D39" t="s">
        <v>131</v>
      </c>
      <c r="E39" t="s">
        <v>40</v>
      </c>
      <c r="F39">
        <v>500</v>
      </c>
      <c r="G39">
        <v>20</v>
      </c>
      <c r="H39">
        <v>10000</v>
      </c>
      <c r="I39">
        <v>26919</v>
      </c>
      <c r="J39">
        <v>15000</v>
      </c>
      <c r="K39">
        <v>80</v>
      </c>
      <c r="L39">
        <v>0.83651999999999993</v>
      </c>
      <c r="M39">
        <v>418.26</v>
      </c>
      <c r="P39">
        <v>41639</v>
      </c>
      <c r="S39">
        <v>265157</v>
      </c>
      <c r="T39">
        <v>26500.74</v>
      </c>
      <c r="U39">
        <v>0</v>
      </c>
      <c r="V39">
        <v>26500.74</v>
      </c>
      <c r="W39">
        <v>0.3</v>
      </c>
      <c r="X39">
        <v>0</v>
      </c>
      <c r="Y39">
        <v>7950.2219999999998</v>
      </c>
      <c r="Z39">
        <v>0</v>
      </c>
      <c r="AA39">
        <v>26500.74</v>
      </c>
      <c r="AB39">
        <v>0.3</v>
      </c>
      <c r="AC39">
        <v>0</v>
      </c>
      <c r="AD39">
        <v>7950.2219999999998</v>
      </c>
    </row>
    <row r="40" spans="1:30">
      <c r="A40">
        <v>40</v>
      </c>
      <c r="B40" t="s">
        <v>176</v>
      </c>
      <c r="C40" t="s">
        <v>6</v>
      </c>
      <c r="D40" t="s">
        <v>131</v>
      </c>
      <c r="E40" t="s">
        <v>20</v>
      </c>
      <c r="F40">
        <v>564</v>
      </c>
      <c r="G40">
        <v>20</v>
      </c>
      <c r="H40">
        <v>11280</v>
      </c>
      <c r="I40">
        <v>30364.631999999998</v>
      </c>
      <c r="J40">
        <v>11280</v>
      </c>
      <c r="K40">
        <v>80</v>
      </c>
      <c r="L40">
        <v>1.2895921985815604</v>
      </c>
      <c r="M40">
        <v>727.33</v>
      </c>
      <c r="P40">
        <v>41639</v>
      </c>
      <c r="S40">
        <v>265159</v>
      </c>
      <c r="T40">
        <v>29637.301999999996</v>
      </c>
      <c r="U40">
        <v>0</v>
      </c>
      <c r="V40">
        <v>29637.301999999996</v>
      </c>
      <c r="W40">
        <v>0.3</v>
      </c>
      <c r="X40">
        <v>0</v>
      </c>
      <c r="Y40">
        <v>8891.1905999999981</v>
      </c>
      <c r="Z40">
        <v>0</v>
      </c>
      <c r="AA40">
        <v>29637.301999999996</v>
      </c>
      <c r="AB40">
        <v>0.3</v>
      </c>
      <c r="AC40">
        <v>0</v>
      </c>
      <c r="AD40">
        <v>8891.1905999999981</v>
      </c>
    </row>
    <row r="41" spans="1:30">
      <c r="A41">
        <v>41</v>
      </c>
      <c r="B41" t="s">
        <v>177</v>
      </c>
      <c r="C41" t="s">
        <v>25</v>
      </c>
      <c r="D41" t="s">
        <v>131</v>
      </c>
      <c r="E41" t="s">
        <v>41</v>
      </c>
      <c r="F41">
        <v>500</v>
      </c>
      <c r="G41">
        <v>15</v>
      </c>
      <c r="H41">
        <v>7500</v>
      </c>
      <c r="I41">
        <v>20189.25</v>
      </c>
      <c r="J41">
        <v>15000</v>
      </c>
      <c r="K41">
        <v>80</v>
      </c>
      <c r="L41">
        <v>0.96511999999999998</v>
      </c>
      <c r="M41">
        <v>482.56</v>
      </c>
      <c r="P41">
        <v>41639</v>
      </c>
      <c r="S41">
        <v>265156</v>
      </c>
      <c r="T41">
        <v>19706.689999999999</v>
      </c>
      <c r="U41">
        <v>0</v>
      </c>
      <c r="V41">
        <v>19706.689999999999</v>
      </c>
      <c r="W41">
        <v>0.3</v>
      </c>
      <c r="X41">
        <v>0</v>
      </c>
      <c r="Y41">
        <v>5912.0069999999996</v>
      </c>
      <c r="Z41">
        <v>0</v>
      </c>
      <c r="AA41">
        <v>19706.689999999999</v>
      </c>
      <c r="AB41">
        <v>0.3</v>
      </c>
      <c r="AC41">
        <v>0</v>
      </c>
      <c r="AD41">
        <v>5912.0069999999996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tasa</vt:lpstr>
      <vt:lpstr>tasa2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jcho</cp:lastModifiedBy>
  <dcterms:created xsi:type="dcterms:W3CDTF">2014-08-22T15:14:01Z</dcterms:created>
  <dcterms:modified xsi:type="dcterms:W3CDTF">2017-07-18T16:02:07Z</dcterms:modified>
</cp:coreProperties>
</file>